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C:\Users\Lenovo\Documents\343VO - E\VO - G.Poloma_DZI_II\"/>
    </mc:Choice>
  </mc:AlternateContent>
  <xr:revisionPtr revIDLastSave="0" documentId="13_ncr:1_{5203F40F-C62F-46D9-9C14-13C09C2DECF0}" xr6:coauthVersionLast="47" xr6:coauthVersionMax="47" xr10:uidLastSave="{00000000-0000-0000-0000-000000000000}"/>
  <bookViews>
    <workbookView xWindow="-108" yWindow="-108" windowWidth="23256" windowHeight="12576" firstSheet="9" activeTab="11" xr2:uid="{00000000-000D-0000-FFFF-FFFF00000000}"/>
  </bookViews>
  <sheets>
    <sheet name="Rekapitulácia stavby" sheetId="1" r:id="rId1"/>
    <sheet name="FC1 SO 01 Rekonštrukcia ces..." sheetId="2" r:id="rId2"/>
    <sheet name="FC2 SO 02_01 Rekonštrukcia ..." sheetId="3" r:id="rId3"/>
    <sheet name="FC3 SO 02_02 Rekonštrukcia ..." sheetId="4" r:id="rId4"/>
    <sheet name="FC4 SO 03 Rekonštrukcia cho..." sheetId="5" r:id="rId5"/>
    <sheet name="FC5 SO 04 Rekonštrukcia ces..." sheetId="6" r:id="rId6"/>
    <sheet name="FC6 SO 05 Rekonštrukcia ces..." sheetId="7" r:id="rId7"/>
    <sheet name="FC7 SO 06_01 Rekonštrukcia ..." sheetId="8" r:id="rId8"/>
    <sheet name="FC8 SO 06_02 Rekoštrukcia c..." sheetId="9" r:id="rId9"/>
    <sheet name="FC9 SO 07_02 Rekonštrukcia ..." sheetId="10" r:id="rId10"/>
    <sheet name="FC10 SO 07_01 Rekonštrukcia ..." sheetId="11" r:id="rId11"/>
    <sheet name="FC11 SO 08_01 Rekonštrukcia ..." sheetId="12" r:id="rId12"/>
  </sheets>
  <definedNames>
    <definedName name="_xlnm._FilterDatabase" localSheetId="1" hidden="1">'FC1 SO 01 Rekonštrukcia ces...'!$C$135:$K$196</definedName>
    <definedName name="_xlnm._FilterDatabase" localSheetId="10" hidden="1">'FC10 SO 07_01 Rekonštrukcia ...'!$C$128:$K$170</definedName>
    <definedName name="_xlnm._FilterDatabase" localSheetId="11" hidden="1">'FC11 SO 08_01 Rekonštrukcia ...'!$C$130:$K$177</definedName>
    <definedName name="_xlnm._FilterDatabase" localSheetId="2" hidden="1">'FC2 SO 02_01 Rekonštrukcia ...'!$C$130:$K$171</definedName>
    <definedName name="_xlnm._FilterDatabase" localSheetId="3" hidden="1">'FC3 SO 02_02 Rekonštrukcia ...'!$C$121:$K$134</definedName>
    <definedName name="_xlnm._FilterDatabase" localSheetId="4" hidden="1">'FC4 SO 03 Rekonštrukcia cho...'!$C$122:$K$139</definedName>
    <definedName name="_xlnm._FilterDatabase" localSheetId="5" hidden="1">'FC5 SO 04 Rekonštrukcia ces...'!$C$135:$K$189</definedName>
    <definedName name="_xlnm._FilterDatabase" localSheetId="6" hidden="1">'FC6 SO 05 Rekonštrukcia ces...'!$C$123:$K$146</definedName>
    <definedName name="_xlnm._FilterDatabase" localSheetId="7" hidden="1">'FC7 SO 06_01 Rekonštrukcia ...'!$C$128:$K$169</definedName>
    <definedName name="_xlnm._FilterDatabase" localSheetId="8" hidden="1">'FC8 SO 06_02 Rekoštrukcia c...'!$C$122:$K$145</definedName>
    <definedName name="_xlnm._FilterDatabase" localSheetId="9" hidden="1">'FC9 SO 07_02 Rekonštrukcia ...'!$C$125:$K$149</definedName>
    <definedName name="_xlnm.Print_Titles" localSheetId="1">'FC1 SO 01 Rekonštrukcia ces...'!$135:$135</definedName>
    <definedName name="_xlnm.Print_Titles" localSheetId="10">'FC10 SO 07_01 Rekonštrukcia ...'!$128:$128</definedName>
    <definedName name="_xlnm.Print_Titles" localSheetId="11">'FC11 SO 08_01 Rekonštrukcia ...'!$130:$130</definedName>
    <definedName name="_xlnm.Print_Titles" localSheetId="2">'FC2 SO 02_01 Rekonštrukcia ...'!$130:$130</definedName>
    <definedName name="_xlnm.Print_Titles" localSheetId="3">'FC3 SO 02_02 Rekonštrukcia ...'!$121:$121</definedName>
    <definedName name="_xlnm.Print_Titles" localSheetId="4">'FC4 SO 03 Rekonštrukcia cho...'!$122:$122</definedName>
    <definedName name="_xlnm.Print_Titles" localSheetId="5">'FC5 SO 04 Rekonštrukcia ces...'!$135:$135</definedName>
    <definedName name="_xlnm.Print_Titles" localSheetId="6">'FC6 SO 05 Rekonštrukcia ces...'!$123:$123</definedName>
    <definedName name="_xlnm.Print_Titles" localSheetId="7">'FC7 SO 06_01 Rekonštrukcia ...'!$128:$128</definedName>
    <definedName name="_xlnm.Print_Titles" localSheetId="8">'FC8 SO 06_02 Rekoštrukcia c...'!$122:$122</definedName>
    <definedName name="_xlnm.Print_Titles" localSheetId="9">'FC9 SO 07_02 Rekonštrukcia ...'!$125:$125</definedName>
    <definedName name="_xlnm.Print_Titles" localSheetId="0">'Rekapitulácia stavby'!$92:$92</definedName>
    <definedName name="_xlnm.Print_Area" localSheetId="1">'FC1 SO 01 Rekonštrukcia ces...'!$C$4:$J$76,'FC1 SO 01 Rekonštrukcia ces...'!$C$123:$J$196</definedName>
    <definedName name="_xlnm.Print_Area" localSheetId="10">'FC10 SO 07_01 Rekonštrukcia ...'!$C$4:$J$76,'FC10 SO 07_01 Rekonštrukcia ...'!$C$116:$J$170</definedName>
    <definedName name="_xlnm.Print_Area" localSheetId="11">'FC11 SO 08_01 Rekonštrukcia ...'!$C$4:$J$76,'FC11 SO 08_01 Rekonštrukcia ...'!$C$118:$J$177</definedName>
    <definedName name="_xlnm.Print_Area" localSheetId="2">'FC2 SO 02_01 Rekonštrukcia ...'!$C$4:$J$76,'FC2 SO 02_01 Rekonštrukcia ...'!$C$118:$J$171</definedName>
    <definedName name="_xlnm.Print_Area" localSheetId="3">'FC3 SO 02_02 Rekonštrukcia ...'!$C$4:$J$76,'FC3 SO 02_02 Rekonštrukcia ...'!$C$109:$J$134</definedName>
    <definedName name="_xlnm.Print_Area" localSheetId="4">'FC4 SO 03 Rekonštrukcia cho...'!$C$4:$J$76,'FC4 SO 03 Rekonštrukcia cho...'!$C$110:$J$139</definedName>
    <definedName name="_xlnm.Print_Area" localSheetId="5">'FC5 SO 04 Rekonštrukcia ces...'!$C$4:$J$76,'FC5 SO 04 Rekonštrukcia ces...'!$C$123:$J$189</definedName>
    <definedName name="_xlnm.Print_Area" localSheetId="6">'FC6 SO 05 Rekonštrukcia ces...'!$C$4:$J$76,'FC6 SO 05 Rekonštrukcia ces...'!$C$111:$J$146</definedName>
    <definedName name="_xlnm.Print_Area" localSheetId="7">'FC7 SO 06_01 Rekonštrukcia ...'!$C$4:$J$76,'FC7 SO 06_01 Rekonštrukcia ...'!$C$116:$J$169</definedName>
    <definedName name="_xlnm.Print_Area" localSheetId="8">'FC8 SO 06_02 Rekoštrukcia c...'!$C$4:$J$76,'FC8 SO 06_02 Rekoštrukcia c...'!$C$110:$J$145</definedName>
    <definedName name="_xlnm.Print_Area" localSheetId="9">'FC9 SO 07_02 Rekonštrukcia ...'!$C$4:$J$76,'FC9 SO 07_02 Rekonštrukcia ...'!$C$113:$J$149</definedName>
    <definedName name="_xlnm.Print_Area" localSheetId="0">'Rekapitulácia stavby'!$D$4:$AO$76,'Rekapitulácia stavby'!$C$82:$AQ$106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12" l="1"/>
  <c r="J36" i="12"/>
  <c r="AY105" i="1" s="1"/>
  <c r="J35" i="12"/>
  <c r="AX105" i="1" s="1"/>
  <c r="BI177" i="12"/>
  <c r="BH177" i="12"/>
  <c r="BG177" i="12"/>
  <c r="BE177" i="12"/>
  <c r="T177" i="12"/>
  <c r="R177" i="12"/>
  <c r="P177" i="12"/>
  <c r="BI176" i="12"/>
  <c r="BH176" i="12"/>
  <c r="BG176" i="12"/>
  <c r="BE176" i="12"/>
  <c r="T176" i="12"/>
  <c r="R176" i="12"/>
  <c r="P176" i="12"/>
  <c r="BI175" i="12"/>
  <c r="BH175" i="12"/>
  <c r="BG175" i="12"/>
  <c r="BE175" i="12"/>
  <c r="T175" i="12"/>
  <c r="R175" i="12"/>
  <c r="P175" i="12"/>
  <c r="BI174" i="12"/>
  <c r="BH174" i="12"/>
  <c r="BG174" i="12"/>
  <c r="BE174" i="12"/>
  <c r="T174" i="12"/>
  <c r="R174" i="12"/>
  <c r="P174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70" i="12"/>
  <c r="BH170" i="12"/>
  <c r="BG170" i="12"/>
  <c r="BE170" i="12"/>
  <c r="T170" i="12"/>
  <c r="R170" i="12"/>
  <c r="P170" i="12"/>
  <c r="BI169" i="12"/>
  <c r="BH169" i="12"/>
  <c r="BG169" i="12"/>
  <c r="BE169" i="12"/>
  <c r="T169" i="12"/>
  <c r="R169" i="12"/>
  <c r="P169" i="12"/>
  <c r="BI168" i="12"/>
  <c r="BH168" i="12"/>
  <c r="BG168" i="12"/>
  <c r="BE168" i="12"/>
  <c r="T168" i="12"/>
  <c r="R168" i="12"/>
  <c r="P168" i="12"/>
  <c r="BI167" i="12"/>
  <c r="BH167" i="12"/>
  <c r="BG167" i="12"/>
  <c r="BE167" i="12"/>
  <c r="T167" i="12"/>
  <c r="R167" i="12"/>
  <c r="P167" i="12"/>
  <c r="BI165" i="12"/>
  <c r="BH165" i="12"/>
  <c r="BG165" i="12"/>
  <c r="BE165" i="12"/>
  <c r="T165" i="12"/>
  <c r="R165" i="12"/>
  <c r="P165" i="12"/>
  <c r="BI164" i="12"/>
  <c r="BH164" i="12"/>
  <c r="BG164" i="12"/>
  <c r="BE164" i="12"/>
  <c r="T164" i="12"/>
  <c r="R164" i="12"/>
  <c r="P164" i="12"/>
  <c r="BI163" i="12"/>
  <c r="BH163" i="12"/>
  <c r="BG163" i="12"/>
  <c r="BE163" i="12"/>
  <c r="T163" i="12"/>
  <c r="R163" i="12"/>
  <c r="P163" i="12"/>
  <c r="BI162" i="12"/>
  <c r="BH162" i="12"/>
  <c r="BG162" i="12"/>
  <c r="BE162" i="12"/>
  <c r="T162" i="12"/>
  <c r="R162" i="12"/>
  <c r="P162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7" i="12"/>
  <c r="BH157" i="12"/>
  <c r="BG157" i="12"/>
  <c r="BE157" i="12"/>
  <c r="T157" i="12"/>
  <c r="R157" i="12"/>
  <c r="P157" i="12"/>
  <c r="BI154" i="12"/>
  <c r="BH154" i="12"/>
  <c r="BG154" i="12"/>
  <c r="BE154" i="12"/>
  <c r="T154" i="12"/>
  <c r="R154" i="12"/>
  <c r="P154" i="12"/>
  <c r="BI153" i="12"/>
  <c r="BH153" i="12"/>
  <c r="BG153" i="12"/>
  <c r="BE153" i="12"/>
  <c r="T153" i="12"/>
  <c r="R153" i="12"/>
  <c r="P153" i="12"/>
  <c r="BI151" i="12"/>
  <c r="BH151" i="12"/>
  <c r="BG151" i="12"/>
  <c r="BE151" i="12"/>
  <c r="T151" i="12"/>
  <c r="R151" i="12"/>
  <c r="P151" i="12"/>
  <c r="BI150" i="12"/>
  <c r="BH150" i="12"/>
  <c r="BG150" i="12"/>
  <c r="BE150" i="12"/>
  <c r="T150" i="12"/>
  <c r="R150" i="12"/>
  <c r="P150" i="12"/>
  <c r="BI148" i="12"/>
  <c r="BH148" i="12"/>
  <c r="BG148" i="12"/>
  <c r="BE148" i="12"/>
  <c r="T148" i="12"/>
  <c r="R148" i="12"/>
  <c r="P148" i="12"/>
  <c r="BI147" i="12"/>
  <c r="BH147" i="12"/>
  <c r="BG147" i="12"/>
  <c r="BE147" i="12"/>
  <c r="T147" i="12"/>
  <c r="R147" i="12"/>
  <c r="P147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0" i="12"/>
  <c r="BH140" i="12"/>
  <c r="BG140" i="12"/>
  <c r="BE140" i="12"/>
  <c r="T140" i="12"/>
  <c r="T139" i="12"/>
  <c r="T138" i="12" s="1"/>
  <c r="R140" i="12"/>
  <c r="R139" i="12"/>
  <c r="R138" i="12"/>
  <c r="P140" i="12"/>
  <c r="P139" i="12" s="1"/>
  <c r="P138" i="12" s="1"/>
  <c r="BI137" i="12"/>
  <c r="BH137" i="12"/>
  <c r="BG137" i="12"/>
  <c r="BE137" i="12"/>
  <c r="T137" i="12"/>
  <c r="T136" i="12" s="1"/>
  <c r="R137" i="12"/>
  <c r="R136" i="12" s="1"/>
  <c r="P137" i="12"/>
  <c r="P136" i="12" s="1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J127" i="12"/>
  <c r="F127" i="12"/>
  <c r="F125" i="12"/>
  <c r="E123" i="12"/>
  <c r="J91" i="12"/>
  <c r="F91" i="12"/>
  <c r="F89" i="12"/>
  <c r="E87" i="12"/>
  <c r="J24" i="12"/>
  <c r="E24" i="12"/>
  <c r="J92" i="12" s="1"/>
  <c r="J23" i="12"/>
  <c r="J18" i="12"/>
  <c r="E18" i="12"/>
  <c r="F128" i="12" s="1"/>
  <c r="J17" i="12"/>
  <c r="J89" i="12"/>
  <c r="E7" i="12"/>
  <c r="E121" i="12"/>
  <c r="J37" i="11"/>
  <c r="J36" i="11"/>
  <c r="AY104" i="1" s="1"/>
  <c r="J35" i="11"/>
  <c r="AX104" i="1"/>
  <c r="BI170" i="11"/>
  <c r="BH170" i="11"/>
  <c r="BG170" i="11"/>
  <c r="BE170" i="11"/>
  <c r="T170" i="11"/>
  <c r="R170" i="11"/>
  <c r="P170" i="11"/>
  <c r="BI169" i="11"/>
  <c r="BH169" i="11"/>
  <c r="BG169" i="11"/>
  <c r="BE169" i="11"/>
  <c r="T169" i="11"/>
  <c r="R169" i="11"/>
  <c r="P169" i="11"/>
  <c r="BI168" i="11"/>
  <c r="BH168" i="11"/>
  <c r="BG168" i="11"/>
  <c r="BE168" i="11"/>
  <c r="T168" i="11"/>
  <c r="R168" i="11"/>
  <c r="P168" i="11"/>
  <c r="BI167" i="11"/>
  <c r="BH167" i="11"/>
  <c r="BG167" i="11"/>
  <c r="BE167" i="11"/>
  <c r="T167" i="11"/>
  <c r="R167" i="11"/>
  <c r="P167" i="11"/>
  <c r="BI166" i="11"/>
  <c r="BH166" i="11"/>
  <c r="BG166" i="11"/>
  <c r="BE166" i="11"/>
  <c r="T166" i="11"/>
  <c r="R166" i="11"/>
  <c r="P166" i="11"/>
  <c r="BI165" i="11"/>
  <c r="BH165" i="11"/>
  <c r="BG165" i="11"/>
  <c r="BE165" i="11"/>
  <c r="T165" i="11"/>
  <c r="R165" i="11"/>
  <c r="P165" i="11"/>
  <c r="BI164" i="11"/>
  <c r="BH164" i="11"/>
  <c r="BG164" i="11"/>
  <c r="BE164" i="11"/>
  <c r="T164" i="11"/>
  <c r="R164" i="11"/>
  <c r="P164" i="11"/>
  <c r="BI163" i="11"/>
  <c r="BH163" i="11"/>
  <c r="BG163" i="11"/>
  <c r="BE163" i="11"/>
  <c r="T163" i="11"/>
  <c r="R163" i="11"/>
  <c r="P163" i="11"/>
  <c r="BI162" i="11"/>
  <c r="BH162" i="11"/>
  <c r="BG162" i="11"/>
  <c r="BE162" i="11"/>
  <c r="T162" i="11"/>
  <c r="R162" i="11"/>
  <c r="P162" i="11"/>
  <c r="BI161" i="11"/>
  <c r="BH161" i="11"/>
  <c r="BG161" i="11"/>
  <c r="BE161" i="11"/>
  <c r="T161" i="11"/>
  <c r="R161" i="11"/>
  <c r="P161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7" i="11"/>
  <c r="BH157" i="11"/>
  <c r="BG157" i="11"/>
  <c r="BE157" i="11"/>
  <c r="T157" i="11"/>
  <c r="R157" i="11"/>
  <c r="P157" i="11"/>
  <c r="BI156" i="11"/>
  <c r="BH156" i="11"/>
  <c r="BG156" i="11"/>
  <c r="BE156" i="11"/>
  <c r="T156" i="11"/>
  <c r="R156" i="11"/>
  <c r="P156" i="1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2" i="11"/>
  <c r="BH142" i="11"/>
  <c r="BG142" i="11"/>
  <c r="BE142" i="11"/>
  <c r="T142" i="11"/>
  <c r="T141" i="11"/>
  <c r="R142" i="11"/>
  <c r="R141" i="11" s="1"/>
  <c r="P142" i="11"/>
  <c r="P141" i="11"/>
  <c r="BI139" i="11"/>
  <c r="BH139" i="11"/>
  <c r="BG139" i="11"/>
  <c r="BE139" i="11"/>
  <c r="T139" i="11"/>
  <c r="R139" i="11"/>
  <c r="P139" i="11"/>
  <c r="BI138" i="11"/>
  <c r="BH138" i="11"/>
  <c r="BG138" i="11"/>
  <c r="BE138" i="11"/>
  <c r="T138" i="11"/>
  <c r="R138" i="11"/>
  <c r="P138" i="11"/>
  <c r="BI135" i="11"/>
  <c r="BH135" i="11"/>
  <c r="BG135" i="11"/>
  <c r="BE135" i="11"/>
  <c r="T135" i="11"/>
  <c r="T134" i="11"/>
  <c r="R135" i="11"/>
  <c r="R134" i="11" s="1"/>
  <c r="P135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J125" i="11"/>
  <c r="F125" i="11"/>
  <c r="F123" i="11"/>
  <c r="E121" i="11"/>
  <c r="J91" i="11"/>
  <c r="F91" i="11"/>
  <c r="F89" i="11"/>
  <c r="E87" i="11"/>
  <c r="J24" i="11"/>
  <c r="E24" i="11"/>
  <c r="J126" i="11"/>
  <c r="J23" i="11"/>
  <c r="J18" i="11"/>
  <c r="E18" i="11"/>
  <c r="F92" i="11"/>
  <c r="J17" i="11"/>
  <c r="J123" i="11"/>
  <c r="E7" i="11"/>
  <c r="E85" i="11" s="1"/>
  <c r="J37" i="10"/>
  <c r="J36" i="10"/>
  <c r="AY103" i="1"/>
  <c r="J35" i="10"/>
  <c r="AX103" i="1"/>
  <c r="BI149" i="10"/>
  <c r="BH149" i="10"/>
  <c r="BG149" i="10"/>
  <c r="BE149" i="10"/>
  <c r="T149" i="10"/>
  <c r="R149" i="10"/>
  <c r="P149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4" i="10"/>
  <c r="BH144" i="10"/>
  <c r="BG144" i="10"/>
  <c r="BE144" i="10"/>
  <c r="T144" i="10"/>
  <c r="R144" i="10"/>
  <c r="P144" i="10"/>
  <c r="BI142" i="10"/>
  <c r="BH142" i="10"/>
  <c r="BG142" i="10"/>
  <c r="BE142" i="10"/>
  <c r="T142" i="10"/>
  <c r="T141" i="10"/>
  <c r="R142" i="10"/>
  <c r="R141" i="10" s="1"/>
  <c r="P142" i="10"/>
  <c r="P141" i="10"/>
  <c r="BI139" i="10"/>
  <c r="BH139" i="10"/>
  <c r="BG139" i="10"/>
  <c r="BE139" i="10"/>
  <c r="T139" i="10"/>
  <c r="T138" i="10" s="1"/>
  <c r="R139" i="10"/>
  <c r="R138" i="10"/>
  <c r="P139" i="10"/>
  <c r="P138" i="10" s="1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4" i="10"/>
  <c r="BH134" i="10"/>
  <c r="BG134" i="10"/>
  <c r="BE134" i="10"/>
  <c r="T134" i="10"/>
  <c r="R134" i="10"/>
  <c r="P134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29" i="10"/>
  <c r="BH129" i="10"/>
  <c r="BG129" i="10"/>
  <c r="BE129" i="10"/>
  <c r="T129" i="10"/>
  <c r="T128" i="10"/>
  <c r="T127" i="10"/>
  <c r="R129" i="10"/>
  <c r="R128" i="10" s="1"/>
  <c r="R127" i="10" s="1"/>
  <c r="P129" i="10"/>
  <c r="P128" i="10"/>
  <c r="P127" i="10" s="1"/>
  <c r="J122" i="10"/>
  <c r="F122" i="10"/>
  <c r="F120" i="10"/>
  <c r="E118" i="10"/>
  <c r="J91" i="10"/>
  <c r="F91" i="10"/>
  <c r="F89" i="10"/>
  <c r="E87" i="10"/>
  <c r="J24" i="10"/>
  <c r="E24" i="10"/>
  <c r="J123" i="10"/>
  <c r="J23" i="10"/>
  <c r="J18" i="10"/>
  <c r="E18" i="10"/>
  <c r="F123" i="10"/>
  <c r="J17" i="10"/>
  <c r="J120" i="10"/>
  <c r="E7" i="10"/>
  <c r="E116" i="10" s="1"/>
  <c r="J37" i="9"/>
  <c r="J36" i="9"/>
  <c r="AY102" i="1"/>
  <c r="J35" i="9"/>
  <c r="AX102" i="1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41" i="9"/>
  <c r="BH141" i="9"/>
  <c r="BG141" i="9"/>
  <c r="BE141" i="9"/>
  <c r="T141" i="9"/>
  <c r="R141" i="9"/>
  <c r="P141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4" i="9"/>
  <c r="BH134" i="9"/>
  <c r="BG134" i="9"/>
  <c r="BE134" i="9"/>
  <c r="T134" i="9"/>
  <c r="R134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29" i="9"/>
  <c r="BH129" i="9"/>
  <c r="BG129" i="9"/>
  <c r="BE129" i="9"/>
  <c r="T129" i="9"/>
  <c r="T128" i="9"/>
  <c r="R129" i="9"/>
  <c r="R128" i="9" s="1"/>
  <c r="P129" i="9"/>
  <c r="P128" i="9"/>
  <c r="BI127" i="9"/>
  <c r="BH127" i="9"/>
  <c r="BG127" i="9"/>
  <c r="BE127" i="9"/>
  <c r="T127" i="9"/>
  <c r="R127" i="9"/>
  <c r="P127" i="9"/>
  <c r="BI126" i="9"/>
  <c r="BH126" i="9"/>
  <c r="BG126" i="9"/>
  <c r="BE126" i="9"/>
  <c r="T126" i="9"/>
  <c r="R126" i="9"/>
  <c r="P126" i="9"/>
  <c r="J119" i="9"/>
  <c r="F119" i="9"/>
  <c r="F117" i="9"/>
  <c r="E115" i="9"/>
  <c r="J91" i="9"/>
  <c r="F91" i="9"/>
  <c r="F89" i="9"/>
  <c r="E87" i="9"/>
  <c r="J24" i="9"/>
  <c r="E24" i="9"/>
  <c r="J92" i="9" s="1"/>
  <c r="J23" i="9"/>
  <c r="J18" i="9"/>
  <c r="E18" i="9"/>
  <c r="F92" i="9" s="1"/>
  <c r="J17" i="9"/>
  <c r="J117" i="9"/>
  <c r="E7" i="9"/>
  <c r="E85" i="9"/>
  <c r="J37" i="8"/>
  <c r="J36" i="8"/>
  <c r="AY101" i="1" s="1"/>
  <c r="J35" i="8"/>
  <c r="AX101" i="1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5" i="8"/>
  <c r="BH135" i="8"/>
  <c r="BG135" i="8"/>
  <c r="BE135" i="8"/>
  <c r="T135" i="8"/>
  <c r="T134" i="8" s="1"/>
  <c r="R135" i="8"/>
  <c r="R134" i="8"/>
  <c r="P135" i="8"/>
  <c r="P134" i="8" s="1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J125" i="8"/>
  <c r="F125" i="8"/>
  <c r="F123" i="8"/>
  <c r="E121" i="8"/>
  <c r="J91" i="8"/>
  <c r="F91" i="8"/>
  <c r="F89" i="8"/>
  <c r="E87" i="8"/>
  <c r="J24" i="8"/>
  <c r="E24" i="8"/>
  <c r="J126" i="8" s="1"/>
  <c r="J23" i="8"/>
  <c r="J18" i="8"/>
  <c r="E18" i="8"/>
  <c r="F126" i="8" s="1"/>
  <c r="J17" i="8"/>
  <c r="J123" i="8"/>
  <c r="E7" i="8"/>
  <c r="E85" i="8"/>
  <c r="J37" i="7"/>
  <c r="J36" i="7"/>
  <c r="AY100" i="1" s="1"/>
  <c r="J35" i="7"/>
  <c r="AX100" i="1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5" i="7"/>
  <c r="BH135" i="7"/>
  <c r="BG135" i="7"/>
  <c r="BE135" i="7"/>
  <c r="T135" i="7"/>
  <c r="T134" i="7" s="1"/>
  <c r="R135" i="7"/>
  <c r="R134" i="7"/>
  <c r="P135" i="7"/>
  <c r="P134" i="7" s="1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J120" i="7"/>
  <c r="F120" i="7"/>
  <c r="F118" i="7"/>
  <c r="E116" i="7"/>
  <c r="J91" i="7"/>
  <c r="F91" i="7"/>
  <c r="F89" i="7"/>
  <c r="E87" i="7"/>
  <c r="J24" i="7"/>
  <c r="E24" i="7"/>
  <c r="J92" i="7"/>
  <c r="J23" i="7"/>
  <c r="J18" i="7"/>
  <c r="E18" i="7"/>
  <c r="F121" i="7"/>
  <c r="J17" i="7"/>
  <c r="J89" i="7"/>
  <c r="E7" i="7"/>
  <c r="E114" i="7" s="1"/>
  <c r="J158" i="6"/>
  <c r="J37" i="6"/>
  <c r="J36" i="6"/>
  <c r="AY99" i="1" s="1"/>
  <c r="J35" i="6"/>
  <c r="AX99" i="1"/>
  <c r="BI189" i="6"/>
  <c r="BH189" i="6"/>
  <c r="BG189" i="6"/>
  <c r="BE189" i="6"/>
  <c r="T189" i="6"/>
  <c r="T188" i="6" s="1"/>
  <c r="R189" i="6"/>
  <c r="R188" i="6"/>
  <c r="P189" i="6"/>
  <c r="P188" i="6" s="1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J107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T149" i="6"/>
  <c r="R150" i="6"/>
  <c r="R149" i="6" s="1"/>
  <c r="P150" i="6"/>
  <c r="P149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2" i="6"/>
  <c r="BH142" i="6"/>
  <c r="BG142" i="6"/>
  <c r="BE142" i="6"/>
  <c r="T142" i="6"/>
  <c r="T141" i="6" s="1"/>
  <c r="R142" i="6"/>
  <c r="R141" i="6"/>
  <c r="P142" i="6"/>
  <c r="P141" i="6" s="1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J132" i="6"/>
  <c r="F132" i="6"/>
  <c r="F130" i="6"/>
  <c r="E128" i="6"/>
  <c r="J91" i="6"/>
  <c r="F91" i="6"/>
  <c r="F89" i="6"/>
  <c r="E87" i="6"/>
  <c r="J24" i="6"/>
  <c r="E24" i="6"/>
  <c r="J133" i="6"/>
  <c r="J23" i="6"/>
  <c r="J18" i="6"/>
  <c r="E18" i="6"/>
  <c r="F133" i="6"/>
  <c r="J17" i="6"/>
  <c r="J130" i="6"/>
  <c r="E7" i="6"/>
  <c r="E126" i="6"/>
  <c r="J37" i="5"/>
  <c r="J36" i="5"/>
  <c r="AY98" i="1"/>
  <c r="J35" i="5"/>
  <c r="AX98" i="1" s="1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2" i="5"/>
  <c r="BH132" i="5"/>
  <c r="BG132" i="5"/>
  <c r="BE132" i="5"/>
  <c r="T132" i="5"/>
  <c r="T131" i="5"/>
  <c r="R132" i="5"/>
  <c r="R131" i="5" s="1"/>
  <c r="P132" i="5"/>
  <c r="P131" i="5"/>
  <c r="BI130" i="5"/>
  <c r="BH130" i="5"/>
  <c r="BG130" i="5"/>
  <c r="BE130" i="5"/>
  <c r="T130" i="5"/>
  <c r="R130" i="5"/>
  <c r="P130" i="5"/>
  <c r="BI129" i="5"/>
  <c r="BH129" i="5"/>
  <c r="BG129" i="5"/>
  <c r="BE129" i="5"/>
  <c r="T129" i="5"/>
  <c r="R129" i="5"/>
  <c r="P129" i="5"/>
  <c r="BI127" i="5"/>
  <c r="BH127" i="5"/>
  <c r="BG127" i="5"/>
  <c r="BE127" i="5"/>
  <c r="T127" i="5"/>
  <c r="R127" i="5"/>
  <c r="P127" i="5"/>
  <c r="BI126" i="5"/>
  <c r="BH126" i="5"/>
  <c r="BG126" i="5"/>
  <c r="BE126" i="5"/>
  <c r="T126" i="5"/>
  <c r="R126" i="5"/>
  <c r="P126" i="5"/>
  <c r="J119" i="5"/>
  <c r="F119" i="5"/>
  <c r="F117" i="5"/>
  <c r="E115" i="5"/>
  <c r="J91" i="5"/>
  <c r="F91" i="5"/>
  <c r="F89" i="5"/>
  <c r="E87" i="5"/>
  <c r="J24" i="5"/>
  <c r="E24" i="5"/>
  <c r="J92" i="5" s="1"/>
  <c r="J23" i="5"/>
  <c r="J18" i="5"/>
  <c r="E18" i="5"/>
  <c r="F120" i="5" s="1"/>
  <c r="J17" i="5"/>
  <c r="J89" i="5"/>
  <c r="E7" i="5"/>
  <c r="E85" i="5"/>
  <c r="J37" i="4"/>
  <c r="J36" i="4"/>
  <c r="AY97" i="1" s="1"/>
  <c r="J35" i="4"/>
  <c r="AX97" i="1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BI130" i="4"/>
  <c r="BH130" i="4"/>
  <c r="BG130" i="4"/>
  <c r="BE130" i="4"/>
  <c r="T130" i="4"/>
  <c r="T129" i="4"/>
  <c r="R130" i="4"/>
  <c r="R129" i="4" s="1"/>
  <c r="P130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T124" i="4"/>
  <c r="R125" i="4"/>
  <c r="R124" i="4" s="1"/>
  <c r="P125" i="4"/>
  <c r="P124" i="4"/>
  <c r="J118" i="4"/>
  <c r="F118" i="4"/>
  <c r="F116" i="4"/>
  <c r="E114" i="4"/>
  <c r="J91" i="4"/>
  <c r="F91" i="4"/>
  <c r="F89" i="4"/>
  <c r="E87" i="4"/>
  <c r="J24" i="4"/>
  <c r="E24" i="4"/>
  <c r="J119" i="4"/>
  <c r="J23" i="4"/>
  <c r="J18" i="4"/>
  <c r="E18" i="4"/>
  <c r="F119" i="4"/>
  <c r="J17" i="4"/>
  <c r="J116" i="4"/>
  <c r="E7" i="4"/>
  <c r="E112" i="4"/>
  <c r="J37" i="3"/>
  <c r="J36" i="3"/>
  <c r="AY96" i="1"/>
  <c r="J35" i="3"/>
  <c r="AX96" i="1" s="1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T152" i="3" s="1"/>
  <c r="R153" i="3"/>
  <c r="R152" i="3"/>
  <c r="P153" i="3"/>
  <c r="P152" i="3" s="1"/>
  <c r="BI150" i="3"/>
  <c r="BH150" i="3"/>
  <c r="BG150" i="3"/>
  <c r="BE150" i="3"/>
  <c r="T150" i="3"/>
  <c r="T149" i="3"/>
  <c r="T148" i="3"/>
  <c r="R150" i="3"/>
  <c r="R149" i="3" s="1"/>
  <c r="R148" i="3" s="1"/>
  <c r="P150" i="3"/>
  <c r="P149" i="3" s="1"/>
  <c r="P148" i="3" s="1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7" i="3"/>
  <c r="BH137" i="3"/>
  <c r="BG137" i="3"/>
  <c r="BE137" i="3"/>
  <c r="T137" i="3"/>
  <c r="T136" i="3" s="1"/>
  <c r="R137" i="3"/>
  <c r="R136" i="3"/>
  <c r="P137" i="3"/>
  <c r="P136" i="3" s="1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J127" i="3"/>
  <c r="F127" i="3"/>
  <c r="F125" i="3"/>
  <c r="E123" i="3"/>
  <c r="J91" i="3"/>
  <c r="F91" i="3"/>
  <c r="F89" i="3"/>
  <c r="E87" i="3"/>
  <c r="J24" i="3"/>
  <c r="E24" i="3"/>
  <c r="J128" i="3"/>
  <c r="J23" i="3"/>
  <c r="J18" i="3"/>
  <c r="E18" i="3"/>
  <c r="F92" i="3"/>
  <c r="J17" i="3"/>
  <c r="J89" i="3"/>
  <c r="E7" i="3"/>
  <c r="E121" i="3"/>
  <c r="J37" i="2"/>
  <c r="J36" i="2"/>
  <c r="AY95" i="1"/>
  <c r="J35" i="2"/>
  <c r="AX95" i="1" s="1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7" i="2"/>
  <c r="BH157" i="2"/>
  <c r="BG157" i="2"/>
  <c r="BE157" i="2"/>
  <c r="T157" i="2"/>
  <c r="T156" i="2" s="1"/>
  <c r="T155" i="2" s="1"/>
  <c r="R157" i="2"/>
  <c r="R156" i="2"/>
  <c r="R155" i="2" s="1"/>
  <c r="P157" i="2"/>
  <c r="P156" i="2"/>
  <c r="P155" i="2"/>
  <c r="BI154" i="2"/>
  <c r="BH154" i="2"/>
  <c r="BG154" i="2"/>
  <c r="BE154" i="2"/>
  <c r="T154" i="2"/>
  <c r="T153" i="2" s="1"/>
  <c r="R154" i="2"/>
  <c r="R153" i="2"/>
  <c r="P154" i="2"/>
  <c r="P153" i="2" s="1"/>
  <c r="BI152" i="2"/>
  <c r="BH152" i="2"/>
  <c r="BG152" i="2"/>
  <c r="BE152" i="2"/>
  <c r="T152" i="2"/>
  <c r="T151" i="2"/>
  <c r="R152" i="2"/>
  <c r="R151" i="2" s="1"/>
  <c r="P152" i="2"/>
  <c r="P151" i="2"/>
  <c r="BI150" i="2"/>
  <c r="BH150" i="2"/>
  <c r="BG150" i="2"/>
  <c r="BE150" i="2"/>
  <c r="T150" i="2"/>
  <c r="T149" i="2" s="1"/>
  <c r="R150" i="2"/>
  <c r="R149" i="2" s="1"/>
  <c r="R148" i="2" s="1"/>
  <c r="P150" i="2"/>
  <c r="P149" i="2"/>
  <c r="P148" i="2" s="1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2" i="2"/>
  <c r="F132" i="2"/>
  <c r="F130" i="2"/>
  <c r="E128" i="2"/>
  <c r="J91" i="2"/>
  <c r="F91" i="2"/>
  <c r="F89" i="2"/>
  <c r="E87" i="2"/>
  <c r="J24" i="2"/>
  <c r="E24" i="2"/>
  <c r="J133" i="2" s="1"/>
  <c r="J23" i="2"/>
  <c r="J18" i="2"/>
  <c r="E18" i="2"/>
  <c r="F92" i="2" s="1"/>
  <c r="J17" i="2"/>
  <c r="J130" i="2"/>
  <c r="E7" i="2"/>
  <c r="E126" i="2"/>
  <c r="L90" i="1"/>
  <c r="AM90" i="1"/>
  <c r="AM89" i="1"/>
  <c r="L89" i="1"/>
  <c r="AM87" i="1"/>
  <c r="L87" i="1"/>
  <c r="L85" i="1"/>
  <c r="L84" i="1"/>
  <c r="J194" i="2"/>
  <c r="J192" i="2"/>
  <c r="J190" i="2"/>
  <c r="J187" i="2"/>
  <c r="J185" i="2"/>
  <c r="BK179" i="2"/>
  <c r="J174" i="2"/>
  <c r="J168" i="2"/>
  <c r="J152" i="2"/>
  <c r="BK174" i="2"/>
  <c r="BK170" i="2"/>
  <c r="BK150" i="2"/>
  <c r="J182" i="2"/>
  <c r="J150" i="2"/>
  <c r="J140" i="2"/>
  <c r="BK157" i="3"/>
  <c r="BK140" i="3"/>
  <c r="BK147" i="3"/>
  <c r="BK137" i="3"/>
  <c r="BK161" i="3"/>
  <c r="J170" i="3"/>
  <c r="BK155" i="3"/>
  <c r="J163" i="3"/>
  <c r="BK130" i="4"/>
  <c r="J125" i="4"/>
  <c r="BK127" i="4"/>
  <c r="BK130" i="5"/>
  <c r="J126" i="5"/>
  <c r="J129" i="5"/>
  <c r="BK187" i="6"/>
  <c r="J166" i="6"/>
  <c r="J183" i="6"/>
  <c r="J165" i="6"/>
  <c r="BK184" i="6"/>
  <c r="BK152" i="6"/>
  <c r="J181" i="6"/>
  <c r="BK153" i="6"/>
  <c r="J177" i="6"/>
  <c r="BK146" i="6"/>
  <c r="J171" i="6"/>
  <c r="BK146" i="7"/>
  <c r="J135" i="7"/>
  <c r="BK127" i="7"/>
  <c r="J137" i="7"/>
  <c r="J128" i="7"/>
  <c r="BK160" i="8"/>
  <c r="J167" i="8"/>
  <c r="BK149" i="8"/>
  <c r="J169" i="8"/>
  <c r="BK143" i="8"/>
  <c r="BK159" i="8"/>
  <c r="J142" i="8"/>
  <c r="BK167" i="8"/>
  <c r="J157" i="8"/>
  <c r="J143" i="8"/>
  <c r="J142" i="9"/>
  <c r="J134" i="9"/>
  <c r="BK126" i="9"/>
  <c r="J139" i="9"/>
  <c r="BK142" i="9"/>
  <c r="J147" i="10"/>
  <c r="J136" i="10"/>
  <c r="J132" i="10"/>
  <c r="BK139" i="10"/>
  <c r="J139" i="10"/>
  <c r="BK161" i="11"/>
  <c r="J168" i="11"/>
  <c r="BK147" i="11"/>
  <c r="J153" i="11"/>
  <c r="J169" i="11"/>
  <c r="J145" i="11"/>
  <c r="BK168" i="11"/>
  <c r="BK152" i="11"/>
  <c r="BK144" i="11"/>
  <c r="J165" i="12"/>
  <c r="J135" i="12"/>
  <c r="J164" i="12"/>
  <c r="J157" i="12"/>
  <c r="J177" i="12"/>
  <c r="J150" i="12"/>
  <c r="J168" i="12"/>
  <c r="J137" i="12"/>
  <c r="J158" i="12"/>
  <c r="BK168" i="12"/>
  <c r="BK195" i="2"/>
  <c r="BK192" i="2"/>
  <c r="BK189" i="2"/>
  <c r="BK186" i="2"/>
  <c r="BK181" i="2"/>
  <c r="J179" i="2"/>
  <c r="BK172" i="2"/>
  <c r="BK160" i="2"/>
  <c r="BK144" i="2"/>
  <c r="J172" i="2"/>
  <c r="BK152" i="2"/>
  <c r="J160" i="2"/>
  <c r="J147" i="2"/>
  <c r="BK139" i="2"/>
  <c r="J158" i="3"/>
  <c r="J137" i="3"/>
  <c r="J155" i="3"/>
  <c r="J171" i="3"/>
  <c r="BK146" i="3"/>
  <c r="BK165" i="3"/>
  <c r="J141" i="3"/>
  <c r="BK156" i="3"/>
  <c r="J130" i="4"/>
  <c r="BK125" i="4"/>
  <c r="J127" i="5"/>
  <c r="J138" i="5"/>
  <c r="BK127" i="5"/>
  <c r="J185" i="6"/>
  <c r="BK147" i="6"/>
  <c r="BK171" i="6"/>
  <c r="BK156" i="6"/>
  <c r="BK185" i="6"/>
  <c r="BK142" i="6"/>
  <c r="J167" i="6"/>
  <c r="J189" i="6"/>
  <c r="BK175" i="6"/>
  <c r="J152" i="6"/>
  <c r="BK170" i="6"/>
  <c r="BK145" i="6"/>
  <c r="J143" i="7"/>
  <c r="BK135" i="7"/>
  <c r="J141" i="7"/>
  <c r="BK128" i="7"/>
  <c r="J164" i="8"/>
  <c r="BK133" i="8"/>
  <c r="J152" i="8"/>
  <c r="J132" i="8"/>
  <c r="BK145" i="8"/>
  <c r="BK163" i="8"/>
  <c r="J153" i="8"/>
  <c r="J165" i="8"/>
  <c r="BK152" i="8"/>
  <c r="BK138" i="8"/>
  <c r="BK138" i="9"/>
  <c r="J129" i="9"/>
  <c r="J126" i="9"/>
  <c r="BK134" i="9"/>
  <c r="BK132" i="9"/>
  <c r="BK145" i="10"/>
  <c r="J129" i="10"/>
  <c r="BK129" i="10"/>
  <c r="BK142" i="10"/>
  <c r="J159" i="11"/>
  <c r="J162" i="11"/>
  <c r="BK139" i="11"/>
  <c r="BK157" i="11"/>
  <c r="J138" i="11"/>
  <c r="J156" i="11"/>
  <c r="BK135" i="11"/>
  <c r="BK156" i="11"/>
  <c r="BK162" i="11"/>
  <c r="J172" i="12"/>
  <c r="J143" i="12"/>
  <c r="J176" i="12"/>
  <c r="BK158" i="12"/>
  <c r="J147" i="12"/>
  <c r="BK157" i="12"/>
  <c r="J174" i="12"/>
  <c r="J167" i="12"/>
  <c r="BK170" i="12"/>
  <c r="BK148" i="12"/>
  <c r="J160" i="12"/>
  <c r="J196" i="2"/>
  <c r="J193" i="2"/>
  <c r="BK188" i="2"/>
  <c r="J186" i="2"/>
  <c r="J181" i="2"/>
  <c r="BK178" i="2"/>
  <c r="J170" i="2"/>
  <c r="BK161" i="2"/>
  <c r="J176" i="2"/>
  <c r="BK157" i="2"/>
  <c r="J139" i="2"/>
  <c r="J157" i="2"/>
  <c r="BK143" i="2"/>
  <c r="J167" i="3"/>
  <c r="J150" i="3"/>
  <c r="J165" i="3"/>
  <c r="BK144" i="3"/>
  <c r="BK167" i="3"/>
  <c r="BK160" i="3"/>
  <c r="BK143" i="3"/>
  <c r="J156" i="3"/>
  <c r="J164" i="3"/>
  <c r="J135" i="3"/>
  <c r="BK134" i="4"/>
  <c r="J133" i="4"/>
  <c r="BK138" i="5"/>
  <c r="J132" i="5"/>
  <c r="BK132" i="5"/>
  <c r="BK189" i="6"/>
  <c r="J175" i="6"/>
  <c r="J145" i="6"/>
  <c r="J180" i="6"/>
  <c r="BK150" i="6"/>
  <c r="J172" i="6"/>
  <c r="BK186" i="6"/>
  <c r="J170" i="6"/>
  <c r="J186" i="6"/>
  <c r="BK169" i="6"/>
  <c r="BK140" i="6"/>
  <c r="BK172" i="6"/>
  <c r="J156" i="6"/>
  <c r="BK137" i="7"/>
  <c r="J145" i="7"/>
  <c r="BK145" i="7"/>
  <c r="BK144" i="7"/>
  <c r="J144" i="7"/>
  <c r="J148" i="8"/>
  <c r="BK154" i="8"/>
  <c r="BK168" i="8"/>
  <c r="BK132" i="8"/>
  <c r="BK157" i="8"/>
  <c r="J168" i="8"/>
  <c r="J160" i="8"/>
  <c r="BK142" i="8"/>
  <c r="J141" i="9"/>
  <c r="J133" i="9"/>
  <c r="J143" i="9"/>
  <c r="J144" i="9"/>
  <c r="BK141" i="9"/>
  <c r="BK144" i="10"/>
  <c r="J148" i="10"/>
  <c r="J145" i="10"/>
  <c r="BK147" i="10"/>
  <c r="J165" i="11"/>
  <c r="J144" i="11"/>
  <c r="J157" i="11"/>
  <c r="BK163" i="11"/>
  <c r="J135" i="11"/>
  <c r="BK142" i="11"/>
  <c r="J167" i="11"/>
  <c r="BK151" i="11"/>
  <c r="BK158" i="11"/>
  <c r="BK164" i="12"/>
  <c r="BK177" i="12"/>
  <c r="BK162" i="12"/>
  <c r="BK150" i="12"/>
  <c r="BK173" i="12"/>
  <c r="BK143" i="12"/>
  <c r="J163" i="12"/>
  <c r="J148" i="12"/>
  <c r="BK163" i="12"/>
  <c r="BK172" i="12"/>
  <c r="BK196" i="2"/>
  <c r="BK193" i="2"/>
  <c r="BK190" i="2"/>
  <c r="J189" i="2"/>
  <c r="BK185" i="2"/>
  <c r="BK180" i="2"/>
  <c r="BK175" i="2"/>
  <c r="BK164" i="2"/>
  <c r="J146" i="2"/>
  <c r="J161" i="2"/>
  <c r="BK184" i="2"/>
  <c r="J144" i="2"/>
  <c r="AS94" i="1"/>
  <c r="BK158" i="3"/>
  <c r="BK166" i="3"/>
  <c r="BK150" i="3"/>
  <c r="J140" i="3"/>
  <c r="BK133" i="4"/>
  <c r="J134" i="4"/>
  <c r="BK139" i="5"/>
  <c r="J130" i="5"/>
  <c r="BK126" i="5"/>
  <c r="BK183" i="6"/>
  <c r="J157" i="6"/>
  <c r="BK176" i="6"/>
  <c r="BK162" i="6"/>
  <c r="J174" i="6"/>
  <c r="J140" i="6"/>
  <c r="BK177" i="6"/>
  <c r="J142" i="6"/>
  <c r="J161" i="6"/>
  <c r="BK139" i="6"/>
  <c r="BK166" i="6"/>
  <c r="J140" i="7"/>
  <c r="J132" i="7"/>
  <c r="BK132" i="7"/>
  <c r="BK138" i="7"/>
  <c r="J127" i="7"/>
  <c r="J145" i="8"/>
  <c r="BK158" i="8"/>
  <c r="J138" i="8"/>
  <c r="J163" i="8"/>
  <c r="J139" i="8"/>
  <c r="J158" i="8"/>
  <c r="J135" i="8"/>
  <c r="J155" i="8"/>
  <c r="BK139" i="8"/>
  <c r="J136" i="9"/>
  <c r="BK139" i="9"/>
  <c r="J138" i="9"/>
  <c r="BK143" i="9"/>
  <c r="BK129" i="9"/>
  <c r="J137" i="10"/>
  <c r="J142" i="10"/>
  <c r="BK137" i="10"/>
  <c r="BK134" i="10"/>
  <c r="J154" i="11"/>
  <c r="J139" i="11"/>
  <c r="BK148" i="11"/>
  <c r="J166" i="11"/>
  <c r="BK145" i="11"/>
  <c r="BK166" i="11"/>
  <c r="BK133" i="11"/>
  <c r="J158" i="11"/>
  <c r="J164" i="11"/>
  <c r="J142" i="11"/>
  <c r="BK154" i="12"/>
  <c r="BK134" i="12"/>
  <c r="BK153" i="12"/>
  <c r="BK135" i="12"/>
  <c r="BK160" i="12"/>
  <c r="J175" i="12"/>
  <c r="J153" i="12"/>
  <c r="J169" i="12"/>
  <c r="J173" i="12"/>
  <c r="BK194" i="2"/>
  <c r="J191" i="2"/>
  <c r="J188" i="2"/>
  <c r="J184" i="2"/>
  <c r="J178" i="2"/>
  <c r="J173" i="2"/>
  <c r="J165" i="2"/>
  <c r="J175" i="2"/>
  <c r="BK169" i="2"/>
  <c r="BK147" i="2"/>
  <c r="BK165" i="2"/>
  <c r="BK154" i="2"/>
  <c r="BK140" i="2"/>
  <c r="BK164" i="3"/>
  <c r="J153" i="3"/>
  <c r="BK170" i="3"/>
  <c r="J146" i="3"/>
  <c r="J166" i="3"/>
  <c r="BK153" i="3"/>
  <c r="BK162" i="3"/>
  <c r="BK135" i="3"/>
  <c r="J161" i="3"/>
  <c r="BK134" i="3"/>
  <c r="BK128" i="4"/>
  <c r="J136" i="5"/>
  <c r="J139" i="5"/>
  <c r="J146" i="6"/>
  <c r="BK180" i="6"/>
  <c r="BK157" i="6"/>
  <c r="BK182" i="6"/>
  <c r="J153" i="6"/>
  <c r="J187" i="6"/>
  <c r="J147" i="6"/>
  <c r="J131" i="7"/>
  <c r="J138" i="7"/>
  <c r="J146" i="7"/>
  <c r="BK131" i="7"/>
  <c r="BK166" i="8"/>
  <c r="BK169" i="8"/>
  <c r="BK153" i="8"/>
  <c r="J133" i="8"/>
  <c r="BK155" i="8"/>
  <c r="BK165" i="8"/>
  <c r="BK146" i="8"/>
  <c r="BK164" i="8"/>
  <c r="J159" i="8"/>
  <c r="J149" i="8"/>
  <c r="BK144" i="9"/>
  <c r="J127" i="9"/>
  <c r="BK136" i="9"/>
  <c r="BK127" i="9"/>
  <c r="BK145" i="9"/>
  <c r="BK148" i="10"/>
  <c r="J133" i="10"/>
  <c r="BK149" i="10"/>
  <c r="BK132" i="10"/>
  <c r="J148" i="11"/>
  <c r="BK159" i="11"/>
  <c r="BK169" i="11"/>
  <c r="J151" i="11"/>
  <c r="J163" i="11"/>
  <c r="BK138" i="11"/>
  <c r="BK164" i="11"/>
  <c r="BK170" i="11"/>
  <c r="BK154" i="11"/>
  <c r="BK169" i="12"/>
  <c r="J140" i="12"/>
  <c r="BK174" i="12"/>
  <c r="J154" i="12"/>
  <c r="BK137" i="12"/>
  <c r="BK165" i="12"/>
  <c r="BK140" i="12"/>
  <c r="J170" i="12"/>
  <c r="BK176" i="12"/>
  <c r="BK144" i="12"/>
  <c r="BK151" i="12"/>
  <c r="J195" i="2"/>
  <c r="BK191" i="2"/>
  <c r="BK187" i="2"/>
  <c r="BK182" i="2"/>
  <c r="J180" i="2"/>
  <c r="BK176" i="2"/>
  <c r="J169" i="2"/>
  <c r="J154" i="2"/>
  <c r="BK173" i="2"/>
  <c r="BK168" i="2"/>
  <c r="J143" i="2"/>
  <c r="J164" i="2"/>
  <c r="BK146" i="2"/>
  <c r="BK171" i="3"/>
  <c r="J162" i="3"/>
  <c r="J144" i="3"/>
  <c r="J157" i="3"/>
  <c r="J143" i="3"/>
  <c r="BK163" i="3"/>
  <c r="BK141" i="3"/>
  <c r="J160" i="3"/>
  <c r="J134" i="3"/>
  <c r="J147" i="3"/>
  <c r="J127" i="4"/>
  <c r="J128" i="4"/>
  <c r="J135" i="5"/>
  <c r="BK135" i="5"/>
  <c r="BK136" i="5"/>
  <c r="BK129" i="5"/>
  <c r="J176" i="6"/>
  <c r="BK167" i="6"/>
  <c r="J182" i="6"/>
  <c r="J169" i="6"/>
  <c r="J139" i="6"/>
  <c r="BK165" i="6"/>
  <c r="J184" i="6"/>
  <c r="J162" i="6"/>
  <c r="BK181" i="6"/>
  <c r="J150" i="6"/>
  <c r="BK174" i="6"/>
  <c r="BK161" i="6"/>
  <c r="J139" i="7"/>
  <c r="BK139" i="7"/>
  <c r="BK140" i="7"/>
  <c r="BK141" i="7"/>
  <c r="BK143" i="7"/>
  <c r="J166" i="8"/>
  <c r="J146" i="8"/>
  <c r="BK162" i="8"/>
  <c r="BK135" i="8"/>
  <c r="BK148" i="8"/>
  <c r="J162" i="8"/>
  <c r="J154" i="8"/>
  <c r="J145" i="9"/>
  <c r="J137" i="9"/>
  <c r="BK133" i="9"/>
  <c r="BK137" i="9"/>
  <c r="J132" i="9"/>
  <c r="J149" i="10"/>
  <c r="J134" i="10"/>
  <c r="BK133" i="10"/>
  <c r="J144" i="10"/>
  <c r="BK136" i="10"/>
  <c r="BK153" i="11"/>
  <c r="BK132" i="11"/>
  <c r="BK167" i="11"/>
  <c r="J152" i="11"/>
  <c r="J133" i="11"/>
  <c r="J147" i="11"/>
  <c r="J170" i="11"/>
  <c r="J161" i="11"/>
  <c r="BK165" i="11"/>
  <c r="J132" i="11"/>
  <c r="BK159" i="12"/>
  <c r="BK171" i="12"/>
  <c r="J151" i="12"/>
  <c r="J134" i="12"/>
  <c r="J144" i="12"/>
  <c r="J171" i="12"/>
  <c r="J162" i="12"/>
  <c r="BK147" i="12"/>
  <c r="BK167" i="12"/>
  <c r="BK175" i="12"/>
  <c r="J159" i="12"/>
  <c r="J33" i="5" l="1"/>
  <c r="T148" i="2"/>
  <c r="T138" i="2"/>
  <c r="T137" i="2" s="1"/>
  <c r="R142" i="2"/>
  <c r="BK159" i="2"/>
  <c r="J159" i="2" s="1"/>
  <c r="J109" i="2" s="1"/>
  <c r="BK167" i="2"/>
  <c r="J167" i="2" s="1"/>
  <c r="J113" i="2" s="1"/>
  <c r="T167" i="2"/>
  <c r="BK183" i="2"/>
  <c r="J183" i="2" s="1"/>
  <c r="J116" i="2" s="1"/>
  <c r="BK133" i="3"/>
  <c r="J133" i="3"/>
  <c r="J98" i="3" s="1"/>
  <c r="R139" i="3"/>
  <c r="P142" i="3"/>
  <c r="R145" i="3"/>
  <c r="BK159" i="3"/>
  <c r="J159" i="3" s="1"/>
  <c r="J109" i="3" s="1"/>
  <c r="T159" i="3"/>
  <c r="BK169" i="3"/>
  <c r="J169" i="3" s="1"/>
  <c r="J111" i="3" s="1"/>
  <c r="R169" i="3"/>
  <c r="R168" i="3" s="1"/>
  <c r="T125" i="5"/>
  <c r="P134" i="5"/>
  <c r="R137" i="5"/>
  <c r="P151" i="6"/>
  <c r="P148" i="6" s="1"/>
  <c r="BK168" i="6"/>
  <c r="J168" i="6"/>
  <c r="J112" i="6" s="1"/>
  <c r="P173" i="6"/>
  <c r="P179" i="6"/>
  <c r="P178" i="6" s="1"/>
  <c r="T126" i="7"/>
  <c r="T125" i="7" s="1"/>
  <c r="P142" i="7"/>
  <c r="T131" i="8"/>
  <c r="T130" i="8" s="1"/>
  <c r="BK144" i="8"/>
  <c r="J144" i="8" s="1"/>
  <c r="J104" i="8" s="1"/>
  <c r="R147" i="8"/>
  <c r="P156" i="8"/>
  <c r="R161" i="8"/>
  <c r="BK125" i="9"/>
  <c r="J125" i="9" s="1"/>
  <c r="J98" i="9" s="1"/>
  <c r="P131" i="9"/>
  <c r="BK140" i="9"/>
  <c r="J140" i="9" s="1"/>
  <c r="J103" i="9" s="1"/>
  <c r="R131" i="10"/>
  <c r="T146" i="10"/>
  <c r="T137" i="11"/>
  <c r="T136" i="11" s="1"/>
  <c r="P146" i="11"/>
  <c r="BK150" i="11"/>
  <c r="J150" i="11" s="1"/>
  <c r="J107" i="11" s="1"/>
  <c r="BK155" i="11"/>
  <c r="J155" i="11" s="1"/>
  <c r="J108" i="11" s="1"/>
  <c r="R155" i="11"/>
  <c r="R142" i="12"/>
  <c r="R141" i="12" s="1"/>
  <c r="T149" i="12"/>
  <c r="R161" i="12"/>
  <c r="P138" i="2"/>
  <c r="P137" i="2" s="1"/>
  <c r="T142" i="2"/>
  <c r="T159" i="2"/>
  <c r="T158" i="2"/>
  <c r="P163" i="2"/>
  <c r="P162" i="2" s="1"/>
  <c r="BK171" i="2"/>
  <c r="J171" i="2"/>
  <c r="J114" i="2" s="1"/>
  <c r="BK177" i="2"/>
  <c r="J177" i="2"/>
  <c r="J115" i="2"/>
  <c r="R177" i="2"/>
  <c r="R133" i="3"/>
  <c r="R132" i="3" s="1"/>
  <c r="P139" i="3"/>
  <c r="T142" i="3"/>
  <c r="BK154" i="3"/>
  <c r="J154" i="3" s="1"/>
  <c r="J108" i="3" s="1"/>
  <c r="T126" i="4"/>
  <c r="T123" i="4" s="1"/>
  <c r="P132" i="4"/>
  <c r="P131" i="4"/>
  <c r="P128" i="5"/>
  <c r="T134" i="5"/>
  <c r="T144" i="6"/>
  <c r="T143" i="6" s="1"/>
  <c r="R155" i="6"/>
  <c r="R154" i="6" s="1"/>
  <c r="P160" i="6"/>
  <c r="P159" i="6" s="1"/>
  <c r="T164" i="6"/>
  <c r="T168" i="6"/>
  <c r="BK179" i="6"/>
  <c r="BK130" i="7"/>
  <c r="J130" i="7" s="1"/>
  <c r="J100" i="7" s="1"/>
  <c r="BK142" i="7"/>
  <c r="J142" i="7" s="1"/>
  <c r="J104" i="7" s="1"/>
  <c r="T137" i="8"/>
  <c r="T136" i="8"/>
  <c r="P144" i="8"/>
  <c r="T147" i="8"/>
  <c r="BK156" i="8"/>
  <c r="J156" i="8"/>
  <c r="J108" i="8" s="1"/>
  <c r="T161" i="8"/>
  <c r="P125" i="9"/>
  <c r="P124" i="9"/>
  <c r="BK135" i="9"/>
  <c r="J135" i="9" s="1"/>
  <c r="J102" i="9" s="1"/>
  <c r="R140" i="9"/>
  <c r="P135" i="10"/>
  <c r="BK143" i="10"/>
  <c r="J143" i="10" s="1"/>
  <c r="J105" i="10" s="1"/>
  <c r="P146" i="10"/>
  <c r="R131" i="11"/>
  <c r="R130" i="11" s="1"/>
  <c r="BK137" i="11"/>
  <c r="J137" i="11" s="1"/>
  <c r="J101" i="11" s="1"/>
  <c r="P143" i="11"/>
  <c r="P140" i="11" s="1"/>
  <c r="T146" i="11"/>
  <c r="P160" i="11"/>
  <c r="T133" i="12"/>
  <c r="T132" i="12"/>
  <c r="P142" i="12"/>
  <c r="P141" i="12" s="1"/>
  <c r="T146" i="12"/>
  <c r="BK152" i="12"/>
  <c r="J152" i="12" s="1"/>
  <c r="J107" i="12" s="1"/>
  <c r="BK166" i="12"/>
  <c r="J166" i="12"/>
  <c r="J111" i="12" s="1"/>
  <c r="P142" i="2"/>
  <c r="P145" i="2"/>
  <c r="P159" i="2"/>
  <c r="P158" i="2" s="1"/>
  <c r="R163" i="2"/>
  <c r="R162" i="2"/>
  <c r="R171" i="2"/>
  <c r="T183" i="2"/>
  <c r="BK139" i="3"/>
  <c r="J139" i="3"/>
  <c r="J101" i="3"/>
  <c r="R142" i="3"/>
  <c r="T145" i="3"/>
  <c r="R154" i="3"/>
  <c r="P126" i="4"/>
  <c r="P123" i="4" s="1"/>
  <c r="P122" i="4" s="1"/>
  <c r="AU97" i="1" s="1"/>
  <c r="R132" i="4"/>
  <c r="R131" i="4" s="1"/>
  <c r="P125" i="5"/>
  <c r="P124" i="5"/>
  <c r="BK128" i="5"/>
  <c r="J128" i="5" s="1"/>
  <c r="J99" i="5" s="1"/>
  <c r="BK134" i="5"/>
  <c r="J134" i="5" s="1"/>
  <c r="J102" i="5" s="1"/>
  <c r="P137" i="5"/>
  <c r="T138" i="6"/>
  <c r="T137" i="6" s="1"/>
  <c r="BK144" i="6"/>
  <c r="BK143" i="6" s="1"/>
  <c r="J143" i="6" s="1"/>
  <c r="J100" i="6" s="1"/>
  <c r="BK151" i="6"/>
  <c r="J151" i="6" s="1"/>
  <c r="J104" i="6" s="1"/>
  <c r="T155" i="6"/>
  <c r="T154" i="6" s="1"/>
  <c r="R160" i="6"/>
  <c r="R159" i="6"/>
  <c r="BK164" i="6"/>
  <c r="J164" i="6" s="1"/>
  <c r="J111" i="6" s="1"/>
  <c r="R168" i="6"/>
  <c r="R173" i="6"/>
  <c r="T173" i="6"/>
  <c r="P130" i="7"/>
  <c r="P129" i="7"/>
  <c r="T136" i="7"/>
  <c r="T133" i="7" s="1"/>
  <c r="P131" i="8"/>
  <c r="P130" i="8"/>
  <c r="R137" i="8"/>
  <c r="R136" i="8" s="1"/>
  <c r="R141" i="8"/>
  <c r="BK147" i="8"/>
  <c r="J147" i="8" s="1"/>
  <c r="J105" i="8" s="1"/>
  <c r="R151" i="8"/>
  <c r="P161" i="8"/>
  <c r="T125" i="9"/>
  <c r="T124" i="9" s="1"/>
  <c r="T131" i="9"/>
  <c r="P140" i="9"/>
  <c r="BK131" i="10"/>
  <c r="J131" i="10" s="1"/>
  <c r="J100" i="10" s="1"/>
  <c r="R135" i="10"/>
  <c r="T143" i="10"/>
  <c r="T140" i="10" s="1"/>
  <c r="P137" i="11"/>
  <c r="P136" i="11"/>
  <c r="BK143" i="11"/>
  <c r="J143" i="11" s="1"/>
  <c r="J104" i="11" s="1"/>
  <c r="R146" i="11"/>
  <c r="BK160" i="11"/>
  <c r="J160" i="11" s="1"/>
  <c r="J109" i="11" s="1"/>
  <c r="P133" i="12"/>
  <c r="P132" i="12"/>
  <c r="BK149" i="12"/>
  <c r="J149" i="12" s="1"/>
  <c r="J106" i="12" s="1"/>
  <c r="P156" i="12"/>
  <c r="P161" i="12"/>
  <c r="T161" i="12"/>
  <c r="R145" i="2"/>
  <c r="BK163" i="2"/>
  <c r="J163" i="2" s="1"/>
  <c r="J111" i="2" s="1"/>
  <c r="P171" i="2"/>
  <c r="P177" i="2"/>
  <c r="T177" i="2"/>
  <c r="P133" i="3"/>
  <c r="P132" i="3"/>
  <c r="BK142" i="3"/>
  <c r="J142" i="3" s="1"/>
  <c r="J102" i="3" s="1"/>
  <c r="P145" i="3"/>
  <c r="T154" i="3"/>
  <c r="T151" i="3" s="1"/>
  <c r="P159" i="3"/>
  <c r="P169" i="3"/>
  <c r="P168" i="3"/>
  <c r="T169" i="3"/>
  <c r="T168" i="3" s="1"/>
  <c r="R126" i="4"/>
  <c r="R123" i="4" s="1"/>
  <c r="R122" i="4" s="1"/>
  <c r="BK132" i="4"/>
  <c r="J132" i="4"/>
  <c r="J102" i="4"/>
  <c r="BK125" i="5"/>
  <c r="J125" i="5" s="1"/>
  <c r="J98" i="5" s="1"/>
  <c r="T128" i="5"/>
  <c r="BK137" i="5"/>
  <c r="J137" i="5" s="1"/>
  <c r="J103" i="5" s="1"/>
  <c r="BK138" i="6"/>
  <c r="J138" i="6" s="1"/>
  <c r="J98" i="6" s="1"/>
  <c r="P144" i="6"/>
  <c r="P143" i="6"/>
  <c r="R151" i="6"/>
  <c r="R148" i="6" s="1"/>
  <c r="BK155" i="6"/>
  <c r="J155" i="6"/>
  <c r="J106" i="6" s="1"/>
  <c r="T160" i="6"/>
  <c r="T159" i="6"/>
  <c r="R164" i="6"/>
  <c r="R163" i="6" s="1"/>
  <c r="BK173" i="6"/>
  <c r="J173" i="6"/>
  <c r="J113" i="6"/>
  <c r="T179" i="6"/>
  <c r="T178" i="6" s="1"/>
  <c r="BK126" i="7"/>
  <c r="J126" i="7"/>
  <c r="J98" i="7" s="1"/>
  <c r="T130" i="7"/>
  <c r="T129" i="7"/>
  <c r="R136" i="7"/>
  <c r="R133" i="7" s="1"/>
  <c r="BK131" i="8"/>
  <c r="J131" i="8"/>
  <c r="J98" i="8"/>
  <c r="BK137" i="8"/>
  <c r="J137" i="8" s="1"/>
  <c r="J101" i="8" s="1"/>
  <c r="T141" i="8"/>
  <c r="P147" i="8"/>
  <c r="P151" i="8"/>
  <c r="P150" i="8"/>
  <c r="R156" i="8"/>
  <c r="BK131" i="9"/>
  <c r="J131" i="9" s="1"/>
  <c r="J101" i="9" s="1"/>
  <c r="R135" i="9"/>
  <c r="BK135" i="10"/>
  <c r="J135" i="10" s="1"/>
  <c r="J101" i="10" s="1"/>
  <c r="P143" i="10"/>
  <c r="P140" i="10" s="1"/>
  <c r="R146" i="10"/>
  <c r="P131" i="11"/>
  <c r="P130" i="11" s="1"/>
  <c r="R137" i="11"/>
  <c r="R136" i="11" s="1"/>
  <c r="BK146" i="11"/>
  <c r="J146" i="11" s="1"/>
  <c r="J105" i="11" s="1"/>
  <c r="P150" i="11"/>
  <c r="T160" i="11"/>
  <c r="BK146" i="12"/>
  <c r="BK145" i="12" s="1"/>
  <c r="J145" i="12" s="1"/>
  <c r="J104" i="12" s="1"/>
  <c r="R149" i="12"/>
  <c r="T152" i="12"/>
  <c r="BK156" i="12"/>
  <c r="BK155" i="12"/>
  <c r="J155" i="12" s="1"/>
  <c r="J108" i="12" s="1"/>
  <c r="BK161" i="12"/>
  <c r="J161" i="12"/>
  <c r="J110" i="12" s="1"/>
  <c r="P166" i="12"/>
  <c r="R138" i="2"/>
  <c r="R137" i="2"/>
  <c r="BK145" i="2"/>
  <c r="J145" i="2" s="1"/>
  <c r="J101" i="2" s="1"/>
  <c r="T163" i="2"/>
  <c r="T162" i="2" s="1"/>
  <c r="P167" i="2"/>
  <c r="T171" i="2"/>
  <c r="P183" i="2"/>
  <c r="T133" i="3"/>
  <c r="T132" i="3" s="1"/>
  <c r="T139" i="3"/>
  <c r="T138" i="3"/>
  <c r="BK145" i="3"/>
  <c r="J145" i="3" s="1"/>
  <c r="J103" i="3" s="1"/>
  <c r="P154" i="3"/>
  <c r="P151" i="3" s="1"/>
  <c r="R159" i="3"/>
  <c r="R151" i="3" s="1"/>
  <c r="R128" i="5"/>
  <c r="R134" i="5"/>
  <c r="R133" i="5" s="1"/>
  <c r="T137" i="5"/>
  <c r="R138" i="6"/>
  <c r="R137" i="6"/>
  <c r="R144" i="6"/>
  <c r="R143" i="6" s="1"/>
  <c r="P155" i="6"/>
  <c r="P154" i="6"/>
  <c r="BK160" i="6"/>
  <c r="J160" i="6" s="1"/>
  <c r="J109" i="6" s="1"/>
  <c r="P164" i="6"/>
  <c r="P163" i="6" s="1"/>
  <c r="P168" i="6"/>
  <c r="R179" i="6"/>
  <c r="R178" i="6"/>
  <c r="R126" i="7"/>
  <c r="R125" i="7" s="1"/>
  <c r="P136" i="7"/>
  <c r="P133" i="7"/>
  <c r="T142" i="7"/>
  <c r="BK141" i="8"/>
  <c r="J141" i="8"/>
  <c r="J103" i="8"/>
  <c r="R144" i="8"/>
  <c r="BK151" i="8"/>
  <c r="J151" i="8" s="1"/>
  <c r="J107" i="8" s="1"/>
  <c r="BK161" i="8"/>
  <c r="J161" i="8" s="1"/>
  <c r="J109" i="8" s="1"/>
  <c r="R131" i="9"/>
  <c r="R130" i="9"/>
  <c r="T135" i="9"/>
  <c r="P131" i="10"/>
  <c r="P130" i="10"/>
  <c r="T135" i="10"/>
  <c r="BK146" i="10"/>
  <c r="J146" i="10"/>
  <c r="J106" i="10" s="1"/>
  <c r="BK131" i="11"/>
  <c r="J131" i="11"/>
  <c r="J98" i="11"/>
  <c r="T143" i="11"/>
  <c r="T140" i="11" s="1"/>
  <c r="T150" i="11"/>
  <c r="R160" i="11"/>
  <c r="R133" i="12"/>
  <c r="R132" i="12" s="1"/>
  <c r="BK142" i="12"/>
  <c r="J142" i="12" s="1"/>
  <c r="J103" i="12" s="1"/>
  <c r="P146" i="12"/>
  <c r="P149" i="12"/>
  <c r="R152" i="12"/>
  <c r="R156" i="12"/>
  <c r="R166" i="12"/>
  <c r="BK138" i="2"/>
  <c r="J138" i="2" s="1"/>
  <c r="J98" i="2" s="1"/>
  <c r="BK142" i="2"/>
  <c r="J142" i="2"/>
  <c r="J100" i="2" s="1"/>
  <c r="T145" i="2"/>
  <c r="R159" i="2"/>
  <c r="R158" i="2"/>
  <c r="R167" i="2"/>
  <c r="R183" i="2"/>
  <c r="BK126" i="4"/>
  <c r="J126" i="4" s="1"/>
  <c r="J99" i="4" s="1"/>
  <c r="T132" i="4"/>
  <c r="T131" i="4" s="1"/>
  <c r="R125" i="5"/>
  <c r="P138" i="6"/>
  <c r="P137" i="6" s="1"/>
  <c r="T151" i="6"/>
  <c r="T148" i="6" s="1"/>
  <c r="P126" i="7"/>
  <c r="P125" i="7" s="1"/>
  <c r="R130" i="7"/>
  <c r="R129" i="7" s="1"/>
  <c r="BK136" i="7"/>
  <c r="J136" i="7" s="1"/>
  <c r="J103" i="7" s="1"/>
  <c r="R142" i="7"/>
  <c r="R131" i="8"/>
  <c r="R130" i="8" s="1"/>
  <c r="P137" i="8"/>
  <c r="P136" i="8" s="1"/>
  <c r="P141" i="8"/>
  <c r="P140" i="8" s="1"/>
  <c r="T144" i="8"/>
  <c r="T151" i="8"/>
  <c r="T150" i="8" s="1"/>
  <c r="T156" i="8"/>
  <c r="R125" i="9"/>
  <c r="R124" i="9" s="1"/>
  <c r="R123" i="9" s="1"/>
  <c r="P135" i="9"/>
  <c r="T140" i="9"/>
  <c r="T131" i="10"/>
  <c r="R143" i="10"/>
  <c r="R140" i="10"/>
  <c r="T131" i="11"/>
  <c r="T130" i="11" s="1"/>
  <c r="R143" i="11"/>
  <c r="R140" i="11" s="1"/>
  <c r="R150" i="11"/>
  <c r="R149" i="11" s="1"/>
  <c r="P155" i="11"/>
  <c r="T155" i="11"/>
  <c r="BK133" i="12"/>
  <c r="T142" i="12"/>
  <c r="T141" i="12" s="1"/>
  <c r="R146" i="12"/>
  <c r="R145" i="12" s="1"/>
  <c r="P152" i="12"/>
  <c r="T156" i="12"/>
  <c r="T166" i="12"/>
  <c r="BK151" i="2"/>
  <c r="J151" i="2" s="1"/>
  <c r="J104" i="2" s="1"/>
  <c r="BK136" i="3"/>
  <c r="J136" i="3" s="1"/>
  <c r="J99" i="3" s="1"/>
  <c r="BK152" i="3"/>
  <c r="J152" i="3"/>
  <c r="J107" i="3" s="1"/>
  <c r="BK129" i="4"/>
  <c r="J129" i="4" s="1"/>
  <c r="J100" i="4" s="1"/>
  <c r="BK128" i="10"/>
  <c r="J128" i="10" s="1"/>
  <c r="J98" i="10" s="1"/>
  <c r="BK134" i="11"/>
  <c r="J134" i="11" s="1"/>
  <c r="J99" i="11" s="1"/>
  <c r="BK141" i="11"/>
  <c r="J141" i="11"/>
  <c r="J103" i="11" s="1"/>
  <c r="BK156" i="2"/>
  <c r="J156" i="2" s="1"/>
  <c r="J107" i="2" s="1"/>
  <c r="BK131" i="5"/>
  <c r="J131" i="5" s="1"/>
  <c r="J100" i="5" s="1"/>
  <c r="BK134" i="7"/>
  <c r="J134" i="7" s="1"/>
  <c r="J102" i="7" s="1"/>
  <c r="BK153" i="2"/>
  <c r="J153" i="2"/>
  <c r="J105" i="2" s="1"/>
  <c r="BK149" i="3"/>
  <c r="J149" i="3"/>
  <c r="J105" i="3"/>
  <c r="BK188" i="6"/>
  <c r="J188" i="6" s="1"/>
  <c r="J116" i="6" s="1"/>
  <c r="BK134" i="8"/>
  <c r="J134" i="8"/>
  <c r="J99" i="8" s="1"/>
  <c r="BK141" i="10"/>
  <c r="J141" i="10"/>
  <c r="J104" i="10"/>
  <c r="BK136" i="12"/>
  <c r="J136" i="12"/>
  <c r="J99" i="12"/>
  <c r="BK141" i="6"/>
  <c r="J141" i="6" s="1"/>
  <c r="J99" i="6" s="1"/>
  <c r="BK138" i="10"/>
  <c r="J138" i="10"/>
  <c r="J102" i="10" s="1"/>
  <c r="BK139" i="12"/>
  <c r="J139" i="12"/>
  <c r="J101" i="12"/>
  <c r="BK149" i="2"/>
  <c r="J149" i="2"/>
  <c r="J103" i="2"/>
  <c r="BK124" i="4"/>
  <c r="J124" i="4" s="1"/>
  <c r="J98" i="4" s="1"/>
  <c r="BK149" i="6"/>
  <c r="J149" i="6"/>
  <c r="J103" i="6" s="1"/>
  <c r="BK128" i="9"/>
  <c r="J128" i="9"/>
  <c r="J99" i="9" s="1"/>
  <c r="BK130" i="11"/>
  <c r="BK149" i="11"/>
  <c r="J149" i="11"/>
  <c r="J106" i="11" s="1"/>
  <c r="BF134" i="12"/>
  <c r="BF154" i="12"/>
  <c r="BF158" i="12"/>
  <c r="BF177" i="12"/>
  <c r="E85" i="12"/>
  <c r="J125" i="12"/>
  <c r="BF140" i="12"/>
  <c r="BF157" i="12"/>
  <c r="BF162" i="12"/>
  <c r="BF165" i="12"/>
  <c r="BF174" i="12"/>
  <c r="F92" i="12"/>
  <c r="J128" i="12"/>
  <c r="BF135" i="12"/>
  <c r="BF143" i="12"/>
  <c r="BF150" i="12"/>
  <c r="BF153" i="12"/>
  <c r="BF159" i="12"/>
  <c r="BF160" i="12"/>
  <c r="BF176" i="12"/>
  <c r="BF144" i="12"/>
  <c r="BF147" i="12"/>
  <c r="BF148" i="12"/>
  <c r="BF164" i="12"/>
  <c r="BF167" i="12"/>
  <c r="BF170" i="12"/>
  <c r="BF171" i="12"/>
  <c r="BF137" i="12"/>
  <c r="BF168" i="12"/>
  <c r="BF169" i="12"/>
  <c r="BF172" i="12"/>
  <c r="BF151" i="12"/>
  <c r="BF163" i="12"/>
  <c r="BF173" i="12"/>
  <c r="BF175" i="12"/>
  <c r="E119" i="11"/>
  <c r="BF148" i="11"/>
  <c r="BF161" i="11"/>
  <c r="BF162" i="11"/>
  <c r="BF167" i="11"/>
  <c r="BF168" i="11"/>
  <c r="BF170" i="11"/>
  <c r="J89" i="11"/>
  <c r="J92" i="11"/>
  <c r="F126" i="11"/>
  <c r="BF132" i="11"/>
  <c r="BF147" i="11"/>
  <c r="BF151" i="11"/>
  <c r="BF135" i="11"/>
  <c r="BF139" i="11"/>
  <c r="BF153" i="11"/>
  <c r="BF159" i="11"/>
  <c r="BF169" i="11"/>
  <c r="BF138" i="11"/>
  <c r="BF142" i="11"/>
  <c r="BF144" i="11"/>
  <c r="BF145" i="11"/>
  <c r="BF152" i="11"/>
  <c r="BF157" i="11"/>
  <c r="BF158" i="11"/>
  <c r="BF163" i="11"/>
  <c r="BF164" i="11"/>
  <c r="BF165" i="11"/>
  <c r="BF133" i="11"/>
  <c r="BF154" i="11"/>
  <c r="BF156" i="11"/>
  <c r="BF166" i="11"/>
  <c r="E85" i="10"/>
  <c r="J92" i="10"/>
  <c r="BF137" i="10"/>
  <c r="BF133" i="10"/>
  <c r="BF142" i="10"/>
  <c r="BF144" i="10"/>
  <c r="BF148" i="10"/>
  <c r="BF134" i="10"/>
  <c r="BF139" i="10"/>
  <c r="J89" i="10"/>
  <c r="F92" i="10"/>
  <c r="BF129" i="10"/>
  <c r="BF132" i="10"/>
  <c r="BF136" i="10"/>
  <c r="BF145" i="10"/>
  <c r="BF147" i="10"/>
  <c r="BF149" i="10"/>
  <c r="J89" i="9"/>
  <c r="E113" i="9"/>
  <c r="F120" i="9"/>
  <c r="BF127" i="9"/>
  <c r="J120" i="9"/>
  <c r="BF134" i="9"/>
  <c r="BF136" i="9"/>
  <c r="BK130" i="8"/>
  <c r="BF129" i="9"/>
  <c r="BF132" i="9"/>
  <c r="BF144" i="9"/>
  <c r="BF126" i="9"/>
  <c r="BF137" i="9"/>
  <c r="BF139" i="9"/>
  <c r="BF145" i="9"/>
  <c r="BF141" i="9"/>
  <c r="BF142" i="9"/>
  <c r="BF133" i="9"/>
  <c r="BF138" i="9"/>
  <c r="BF143" i="9"/>
  <c r="BK129" i="7"/>
  <c r="J129" i="7" s="1"/>
  <c r="J99" i="7" s="1"/>
  <c r="BK133" i="7"/>
  <c r="J133" i="7" s="1"/>
  <c r="J101" i="7" s="1"/>
  <c r="E119" i="8"/>
  <c r="BF132" i="8"/>
  <c r="BF133" i="8"/>
  <c r="BF135" i="8"/>
  <c r="BF153" i="8"/>
  <c r="BF163" i="8"/>
  <c r="BF166" i="8"/>
  <c r="J89" i="8"/>
  <c r="J92" i="8"/>
  <c r="BF138" i="8"/>
  <c r="BF139" i="8"/>
  <c r="BF145" i="8"/>
  <c r="BF146" i="8"/>
  <c r="BF155" i="8"/>
  <c r="BF158" i="8"/>
  <c r="BF160" i="8"/>
  <c r="BF162" i="8"/>
  <c r="BF164" i="8"/>
  <c r="F92" i="8"/>
  <c r="BF142" i="8"/>
  <c r="BF154" i="8"/>
  <c r="BF148" i="8"/>
  <c r="BF149" i="8"/>
  <c r="BF152" i="8"/>
  <c r="BF157" i="8"/>
  <c r="BF165" i="8"/>
  <c r="BF167" i="8"/>
  <c r="BF169" i="8"/>
  <c r="BF143" i="8"/>
  <c r="BF159" i="8"/>
  <c r="BF168" i="8"/>
  <c r="J144" i="6"/>
  <c r="J101" i="6"/>
  <c r="J179" i="6"/>
  <c r="J115" i="6" s="1"/>
  <c r="BF138" i="7"/>
  <c r="BF139" i="7"/>
  <c r="BF144" i="7"/>
  <c r="E85" i="7"/>
  <c r="BF128" i="7"/>
  <c r="BF137" i="7"/>
  <c r="BF146" i="7"/>
  <c r="J118" i="7"/>
  <c r="J121" i="7"/>
  <c r="BF143" i="7"/>
  <c r="BF127" i="7"/>
  <c r="BF140" i="7"/>
  <c r="BF141" i="7"/>
  <c r="F92" i="7"/>
  <c r="BF145" i="7"/>
  <c r="BF131" i="7"/>
  <c r="BF132" i="7"/>
  <c r="BF135" i="7"/>
  <c r="BK133" i="5"/>
  <c r="F92" i="6"/>
  <c r="BF150" i="6"/>
  <c r="BF156" i="6"/>
  <c r="BF176" i="6"/>
  <c r="BF177" i="6"/>
  <c r="BF185" i="6"/>
  <c r="J89" i="6"/>
  <c r="J92" i="6"/>
  <c r="BF146" i="6"/>
  <c r="BF147" i="6"/>
  <c r="BF167" i="6"/>
  <c r="BF187" i="6"/>
  <c r="BF139" i="6"/>
  <c r="BF140" i="6"/>
  <c r="BF152" i="6"/>
  <c r="BF170" i="6"/>
  <c r="BF172" i="6"/>
  <c r="BF184" i="6"/>
  <c r="BF157" i="6"/>
  <c r="BF161" i="6"/>
  <c r="BF162" i="6"/>
  <c r="BF169" i="6"/>
  <c r="BF174" i="6"/>
  <c r="BF180" i="6"/>
  <c r="BF183" i="6"/>
  <c r="E85" i="6"/>
  <c r="BF145" i="6"/>
  <c r="BF153" i="6"/>
  <c r="BF165" i="6"/>
  <c r="BF166" i="6"/>
  <c r="BF175" i="6"/>
  <c r="BF189" i="6"/>
  <c r="BF142" i="6"/>
  <c r="BF171" i="6"/>
  <c r="BF181" i="6"/>
  <c r="BF182" i="6"/>
  <c r="BF186" i="6"/>
  <c r="BF127" i="5"/>
  <c r="BF136" i="5"/>
  <c r="F92" i="5"/>
  <c r="J117" i="5"/>
  <c r="BF126" i="5"/>
  <c r="J120" i="5"/>
  <c r="E113" i="5"/>
  <c r="BF130" i="5"/>
  <c r="BF129" i="5"/>
  <c r="BF132" i="5"/>
  <c r="BF135" i="5"/>
  <c r="BF138" i="5"/>
  <c r="BF139" i="5"/>
  <c r="AV98" i="1"/>
  <c r="J89" i="4"/>
  <c r="J92" i="4"/>
  <c r="BF125" i="4"/>
  <c r="BF128" i="4"/>
  <c r="BF130" i="4"/>
  <c r="BF133" i="4"/>
  <c r="F92" i="4"/>
  <c r="BF134" i="4"/>
  <c r="E85" i="4"/>
  <c r="BF127" i="4"/>
  <c r="BK141" i="2"/>
  <c r="J141" i="2" s="1"/>
  <c r="J99" i="2" s="1"/>
  <c r="E85" i="3"/>
  <c r="J92" i="3"/>
  <c r="J125" i="3"/>
  <c r="BF141" i="3"/>
  <c r="BF146" i="3"/>
  <c r="BF155" i="3"/>
  <c r="BF160" i="3"/>
  <c r="BF144" i="3"/>
  <c r="BF153" i="3"/>
  <c r="BF156" i="3"/>
  <c r="BF163" i="3"/>
  <c r="BK137" i="2"/>
  <c r="J137" i="2" s="1"/>
  <c r="J97" i="2" s="1"/>
  <c r="F128" i="3"/>
  <c r="BF134" i="3"/>
  <c r="BF140" i="3"/>
  <c r="BF157" i="3"/>
  <c r="BF162" i="3"/>
  <c r="BF165" i="3"/>
  <c r="BF171" i="3"/>
  <c r="BF135" i="3"/>
  <c r="BF158" i="3"/>
  <c r="BF164" i="3"/>
  <c r="BF167" i="3"/>
  <c r="BF137" i="3"/>
  <c r="BF143" i="3"/>
  <c r="BF147" i="3"/>
  <c r="BF150" i="3"/>
  <c r="BF161" i="3"/>
  <c r="BF166" i="3"/>
  <c r="BF170" i="3"/>
  <c r="J92" i="2"/>
  <c r="F133" i="2"/>
  <c r="BF147" i="2"/>
  <c r="E85" i="2"/>
  <c r="BF143" i="2"/>
  <c r="BF144" i="2"/>
  <c r="BF146" i="2"/>
  <c r="BF161" i="2"/>
  <c r="J89" i="2"/>
  <c r="BF140" i="2"/>
  <c r="BF152" i="2"/>
  <c r="BF157" i="2"/>
  <c r="BF164" i="2"/>
  <c r="BF174" i="2"/>
  <c r="BF175" i="2"/>
  <c r="BF139" i="2"/>
  <c r="BF150" i="2"/>
  <c r="BF154" i="2"/>
  <c r="BF160" i="2"/>
  <c r="BF165" i="2"/>
  <c r="BF168" i="2"/>
  <c r="BF169" i="2"/>
  <c r="BF170" i="2"/>
  <c r="BF172" i="2"/>
  <c r="BF173" i="2"/>
  <c r="BF176" i="2"/>
  <c r="BF178" i="2"/>
  <c r="BF179" i="2"/>
  <c r="BF180" i="2"/>
  <c r="BF181" i="2"/>
  <c r="BF182" i="2"/>
  <c r="BF184" i="2"/>
  <c r="BF185" i="2"/>
  <c r="BF186" i="2"/>
  <c r="BF187" i="2"/>
  <c r="BF188" i="2"/>
  <c r="BF189" i="2"/>
  <c r="BF190" i="2"/>
  <c r="BF191" i="2"/>
  <c r="BF192" i="2"/>
  <c r="BF193" i="2"/>
  <c r="BF194" i="2"/>
  <c r="BF195" i="2"/>
  <c r="BF196" i="2"/>
  <c r="J33" i="2"/>
  <c r="AV95" i="1" s="1"/>
  <c r="J33" i="3"/>
  <c r="AV96" i="1"/>
  <c r="F33" i="4"/>
  <c r="AZ97" i="1" s="1"/>
  <c r="F36" i="5"/>
  <c r="BC98" i="1" s="1"/>
  <c r="F37" i="6"/>
  <c r="BD99" i="1" s="1"/>
  <c r="F37" i="7"/>
  <c r="BD100" i="1"/>
  <c r="F36" i="8"/>
  <c r="BC101" i="1" s="1"/>
  <c r="F33" i="9"/>
  <c r="AZ102" i="1"/>
  <c r="F37" i="10"/>
  <c r="BD103" i="1" s="1"/>
  <c r="F37" i="11"/>
  <c r="BD104" i="1" s="1"/>
  <c r="F33" i="12"/>
  <c r="AZ105" i="1" s="1"/>
  <c r="F36" i="2"/>
  <c r="BC95" i="1" s="1"/>
  <c r="F36" i="3"/>
  <c r="BC96" i="1" s="1"/>
  <c r="F37" i="4"/>
  <c r="BD97" i="1" s="1"/>
  <c r="F37" i="5"/>
  <c r="BD98" i="1" s="1"/>
  <c r="F33" i="6"/>
  <c r="AZ99" i="1" s="1"/>
  <c r="J33" i="7"/>
  <c r="AV100" i="1" s="1"/>
  <c r="F37" i="8"/>
  <c r="BD101" i="1" s="1"/>
  <c r="F36" i="9"/>
  <c r="BC102" i="1" s="1"/>
  <c r="J33" i="10"/>
  <c r="AV103" i="1" s="1"/>
  <c r="J33" i="11"/>
  <c r="AV104" i="1" s="1"/>
  <c r="F37" i="12"/>
  <c r="BD105" i="1" s="1"/>
  <c r="F33" i="2"/>
  <c r="AZ95" i="1" s="1"/>
  <c r="F37" i="3"/>
  <c r="BD96" i="1" s="1"/>
  <c r="J33" i="4"/>
  <c r="AV97" i="1" s="1"/>
  <c r="J33" i="6"/>
  <c r="AV99" i="1" s="1"/>
  <c r="F35" i="7"/>
  <c r="BB100" i="1" s="1"/>
  <c r="F33" i="8"/>
  <c r="AZ101" i="1" s="1"/>
  <c r="F35" i="9"/>
  <c r="BB102" i="1" s="1"/>
  <c r="F35" i="10"/>
  <c r="BB103" i="1" s="1"/>
  <c r="F35" i="11"/>
  <c r="BB104" i="1" s="1"/>
  <c r="J33" i="12"/>
  <c r="AV105" i="1" s="1"/>
  <c r="F37" i="2"/>
  <c r="BD95" i="1" s="1"/>
  <c r="F33" i="3"/>
  <c r="AZ96" i="1" s="1"/>
  <c r="F36" i="4"/>
  <c r="BC97" i="1" s="1"/>
  <c r="F35" i="5"/>
  <c r="BB98" i="1" s="1"/>
  <c r="F36" i="6"/>
  <c r="BC99" i="1" s="1"/>
  <c r="F33" i="7"/>
  <c r="AZ100" i="1" s="1"/>
  <c r="J33" i="8"/>
  <c r="AV101" i="1" s="1"/>
  <c r="F37" i="9"/>
  <c r="BD102" i="1"/>
  <c r="F36" i="10"/>
  <c r="BC103" i="1" s="1"/>
  <c r="F36" i="11"/>
  <c r="BC104" i="1" s="1"/>
  <c r="F36" i="12"/>
  <c r="BC105" i="1" s="1"/>
  <c r="F35" i="2"/>
  <c r="BB95" i="1"/>
  <c r="F35" i="3"/>
  <c r="BB96" i="1" s="1"/>
  <c r="F35" i="4"/>
  <c r="BB97" i="1" s="1"/>
  <c r="F33" i="5"/>
  <c r="AZ98" i="1" s="1"/>
  <c r="F35" i="6"/>
  <c r="BB99" i="1" s="1"/>
  <c r="F36" i="7"/>
  <c r="BC100" i="1" s="1"/>
  <c r="F35" i="8"/>
  <c r="BB101" i="1" s="1"/>
  <c r="J33" i="9"/>
  <c r="AV102" i="1" s="1"/>
  <c r="F33" i="10"/>
  <c r="AZ103" i="1" s="1"/>
  <c r="F33" i="11"/>
  <c r="AZ104" i="1" s="1"/>
  <c r="F35" i="12"/>
  <c r="BB105" i="1" s="1"/>
  <c r="BK130" i="10" l="1"/>
  <c r="J130" i="10" s="1"/>
  <c r="J99" i="10" s="1"/>
  <c r="P126" i="10"/>
  <c r="AU103" i="1" s="1"/>
  <c r="T130" i="10"/>
  <c r="R124" i="5"/>
  <c r="R123" i="5" s="1"/>
  <c r="T122" i="4"/>
  <c r="R124" i="7"/>
  <c r="T131" i="3"/>
  <c r="P129" i="8"/>
  <c r="AU101" i="1" s="1"/>
  <c r="P141" i="2"/>
  <c r="T133" i="5"/>
  <c r="P138" i="3"/>
  <c r="P131" i="3" s="1"/>
  <c r="AU96" i="1" s="1"/>
  <c r="T141" i="2"/>
  <c r="P130" i="9"/>
  <c r="P133" i="5"/>
  <c r="P123" i="5"/>
  <c r="AU98" i="1" s="1"/>
  <c r="T166" i="2"/>
  <c r="R166" i="2"/>
  <c r="R155" i="12"/>
  <c r="P149" i="11"/>
  <c r="R150" i="8"/>
  <c r="P123" i="9"/>
  <c r="AU102" i="1" s="1"/>
  <c r="T163" i="6"/>
  <c r="T136" i="6" s="1"/>
  <c r="P145" i="12"/>
  <c r="T149" i="11"/>
  <c r="T129" i="11" s="1"/>
  <c r="P129" i="11"/>
  <c r="AU104" i="1" s="1"/>
  <c r="T140" i="8"/>
  <c r="T129" i="8" s="1"/>
  <c r="T130" i="9"/>
  <c r="T123" i="9"/>
  <c r="R140" i="8"/>
  <c r="R129" i="8"/>
  <c r="T124" i="5"/>
  <c r="T123" i="5" s="1"/>
  <c r="T136" i="2"/>
  <c r="T155" i="12"/>
  <c r="P124" i="7"/>
  <c r="AU100" i="1" s="1"/>
  <c r="R131" i="12"/>
  <c r="P136" i="6"/>
  <c r="AU99" i="1" s="1"/>
  <c r="P155" i="12"/>
  <c r="BK178" i="6"/>
  <c r="J178" i="6" s="1"/>
  <c r="J114" i="6" s="1"/>
  <c r="R130" i="10"/>
  <c r="R126" i="10"/>
  <c r="T124" i="7"/>
  <c r="R138" i="3"/>
  <c r="R131" i="3" s="1"/>
  <c r="BK132" i="12"/>
  <c r="J132" i="12" s="1"/>
  <c r="J97" i="12" s="1"/>
  <c r="T126" i="10"/>
  <c r="P166" i="2"/>
  <c r="P136" i="2" s="1"/>
  <c r="AU95" i="1" s="1"/>
  <c r="R129" i="11"/>
  <c r="P131" i="12"/>
  <c r="AU105" i="1" s="1"/>
  <c r="R136" i="6"/>
  <c r="T145" i="12"/>
  <c r="T131" i="12"/>
  <c r="R141" i="2"/>
  <c r="R136" i="2"/>
  <c r="BK162" i="2"/>
  <c r="J162" i="2"/>
  <c r="J110" i="2" s="1"/>
  <c r="BK138" i="3"/>
  <c r="J138" i="3" s="1"/>
  <c r="J100" i="3" s="1"/>
  <c r="BK148" i="3"/>
  <c r="J148" i="3"/>
  <c r="J104" i="3" s="1"/>
  <c r="BK131" i="4"/>
  <c r="J131" i="4" s="1"/>
  <c r="J101" i="4" s="1"/>
  <c r="BK137" i="6"/>
  <c r="J137" i="6"/>
  <c r="J97" i="6" s="1"/>
  <c r="BK136" i="8"/>
  <c r="J136" i="8" s="1"/>
  <c r="J100" i="8" s="1"/>
  <c r="BK140" i="8"/>
  <c r="J140" i="8" s="1"/>
  <c r="J102" i="8" s="1"/>
  <c r="BK138" i="12"/>
  <c r="J138" i="12" s="1"/>
  <c r="J100" i="12" s="1"/>
  <c r="J146" i="12"/>
  <c r="J105" i="12"/>
  <c r="J156" i="12"/>
  <c r="J109" i="12"/>
  <c r="BK148" i="2"/>
  <c r="J148" i="2"/>
  <c r="J102" i="2" s="1"/>
  <c r="BK155" i="2"/>
  <c r="J155" i="2" s="1"/>
  <c r="J106" i="2" s="1"/>
  <c r="BK158" i="2"/>
  <c r="J158" i="2"/>
  <c r="J108" i="2" s="1"/>
  <c r="BK124" i="5"/>
  <c r="J124" i="5" s="1"/>
  <c r="J97" i="5" s="1"/>
  <c r="BK163" i="6"/>
  <c r="J163" i="6"/>
  <c r="J110" i="6" s="1"/>
  <c r="BK127" i="10"/>
  <c r="J127" i="10" s="1"/>
  <c r="J97" i="10" s="1"/>
  <c r="BK141" i="12"/>
  <c r="J141" i="12"/>
  <c r="J102" i="12" s="1"/>
  <c r="BK132" i="3"/>
  <c r="J132" i="3" s="1"/>
  <c r="J97" i="3" s="1"/>
  <c r="BK123" i="4"/>
  <c r="J123" i="4" s="1"/>
  <c r="J97" i="4" s="1"/>
  <c r="BK125" i="7"/>
  <c r="J125" i="7" s="1"/>
  <c r="J97" i="7" s="1"/>
  <c r="BK150" i="8"/>
  <c r="J150" i="8"/>
  <c r="J106" i="8" s="1"/>
  <c r="BK130" i="9"/>
  <c r="J130" i="9" s="1"/>
  <c r="J100" i="9" s="1"/>
  <c r="BK166" i="2"/>
  <c r="J166" i="2"/>
  <c r="J112" i="2" s="1"/>
  <c r="BK168" i="3"/>
  <c r="J168" i="3" s="1"/>
  <c r="J110" i="3" s="1"/>
  <c r="BK159" i="6"/>
  <c r="J159" i="6"/>
  <c r="J108" i="6" s="1"/>
  <c r="BK140" i="10"/>
  <c r="J140" i="10" s="1"/>
  <c r="J103" i="10" s="1"/>
  <c r="J133" i="12"/>
  <c r="J98" i="12"/>
  <c r="BK151" i="3"/>
  <c r="J151" i="3"/>
  <c r="J106" i="3" s="1"/>
  <c r="BK154" i="6"/>
  <c r="J154" i="6" s="1"/>
  <c r="J105" i="6" s="1"/>
  <c r="BK124" i="9"/>
  <c r="J124" i="9"/>
  <c r="J97" i="9" s="1"/>
  <c r="BK136" i="11"/>
  <c r="J136" i="11" s="1"/>
  <c r="J100" i="11" s="1"/>
  <c r="BK140" i="11"/>
  <c r="J140" i="11"/>
  <c r="J102" i="11" s="1"/>
  <c r="BK148" i="6"/>
  <c r="J148" i="6" s="1"/>
  <c r="J102" i="6" s="1"/>
  <c r="J130" i="11"/>
  <c r="J97" i="11"/>
  <c r="J130" i="8"/>
  <c r="J97" i="8"/>
  <c r="BK124" i="7"/>
  <c r="J124" i="7"/>
  <c r="J96" i="7" s="1"/>
  <c r="J133" i="5"/>
  <c r="J101" i="5" s="1"/>
  <c r="BK136" i="2"/>
  <c r="J136" i="2" s="1"/>
  <c r="J30" i="2" s="1"/>
  <c r="AG95" i="1" s="1"/>
  <c r="J34" i="2"/>
  <c r="AW95" i="1" s="1"/>
  <c r="AT95" i="1" s="1"/>
  <c r="J34" i="7"/>
  <c r="AW100" i="1"/>
  <c r="AT100" i="1" s="1"/>
  <c r="F34" i="9"/>
  <c r="BA102" i="1" s="1"/>
  <c r="J34" i="11"/>
  <c r="AW104" i="1" s="1"/>
  <c r="AT104" i="1" s="1"/>
  <c r="BD94" i="1"/>
  <c r="W33" i="1" s="1"/>
  <c r="F34" i="2"/>
  <c r="BA95" i="1" s="1"/>
  <c r="F34" i="7"/>
  <c r="BA100" i="1"/>
  <c r="F34" i="8"/>
  <c r="BA101" i="1" s="1"/>
  <c r="J34" i="10"/>
  <c r="AW103" i="1" s="1"/>
  <c r="AT103" i="1" s="1"/>
  <c r="BB94" i="1"/>
  <c r="W31" i="1" s="1"/>
  <c r="BC94" i="1"/>
  <c r="AY94" i="1" s="1"/>
  <c r="J34" i="4"/>
  <c r="AW97" i="1" s="1"/>
  <c r="AT97" i="1" s="1"/>
  <c r="F34" i="4"/>
  <c r="BA97" i="1" s="1"/>
  <c r="F34" i="5"/>
  <c r="BA98" i="1" s="1"/>
  <c r="J34" i="6"/>
  <c r="AW99" i="1" s="1"/>
  <c r="AT99" i="1" s="1"/>
  <c r="J34" i="9"/>
  <c r="AW102" i="1" s="1"/>
  <c r="AT102" i="1" s="1"/>
  <c r="F34" i="12"/>
  <c r="BA105" i="1" s="1"/>
  <c r="F34" i="3"/>
  <c r="BA96" i="1"/>
  <c r="J34" i="5"/>
  <c r="AW98" i="1" s="1"/>
  <c r="AT98" i="1" s="1"/>
  <c r="J34" i="8"/>
  <c r="AW101" i="1" s="1"/>
  <c r="AT101" i="1" s="1"/>
  <c r="F34" i="11"/>
  <c r="BA104" i="1" s="1"/>
  <c r="AZ94" i="1"/>
  <c r="W29" i="1" s="1"/>
  <c r="J34" i="3"/>
  <c r="AW96" i="1" s="1"/>
  <c r="AT96" i="1" s="1"/>
  <c r="F34" i="6"/>
  <c r="BA99" i="1" s="1"/>
  <c r="F34" i="10"/>
  <c r="BA103" i="1" s="1"/>
  <c r="J34" i="12"/>
  <c r="AW105" i="1" s="1"/>
  <c r="AT105" i="1" s="1"/>
  <c r="BK126" i="10" l="1"/>
  <c r="J126" i="10" s="1"/>
  <c r="J96" i="10" s="1"/>
  <c r="BK131" i="12"/>
  <c r="J131" i="12" s="1"/>
  <c r="J96" i="12" s="1"/>
  <c r="BK129" i="11"/>
  <c r="J129" i="11" s="1"/>
  <c r="J30" i="11" s="1"/>
  <c r="AG104" i="1" s="1"/>
  <c r="BK123" i="9"/>
  <c r="J123" i="9" s="1"/>
  <c r="J30" i="9" s="1"/>
  <c r="AG102" i="1" s="1"/>
  <c r="BK123" i="5"/>
  <c r="J123" i="5" s="1"/>
  <c r="J96" i="5" s="1"/>
  <c r="BK131" i="3"/>
  <c r="J131" i="3" s="1"/>
  <c r="J30" i="3" s="1"/>
  <c r="AG96" i="1" s="1"/>
  <c r="BK136" i="6"/>
  <c r="J136" i="6" s="1"/>
  <c r="J96" i="6" s="1"/>
  <c r="BK122" i="4"/>
  <c r="J122" i="4" s="1"/>
  <c r="J96" i="4" s="1"/>
  <c r="BK129" i="8"/>
  <c r="J129" i="8"/>
  <c r="J96" i="8" s="1"/>
  <c r="AN95" i="1"/>
  <c r="J96" i="2"/>
  <c r="J39" i="2"/>
  <c r="AU94" i="1"/>
  <c r="BA94" i="1"/>
  <c r="W30" i="1" s="1"/>
  <c r="AX94" i="1"/>
  <c r="J30" i="7"/>
  <c r="AG100" i="1"/>
  <c r="AN100" i="1"/>
  <c r="AV94" i="1"/>
  <c r="AK29" i="1" s="1"/>
  <c r="W32" i="1"/>
  <c r="J39" i="9" l="1"/>
  <c r="J39" i="3"/>
  <c r="J39" i="11"/>
  <c r="J96" i="11"/>
  <c r="J96" i="9"/>
  <c r="J96" i="3"/>
  <c r="J39" i="7"/>
  <c r="AN104" i="1"/>
  <c r="AN102" i="1"/>
  <c r="AN96" i="1"/>
  <c r="J30" i="12"/>
  <c r="AG105" i="1" s="1"/>
  <c r="J30" i="10"/>
  <c r="AG103" i="1" s="1"/>
  <c r="AN103" i="1" s="1"/>
  <c r="J30" i="5"/>
  <c r="AG98" i="1"/>
  <c r="AN98" i="1" s="1"/>
  <c r="J30" i="4"/>
  <c r="AG97" i="1"/>
  <c r="AW94" i="1"/>
  <c r="AK30" i="1" s="1"/>
  <c r="J30" i="6"/>
  <c r="AG99" i="1" s="1"/>
  <c r="AN99" i="1" s="1"/>
  <c r="J30" i="8"/>
  <c r="AG101" i="1" s="1"/>
  <c r="AN101" i="1" s="1"/>
  <c r="J39" i="5" l="1"/>
  <c r="J39" i="8"/>
  <c r="J39" i="12"/>
  <c r="J39" i="10"/>
  <c r="J39" i="6"/>
  <c r="J39" i="4"/>
  <c r="AN97" i="1"/>
  <c r="AN105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<sst xmlns="http://schemas.openxmlformats.org/spreadsheetml/2006/main" count="5828" uniqueCount="696">
  <si>
    <t>Export Komplet</t>
  </si>
  <si>
    <t/>
  </si>
  <si>
    <t>2.0</t>
  </si>
  <si>
    <t>True</t>
  </si>
  <si>
    <t>False</t>
  </si>
  <si>
    <t>{fca3f310-663c-4ded-86b8-201cd9aa2441}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</si>
  <si>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</si>
  <si>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</si>
  <si>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</si>
  <si>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</si>
  <si>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</si>
  <si>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</si>
  <si>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</si>
  <si>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</si>
  <si>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RP_ZMENY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</si>
  <si>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</si>
  <si>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</si>
  <si>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Dobudovanie základnej technickej infraštruktúry v obci Gemerská Poloma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</si>
  <si>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</si>
  <si>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</si>
  <si>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</si>
  <si>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</si>
  <si>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</si>
  <si>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</si>
  <si>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</si>
  <si>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00328227</t>
  </si>
  <si>
    <t xml:space="preserve">obec Gemerská Poloma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</si>
  <si>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</si>
  <si>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</si>
  <si>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</si>
  <si>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</si>
  <si>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</si>
  <si>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</si>
  <si>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</si>
  <si>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</si>
  <si>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</si>
  <si>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</si>
  <si>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</si>
  <si>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</si>
  <si>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</si>
  <si>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</si>
  <si>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</si>
  <si>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</si>
  <si>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</si>
  <si>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</si>
  <si>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</si>
  <si>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</si>
  <si>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</si>
  <si>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</si>
  <si>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</si>
  <si>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</si>
  <si>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</si>
  <si>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</si>
  <si>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</si>
  <si>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</si>
  <si>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</si>
  <si>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</si>
  <si>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</si>
  <si>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</si>
  <si>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</si>
  <si>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</si>
  <si>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</si>
  <si>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</si>
  <si>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</si>
  <si>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</si>
  <si>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</si>
  <si>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</si>
  <si>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</si>
  <si>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</si>
  <si>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</si>
  <si>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</si>
  <si>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</si>
  <si>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</si>
  <si>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</si>
  <si>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</si>
  <si>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</si>
  <si>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</si>
  <si>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</si>
  <si>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Rekonštrukcia cesty  na ul. Dobšinská</t>
  </si>
  <si>
    <t>STA</t>
  </si>
  <si>
    <t>1</t>
  </si>
  <si>
    <t>{f7d78a24-305d-49ca-9c95-38f1e734ce84}</t>
  </si>
  <si>
    <t>Rekonštrukcia cesty, Námestie SNP</t>
  </si>
  <si>
    <t>{a8f02af6-1793-4628-ae51-43650039c660}</t>
  </si>
  <si>
    <t>Rekonštrukcia chodníka Námestie SNP</t>
  </si>
  <si>
    <t>{88a2b23b-cf00-4685-a5af-a846552ebe03}</t>
  </si>
  <si>
    <t>Rekonštrukcia chodníkov na Hlavnej ceste (I/67)</t>
  </si>
  <si>
    <t>{203c4271-a5a3-4e81-80e9-d1688f70b806}</t>
  </si>
  <si>
    <t>Rekonštrukcia cesty  na ul. Hviezdoslavová</t>
  </si>
  <si>
    <t>{7fba5469-f247-4f76-848a-3231af9544ca}</t>
  </si>
  <si>
    <t>Rekonštrukcia cesty na ul. Madáčová</t>
  </si>
  <si>
    <t>{f6d0f1dc-83bd-4d79-9c88-ada3f383e798}</t>
  </si>
  <si>
    <t>Rekonštrukcia cesty  na ul. Fraňa Kráľa</t>
  </si>
  <si>
    <t>{83f272eb-3302-4895-a4ac-6e9cdf29450e}</t>
  </si>
  <si>
    <t>Rekoštrukcia chodníka na ul. Fraňa Kráľa</t>
  </si>
  <si>
    <t>{03671670-22f3-47c2-9803-1c7638514b60}</t>
  </si>
  <si>
    <t>Rekonštrukcia chodníka na ul. 9. mája</t>
  </si>
  <si>
    <t>{7a0c6562-6fc1-4dd2-9867-6003d2b840ef}</t>
  </si>
  <si>
    <t>Rekonštrukcia cesty  na ul. 9. mája</t>
  </si>
  <si>
    <t>{3c725979-eec9-4e84-b979-0eef1025a906}</t>
  </si>
  <si>
    <t>Rekonštrukcia cesty  na ul. Letná</t>
  </si>
  <si>
    <t>{aed99da3-4162-4578-80d3-5962717d3653}</t>
  </si>
  <si>
    <t>KRYCÍ LIST ROZPOČTU</t>
  </si>
  <si>
    <t>Objekt:</t>
  </si>
  <si>
    <t>SO 01 - Rekonštrukcia cesty  na ul. Dobšinská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</si>
  <si>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</si>
  <si>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</si>
  <si>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</si>
  <si>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</si>
  <si>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</si>
  <si>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</si>
  <si>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0102 - Odkopávky a prekopávky</t>
  </si>
  <si>
    <t>05 - Búracie práce a demolácie</t>
  </si>
  <si>
    <t xml:space="preserve">    0508 - Doprava vybúraných hmôt</t>
  </si>
  <si>
    <t xml:space="preserve">    0509 - Doplňujúce práce</t>
  </si>
  <si>
    <t xml:space="preserve">    0501 - Búranie konštrukcií</t>
  </si>
  <si>
    <t xml:space="preserve">    0503 - Odstránenie spevnených plôch  vozoviek a doplňujúcich konštrukcií</t>
  </si>
  <si>
    <t xml:space="preserve">    0504 - Odstránenie konštrukcií vodných korýt a vo vodných tokoch</t>
  </si>
  <si>
    <t>11 - Betonárske práce</t>
  </si>
  <si>
    <t xml:space="preserve">    1125 - Doplňujúce konštrukcie</t>
  </si>
  <si>
    <t xml:space="preserve">    1119 - Kompletné konštrukcie</t>
  </si>
  <si>
    <t>21 - Špeciálne práce pri výstavbe mostov</t>
  </si>
  <si>
    <t xml:space="preserve">    2125 - Doplňujúce konštrukcie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</si>
  <si>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</si>
  <si>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</si>
  <si>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</si>
  <si>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2225 - Doplňujúce konštrukcie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</si>
  <si>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</si>
  <si>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</si>
  <si>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</si>
  <si>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</si>
  <si>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</si>
  <si>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</si>
  <si>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</si>
  <si>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</si>
  <si>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</si>
  <si>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</si>
  <si>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</si>
  <si>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</si>
  <si>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</si>
  <si>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</si>
  <si>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</si>
  <si>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0102</t>
  </si>
  <si>
    <t>Odkopávky a prekopávky</t>
  </si>
  <si>
    <t>K</t>
  </si>
  <si>
    <t>01020400020010.S</t>
  </si>
  <si>
    <t>Odkopávka a prekopávka nezapažená pre cesty, v hornine 3 do 100 m3</t>
  </si>
  <si>
    <t>m3</t>
  </si>
  <si>
    <t>4</t>
  </si>
  <si>
    <t>2</t>
  </si>
  <si>
    <t>-529351216</t>
  </si>
  <si>
    <t>01020400020090.S</t>
  </si>
  <si>
    <t>Odkopávky a prekopávky nezapažené pre cesty. Príplatok za lepivosť horniny 3</t>
  </si>
  <si>
    <t>-2072182963</t>
  </si>
  <si>
    <t>05</t>
  </si>
  <si>
    <t>Búracie práce a demolácie</t>
  </si>
  <si>
    <t>0508</t>
  </si>
  <si>
    <t>Doprava vybúraných hmôt</t>
  </si>
  <si>
    <t>3</t>
  </si>
  <si>
    <t>05080200035014.S</t>
  </si>
  <si>
    <t>Vodorovná doprava vybúraných hmôt po suchu bez naloženia a so zložením na vzdialenosť do 5 km</t>
  </si>
  <si>
    <t>t</t>
  </si>
  <si>
    <t>-1476701541</t>
  </si>
  <si>
    <t>05080200035015.S</t>
  </si>
  <si>
    <t>Príplatok k cene za každých ďalších aj začatých 5 km</t>
  </si>
  <si>
    <t>-1300081455</t>
  </si>
  <si>
    <t>0509</t>
  </si>
  <si>
    <t>Doplňujúce práce</t>
  </si>
  <si>
    <t>5</t>
  </si>
  <si>
    <t>05090104001810.S</t>
  </si>
  <si>
    <t xml:space="preserve">Drvenie stavebného odpadu z demolácií (bez kov. mat.) </t>
  </si>
  <si>
    <t>1306601192</t>
  </si>
  <si>
    <t>6</t>
  </si>
  <si>
    <t>05090362063540.S</t>
  </si>
  <si>
    <t>Frézovanie asf. podkladu alebo krytu s prek., plochy cez 1000 do 10000 m2, pruh š. cez 1 m do 2 m, hr. 80 mm  0,254 t</t>
  </si>
  <si>
    <t>m2</t>
  </si>
  <si>
    <t>1685002092</t>
  </si>
  <si>
    <t>0501</t>
  </si>
  <si>
    <t>Búranie konštrukcií</t>
  </si>
  <si>
    <t>7</t>
  </si>
  <si>
    <t>05010205000040.S</t>
  </si>
  <si>
    <t xml:space="preserve">Búranie muriva alebo vybúranie otvorov plochy nad 4 m2 železobetonového nadzákladného,  -2,40000t - čelo priepustu </t>
  </si>
  <si>
    <t>-1717096532</t>
  </si>
  <si>
    <t>0503</t>
  </si>
  <si>
    <t>Odstránenie spevnených plôch  vozoviek a doplňujúcich konštrukcií</t>
  </si>
  <si>
    <t>8</t>
  </si>
  <si>
    <t>05030604012400.S</t>
  </si>
  <si>
    <t>Búranie rúrového priepustu, z rúr DN do 300 mm,  -0,75300t</t>
  </si>
  <si>
    <t>m</t>
  </si>
  <si>
    <t>-64928278</t>
  </si>
  <si>
    <t>0504</t>
  </si>
  <si>
    <t>Odstránenie konštrukcií vodných korýt a vo vodných tokoch</t>
  </si>
  <si>
    <t>9</t>
  </si>
  <si>
    <t>05040102001010.S</t>
  </si>
  <si>
    <t xml:space="preserve">Rozobratie dlažby priekopy alebo potoka </t>
  </si>
  <si>
    <t>-811083219</t>
  </si>
  <si>
    <t>11</t>
  </si>
  <si>
    <t>Betonárske práce</t>
  </si>
  <si>
    <t>1125</t>
  </si>
  <si>
    <t>Doplňujúce konštrukcie</t>
  </si>
  <si>
    <t>10</t>
  </si>
  <si>
    <t>11250601062110.S</t>
  </si>
  <si>
    <t>Čelá priepustov z prostého betónu tr. C 25/30 s debnením a ukončujúcou doskou hr.50 mm</t>
  </si>
  <si>
    <t>-1451289614</t>
  </si>
  <si>
    <t>1119</t>
  </si>
  <si>
    <t>Kompletné konštrukcie</t>
  </si>
  <si>
    <t>11190201060410.S</t>
  </si>
  <si>
    <t>Kalová jama  z betónu prostého tr. C 25/30</t>
  </si>
  <si>
    <t>-1197794250</t>
  </si>
  <si>
    <t>12</t>
  </si>
  <si>
    <t>11240112020010.S</t>
  </si>
  <si>
    <t xml:space="preserve">Debnenie kalovej jamy </t>
  </si>
  <si>
    <t>-779550698</t>
  </si>
  <si>
    <t>21</t>
  </si>
  <si>
    <t>Špeciálne práce pri výstavbe mostov</t>
  </si>
  <si>
    <t>2125</t>
  </si>
  <si>
    <t>13</t>
  </si>
  <si>
    <t>21250206001010.S</t>
  </si>
  <si>
    <t>Osadenie oceľového zábradlia trvalého vrátane kotvenia</t>
  </si>
  <si>
    <t>1768786497</t>
  </si>
  <si>
    <t>14</t>
  </si>
  <si>
    <t>M</t>
  </si>
  <si>
    <t>553550001800.S</t>
  </si>
  <si>
    <t>-1260004024</t>
  </si>
  <si>
    <t>22</t>
  </si>
  <si>
    <t>Práce na pozemných komunikáciach a letiskách</t>
  </si>
  <si>
    <t>2201</t>
  </si>
  <si>
    <t>Podkladné a krycie vrstvy bez spojiva</t>
  </si>
  <si>
    <t>15</t>
  </si>
  <si>
    <t>22010104000160.S</t>
  </si>
  <si>
    <t>Podklad zo štrkodrviny s rozprestretím a zhutnením, po zhutnení hr. 170 mm</t>
  </si>
  <si>
    <t>-846349498</t>
  </si>
  <si>
    <t>16</t>
  </si>
  <si>
    <t>22010104000200.S</t>
  </si>
  <si>
    <t>Podklad zo štrkodrviny s rozprestretím a zhutnením, po zhutnení hr. 200 mm</t>
  </si>
  <si>
    <t>-775293708</t>
  </si>
  <si>
    <t>17</t>
  </si>
  <si>
    <t>22010204000060.S</t>
  </si>
  <si>
    <t>Spevnenie krajníc alebo komun. pre peších s rozpr. a zhutnením, štrkodrvinou hr. 100 mm</t>
  </si>
  <si>
    <t>-1188213166</t>
  </si>
  <si>
    <t>2203</t>
  </si>
  <si>
    <t>Podkladné a krycie vrstvy z asfaltových zmesí</t>
  </si>
  <si>
    <t>18</t>
  </si>
  <si>
    <t>22030329010020.S</t>
  </si>
  <si>
    <t>Postrek asfaltový infiltračný s posypom kamenivom z asfaltu cestného v množstve 1,00 kg/m2</t>
  </si>
  <si>
    <t>-637588410</t>
  </si>
  <si>
    <t>19</t>
  </si>
  <si>
    <t>22030330010008.S</t>
  </si>
  <si>
    <t>Postrek asfaltový spojovací bez posypu kamenivom z asfaltu cestného v množstve 0,50 kg/m2</t>
  </si>
  <si>
    <t>-964868945</t>
  </si>
  <si>
    <t>22030640004060.S</t>
  </si>
  <si>
    <t>Vyrovnanie a zhutnenie  povrchu  podkladu  hr. 100 mm</t>
  </si>
  <si>
    <t>-1668656220</t>
  </si>
  <si>
    <t>22030640022230.S</t>
  </si>
  <si>
    <t>Asfaltový betón vrstva obrusná AC 11 O v pruhu š. do 3 m z nemodifik. asfaltu tr. II, po zhutnení hr. 50 mm</t>
  </si>
  <si>
    <t>-2048472505</t>
  </si>
  <si>
    <t>22030640012440.S</t>
  </si>
  <si>
    <t>Podklad z asfaltového betónu AC 22 P s rozprestretím a zhutnením v pruhu š. do 3 m, po zhutnení hr. 50-80 mm</t>
  </si>
  <si>
    <t>427727588</t>
  </si>
  <si>
    <t>2225</t>
  </si>
  <si>
    <t>23</t>
  </si>
  <si>
    <t>22250776021020.S</t>
  </si>
  <si>
    <t>Vodorovné dopravné značenie striekané farbou deliacich čiar súvislých šírky 125 mm biela retroreflexná</t>
  </si>
  <si>
    <t>6570340</t>
  </si>
  <si>
    <t>24</t>
  </si>
  <si>
    <t>22250776031020.S</t>
  </si>
  <si>
    <t>Vodorovné dopravné značenie striekané farbou prechodov pre chodcov, šípky, symboly a pod., biela retroreflexná</t>
  </si>
  <si>
    <t>-326347430</t>
  </si>
  <si>
    <t>25</t>
  </si>
  <si>
    <t>22250980010330.S</t>
  </si>
  <si>
    <t>Osadenie cestného obrubníka betónového ležatého do lôžka z betónu prostého tr. C 12/15 s bočnou oporou</t>
  </si>
  <si>
    <t>656879595</t>
  </si>
  <si>
    <t>26</t>
  </si>
  <si>
    <t>592170003800</t>
  </si>
  <si>
    <t>Obrubník  cestný , lxšxv 1000x150x250 mm, sivá</t>
  </si>
  <si>
    <t>ks</t>
  </si>
  <si>
    <t>788607095</t>
  </si>
  <si>
    <t>27</t>
  </si>
  <si>
    <t>592170002100</t>
  </si>
  <si>
    <t>Obrubník  cestný nábehový, lxšxv 1000x100x200 mm, skosenie 15/15 mm</t>
  </si>
  <si>
    <t>1530607364</t>
  </si>
  <si>
    <t>28</t>
  </si>
  <si>
    <t>222506710500101.S</t>
  </si>
  <si>
    <t>Dočasné dopravné značenie</t>
  </si>
  <si>
    <t>kpl</t>
  </si>
  <si>
    <t>1663722373</t>
  </si>
  <si>
    <t>29</t>
  </si>
  <si>
    <t>222511610201101.S</t>
  </si>
  <si>
    <t>Osadenie priekop. žľabu z betón. priekopových tvárnic šírky 500- 800 mm do betónu C 12/15 vrátane prídlažby</t>
  </si>
  <si>
    <t>-254845779</t>
  </si>
  <si>
    <t>30</t>
  </si>
  <si>
    <t>22251161020110.S</t>
  </si>
  <si>
    <t>Osadenie priekop. žľabu z betón. priekopových tvárnic šírky 500- 800 mm do betónu C 12/15</t>
  </si>
  <si>
    <t>-610087175</t>
  </si>
  <si>
    <t>31</t>
  </si>
  <si>
    <t>592270001800.S</t>
  </si>
  <si>
    <t>Tvárnica priekopová TBM 1-60, lxšxv 620x300x154,5(75) mm</t>
  </si>
  <si>
    <t>1572901078</t>
  </si>
  <si>
    <t>32</t>
  </si>
  <si>
    <t>592270002000.S</t>
  </si>
  <si>
    <t>Odvodňovací žľab U  na spevnenie miest pre odtok zrážok, lxšxv 50/40/35 mm, sivá</t>
  </si>
  <si>
    <t>-2034245852</t>
  </si>
  <si>
    <t>33</t>
  </si>
  <si>
    <t>592460020400.S</t>
  </si>
  <si>
    <t>Prídlažba betónová, rozmer 500x250x80 mm, prírodná</t>
  </si>
  <si>
    <t>1876014829</t>
  </si>
  <si>
    <t>34</t>
  </si>
  <si>
    <t>22251491028010.S</t>
  </si>
  <si>
    <t>Úprava plôch okolo hydrantov, šupátok, a pod. v asfaltových krytoch v pôdorysnej ploche do 2 m2</t>
  </si>
  <si>
    <t>556939229</t>
  </si>
  <si>
    <t>35</t>
  </si>
  <si>
    <t>22251661012130.S</t>
  </si>
  <si>
    <t>Osadenie odvodňovacieho betónového žľabu univerzálneho s ochrannou hranou svetlej šírky 400 mm a s roštom triedy D 400</t>
  </si>
  <si>
    <t>163523318</t>
  </si>
  <si>
    <t>36</t>
  </si>
  <si>
    <t>22251661012030.S</t>
  </si>
  <si>
    <t xml:space="preserve">Osadenie odvodňovacieho betónového žľabu univerzálneho s ochrannou hranou svetlej šírky 200 mm a s roštom triedy D 400 </t>
  </si>
  <si>
    <t>-375009551</t>
  </si>
  <si>
    <t>38</t>
  </si>
  <si>
    <t>592270024200.S</t>
  </si>
  <si>
    <t>Odvodňovací žľab betónový univerzálny s ochrannou hranou, svetlá šírka 200 mm, dĺžky 1 m, bez spádu</t>
  </si>
  <si>
    <t>914993549</t>
  </si>
  <si>
    <t>39</t>
  </si>
  <si>
    <t>592270017400.S</t>
  </si>
  <si>
    <t>Liatinový rošt, štrbiny 18x220, dĺ. 0,5 m, trieda D 400, s rýchlouzáverom, pre žľaby betónové s ochrannou hranou svetlej šírky 200 mm</t>
  </si>
  <si>
    <t>1626079330</t>
  </si>
  <si>
    <t>41</t>
  </si>
  <si>
    <t>592270019400</t>
  </si>
  <si>
    <t>Liatinový rošt s pozdĺžnou mriežkou NW 400, lxšxhr 500x447x25 mm, rozmer štrbiny MW 25x14 mm, triedy D 400, bez 4x skrutiek</t>
  </si>
  <si>
    <t>-1881330700</t>
  </si>
  <si>
    <t>42</t>
  </si>
  <si>
    <t>592270036200</t>
  </si>
  <si>
    <t>-1452268796</t>
  </si>
  <si>
    <t>SO 02_01 - Rekonštrukcia cesty, Námestie SNP</t>
  </si>
  <si>
    <t xml:space="preserve">    0108 - Povrchové úpravy terénu</t>
  </si>
  <si>
    <t xml:space="preserve">    1120 - Podkladné konštrukcie</t>
  </si>
  <si>
    <t>1174194905</t>
  </si>
  <si>
    <t>272605259</t>
  </si>
  <si>
    <t>0108</t>
  </si>
  <si>
    <t>Povrchové úpravy terénu</t>
  </si>
  <si>
    <t>01080101010010.S</t>
  </si>
  <si>
    <t xml:space="preserve">Úprava pláne v zárezoch v hornine 1-4 so zhutnením, úprava pláne vozovky </t>
  </si>
  <si>
    <t>-1531395058</t>
  </si>
  <si>
    <t>05030164032410.S</t>
  </si>
  <si>
    <t>Odstránenie krytu v ploche nad 200 m2 z kameniva hrubého drveného, hr. 200 do 300 mm,  -0,40000t</t>
  </si>
  <si>
    <t>-296201504</t>
  </si>
  <si>
    <t>-562435700</t>
  </si>
  <si>
    <t>-2071136568</t>
  </si>
  <si>
    <t>1242512674</t>
  </si>
  <si>
    <t>1864203077</t>
  </si>
  <si>
    <t>-1340113031</t>
  </si>
  <si>
    <t>1120</t>
  </si>
  <si>
    <t>Podkladné konštrukcie</t>
  </si>
  <si>
    <t>11200101033020.S</t>
  </si>
  <si>
    <t>Podkladová alebo výplňová vrstva z betónu tr. C 12/15 hr. do 150 mm</t>
  </si>
  <si>
    <t>-1195324960</t>
  </si>
  <si>
    <t>22010104000250.S</t>
  </si>
  <si>
    <t>Podklad zo štrkodrviny s rozprestretím a zhutnením, po zhutnení hr. 250 mm</t>
  </si>
  <si>
    <t>515579565</t>
  </si>
  <si>
    <t>-355524347</t>
  </si>
  <si>
    <t>-1149735912</t>
  </si>
  <si>
    <t>-790829560</t>
  </si>
  <si>
    <t>-339862126</t>
  </si>
  <si>
    <t>22250671050110.S</t>
  </si>
  <si>
    <t>22402133</t>
  </si>
  <si>
    <t>299573799</t>
  </si>
  <si>
    <t>592170002400.S</t>
  </si>
  <si>
    <t>Obrubník cestný nábehový, lxšxv 1000x200x150(100) mm</t>
  </si>
  <si>
    <t>366633527</t>
  </si>
  <si>
    <t>22250980010430.S</t>
  </si>
  <si>
    <t>Osadenie cestného obrubníka betónového stojatého do lôžka z betónu prostého tr. C 12/15 s bočnou oporou</t>
  </si>
  <si>
    <t>-322015999</t>
  </si>
  <si>
    <t>592170001000.S</t>
  </si>
  <si>
    <t>Obrubník cestný, lxšxv 1000x150x260 mm</t>
  </si>
  <si>
    <t>1492294790</t>
  </si>
  <si>
    <t>-1530928321</t>
  </si>
  <si>
    <t>-1471939094</t>
  </si>
  <si>
    <t>-1455186017</t>
  </si>
  <si>
    <t>22251661021610.S</t>
  </si>
  <si>
    <t>Osadenie odvodňovacieho betónového žľabu univerzálneho s ochrannou hranou svetlej šírky 200 mm a s roštom triedy D 400</t>
  </si>
  <si>
    <t>1265232207</t>
  </si>
  <si>
    <t>1747956200</t>
  </si>
  <si>
    <t>SO 02_02 - Rekonštrukcia chodníka Námestie SNP</t>
  </si>
  <si>
    <t>05030162012500.S</t>
  </si>
  <si>
    <t>Odstránenie krytu v ploche nad 200 m2 asfaltového, hr. vrstvy do 50 mm,  -0,09800t</t>
  </si>
  <si>
    <t>-835875922</t>
  </si>
  <si>
    <t>1751888733</t>
  </si>
  <si>
    <t>859841937</t>
  </si>
  <si>
    <t>-2113143089</t>
  </si>
  <si>
    <t>1755209075</t>
  </si>
  <si>
    <t>-1228328866</t>
  </si>
  <si>
    <t>SO 03 - Rekonštrukcia chodníkov na Hlavnej ceste (I/67)</t>
  </si>
  <si>
    <t>605252652</t>
  </si>
  <si>
    <t>05030161022400.S</t>
  </si>
  <si>
    <t>Odstránenie krytu v ploche nad 200 m2 z betónu prostého, hr. vrstvy do 150 mm,  -0,22500t</t>
  </si>
  <si>
    <t>-2117464306</t>
  </si>
  <si>
    <t>1385242075</t>
  </si>
  <si>
    <t>982612899</t>
  </si>
  <si>
    <t>118586769</t>
  </si>
  <si>
    <t>248099065</t>
  </si>
  <si>
    <t>1243000610</t>
  </si>
  <si>
    <t>422429260</t>
  </si>
  <si>
    <t>1735621261</t>
  </si>
  <si>
    <t>SO 04 - Rekonštrukcia cesty  na ul. Hviezdoslavová</t>
  </si>
  <si>
    <t xml:space="preserve">    0104 - Konštrukcie z hornín</t>
  </si>
  <si>
    <t>27 - Montážne práce na plynovodoch, vodovodoch, kanalizáciach, teplovod., produkt. a rozvod. medi. plynov</t>
  </si>
  <si>
    <t xml:space="preserve">    2703 - Kanalizácie</t>
  </si>
  <si>
    <t xml:space="preserve">    2720 - Podkladné konštrukcie</t>
  </si>
  <si>
    <t>1584938116</t>
  </si>
  <si>
    <t>-1619772927</t>
  </si>
  <si>
    <t>1032868646</t>
  </si>
  <si>
    <t>0104</t>
  </si>
  <si>
    <t>Konštrukcie z hornín</t>
  </si>
  <si>
    <t>01040401070010.S</t>
  </si>
  <si>
    <t>Zásyp sypaninou bez zhutnenia jám, šachiet, rýh, zárezov alebo okolo objektov do 100 m3</t>
  </si>
  <si>
    <t>1701011945</t>
  </si>
  <si>
    <t>01040501070020.S</t>
  </si>
  <si>
    <t>Obsyp potrubia sypaninou z vhodných hornín 1 až 4 s prehodením sypaniny</t>
  </si>
  <si>
    <t>1999703821</t>
  </si>
  <si>
    <t>583310003400.S</t>
  </si>
  <si>
    <t>Štrkopiesok frakcia 0-63 mm</t>
  </si>
  <si>
    <t>2021246158</t>
  </si>
  <si>
    <t>05030304022400.S</t>
  </si>
  <si>
    <t>Vytrhanie obrúb betónových, s vybúraním lôžka, z krajníkov alebo obrubníkov stojatých,  -0,14500t</t>
  </si>
  <si>
    <t>113968035</t>
  </si>
  <si>
    <t>-33331598</t>
  </si>
  <si>
    <t>590242302</t>
  </si>
  <si>
    <t>490906036</t>
  </si>
  <si>
    <t>05090362033160.S</t>
  </si>
  <si>
    <t>Frézovanie asf. podkladu alebo krytu bez prek., plochy cez 1000 do 10000 m2, pruh š. cez 1 m do 2 m, hr. 40 mm  0,102 t</t>
  </si>
  <si>
    <t>1867494615</t>
  </si>
  <si>
    <t>1851002947</t>
  </si>
  <si>
    <t>210663469</t>
  </si>
  <si>
    <t>-1417215680</t>
  </si>
  <si>
    <t>-1911600416</t>
  </si>
  <si>
    <t>22010204000120.S</t>
  </si>
  <si>
    <t>Spevnenie krajníc alebo komun. pre peších s rozpr. a zhutnením, štrkodrvinou hr. 150 mm</t>
  </si>
  <si>
    <t>-211669901</t>
  </si>
  <si>
    <t>450166833</t>
  </si>
  <si>
    <t>1648381586</t>
  </si>
  <si>
    <t>1681976308</t>
  </si>
  <si>
    <t>-586870945</t>
  </si>
  <si>
    <t>513041243</t>
  </si>
  <si>
    <t>676270162</t>
  </si>
  <si>
    <t>-1541190676</t>
  </si>
  <si>
    <t>2063149450</t>
  </si>
  <si>
    <t>Montážne práce na plynovodoch, vodovodoch, kanalizáciach, teplovod., produkt. a rozvod. medi. plynov</t>
  </si>
  <si>
    <t>2703</t>
  </si>
  <si>
    <t>Kanalizácie</t>
  </si>
  <si>
    <t>27030422046004.S</t>
  </si>
  <si>
    <t>Montáž kanalizačného PVC-U potrubia hladkého viacvrstvového DN 150</t>
  </si>
  <si>
    <t>-1070750679</t>
  </si>
  <si>
    <t>286110009900.S</t>
  </si>
  <si>
    <t>Rúra PVC-U hladký, kanalizačný, gravitačný systém Dxr 160x4,7 mm , dĺ. 5 m, SN8 - napenená (viacvrstvová)</t>
  </si>
  <si>
    <t>567290481</t>
  </si>
  <si>
    <t>27031172010020.S</t>
  </si>
  <si>
    <t>Zriadenie kanalizačného vpustu uličného z betónových dielcov typ UV-50, UVB-50</t>
  </si>
  <si>
    <t>202349353</t>
  </si>
  <si>
    <t>592230002100.S</t>
  </si>
  <si>
    <t>Uličný vpust betónový TBV 14-50, rozmer 900x500x50 mm</t>
  </si>
  <si>
    <t>1272787592</t>
  </si>
  <si>
    <t>552410003500.S</t>
  </si>
  <si>
    <t>Mreža liatinová štvorcová 500x500 mm na teleskopickú rúru DN 425, tr. zaťaženia D400</t>
  </si>
  <si>
    <t>676083972</t>
  </si>
  <si>
    <t>592230002300.S</t>
  </si>
  <si>
    <t>Uličný vpust betónový TBV 5-66, rozmer 180x660x100 mm</t>
  </si>
  <si>
    <t>-1864430467</t>
  </si>
  <si>
    <t>592230001500.S</t>
  </si>
  <si>
    <t>Uličný vpust betónový TBV 6-50, rozmer 600x500x50 mm</t>
  </si>
  <si>
    <t>95516103</t>
  </si>
  <si>
    <t>552420026700.S</t>
  </si>
  <si>
    <t>Bahenný kôš galvanizovaný typ B1 pre mrežu D 400 (DN 425)</t>
  </si>
  <si>
    <t>-880801363</t>
  </si>
  <si>
    <t>2720</t>
  </si>
  <si>
    <t>27201391000020.S</t>
  </si>
  <si>
    <t>Lôžko pod potrubie, stoky a drobné objekty, v otvorenom výkope z piesku a štrkopiesku do 63 mm</t>
  </si>
  <si>
    <t>142764337</t>
  </si>
  <si>
    <t>SO 05 - Rekonštrukcia cesty na ul. Madáčová</t>
  </si>
  <si>
    <t>-947017913</t>
  </si>
  <si>
    <t>2112318513</t>
  </si>
  <si>
    <t>492972875</t>
  </si>
  <si>
    <t>419414542</t>
  </si>
  <si>
    <t>442874484</t>
  </si>
  <si>
    <t>-464170644</t>
  </si>
  <si>
    <t>1152451822</t>
  </si>
  <si>
    <t>Vyrovnanie a zhutnenie  povrchu  podkladu  hr. do 100 mm</t>
  </si>
  <si>
    <t>81807691</t>
  </si>
  <si>
    <t>1865471688</t>
  </si>
  <si>
    <t>-978930924</t>
  </si>
  <si>
    <t>-117246280</t>
  </si>
  <si>
    <t>2061505155</t>
  </si>
  <si>
    <t>169336275</t>
  </si>
  <si>
    <t>-947993908</t>
  </si>
  <si>
    <t>SO 06_01 - Rekonštrukcia cesty  na ul. Fraňa Kráľa</t>
  </si>
  <si>
    <t>02 - Práce špeciálneho zakladania</t>
  </si>
  <si>
    <t xml:space="preserve">    0206 - Spevňovanie hornín a konštrukcií</t>
  </si>
  <si>
    <t>1203750562</t>
  </si>
  <si>
    <t>-140180003</t>
  </si>
  <si>
    <t>Úprava pláne v zárezoch v hornine 1-4 so zhutnením, úprava pláne vozovky</t>
  </si>
  <si>
    <t>1442395769</t>
  </si>
  <si>
    <t>02</t>
  </si>
  <si>
    <t>Práce špeciálneho zakladania</t>
  </si>
  <si>
    <t>0206</t>
  </si>
  <si>
    <t>Spevňovanie hornín a konštrukcií</t>
  </si>
  <si>
    <t>02060905010010.S</t>
  </si>
  <si>
    <t>Zhotovenie vrstvy z geotextílie na upravenom povrchu sklon do 1 : 5 , šírky od 0 do 3 m</t>
  </si>
  <si>
    <t>-1357735353</t>
  </si>
  <si>
    <t>693110004500.S</t>
  </si>
  <si>
    <t>Geotextília polypropylénová netkaná 300 g/m2</t>
  </si>
  <si>
    <t>-290130773</t>
  </si>
  <si>
    <t>-2039594397</t>
  </si>
  <si>
    <t>-72205895</t>
  </si>
  <si>
    <t>-701145413</t>
  </si>
  <si>
    <t>1757045888</t>
  </si>
  <si>
    <t>1599920131</t>
  </si>
  <si>
    <t>-364388879</t>
  </si>
  <si>
    <t>507303475</t>
  </si>
  <si>
    <t>-636167727</t>
  </si>
  <si>
    <t>Podklad zo štrkodrviny s rozprestretím a zhutnením, po zhutnení hr. 300 mm</t>
  </si>
  <si>
    <t>-1184744720</t>
  </si>
  <si>
    <t>-130505338</t>
  </si>
  <si>
    <t>586533958</t>
  </si>
  <si>
    <t>535170159</t>
  </si>
  <si>
    <t>737706564</t>
  </si>
  <si>
    <t>-891926670</t>
  </si>
  <si>
    <t>22250671050010.S</t>
  </si>
  <si>
    <t xml:space="preserve">Dočasné dopravné značenie </t>
  </si>
  <si>
    <t>-1509210312</t>
  </si>
  <si>
    <t>1393667762</t>
  </si>
  <si>
    <t>-1070231138</t>
  </si>
  <si>
    <t>-1818754342</t>
  </si>
  <si>
    <t>-1893645768</t>
  </si>
  <si>
    <t>1713650721</t>
  </si>
  <si>
    <t>415715628</t>
  </si>
  <si>
    <t>222415233</t>
  </si>
  <si>
    <t>SO 06_02 - Rekoštrukcia chodníka na ul. Fraňa Kráľa</t>
  </si>
  <si>
    <t xml:space="preserve">    2204 - Kryty dláždené chodníkov komunikácií,rigolov</t>
  </si>
  <si>
    <t>1319222254</t>
  </si>
  <si>
    <t>1328255477</t>
  </si>
  <si>
    <t>Úprava pláne v zárezoch v hornine 1-4 so zhutnením, úprava pláne chodníka</t>
  </si>
  <si>
    <t>-1044225109</t>
  </si>
  <si>
    <t>22010104000140.S</t>
  </si>
  <si>
    <t>Podklad zo štrkodrviny s rozprestretím a zhutnením, po zhutnení hr. 150 mm</t>
  </si>
  <si>
    <t>618522359</t>
  </si>
  <si>
    <t>289323071</t>
  </si>
  <si>
    <t>-445797665</t>
  </si>
  <si>
    <t>2204</t>
  </si>
  <si>
    <t>Kryty dláždené chodníkov komunikácií,rigolov</t>
  </si>
  <si>
    <t>22040417010220.S</t>
  </si>
  <si>
    <t>Kladenie dlažby hr. 60 mm do lôžka z kameniva ťaženého s vyplnením škár</t>
  </si>
  <si>
    <t>1980501600</t>
  </si>
  <si>
    <t>592460007700</t>
  </si>
  <si>
    <t>Dlažba betónová normál škárová, rozmer 200x165x60 mm, sivá</t>
  </si>
  <si>
    <t>10393351</t>
  </si>
  <si>
    <t>22040417010230.S</t>
  </si>
  <si>
    <t>Kladenie dlažby  hr. 80 mm do lôžka z kameniva ťaženého s vyplnením škár</t>
  </si>
  <si>
    <t>-1034287706</t>
  </si>
  <si>
    <t>592460016300.S</t>
  </si>
  <si>
    <t>Dlažba betónová normál škárová, rozmer 200x165x80mm , sivá</t>
  </si>
  <si>
    <t>1587128541</t>
  </si>
  <si>
    <t>1373789680</t>
  </si>
  <si>
    <t>592170003800.1</t>
  </si>
  <si>
    <t>381240836</t>
  </si>
  <si>
    <t>1331660647</t>
  </si>
  <si>
    <t>22250981010020.S</t>
  </si>
  <si>
    <t>Osadenie záhonového alebo parkového obrubníka betón., do lôžka z bet. pros. tr. C 12/15 s bočnou oporou</t>
  </si>
  <si>
    <t>1216673040</t>
  </si>
  <si>
    <t>592170001500.S</t>
  </si>
  <si>
    <t>Obrubník parkový, lxšxv 1000x50x200 mm, sivá</t>
  </si>
  <si>
    <t>876083716</t>
  </si>
  <si>
    <t>SO 07_02 - Rekonštrukcia chodníka na ul. 9. mája</t>
  </si>
  <si>
    <t>1398909290</t>
  </si>
  <si>
    <t>592191912</t>
  </si>
  <si>
    <t>05030302012400.S</t>
  </si>
  <si>
    <t>Vytrhanie obrúb kamenných, chodníkových ležatých,  -0,23000t</t>
  </si>
  <si>
    <t>1327522451</t>
  </si>
  <si>
    <t>05030166012520.S</t>
  </si>
  <si>
    <t>Rozoberanie zámkovej dlažby všetkých druhov v ploche nad 20 m2,  -0,26000t</t>
  </si>
  <si>
    <t>1627017316</t>
  </si>
  <si>
    <t>-793542475</t>
  </si>
  <si>
    <t>-1817919540</t>
  </si>
  <si>
    <t>-376802602</t>
  </si>
  <si>
    <t>-1562135891</t>
  </si>
  <si>
    <t>-1863038195</t>
  </si>
  <si>
    <t>-345921184</t>
  </si>
  <si>
    <t>-1619094994</t>
  </si>
  <si>
    <t>1020133583</t>
  </si>
  <si>
    <t>-1920074872</t>
  </si>
  <si>
    <t>SO 07_01 - Rekonštrukcia cesty  na ul. 9. mája</t>
  </si>
  <si>
    <t>1890645190</t>
  </si>
  <si>
    <t>-1531392577</t>
  </si>
  <si>
    <t>91931772</t>
  </si>
  <si>
    <t>-2077334769</t>
  </si>
  <si>
    <t>-79535544</t>
  </si>
  <si>
    <t>-2067854118</t>
  </si>
  <si>
    <t>-1040872934</t>
  </si>
  <si>
    <t>-1509195296</t>
  </si>
  <si>
    <t>1703441289</t>
  </si>
  <si>
    <t>15927260</t>
  </si>
  <si>
    <t>461931408</t>
  </si>
  <si>
    <t>1383967387</t>
  </si>
  <si>
    <t>1881797897</t>
  </si>
  <si>
    <t>1068167308</t>
  </si>
  <si>
    <t>-991885745</t>
  </si>
  <si>
    <t>-1828536463</t>
  </si>
  <si>
    <t>523182715</t>
  </si>
  <si>
    <t>1026033234</t>
  </si>
  <si>
    <t>-290839738</t>
  </si>
  <si>
    <t>1893316778</t>
  </si>
  <si>
    <t>-2006980910</t>
  </si>
  <si>
    <t>22250784041020.S</t>
  </si>
  <si>
    <t>Varovný pás samolepiaci z plastových hmatových vodiacich platní šírky 400 mm</t>
  </si>
  <si>
    <t>255725131</t>
  </si>
  <si>
    <t>22250784041120.S</t>
  </si>
  <si>
    <t>Signálny pás samolepiaci z plastových hmatových vodiacich platní šírky 800 mm</t>
  </si>
  <si>
    <t>1179346124</t>
  </si>
  <si>
    <t>1037353732</t>
  </si>
  <si>
    <t>-886599680</t>
  </si>
  <si>
    <t>-1590336905</t>
  </si>
  <si>
    <t>280940305</t>
  </si>
  <si>
    <t>1648739357</t>
  </si>
  <si>
    <t>SO 08_01 - Rekonštrukcia cesty  na ul. Letná</t>
  </si>
  <si>
    <t xml:space="preserve">    0101 - Prípravné práce</t>
  </si>
  <si>
    <t>1983604252</t>
  </si>
  <si>
    <t>-267206148</t>
  </si>
  <si>
    <t>1657911383</t>
  </si>
  <si>
    <t>0101</t>
  </si>
  <si>
    <t>Prípravné práce</t>
  </si>
  <si>
    <t>01010103010010.S</t>
  </si>
  <si>
    <t>Odstránenie krovín a stromov s koreňom s priemerom kmeňa do 100 mm, do 1000 m2</t>
  </si>
  <si>
    <t>-803690638</t>
  </si>
  <si>
    <t>-1923537354</t>
  </si>
  <si>
    <t>866314517</t>
  </si>
  <si>
    <t>-1085558503</t>
  </si>
  <si>
    <t>2072340677</t>
  </si>
  <si>
    <t>-109033861</t>
  </si>
  <si>
    <t>1253816213</t>
  </si>
  <si>
    <t>1192787495</t>
  </si>
  <si>
    <t>902546515</t>
  </si>
  <si>
    <t>-982675555</t>
  </si>
  <si>
    <t>-1837213878</t>
  </si>
  <si>
    <t>1266281449</t>
  </si>
  <si>
    <t>-708595023</t>
  </si>
  <si>
    <t>-142872321</t>
  </si>
  <si>
    <t>-842257489</t>
  </si>
  <si>
    <t>-2105756167</t>
  </si>
  <si>
    <t>-600682815</t>
  </si>
  <si>
    <t>-585515462</t>
  </si>
  <si>
    <t>1848261773</t>
  </si>
  <si>
    <t>-674602681</t>
  </si>
  <si>
    <t>2078193653</t>
  </si>
  <si>
    <t>Obrubník  cestný nábehový , lxšxv 1000x100x200 mm, skosenie 15/15 mm</t>
  </si>
  <si>
    <t>324579986</t>
  </si>
  <si>
    <t>552261824</t>
  </si>
  <si>
    <t>1581065715</t>
  </si>
  <si>
    <t>-1762030986</t>
  </si>
  <si>
    <t>-549981853</t>
  </si>
  <si>
    <t>297289875</t>
  </si>
  <si>
    <t>2099470741</t>
  </si>
  <si>
    <t>FC č.1 SO 01</t>
  </si>
  <si>
    <t>FC č.2 SO 02_01</t>
  </si>
  <si>
    <t>FC č.3 SO 02_02</t>
  </si>
  <si>
    <t>FC č.4 SO 03</t>
  </si>
  <si>
    <t>FC č.5 SO 04</t>
  </si>
  <si>
    <t>FC č.6 SO 05</t>
  </si>
  <si>
    <t>FC č.7 SO 06_01</t>
  </si>
  <si>
    <t>FC č.8 SO 06_02</t>
  </si>
  <si>
    <t>FC č.9 SO 07_02</t>
  </si>
  <si>
    <t>FC č.10 SO 07_01</t>
  </si>
  <si>
    <t>FC č.11 SO 08_01</t>
  </si>
  <si>
    <t>Objekt: Fakturačný celok číslo: 1</t>
  </si>
  <si>
    <t>Objekt: Fakturačný celok číslo: 2</t>
  </si>
  <si>
    <t>Fakturačný celok číslo: 2</t>
  </si>
  <si>
    <t>Objekt: Fakturačný celok číslo: 3</t>
  </si>
  <si>
    <t>Fakturačný celok číslo: 3</t>
  </si>
  <si>
    <t>Objekt: Fakturačný celok číslo: 4</t>
  </si>
  <si>
    <t>Fakturačný celok číslo: 4</t>
  </si>
  <si>
    <t>Objekt: Fakturačný celok číslo: 5</t>
  </si>
  <si>
    <t>Fakturačný celok číslo: 5</t>
  </si>
  <si>
    <t>Objekt: Fakturačný celok číslo: 6</t>
  </si>
  <si>
    <t>Fakturačný celok číslo: 6</t>
  </si>
  <si>
    <t>Objekt: Fakturačný celok číslo: 7</t>
  </si>
  <si>
    <t>Fakturačný celok číslo: 7</t>
  </si>
  <si>
    <t>Objekt: Fakturačný celok číslo: 8</t>
  </si>
  <si>
    <t>Fakturačný celok číslo: 8</t>
  </si>
  <si>
    <t>Objekt: Fakturačný celok číslo: 9</t>
  </si>
  <si>
    <t>Fakturačný celok číslo: 9</t>
  </si>
  <si>
    <t>Objekt: Fakturačný celok číslo: 10</t>
  </si>
  <si>
    <t>Fakturačný celok číslo: 10</t>
  </si>
  <si>
    <t>Objekt: Fakturačný celok číslo: 11</t>
  </si>
  <si>
    <t>Fakturačný celok číslo: 11</t>
  </si>
  <si>
    <t>Pokiaľ je v zadávacích dokladoch uvedený konkrétny výrobok alebo výrobca, uchádzač môže vo svojej ponuke ponúknuť výrobok od iného výrobcu (ekvivalentný výrobok), pričom však musia byť zachované minimálne (alebo lepšie) technické parametre a vlastnosti, ako majú  výrobky uvedené v týchto zadávacích dokladoch. Ak sa takýto konkrétny prípad vyskytuje, tak len z dôvodu určenia/stanovenia minimálnych kvalitatívnych parametrov, pričom nebolo možné túto skutočnosť opísať iným vhodnejším vyčerpávajúcim spôsobom.</t>
  </si>
  <si>
    <t>Uchádzač je povinný oceniť každú položku, pričom nie je možné uvedené položky zlučovať a oceňovať ich jednou jednotkovou cenou. Jednotkové ceny uviesť v € na 2 desatinné miesta, výsledné ceny jednotlivých položiek špecifikácie zaokrúhliť príkazom round tiež na 2 (dve) desatinné miesta a s nastavením presnosti zobrazenia cien na 2 desatinné miesta!!!</t>
  </si>
  <si>
    <t>Zábradlový systém pozinkovaný s výplňou zo zvislých oceľových tyčí ZSNH4/H2  alebo ekvivalent</t>
  </si>
  <si>
    <t>Odvodňovací žľab pre vysokú záťaž BGZ-S G NW 400, č. 0, dĺžky 1 m, výšky 625 mm, betónový s pozinkovanou oceľovou hranou, alebo ekvivalent</t>
  </si>
  <si>
    <t>Zábradlový systém pozinkovaný s výplňou zo zvislých oceľových tyčí ZSNH4/H2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</si>
</sst>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7" xfId="0" applyFont="1" applyFill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1" fillId="5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0" fillId="0" borderId="0" xfId="0" applyAlignment="1">
      <alignment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1" fillId="6" borderId="22" xfId="0" applyFont="1" applyFill="1" applyBorder="1" applyAlignment="1" applyProtection="1">
      <alignment horizontal="center" vertical="center"/>
      <protection locked="0"/>
    </xf>
    <xf numFmtId="49" fontId="21" fillId="6" borderId="22" xfId="0" applyNumberFormat="1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left" vertical="center" wrapText="1"/>
      <protection locked="0"/>
    </xf>
    <xf numFmtId="0" fontId="21" fillId="6" borderId="22" xfId="0" applyFont="1" applyFill="1" applyBorder="1" applyAlignment="1" applyProtection="1">
      <alignment horizontal="center" vertical="center" wrapText="1"/>
      <protection locked="0"/>
    </xf>
    <xf numFmtId="167" fontId="21" fillId="6" borderId="22" xfId="0" applyNumberFormat="1" applyFont="1" applyFill="1" applyBorder="1" applyAlignment="1" applyProtection="1">
      <alignment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workbookViewId="0">
      <selection activeCell="L85" sqref="L85:AO85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7" width="2.7109375" style="1" customWidth="1"/>
    <col min="8" max="8" width="15.42578125" style="1" customWidth="1"/>
    <col min="9" max="33" width="2.7109375" style="1" customWidth="1"/>
    <col min="34" max="34" width="3.28515625" style="1" customWidth="1"/>
    <col min="35" max="35" width="19.2851562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207" t="s">
        <v>6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88" t="s">
        <v>14</v>
      </c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R5" s="17"/>
      <c r="BE5" s="185" t="s">
        <v>15</v>
      </c>
      <c r="BS5" s="14" t="s">
        <v>7</v>
      </c>
    </row>
    <row r="6" spans="1:74" s="1" customFormat="1" ht="36.9" customHeight="1">
      <c r="B6" s="17"/>
      <c r="D6" s="23" t="s">
        <v>16</v>
      </c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K6" s="189"/>
      <c r="AL6" s="189"/>
      <c r="AM6" s="189"/>
      <c r="AN6" s="189"/>
      <c r="AO6" s="189"/>
      <c r="AR6" s="17"/>
      <c r="BE6" s="186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86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186"/>
      <c r="BS8" s="14" t="s">
        <v>7</v>
      </c>
    </row>
    <row r="9" spans="1:74" s="1" customFormat="1" ht="14.4" customHeight="1">
      <c r="B9" s="17"/>
      <c r="AR9" s="17"/>
      <c r="BE9" s="186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25</v>
      </c>
      <c r="AR10" s="17"/>
      <c r="BE10" s="186"/>
      <c r="BS10" s="14" t="s">
        <v>7</v>
      </c>
    </row>
    <row r="11" spans="1:74" s="1" customFormat="1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86"/>
      <c r="BS11" s="14" t="s">
        <v>7</v>
      </c>
    </row>
    <row r="12" spans="1:74" s="1" customFormat="1" ht="6.9" customHeight="1">
      <c r="B12" s="17"/>
      <c r="AR12" s="17"/>
      <c r="BE12" s="186"/>
      <c r="BS12" s="14" t="s">
        <v>7</v>
      </c>
    </row>
    <row r="13" spans="1:74" s="1" customFormat="1" ht="12" customHeight="1">
      <c r="B13" s="17"/>
      <c r="D13" s="24" t="s">
        <v>28</v>
      </c>
      <c r="AK13" s="24" t="s">
        <v>24</v>
      </c>
      <c r="AN13" s="26" t="s">
        <v>29</v>
      </c>
      <c r="AR13" s="17"/>
      <c r="BE13" s="186"/>
      <c r="BS13" s="14" t="s">
        <v>7</v>
      </c>
    </row>
    <row r="14" spans="1:74" ht="13.2">
      <c r="B14" s="17"/>
      <c r="E14" s="191" t="s">
        <v>29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4" t="s">
        <v>27</v>
      </c>
      <c r="AN14" s="26" t="s">
        <v>29</v>
      </c>
      <c r="AR14" s="17"/>
      <c r="BE14" s="186"/>
      <c r="BS14" s="14" t="s">
        <v>7</v>
      </c>
    </row>
    <row r="15" spans="1:74" s="1" customFormat="1" ht="6.9" customHeight="1">
      <c r="B15" s="17"/>
      <c r="AR15" s="17"/>
      <c r="BE15" s="186"/>
      <c r="BS15" s="14" t="s">
        <v>4</v>
      </c>
    </row>
    <row r="16" spans="1:74" s="1" customFormat="1" ht="12" customHeight="1">
      <c r="B16" s="17"/>
      <c r="D16" s="24" t="s">
        <v>30</v>
      </c>
      <c r="AK16" s="24" t="s">
        <v>24</v>
      </c>
      <c r="AN16" s="22"/>
      <c r="AR16" s="17"/>
      <c r="BE16" s="186"/>
      <c r="BS16" s="14" t="s">
        <v>4</v>
      </c>
    </row>
    <row r="17" spans="1:71" s="1" customFormat="1" ht="18.45" customHeight="1">
      <c r="B17" s="17"/>
      <c r="E17" s="22"/>
      <c r="AK17" s="24" t="s">
        <v>27</v>
      </c>
      <c r="AN17" s="22" t="s">
        <v>1</v>
      </c>
      <c r="AR17" s="17"/>
      <c r="BE17" s="186"/>
      <c r="BS17" s="14" t="s">
        <v>3</v>
      </c>
    </row>
    <row r="18" spans="1:71" s="1" customFormat="1" ht="6.9" customHeight="1">
      <c r="B18" s="17"/>
      <c r="AR18" s="17"/>
      <c r="BE18" s="186"/>
      <c r="BS18" s="14" t="s">
        <v>7</v>
      </c>
    </row>
    <row r="19" spans="1:71" s="1" customFormat="1" ht="12" customHeight="1">
      <c r="B19" s="17"/>
      <c r="D19" s="24" t="s">
        <v>31</v>
      </c>
      <c r="AK19" s="24" t="s">
        <v>24</v>
      </c>
      <c r="AN19" s="22" t="s">
        <v>1</v>
      </c>
      <c r="AR19" s="17"/>
      <c r="BE19" s="186"/>
      <c r="BS19" s="14" t="s">
        <v>7</v>
      </c>
    </row>
    <row r="20" spans="1:71" s="1" customFormat="1" ht="18.45" customHeight="1">
      <c r="B20" s="17"/>
      <c r="E20" s="22" t="s">
        <v>21</v>
      </c>
      <c r="AK20" s="24" t="s">
        <v>27</v>
      </c>
      <c r="AN20" s="22" t="s">
        <v>1</v>
      </c>
      <c r="AR20" s="17"/>
      <c r="BE20" s="186"/>
      <c r="BS20" s="14" t="s">
        <v>3</v>
      </c>
    </row>
    <row r="21" spans="1:71" s="1" customFormat="1" ht="6.9" customHeight="1">
      <c r="B21" s="17"/>
      <c r="AR21" s="17"/>
      <c r="BE21" s="186"/>
    </row>
    <row r="22" spans="1:71" s="1" customFormat="1" ht="12" customHeight="1">
      <c r="B22" s="17"/>
      <c r="D22" s="24" t="s">
        <v>32</v>
      </c>
      <c r="AR22" s="17"/>
      <c r="BE22" s="186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  <c r="BE23" s="186"/>
    </row>
    <row r="24" spans="1:71" s="1" customFormat="1" ht="6.9" customHeight="1">
      <c r="B24" s="17"/>
      <c r="AR24" s="17"/>
      <c r="BE24" s="186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86"/>
    </row>
    <row r="26" spans="1:71" s="2" customFormat="1" ht="25.95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4">
        <f>ROUND(AG94,2)</f>
        <v>0</v>
      </c>
      <c r="AL26" s="195"/>
      <c r="AM26" s="195"/>
      <c r="AN26" s="195"/>
      <c r="AO26" s="195"/>
      <c r="AP26" s="29"/>
      <c r="AQ26" s="29"/>
      <c r="AR26" s="30"/>
      <c r="BE26" s="186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86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6" t="s">
        <v>34</v>
      </c>
      <c r="M28" s="196"/>
      <c r="N28" s="196"/>
      <c r="O28" s="196"/>
      <c r="P28" s="196"/>
      <c r="Q28" s="29"/>
      <c r="R28" s="29"/>
      <c r="S28" s="29"/>
      <c r="T28" s="29"/>
      <c r="U28" s="29"/>
      <c r="V28" s="29"/>
      <c r="W28" s="196" t="s">
        <v>35</v>
      </c>
      <c r="X28" s="196"/>
      <c r="Y28" s="196"/>
      <c r="Z28" s="196"/>
      <c r="AA28" s="196"/>
      <c r="AB28" s="196"/>
      <c r="AC28" s="196"/>
      <c r="AD28" s="196"/>
      <c r="AE28" s="196"/>
      <c r="AF28" s="29"/>
      <c r="AG28" s="29"/>
      <c r="AH28" s="29"/>
      <c r="AI28" s="29"/>
      <c r="AJ28" s="29"/>
      <c r="AK28" s="196" t="s">
        <v>36</v>
      </c>
      <c r="AL28" s="196"/>
      <c r="AM28" s="196"/>
      <c r="AN28" s="196"/>
      <c r="AO28" s="196"/>
      <c r="AP28" s="29"/>
      <c r="AQ28" s="29"/>
      <c r="AR28" s="30"/>
      <c r="BE28" s="186"/>
    </row>
    <row r="29" spans="1:71" s="3" customFormat="1" ht="14.4" customHeight="1">
      <c r="B29" s="34"/>
      <c r="D29" s="24" t="s">
        <v>37</v>
      </c>
      <c r="F29" s="35" t="s">
        <v>38</v>
      </c>
      <c r="L29" s="199">
        <v>0.2</v>
      </c>
      <c r="M29" s="198"/>
      <c r="N29" s="198"/>
      <c r="O29" s="198"/>
      <c r="P29" s="198"/>
      <c r="Q29" s="36"/>
      <c r="R29" s="36"/>
      <c r="S29" s="36"/>
      <c r="T29" s="36"/>
      <c r="U29" s="36"/>
      <c r="V29" s="36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F29" s="36"/>
      <c r="AG29" s="36"/>
      <c r="AH29" s="36"/>
      <c r="AI29" s="36"/>
      <c r="AJ29" s="36"/>
      <c r="AK29" s="197">
        <f>ROUND(AV94, 2)</f>
        <v>0</v>
      </c>
      <c r="AL29" s="198"/>
      <c r="AM29" s="198"/>
      <c r="AN29" s="198"/>
      <c r="AO29" s="198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87"/>
    </row>
    <row r="30" spans="1:71" s="3" customFormat="1" ht="14.4" customHeight="1">
      <c r="B30" s="34"/>
      <c r="F30" s="35" t="s">
        <v>39</v>
      </c>
      <c r="L30" s="199">
        <v>0.2</v>
      </c>
      <c r="M30" s="198"/>
      <c r="N30" s="198"/>
      <c r="O30" s="198"/>
      <c r="P30" s="198"/>
      <c r="Q30" s="36"/>
      <c r="R30" s="36"/>
      <c r="S30" s="36"/>
      <c r="T30" s="36"/>
      <c r="U30" s="36"/>
      <c r="V30" s="36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F30" s="36"/>
      <c r="AG30" s="36"/>
      <c r="AH30" s="36"/>
      <c r="AI30" s="36"/>
      <c r="AJ30" s="36"/>
      <c r="AK30" s="197">
        <f>ROUND(AW94, 2)</f>
        <v>0</v>
      </c>
      <c r="AL30" s="198"/>
      <c r="AM30" s="198"/>
      <c r="AN30" s="198"/>
      <c r="AO30" s="198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87"/>
    </row>
    <row r="31" spans="1:71" s="3" customFormat="1" ht="14.4" hidden="1" customHeight="1">
      <c r="B31" s="34"/>
      <c r="F31" s="24" t="s">
        <v>40</v>
      </c>
      <c r="L31" s="200">
        <v>0.2</v>
      </c>
      <c r="M31" s="201"/>
      <c r="N31" s="201"/>
      <c r="O31" s="201"/>
      <c r="P31" s="201"/>
      <c r="W31" s="202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2">
        <v>0</v>
      </c>
      <c r="AL31" s="201"/>
      <c r="AM31" s="201"/>
      <c r="AN31" s="201"/>
      <c r="AO31" s="201"/>
      <c r="AR31" s="34"/>
      <c r="BE31" s="187"/>
    </row>
    <row r="32" spans="1:71" s="3" customFormat="1" ht="14.4" hidden="1" customHeight="1">
      <c r="B32" s="34"/>
      <c r="F32" s="24" t="s">
        <v>41</v>
      </c>
      <c r="L32" s="200">
        <v>0.2</v>
      </c>
      <c r="M32" s="201"/>
      <c r="N32" s="201"/>
      <c r="O32" s="201"/>
      <c r="P32" s="201"/>
      <c r="W32" s="202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2">
        <v>0</v>
      </c>
      <c r="AL32" s="201"/>
      <c r="AM32" s="201"/>
      <c r="AN32" s="201"/>
      <c r="AO32" s="201"/>
      <c r="AR32" s="34"/>
      <c r="BE32" s="187"/>
    </row>
    <row r="33" spans="1:57" s="3" customFormat="1" ht="14.4" hidden="1" customHeight="1">
      <c r="B33" s="34"/>
      <c r="F33" s="35" t="s">
        <v>42</v>
      </c>
      <c r="L33" s="199">
        <v>0</v>
      </c>
      <c r="M33" s="198"/>
      <c r="N33" s="198"/>
      <c r="O33" s="198"/>
      <c r="P33" s="198"/>
      <c r="Q33" s="36"/>
      <c r="R33" s="36"/>
      <c r="S33" s="36"/>
      <c r="T33" s="36"/>
      <c r="U33" s="36"/>
      <c r="V33" s="36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F33" s="36"/>
      <c r="AG33" s="36"/>
      <c r="AH33" s="36"/>
      <c r="AI33" s="36"/>
      <c r="AJ33" s="36"/>
      <c r="AK33" s="197">
        <v>0</v>
      </c>
      <c r="AL33" s="198"/>
      <c r="AM33" s="198"/>
      <c r="AN33" s="198"/>
      <c r="AO33" s="198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87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86"/>
    </row>
    <row r="35" spans="1:57" s="2" customFormat="1" ht="25.95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206" t="s">
        <v>45</v>
      </c>
      <c r="Y35" s="204"/>
      <c r="Z35" s="204"/>
      <c r="AA35" s="204"/>
      <c r="AB35" s="204"/>
      <c r="AC35" s="40"/>
      <c r="AD35" s="40"/>
      <c r="AE35" s="40"/>
      <c r="AF35" s="40"/>
      <c r="AG35" s="40"/>
      <c r="AH35" s="40"/>
      <c r="AI35" s="40"/>
      <c r="AJ35" s="40"/>
      <c r="AK35" s="203">
        <f>SUM(AK26:AK33)</f>
        <v>0</v>
      </c>
      <c r="AL35" s="204"/>
      <c r="AM35" s="204"/>
      <c r="AN35" s="204"/>
      <c r="AO35" s="205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13</v>
      </c>
      <c r="L84" s="4" t="str">
        <f>K5</f>
        <v>RP_ZMENY</v>
      </c>
      <c r="AR84" s="51"/>
    </row>
    <row r="85" spans="1:91" s="5" customFormat="1" ht="36.9" customHeight="1">
      <c r="B85" s="52"/>
      <c r="C85" s="53" t="s">
        <v>16</v>
      </c>
      <c r="L85" s="215" t="str">
        <f>K6</f>
        <v>Dobudovanie základnej technickej infraštruktúry v obci Gemerská Poloma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7" t="str">
        <f>IF(AN8= "","",AN8)</f>
        <v/>
      </c>
      <c r="AN87" s="217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obec Gemerská Poloma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18" t="str">
        <f>IF(E17="","",E17)</f>
        <v/>
      </c>
      <c r="AN89" s="219"/>
      <c r="AO89" s="219"/>
      <c r="AP89" s="219"/>
      <c r="AQ89" s="29"/>
      <c r="AR89" s="30"/>
      <c r="AS89" s="211" t="s">
        <v>53</v>
      </c>
      <c r="AT89" s="212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18" t="str">
        <f>IF(E20="","",E20)</f>
        <v xml:space="preserve"> </v>
      </c>
      <c r="AN90" s="219"/>
      <c r="AO90" s="219"/>
      <c r="AP90" s="219"/>
      <c r="AQ90" s="29"/>
      <c r="AR90" s="30"/>
      <c r="AS90" s="213"/>
      <c r="AT90" s="214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13"/>
      <c r="AT91" s="214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183" t="s">
        <v>54</v>
      </c>
      <c r="D92" s="182"/>
      <c r="E92" s="182"/>
      <c r="F92" s="182"/>
      <c r="G92" s="182"/>
      <c r="H92" s="60"/>
      <c r="I92" s="181" t="s">
        <v>55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210" t="s">
        <v>56</v>
      </c>
      <c r="AH92" s="182"/>
      <c r="AI92" s="182"/>
      <c r="AJ92" s="182"/>
      <c r="AK92" s="182"/>
      <c r="AL92" s="182"/>
      <c r="AM92" s="182"/>
      <c r="AN92" s="181" t="s">
        <v>57</v>
      </c>
      <c r="AO92" s="182"/>
      <c r="AP92" s="220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184">
        <f>ROUND(SUM(AG95:AG105),2)</f>
        <v>0</v>
      </c>
      <c r="AH94" s="184"/>
      <c r="AI94" s="184"/>
      <c r="AJ94" s="184"/>
      <c r="AK94" s="184"/>
      <c r="AL94" s="184"/>
      <c r="AM94" s="184"/>
      <c r="AN94" s="221">
        <f t="shared" ref="AN94:AN105" si="0">SUM(AG94,AT94)</f>
        <v>0</v>
      </c>
      <c r="AO94" s="221"/>
      <c r="AP94" s="221"/>
      <c r="AQ94" s="72" t="s">
        <v>1</v>
      </c>
      <c r="AR94" s="68"/>
      <c r="AS94" s="73">
        <f>ROUND(SUM(AS95:AS105),2)</f>
        <v>0</v>
      </c>
      <c r="AT94" s="74">
        <f t="shared" ref="AT94:AT105" si="1">ROUND(SUM(AV94:AW94),2)</f>
        <v>0</v>
      </c>
      <c r="AU94" s="75">
        <f>ROUND(SUM(AU95:AU105),5)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ROUND(SUM(AZ95:AZ105),2)</f>
        <v>0</v>
      </c>
      <c r="BA94" s="74">
        <f>ROUND(SUM(BA95:BA105),2)</f>
        <v>0</v>
      </c>
      <c r="BB94" s="74">
        <f>ROUND(SUM(BB95:BB105),2)</f>
        <v>0</v>
      </c>
      <c r="BC94" s="74">
        <f>ROUND(SUM(BC95:BC105),2)</f>
        <v>0</v>
      </c>
      <c r="BD94" s="76">
        <f>ROUND(SUM(BD95:BD105),2)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5</v>
      </c>
      <c r="BX94" s="77" t="s">
        <v>76</v>
      </c>
      <c r="CL94" s="77" t="s">
        <v>1</v>
      </c>
    </row>
    <row r="95" spans="1:91" s="7" customFormat="1" ht="16.5" customHeight="1">
      <c r="A95" s="79" t="s">
        <v>77</v>
      </c>
      <c r="B95" s="80"/>
      <c r="C95" s="81"/>
      <c r="D95" s="180" t="s">
        <v>659</v>
      </c>
      <c r="E95" s="180"/>
      <c r="F95" s="180"/>
      <c r="G95" s="180"/>
      <c r="H95" s="180"/>
      <c r="I95" s="82"/>
      <c r="J95" s="180" t="s">
        <v>78</v>
      </c>
      <c r="K95" s="180"/>
      <c r="L95" s="180"/>
      <c r="M95" s="180"/>
      <c r="N95" s="180"/>
      <c r="O95" s="180"/>
      <c r="P95" s="180"/>
      <c r="Q95" s="180"/>
      <c r="R95" s="180"/>
      <c r="S95" s="180"/>
      <c r="T95" s="180"/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  <c r="AF95" s="180"/>
      <c r="AG95" s="208">
        <f>'FC1 SO 01 Rekonštrukcia ces...'!J30</f>
        <v>0</v>
      </c>
      <c r="AH95" s="209"/>
      <c r="AI95" s="209"/>
      <c r="AJ95" s="209"/>
      <c r="AK95" s="209"/>
      <c r="AL95" s="209"/>
      <c r="AM95" s="209"/>
      <c r="AN95" s="208">
        <f t="shared" si="0"/>
        <v>0</v>
      </c>
      <c r="AO95" s="209"/>
      <c r="AP95" s="209"/>
      <c r="AQ95" s="83" t="s">
        <v>79</v>
      </c>
      <c r="AR95" s="80"/>
      <c r="AS95" s="84">
        <v>0</v>
      </c>
      <c r="AT95" s="85">
        <f t="shared" si="1"/>
        <v>0</v>
      </c>
      <c r="AU95" s="86">
        <f>'FC1 SO 01 Rekonštrukcia ces...'!P136</f>
        <v>0</v>
      </c>
      <c r="AV95" s="85">
        <f>'FC1 SO 01 Rekonštrukcia ces...'!J33</f>
        <v>0</v>
      </c>
      <c r="AW95" s="85">
        <f>'FC1 SO 01 Rekonštrukcia ces...'!J34</f>
        <v>0</v>
      </c>
      <c r="AX95" s="85">
        <f>'FC1 SO 01 Rekonštrukcia ces...'!J35</f>
        <v>0</v>
      </c>
      <c r="AY95" s="85">
        <f>'FC1 SO 01 Rekonštrukcia ces...'!J36</f>
        <v>0</v>
      </c>
      <c r="AZ95" s="85">
        <f>'FC1 SO 01 Rekonštrukcia ces...'!F33</f>
        <v>0</v>
      </c>
      <c r="BA95" s="85">
        <f>'FC1 SO 01 Rekonštrukcia ces...'!F34</f>
        <v>0</v>
      </c>
      <c r="BB95" s="85">
        <f>'FC1 SO 01 Rekonštrukcia ces...'!F35</f>
        <v>0</v>
      </c>
      <c r="BC95" s="85">
        <f>'FC1 SO 01 Rekonštrukcia ces...'!F36</f>
        <v>0</v>
      </c>
      <c r="BD95" s="87">
        <f>'FC1 SO 01 Rekonštrukcia ces...'!F37</f>
        <v>0</v>
      </c>
      <c r="BT95" s="88" t="s">
        <v>80</v>
      </c>
      <c r="BV95" s="88" t="s">
        <v>75</v>
      </c>
      <c r="BW95" s="88" t="s">
        <v>81</v>
      </c>
      <c r="BX95" s="88" t="s">
        <v>5</v>
      </c>
      <c r="CL95" s="88" t="s">
        <v>1</v>
      </c>
      <c r="CM95" s="88" t="s">
        <v>73</v>
      </c>
    </row>
    <row r="96" spans="1:91" s="7" customFormat="1" ht="24.75" customHeight="1">
      <c r="A96" s="79" t="s">
        <v>77</v>
      </c>
      <c r="B96" s="80"/>
      <c r="C96" s="81"/>
      <c r="D96" s="180" t="s">
        <v>660</v>
      </c>
      <c r="E96" s="180"/>
      <c r="F96" s="180"/>
      <c r="G96" s="180"/>
      <c r="H96" s="180"/>
      <c r="I96" s="82"/>
      <c r="J96" s="180" t="s">
        <v>82</v>
      </c>
      <c r="K96" s="180"/>
      <c r="L96" s="180"/>
      <c r="M96" s="180"/>
      <c r="N96" s="180"/>
      <c r="O96" s="180"/>
      <c r="P96" s="180"/>
      <c r="Q96" s="180"/>
      <c r="R96" s="180"/>
      <c r="S96" s="180"/>
      <c r="T96" s="180"/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  <c r="AF96" s="180"/>
      <c r="AG96" s="208">
        <f>'FC2 SO 02_01 Rekonštrukcia ...'!J30</f>
        <v>0</v>
      </c>
      <c r="AH96" s="209"/>
      <c r="AI96" s="209"/>
      <c r="AJ96" s="209"/>
      <c r="AK96" s="209"/>
      <c r="AL96" s="209"/>
      <c r="AM96" s="209"/>
      <c r="AN96" s="208">
        <f t="shared" si="0"/>
        <v>0</v>
      </c>
      <c r="AO96" s="209"/>
      <c r="AP96" s="209"/>
      <c r="AQ96" s="83" t="s">
        <v>79</v>
      </c>
      <c r="AR96" s="80"/>
      <c r="AS96" s="84">
        <v>0</v>
      </c>
      <c r="AT96" s="85">
        <f t="shared" si="1"/>
        <v>0</v>
      </c>
      <c r="AU96" s="86">
        <f>'FC2 SO 02_01 Rekonštrukcia ...'!P131</f>
        <v>0</v>
      </c>
      <c r="AV96" s="85">
        <f>'FC2 SO 02_01 Rekonštrukcia ...'!J33</f>
        <v>0</v>
      </c>
      <c r="AW96" s="85">
        <f>'FC2 SO 02_01 Rekonštrukcia ...'!J34</f>
        <v>0</v>
      </c>
      <c r="AX96" s="85">
        <f>'FC2 SO 02_01 Rekonštrukcia ...'!J35</f>
        <v>0</v>
      </c>
      <c r="AY96" s="85">
        <f>'FC2 SO 02_01 Rekonštrukcia ...'!J36</f>
        <v>0</v>
      </c>
      <c r="AZ96" s="85">
        <f>'FC2 SO 02_01 Rekonštrukcia ...'!F33</f>
        <v>0</v>
      </c>
      <c r="BA96" s="85">
        <f>'FC2 SO 02_01 Rekonštrukcia ...'!F34</f>
        <v>0</v>
      </c>
      <c r="BB96" s="85">
        <f>'FC2 SO 02_01 Rekonštrukcia ...'!F35</f>
        <v>0</v>
      </c>
      <c r="BC96" s="85">
        <f>'FC2 SO 02_01 Rekonštrukcia ...'!F36</f>
        <v>0</v>
      </c>
      <c r="BD96" s="87">
        <f>'FC2 SO 02_01 Rekonštrukcia ...'!F37</f>
        <v>0</v>
      </c>
      <c r="BT96" s="88" t="s">
        <v>80</v>
      </c>
      <c r="BV96" s="88" t="s">
        <v>75</v>
      </c>
      <c r="BW96" s="88" t="s">
        <v>83</v>
      </c>
      <c r="BX96" s="88" t="s">
        <v>5</v>
      </c>
      <c r="CL96" s="88" t="s">
        <v>1</v>
      </c>
      <c r="CM96" s="88" t="s">
        <v>73</v>
      </c>
    </row>
    <row r="97" spans="1:91" s="7" customFormat="1" ht="24.75" customHeight="1">
      <c r="A97" s="79" t="s">
        <v>77</v>
      </c>
      <c r="B97" s="80"/>
      <c r="C97" s="81"/>
      <c r="D97" s="180" t="s">
        <v>661</v>
      </c>
      <c r="E97" s="180"/>
      <c r="F97" s="180"/>
      <c r="G97" s="180"/>
      <c r="H97" s="180"/>
      <c r="I97" s="82"/>
      <c r="J97" s="180" t="s">
        <v>84</v>
      </c>
      <c r="K97" s="180"/>
      <c r="L97" s="180"/>
      <c r="M97" s="180"/>
      <c r="N97" s="180"/>
      <c r="O97" s="180"/>
      <c r="P97" s="180"/>
      <c r="Q97" s="180"/>
      <c r="R97" s="180"/>
      <c r="S97" s="180"/>
      <c r="T97" s="180"/>
      <c r="U97" s="180"/>
      <c r="V97" s="180"/>
      <c r="W97" s="180"/>
      <c r="X97" s="180"/>
      <c r="Y97" s="180"/>
      <c r="Z97" s="180"/>
      <c r="AA97" s="180"/>
      <c r="AB97" s="180"/>
      <c r="AC97" s="180"/>
      <c r="AD97" s="180"/>
      <c r="AE97" s="180"/>
      <c r="AF97" s="180"/>
      <c r="AG97" s="208">
        <f>'FC3 SO 02_02 Rekonštrukcia ...'!J30</f>
        <v>0</v>
      </c>
      <c r="AH97" s="209"/>
      <c r="AI97" s="209"/>
      <c r="AJ97" s="209"/>
      <c r="AK97" s="209"/>
      <c r="AL97" s="209"/>
      <c r="AM97" s="209"/>
      <c r="AN97" s="208">
        <f t="shared" si="0"/>
        <v>0</v>
      </c>
      <c r="AO97" s="209"/>
      <c r="AP97" s="209"/>
      <c r="AQ97" s="83" t="s">
        <v>79</v>
      </c>
      <c r="AR97" s="80"/>
      <c r="AS97" s="84">
        <v>0</v>
      </c>
      <c r="AT97" s="85">
        <f t="shared" si="1"/>
        <v>0</v>
      </c>
      <c r="AU97" s="86">
        <f>'FC3 SO 02_02 Rekonštrukcia ...'!P122</f>
        <v>0</v>
      </c>
      <c r="AV97" s="85">
        <f>'FC3 SO 02_02 Rekonštrukcia ...'!J33</f>
        <v>0</v>
      </c>
      <c r="AW97" s="85">
        <f>'FC3 SO 02_02 Rekonštrukcia ...'!J34</f>
        <v>0</v>
      </c>
      <c r="AX97" s="85">
        <f>'FC3 SO 02_02 Rekonštrukcia ...'!J35</f>
        <v>0</v>
      </c>
      <c r="AY97" s="85">
        <f>'FC3 SO 02_02 Rekonštrukcia ...'!J36</f>
        <v>0</v>
      </c>
      <c r="AZ97" s="85">
        <f>'FC3 SO 02_02 Rekonštrukcia ...'!F33</f>
        <v>0</v>
      </c>
      <c r="BA97" s="85">
        <f>'FC3 SO 02_02 Rekonštrukcia ...'!F34</f>
        <v>0</v>
      </c>
      <c r="BB97" s="85">
        <f>'FC3 SO 02_02 Rekonštrukcia ...'!F35</f>
        <v>0</v>
      </c>
      <c r="BC97" s="85">
        <f>'FC3 SO 02_02 Rekonštrukcia ...'!F36</f>
        <v>0</v>
      </c>
      <c r="BD97" s="87">
        <f>'FC3 SO 02_02 Rekonštrukcia ...'!F37</f>
        <v>0</v>
      </c>
      <c r="BT97" s="88" t="s">
        <v>80</v>
      </c>
      <c r="BV97" s="88" t="s">
        <v>75</v>
      </c>
      <c r="BW97" s="88" t="s">
        <v>85</v>
      </c>
      <c r="BX97" s="88" t="s">
        <v>5</v>
      </c>
      <c r="CL97" s="88" t="s">
        <v>1</v>
      </c>
      <c r="CM97" s="88" t="s">
        <v>73</v>
      </c>
    </row>
    <row r="98" spans="1:91" s="7" customFormat="1" ht="24.75" customHeight="1">
      <c r="A98" s="79" t="s">
        <v>77</v>
      </c>
      <c r="B98" s="80"/>
      <c r="C98" s="81"/>
      <c r="D98" s="180" t="s">
        <v>662</v>
      </c>
      <c r="E98" s="180"/>
      <c r="F98" s="180"/>
      <c r="G98" s="180"/>
      <c r="H98" s="180"/>
      <c r="I98" s="82"/>
      <c r="J98" s="180" t="s">
        <v>86</v>
      </c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  <c r="AF98" s="180"/>
      <c r="AG98" s="208">
        <f>'FC4 SO 03 Rekonštrukcia cho...'!J30</f>
        <v>0</v>
      </c>
      <c r="AH98" s="209"/>
      <c r="AI98" s="209"/>
      <c r="AJ98" s="209"/>
      <c r="AK98" s="209"/>
      <c r="AL98" s="209"/>
      <c r="AM98" s="209"/>
      <c r="AN98" s="208">
        <f t="shared" si="0"/>
        <v>0</v>
      </c>
      <c r="AO98" s="209"/>
      <c r="AP98" s="209"/>
      <c r="AQ98" s="83" t="s">
        <v>79</v>
      </c>
      <c r="AR98" s="80"/>
      <c r="AS98" s="84">
        <v>0</v>
      </c>
      <c r="AT98" s="85">
        <f t="shared" si="1"/>
        <v>0</v>
      </c>
      <c r="AU98" s="86">
        <f>'FC4 SO 03 Rekonštrukcia cho...'!P123</f>
        <v>0</v>
      </c>
      <c r="AV98" s="85">
        <f>'FC4 SO 03 Rekonštrukcia cho...'!J33</f>
        <v>0</v>
      </c>
      <c r="AW98" s="85">
        <f>'FC4 SO 03 Rekonštrukcia cho...'!J34</f>
        <v>0</v>
      </c>
      <c r="AX98" s="85">
        <f>'FC4 SO 03 Rekonštrukcia cho...'!J35</f>
        <v>0</v>
      </c>
      <c r="AY98" s="85">
        <f>'FC4 SO 03 Rekonštrukcia cho...'!J36</f>
        <v>0</v>
      </c>
      <c r="AZ98" s="85">
        <f>'FC4 SO 03 Rekonštrukcia cho...'!F33</f>
        <v>0</v>
      </c>
      <c r="BA98" s="85">
        <f>'FC4 SO 03 Rekonštrukcia cho...'!F34</f>
        <v>0</v>
      </c>
      <c r="BB98" s="85">
        <f>'FC4 SO 03 Rekonštrukcia cho...'!F35</f>
        <v>0</v>
      </c>
      <c r="BC98" s="85">
        <f>'FC4 SO 03 Rekonštrukcia cho...'!F36</f>
        <v>0</v>
      </c>
      <c r="BD98" s="87">
        <f>'FC4 SO 03 Rekonštrukcia cho...'!F37</f>
        <v>0</v>
      </c>
      <c r="BT98" s="88" t="s">
        <v>80</v>
      </c>
      <c r="BV98" s="88" t="s">
        <v>75</v>
      </c>
      <c r="BW98" s="88" t="s">
        <v>87</v>
      </c>
      <c r="BX98" s="88" t="s">
        <v>5</v>
      </c>
      <c r="CL98" s="88" t="s">
        <v>1</v>
      </c>
      <c r="CM98" s="88" t="s">
        <v>73</v>
      </c>
    </row>
    <row r="99" spans="1:91" s="7" customFormat="1" ht="24.75" customHeight="1">
      <c r="A99" s="79" t="s">
        <v>77</v>
      </c>
      <c r="B99" s="80"/>
      <c r="C99" s="81"/>
      <c r="D99" s="180" t="s">
        <v>663</v>
      </c>
      <c r="E99" s="180"/>
      <c r="F99" s="180"/>
      <c r="G99" s="180"/>
      <c r="H99" s="180"/>
      <c r="I99" s="82"/>
      <c r="J99" s="180" t="s">
        <v>88</v>
      </c>
      <c r="K99" s="180"/>
      <c r="L99" s="180"/>
      <c r="M99" s="180"/>
      <c r="N99" s="180"/>
      <c r="O99" s="180"/>
      <c r="P99" s="180"/>
      <c r="Q99" s="180"/>
      <c r="R99" s="180"/>
      <c r="S99" s="180"/>
      <c r="T99" s="180"/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  <c r="AF99" s="180"/>
      <c r="AG99" s="208">
        <f>'FC5 SO 04 Rekonštrukcia ces...'!J30</f>
        <v>0</v>
      </c>
      <c r="AH99" s="209"/>
      <c r="AI99" s="209"/>
      <c r="AJ99" s="209"/>
      <c r="AK99" s="209"/>
      <c r="AL99" s="209"/>
      <c r="AM99" s="209"/>
      <c r="AN99" s="208">
        <f t="shared" si="0"/>
        <v>0</v>
      </c>
      <c r="AO99" s="209"/>
      <c r="AP99" s="209"/>
      <c r="AQ99" s="83" t="s">
        <v>79</v>
      </c>
      <c r="AR99" s="80"/>
      <c r="AS99" s="84">
        <v>0</v>
      </c>
      <c r="AT99" s="85">
        <f t="shared" si="1"/>
        <v>0</v>
      </c>
      <c r="AU99" s="86">
        <f>'FC5 SO 04 Rekonštrukcia ces...'!P136</f>
        <v>0</v>
      </c>
      <c r="AV99" s="85">
        <f>'FC5 SO 04 Rekonštrukcia ces...'!J33</f>
        <v>0</v>
      </c>
      <c r="AW99" s="85">
        <f>'FC5 SO 04 Rekonštrukcia ces...'!J34</f>
        <v>0</v>
      </c>
      <c r="AX99" s="85">
        <f>'FC5 SO 04 Rekonštrukcia ces...'!J35</f>
        <v>0</v>
      </c>
      <c r="AY99" s="85">
        <f>'FC5 SO 04 Rekonštrukcia ces...'!J36</f>
        <v>0</v>
      </c>
      <c r="AZ99" s="85">
        <f>'FC5 SO 04 Rekonštrukcia ces...'!F33</f>
        <v>0</v>
      </c>
      <c r="BA99" s="85">
        <f>'FC5 SO 04 Rekonštrukcia ces...'!F34</f>
        <v>0</v>
      </c>
      <c r="BB99" s="85">
        <f>'FC5 SO 04 Rekonštrukcia ces...'!F35</f>
        <v>0</v>
      </c>
      <c r="BC99" s="85">
        <f>'FC5 SO 04 Rekonštrukcia ces...'!F36</f>
        <v>0</v>
      </c>
      <c r="BD99" s="87">
        <f>'FC5 SO 04 Rekonštrukcia ces...'!F37</f>
        <v>0</v>
      </c>
      <c r="BT99" s="88" t="s">
        <v>80</v>
      </c>
      <c r="BV99" s="88" t="s">
        <v>75</v>
      </c>
      <c r="BW99" s="88" t="s">
        <v>89</v>
      </c>
      <c r="BX99" s="88" t="s">
        <v>5</v>
      </c>
      <c r="CL99" s="88" t="s">
        <v>1</v>
      </c>
      <c r="CM99" s="88" t="s">
        <v>73</v>
      </c>
    </row>
    <row r="100" spans="1:91" s="7" customFormat="1" ht="16.5" customHeight="1">
      <c r="A100" s="79" t="s">
        <v>77</v>
      </c>
      <c r="B100" s="80"/>
      <c r="C100" s="81"/>
      <c r="D100" s="180" t="s">
        <v>664</v>
      </c>
      <c r="E100" s="180"/>
      <c r="F100" s="180"/>
      <c r="G100" s="180"/>
      <c r="H100" s="180"/>
      <c r="I100" s="82"/>
      <c r="J100" s="180" t="s">
        <v>90</v>
      </c>
      <c r="K100" s="180"/>
      <c r="L100" s="180"/>
      <c r="M100" s="180"/>
      <c r="N100" s="180"/>
      <c r="O100" s="180"/>
      <c r="P100" s="180"/>
      <c r="Q100" s="180"/>
      <c r="R100" s="180"/>
      <c r="S100" s="180"/>
      <c r="T100" s="180"/>
      <c r="U100" s="180"/>
      <c r="V100" s="180"/>
      <c r="W100" s="180"/>
      <c r="X100" s="180"/>
      <c r="Y100" s="180"/>
      <c r="Z100" s="180"/>
      <c r="AA100" s="180"/>
      <c r="AB100" s="180"/>
      <c r="AC100" s="180"/>
      <c r="AD100" s="180"/>
      <c r="AE100" s="180"/>
      <c r="AF100" s="180"/>
      <c r="AG100" s="208">
        <f>'FC6 SO 05 Rekonštrukcia ces...'!J30</f>
        <v>0</v>
      </c>
      <c r="AH100" s="209"/>
      <c r="AI100" s="209"/>
      <c r="AJ100" s="209"/>
      <c r="AK100" s="209"/>
      <c r="AL100" s="209"/>
      <c r="AM100" s="209"/>
      <c r="AN100" s="208">
        <f t="shared" si="0"/>
        <v>0</v>
      </c>
      <c r="AO100" s="209"/>
      <c r="AP100" s="209"/>
      <c r="AQ100" s="83" t="s">
        <v>79</v>
      </c>
      <c r="AR100" s="80"/>
      <c r="AS100" s="84">
        <v>0</v>
      </c>
      <c r="AT100" s="85">
        <f t="shared" si="1"/>
        <v>0</v>
      </c>
      <c r="AU100" s="86">
        <f>'FC6 SO 05 Rekonštrukcia ces...'!P124</f>
        <v>0</v>
      </c>
      <c r="AV100" s="85">
        <f>'FC6 SO 05 Rekonštrukcia ces...'!J33</f>
        <v>0</v>
      </c>
      <c r="AW100" s="85">
        <f>'FC6 SO 05 Rekonštrukcia ces...'!J34</f>
        <v>0</v>
      </c>
      <c r="AX100" s="85">
        <f>'FC6 SO 05 Rekonštrukcia ces...'!J35</f>
        <v>0</v>
      </c>
      <c r="AY100" s="85">
        <f>'FC6 SO 05 Rekonštrukcia ces...'!J36</f>
        <v>0</v>
      </c>
      <c r="AZ100" s="85">
        <f>'FC6 SO 05 Rekonštrukcia ces...'!F33</f>
        <v>0</v>
      </c>
      <c r="BA100" s="85">
        <f>'FC6 SO 05 Rekonštrukcia ces...'!F34</f>
        <v>0</v>
      </c>
      <c r="BB100" s="85">
        <f>'FC6 SO 05 Rekonštrukcia ces...'!F35</f>
        <v>0</v>
      </c>
      <c r="BC100" s="85">
        <f>'FC6 SO 05 Rekonštrukcia ces...'!F36</f>
        <v>0</v>
      </c>
      <c r="BD100" s="87">
        <f>'FC6 SO 05 Rekonštrukcia ces...'!F37</f>
        <v>0</v>
      </c>
      <c r="BT100" s="88" t="s">
        <v>80</v>
      </c>
      <c r="BV100" s="88" t="s">
        <v>75</v>
      </c>
      <c r="BW100" s="88" t="s">
        <v>91</v>
      </c>
      <c r="BX100" s="88" t="s">
        <v>5</v>
      </c>
      <c r="CL100" s="88" t="s">
        <v>1</v>
      </c>
      <c r="CM100" s="88" t="s">
        <v>73</v>
      </c>
    </row>
    <row r="101" spans="1:91" s="7" customFormat="1" ht="24.75" customHeight="1">
      <c r="A101" s="79" t="s">
        <v>77</v>
      </c>
      <c r="B101" s="80"/>
      <c r="C101" s="81"/>
      <c r="D101" s="180" t="s">
        <v>665</v>
      </c>
      <c r="E101" s="180"/>
      <c r="F101" s="180"/>
      <c r="G101" s="180"/>
      <c r="H101" s="180"/>
      <c r="I101" s="82"/>
      <c r="J101" s="180" t="s">
        <v>92</v>
      </c>
      <c r="K101" s="180"/>
      <c r="L101" s="180"/>
      <c r="M101" s="180"/>
      <c r="N101" s="180"/>
      <c r="O101" s="180"/>
      <c r="P101" s="180"/>
      <c r="Q101" s="180"/>
      <c r="R101" s="180"/>
      <c r="S101" s="180"/>
      <c r="T101" s="180"/>
      <c r="U101" s="180"/>
      <c r="V101" s="180"/>
      <c r="W101" s="180"/>
      <c r="X101" s="180"/>
      <c r="Y101" s="180"/>
      <c r="Z101" s="180"/>
      <c r="AA101" s="180"/>
      <c r="AB101" s="180"/>
      <c r="AC101" s="180"/>
      <c r="AD101" s="180"/>
      <c r="AE101" s="180"/>
      <c r="AF101" s="180"/>
      <c r="AG101" s="208">
        <f>'FC7 SO 06_01 Rekonštrukcia ...'!J30</f>
        <v>0</v>
      </c>
      <c r="AH101" s="209"/>
      <c r="AI101" s="209"/>
      <c r="AJ101" s="209"/>
      <c r="AK101" s="209"/>
      <c r="AL101" s="209"/>
      <c r="AM101" s="209"/>
      <c r="AN101" s="208">
        <f t="shared" si="0"/>
        <v>0</v>
      </c>
      <c r="AO101" s="209"/>
      <c r="AP101" s="209"/>
      <c r="AQ101" s="83" t="s">
        <v>79</v>
      </c>
      <c r="AR101" s="80"/>
      <c r="AS101" s="84">
        <v>0</v>
      </c>
      <c r="AT101" s="85">
        <f t="shared" si="1"/>
        <v>0</v>
      </c>
      <c r="AU101" s="86">
        <f>'FC7 SO 06_01 Rekonštrukcia ...'!P129</f>
        <v>0</v>
      </c>
      <c r="AV101" s="85">
        <f>'FC7 SO 06_01 Rekonštrukcia ...'!J33</f>
        <v>0</v>
      </c>
      <c r="AW101" s="85">
        <f>'FC7 SO 06_01 Rekonštrukcia ...'!J34</f>
        <v>0</v>
      </c>
      <c r="AX101" s="85">
        <f>'FC7 SO 06_01 Rekonštrukcia ...'!J35</f>
        <v>0</v>
      </c>
      <c r="AY101" s="85">
        <f>'FC7 SO 06_01 Rekonštrukcia ...'!J36</f>
        <v>0</v>
      </c>
      <c r="AZ101" s="85">
        <f>'FC7 SO 06_01 Rekonštrukcia ...'!F33</f>
        <v>0</v>
      </c>
      <c r="BA101" s="85">
        <f>'FC7 SO 06_01 Rekonštrukcia ...'!F34</f>
        <v>0</v>
      </c>
      <c r="BB101" s="85">
        <f>'FC7 SO 06_01 Rekonštrukcia ...'!F35</f>
        <v>0</v>
      </c>
      <c r="BC101" s="85">
        <f>'FC7 SO 06_01 Rekonštrukcia ...'!F36</f>
        <v>0</v>
      </c>
      <c r="BD101" s="87">
        <f>'FC7 SO 06_01 Rekonštrukcia ...'!F37</f>
        <v>0</v>
      </c>
      <c r="BT101" s="88" t="s">
        <v>80</v>
      </c>
      <c r="BV101" s="88" t="s">
        <v>75</v>
      </c>
      <c r="BW101" s="88" t="s">
        <v>93</v>
      </c>
      <c r="BX101" s="88" t="s">
        <v>5</v>
      </c>
      <c r="CL101" s="88" t="s">
        <v>1</v>
      </c>
      <c r="CM101" s="88" t="s">
        <v>73</v>
      </c>
    </row>
    <row r="102" spans="1:91" s="7" customFormat="1" ht="24.75" customHeight="1">
      <c r="A102" s="79" t="s">
        <v>77</v>
      </c>
      <c r="B102" s="80"/>
      <c r="C102" s="81"/>
      <c r="D102" s="180" t="s">
        <v>666</v>
      </c>
      <c r="E102" s="180"/>
      <c r="F102" s="180"/>
      <c r="G102" s="180"/>
      <c r="H102" s="180"/>
      <c r="I102" s="82"/>
      <c r="J102" s="180" t="s">
        <v>94</v>
      </c>
      <c r="K102" s="180"/>
      <c r="L102" s="180"/>
      <c r="M102" s="180"/>
      <c r="N102" s="180"/>
      <c r="O102" s="180"/>
      <c r="P102" s="180"/>
      <c r="Q102" s="180"/>
      <c r="R102" s="180"/>
      <c r="S102" s="180"/>
      <c r="T102" s="180"/>
      <c r="U102" s="180"/>
      <c r="V102" s="180"/>
      <c r="W102" s="180"/>
      <c r="X102" s="180"/>
      <c r="Y102" s="180"/>
      <c r="Z102" s="180"/>
      <c r="AA102" s="180"/>
      <c r="AB102" s="180"/>
      <c r="AC102" s="180"/>
      <c r="AD102" s="180"/>
      <c r="AE102" s="180"/>
      <c r="AF102" s="180"/>
      <c r="AG102" s="208">
        <f>'FC8 SO 06_02 Rekoštrukcia c...'!J30</f>
        <v>0</v>
      </c>
      <c r="AH102" s="209"/>
      <c r="AI102" s="209"/>
      <c r="AJ102" s="209"/>
      <c r="AK102" s="209"/>
      <c r="AL102" s="209"/>
      <c r="AM102" s="209"/>
      <c r="AN102" s="208">
        <f t="shared" si="0"/>
        <v>0</v>
      </c>
      <c r="AO102" s="209"/>
      <c r="AP102" s="209"/>
      <c r="AQ102" s="83" t="s">
        <v>79</v>
      </c>
      <c r="AR102" s="80"/>
      <c r="AS102" s="84">
        <v>0</v>
      </c>
      <c r="AT102" s="85">
        <f t="shared" si="1"/>
        <v>0</v>
      </c>
      <c r="AU102" s="86">
        <f>'FC8 SO 06_02 Rekoštrukcia c...'!P123</f>
        <v>0</v>
      </c>
      <c r="AV102" s="85">
        <f>'FC8 SO 06_02 Rekoštrukcia c...'!J33</f>
        <v>0</v>
      </c>
      <c r="AW102" s="85">
        <f>'FC8 SO 06_02 Rekoštrukcia c...'!J34</f>
        <v>0</v>
      </c>
      <c r="AX102" s="85">
        <f>'FC8 SO 06_02 Rekoštrukcia c...'!J35</f>
        <v>0</v>
      </c>
      <c r="AY102" s="85">
        <f>'FC8 SO 06_02 Rekoštrukcia c...'!J36</f>
        <v>0</v>
      </c>
      <c r="AZ102" s="85">
        <f>'FC8 SO 06_02 Rekoštrukcia c...'!F33</f>
        <v>0</v>
      </c>
      <c r="BA102" s="85">
        <f>'FC8 SO 06_02 Rekoštrukcia c...'!F34</f>
        <v>0</v>
      </c>
      <c r="BB102" s="85">
        <f>'FC8 SO 06_02 Rekoštrukcia c...'!F35</f>
        <v>0</v>
      </c>
      <c r="BC102" s="85">
        <f>'FC8 SO 06_02 Rekoštrukcia c...'!F36</f>
        <v>0</v>
      </c>
      <c r="BD102" s="87">
        <f>'FC8 SO 06_02 Rekoštrukcia c...'!F37</f>
        <v>0</v>
      </c>
      <c r="BT102" s="88" t="s">
        <v>80</v>
      </c>
      <c r="BV102" s="88" t="s">
        <v>75</v>
      </c>
      <c r="BW102" s="88" t="s">
        <v>95</v>
      </c>
      <c r="BX102" s="88" t="s">
        <v>5</v>
      </c>
      <c r="CL102" s="88" t="s">
        <v>1</v>
      </c>
      <c r="CM102" s="88" t="s">
        <v>73</v>
      </c>
    </row>
    <row r="103" spans="1:91" s="7" customFormat="1" ht="24.75" customHeight="1">
      <c r="A103" s="79" t="s">
        <v>77</v>
      </c>
      <c r="B103" s="80"/>
      <c r="C103" s="81"/>
      <c r="D103" s="180" t="s">
        <v>667</v>
      </c>
      <c r="E103" s="180"/>
      <c r="F103" s="180"/>
      <c r="G103" s="180"/>
      <c r="H103" s="180"/>
      <c r="I103" s="82"/>
      <c r="J103" s="180" t="s">
        <v>96</v>
      </c>
      <c r="K103" s="180"/>
      <c r="L103" s="180"/>
      <c r="M103" s="180"/>
      <c r="N103" s="180"/>
      <c r="O103" s="180"/>
      <c r="P103" s="180"/>
      <c r="Q103" s="180"/>
      <c r="R103" s="180"/>
      <c r="S103" s="180"/>
      <c r="T103" s="180"/>
      <c r="U103" s="180"/>
      <c r="V103" s="180"/>
      <c r="W103" s="180"/>
      <c r="X103" s="180"/>
      <c r="Y103" s="180"/>
      <c r="Z103" s="180"/>
      <c r="AA103" s="180"/>
      <c r="AB103" s="180"/>
      <c r="AC103" s="180"/>
      <c r="AD103" s="180"/>
      <c r="AE103" s="180"/>
      <c r="AF103" s="180"/>
      <c r="AG103" s="208">
        <f>'FC9 SO 07_02 Rekonštrukcia ...'!J30</f>
        <v>0</v>
      </c>
      <c r="AH103" s="209"/>
      <c r="AI103" s="209"/>
      <c r="AJ103" s="209"/>
      <c r="AK103" s="209"/>
      <c r="AL103" s="209"/>
      <c r="AM103" s="209"/>
      <c r="AN103" s="208">
        <f t="shared" si="0"/>
        <v>0</v>
      </c>
      <c r="AO103" s="209"/>
      <c r="AP103" s="209"/>
      <c r="AQ103" s="83" t="s">
        <v>79</v>
      </c>
      <c r="AR103" s="80"/>
      <c r="AS103" s="84">
        <v>0</v>
      </c>
      <c r="AT103" s="85">
        <f t="shared" si="1"/>
        <v>0</v>
      </c>
      <c r="AU103" s="86">
        <f>'FC9 SO 07_02 Rekonštrukcia ...'!P126</f>
        <v>0</v>
      </c>
      <c r="AV103" s="85">
        <f>'FC9 SO 07_02 Rekonštrukcia ...'!J33</f>
        <v>0</v>
      </c>
      <c r="AW103" s="85">
        <f>'FC9 SO 07_02 Rekonštrukcia ...'!J34</f>
        <v>0</v>
      </c>
      <c r="AX103" s="85">
        <f>'FC9 SO 07_02 Rekonštrukcia ...'!J35</f>
        <v>0</v>
      </c>
      <c r="AY103" s="85">
        <f>'FC9 SO 07_02 Rekonštrukcia ...'!J36</f>
        <v>0</v>
      </c>
      <c r="AZ103" s="85">
        <f>'FC9 SO 07_02 Rekonštrukcia ...'!F33</f>
        <v>0</v>
      </c>
      <c r="BA103" s="85">
        <f>'FC9 SO 07_02 Rekonštrukcia ...'!F34</f>
        <v>0</v>
      </c>
      <c r="BB103" s="85">
        <f>'FC9 SO 07_02 Rekonštrukcia ...'!F35</f>
        <v>0</v>
      </c>
      <c r="BC103" s="85">
        <f>'FC9 SO 07_02 Rekonštrukcia ...'!F36</f>
        <v>0</v>
      </c>
      <c r="BD103" s="87">
        <f>'FC9 SO 07_02 Rekonštrukcia ...'!F37</f>
        <v>0</v>
      </c>
      <c r="BT103" s="88" t="s">
        <v>80</v>
      </c>
      <c r="BV103" s="88" t="s">
        <v>75</v>
      </c>
      <c r="BW103" s="88" t="s">
        <v>97</v>
      </c>
      <c r="BX103" s="88" t="s">
        <v>5</v>
      </c>
      <c r="CL103" s="88" t="s">
        <v>1</v>
      </c>
      <c r="CM103" s="88" t="s">
        <v>73</v>
      </c>
    </row>
    <row r="104" spans="1:91" s="7" customFormat="1" ht="24.75" customHeight="1">
      <c r="A104" s="79" t="s">
        <v>77</v>
      </c>
      <c r="B104" s="80"/>
      <c r="C104" s="81"/>
      <c r="D104" s="180" t="s">
        <v>668</v>
      </c>
      <c r="E104" s="180"/>
      <c r="F104" s="180"/>
      <c r="G104" s="180"/>
      <c r="H104" s="180"/>
      <c r="I104" s="82"/>
      <c r="J104" s="180" t="s">
        <v>98</v>
      </c>
      <c r="K104" s="180"/>
      <c r="L104" s="180"/>
      <c r="M104" s="180"/>
      <c r="N104" s="180"/>
      <c r="O104" s="180"/>
      <c r="P104" s="180"/>
      <c r="Q104" s="180"/>
      <c r="R104" s="180"/>
      <c r="S104" s="180"/>
      <c r="T104" s="180"/>
      <c r="U104" s="180"/>
      <c r="V104" s="180"/>
      <c r="W104" s="180"/>
      <c r="X104" s="180"/>
      <c r="Y104" s="180"/>
      <c r="Z104" s="180"/>
      <c r="AA104" s="180"/>
      <c r="AB104" s="180"/>
      <c r="AC104" s="180"/>
      <c r="AD104" s="180"/>
      <c r="AE104" s="180"/>
      <c r="AF104" s="180"/>
      <c r="AG104" s="208">
        <f>'FC10 SO 07_01 Rekonštrukcia ...'!J30</f>
        <v>0</v>
      </c>
      <c r="AH104" s="209"/>
      <c r="AI104" s="209"/>
      <c r="AJ104" s="209"/>
      <c r="AK104" s="209"/>
      <c r="AL104" s="209"/>
      <c r="AM104" s="209"/>
      <c r="AN104" s="208">
        <f t="shared" si="0"/>
        <v>0</v>
      </c>
      <c r="AO104" s="209"/>
      <c r="AP104" s="209"/>
      <c r="AQ104" s="83" t="s">
        <v>79</v>
      </c>
      <c r="AR104" s="80"/>
      <c r="AS104" s="84">
        <v>0</v>
      </c>
      <c r="AT104" s="85">
        <f t="shared" si="1"/>
        <v>0</v>
      </c>
      <c r="AU104" s="86">
        <f>'FC10 SO 07_01 Rekonštrukcia ...'!P129</f>
        <v>0</v>
      </c>
      <c r="AV104" s="85">
        <f>'FC10 SO 07_01 Rekonštrukcia ...'!J33</f>
        <v>0</v>
      </c>
      <c r="AW104" s="85">
        <f>'FC10 SO 07_01 Rekonštrukcia ...'!J34</f>
        <v>0</v>
      </c>
      <c r="AX104" s="85">
        <f>'FC10 SO 07_01 Rekonštrukcia ...'!J35</f>
        <v>0</v>
      </c>
      <c r="AY104" s="85">
        <f>'FC10 SO 07_01 Rekonštrukcia ...'!J36</f>
        <v>0</v>
      </c>
      <c r="AZ104" s="85">
        <f>'FC10 SO 07_01 Rekonštrukcia ...'!F33</f>
        <v>0</v>
      </c>
      <c r="BA104" s="85">
        <f>'FC10 SO 07_01 Rekonštrukcia ...'!F34</f>
        <v>0</v>
      </c>
      <c r="BB104" s="85">
        <f>'FC10 SO 07_01 Rekonštrukcia ...'!F35</f>
        <v>0</v>
      </c>
      <c r="BC104" s="85">
        <f>'FC10 SO 07_01 Rekonštrukcia ...'!F36</f>
        <v>0</v>
      </c>
      <c r="BD104" s="87">
        <f>'FC10 SO 07_01 Rekonštrukcia ...'!F37</f>
        <v>0</v>
      </c>
      <c r="BT104" s="88" t="s">
        <v>80</v>
      </c>
      <c r="BV104" s="88" t="s">
        <v>75</v>
      </c>
      <c r="BW104" s="88" t="s">
        <v>99</v>
      </c>
      <c r="BX104" s="88" t="s">
        <v>5</v>
      </c>
      <c r="CL104" s="88" t="s">
        <v>1</v>
      </c>
      <c r="CM104" s="88" t="s">
        <v>73</v>
      </c>
    </row>
    <row r="105" spans="1:91" s="7" customFormat="1" ht="24.75" customHeight="1">
      <c r="A105" s="79" t="s">
        <v>77</v>
      </c>
      <c r="B105" s="80"/>
      <c r="C105" s="81"/>
      <c r="D105" s="180" t="s">
        <v>669</v>
      </c>
      <c r="E105" s="180"/>
      <c r="F105" s="180"/>
      <c r="G105" s="180"/>
      <c r="H105" s="180"/>
      <c r="I105" s="82"/>
      <c r="J105" s="180" t="s">
        <v>100</v>
      </c>
      <c r="K105" s="180"/>
      <c r="L105" s="180"/>
      <c r="M105" s="180"/>
      <c r="N105" s="180"/>
      <c r="O105" s="180"/>
      <c r="P105" s="180"/>
      <c r="Q105" s="180"/>
      <c r="R105" s="180"/>
      <c r="S105" s="180"/>
      <c r="T105" s="180"/>
      <c r="U105" s="180"/>
      <c r="V105" s="180"/>
      <c r="W105" s="180"/>
      <c r="X105" s="180"/>
      <c r="Y105" s="180"/>
      <c r="Z105" s="180"/>
      <c r="AA105" s="180"/>
      <c r="AB105" s="180"/>
      <c r="AC105" s="180"/>
      <c r="AD105" s="180"/>
      <c r="AE105" s="180"/>
      <c r="AF105" s="180"/>
      <c r="AG105" s="208">
        <f>'FC11 SO 08_01 Rekonštrukcia ...'!J30</f>
        <v>0</v>
      </c>
      <c r="AH105" s="209"/>
      <c r="AI105" s="209"/>
      <c r="AJ105" s="209"/>
      <c r="AK105" s="209"/>
      <c r="AL105" s="209"/>
      <c r="AM105" s="209"/>
      <c r="AN105" s="208">
        <f t="shared" si="0"/>
        <v>0</v>
      </c>
      <c r="AO105" s="209"/>
      <c r="AP105" s="209"/>
      <c r="AQ105" s="83" t="s">
        <v>79</v>
      </c>
      <c r="AR105" s="80"/>
      <c r="AS105" s="89">
        <v>0</v>
      </c>
      <c r="AT105" s="90">
        <f t="shared" si="1"/>
        <v>0</v>
      </c>
      <c r="AU105" s="91">
        <f>'FC11 SO 08_01 Rekonštrukcia ...'!P131</f>
        <v>0</v>
      </c>
      <c r="AV105" s="90">
        <f>'FC11 SO 08_01 Rekonštrukcia ...'!J33</f>
        <v>0</v>
      </c>
      <c r="AW105" s="90">
        <f>'FC11 SO 08_01 Rekonštrukcia ...'!J34</f>
        <v>0</v>
      </c>
      <c r="AX105" s="90">
        <f>'FC11 SO 08_01 Rekonštrukcia ...'!J35</f>
        <v>0</v>
      </c>
      <c r="AY105" s="90">
        <f>'FC11 SO 08_01 Rekonštrukcia ...'!J36</f>
        <v>0</v>
      </c>
      <c r="AZ105" s="90">
        <f>'FC11 SO 08_01 Rekonštrukcia ...'!F33</f>
        <v>0</v>
      </c>
      <c r="BA105" s="90">
        <f>'FC11 SO 08_01 Rekonštrukcia ...'!F34</f>
        <v>0</v>
      </c>
      <c r="BB105" s="90">
        <f>'FC11 SO 08_01 Rekonštrukcia ...'!F35</f>
        <v>0</v>
      </c>
      <c r="BC105" s="90">
        <f>'FC11 SO 08_01 Rekonštrukcia ...'!F36</f>
        <v>0</v>
      </c>
      <c r="BD105" s="92">
        <f>'FC11 SO 08_01 Rekonštrukcia ...'!F37</f>
        <v>0</v>
      </c>
      <c r="BT105" s="88" t="s">
        <v>80</v>
      </c>
      <c r="BV105" s="88" t="s">
        <v>75</v>
      </c>
      <c r="BW105" s="88" t="s">
        <v>101</v>
      </c>
      <c r="BX105" s="88" t="s">
        <v>5</v>
      </c>
      <c r="CL105" s="88" t="s">
        <v>1</v>
      </c>
      <c r="CM105" s="88" t="s">
        <v>73</v>
      </c>
    </row>
    <row r="106" spans="1:91" s="2" customFormat="1" ht="30" customHeight="1">
      <c r="A106" s="29"/>
      <c r="B106" s="30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30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</row>
    <row r="107" spans="1:91" s="2" customFormat="1" ht="6.9" customHeight="1">
      <c r="A107" s="29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30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</row>
  </sheetData>
  <mergeCells count="82">
    <mergeCell ref="AN105:AP105"/>
    <mergeCell ref="AG105:AM105"/>
    <mergeCell ref="AN94:AP94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N95:AP95"/>
    <mergeCell ref="AS89:AT91"/>
    <mergeCell ref="AK32:AO32"/>
    <mergeCell ref="AK30:AO30"/>
    <mergeCell ref="L85:AO85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105:H105"/>
    <mergeCell ref="J105:AF105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SO 01 - Rekonštrukcia ces...'!C2" display="/" xr:uid="{00000000-0004-0000-0000-000000000000}"/>
    <hyperlink ref="A96" location="'SO 02_01 - Rekonštrukcia ...'!C2" display="/" xr:uid="{00000000-0004-0000-0000-000001000000}"/>
    <hyperlink ref="A97" location="'SO 02_02 - Rekonštrukcia ...'!C2" display="/" xr:uid="{00000000-0004-0000-0000-000002000000}"/>
    <hyperlink ref="A98" location="'SO 03 - Rekonštrukcia cho...'!C2" display="/" xr:uid="{00000000-0004-0000-0000-000003000000}"/>
    <hyperlink ref="A99" location="'SO 04 - Rekonštrukcia ces...'!C2" display="/" xr:uid="{00000000-0004-0000-0000-000004000000}"/>
    <hyperlink ref="A100" location="'SO 05 - Rekonštrukcia ces...'!C2" display="/" xr:uid="{00000000-0004-0000-0000-000005000000}"/>
    <hyperlink ref="A101" location="'SO 06_01 - Rekonštrukcia ...'!C2" display="/" xr:uid="{00000000-0004-0000-0000-000006000000}"/>
    <hyperlink ref="A102" location="'SO 06_02 - Rekoštrukcia c...'!C2" display="/" xr:uid="{00000000-0004-0000-0000-000007000000}"/>
    <hyperlink ref="A103" location="'SO 07_02 - Rekonštrukcia ...'!C2" display="/" xr:uid="{00000000-0004-0000-0000-000008000000}"/>
    <hyperlink ref="A104" location="'SO 07_01 - Rekonštrukcia ...'!C2" display="/" xr:uid="{00000000-0004-0000-0000-000009000000}"/>
    <hyperlink ref="A105" location="'SO 08_01 - Rekonštrukcia 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61"/>
  <sheetViews>
    <sheetView showGridLines="0" topLeftCell="A121" workbookViewId="0">
      <selection activeCell="W136" sqref="W13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685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570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ROUND((SUM(BE126:BE149)),  2)</f>
        <v>0</v>
      </c>
      <c r="G33" s="100"/>
      <c r="H33" s="100"/>
      <c r="I33" s="101">
        <v>0.2</v>
      </c>
      <c r="J33" s="99">
        <f>ROUND(((SUM(BE126:BE149))*I33),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ROUND((SUM(BF126:BF149)),  2)</f>
        <v>0</v>
      </c>
      <c r="G34" s="100"/>
      <c r="H34" s="100"/>
      <c r="I34" s="101">
        <v>0.2</v>
      </c>
      <c r="J34" s="99">
        <f>ROUND(((SUM(BF126:BF149))*I34),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ROUND((SUM(BG126:BG149)),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ROUND((SUM(BH126:BH149)),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ROUND((SUM(BI126:BI149)),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07_02 - Rekonštrukcia chodníka na ul. 9. mája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95" hidden="1" customHeight="1">
      <c r="B98" s="119"/>
      <c r="D98" s="120" t="s">
        <v>334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9" customFormat="1" ht="24.9" hidden="1" customHeight="1">
      <c r="B99" s="115"/>
      <c r="D99" s="116" t="s">
        <v>112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9.95" hidden="1" customHeight="1">
      <c r="B100" s="119"/>
      <c r="D100" s="120" t="s">
        <v>116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10" customFormat="1" ht="19.95" hidden="1" customHeight="1">
      <c r="B101" s="119"/>
      <c r="D101" s="120" t="s">
        <v>113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31" s="10" customFormat="1" ht="19.95" hidden="1" customHeight="1">
      <c r="B102" s="119"/>
      <c r="D102" s="120" t="s">
        <v>114</v>
      </c>
      <c r="E102" s="121"/>
      <c r="F102" s="121"/>
      <c r="G102" s="121"/>
      <c r="H102" s="121"/>
      <c r="I102" s="121"/>
      <c r="J102" s="122">
        <f>J138</f>
        <v>0</v>
      </c>
      <c r="L102" s="119"/>
    </row>
    <row r="103" spans="1:31" s="9" customFormat="1" ht="24.9" hidden="1" customHeight="1">
      <c r="B103" s="115"/>
      <c r="D103" s="116" t="s">
        <v>123</v>
      </c>
      <c r="E103" s="117"/>
      <c r="F103" s="117"/>
      <c r="G103" s="117"/>
      <c r="H103" s="117"/>
      <c r="I103" s="117"/>
      <c r="J103" s="118">
        <f>J140</f>
        <v>0</v>
      </c>
      <c r="L103" s="115"/>
    </row>
    <row r="104" spans="1:31" s="10" customFormat="1" ht="19.95" hidden="1" customHeight="1">
      <c r="B104" s="119"/>
      <c r="D104" s="120" t="s">
        <v>124</v>
      </c>
      <c r="E104" s="121"/>
      <c r="F104" s="121"/>
      <c r="G104" s="121"/>
      <c r="H104" s="121"/>
      <c r="I104" s="121"/>
      <c r="J104" s="122">
        <f>J141</f>
        <v>0</v>
      </c>
      <c r="L104" s="119"/>
    </row>
    <row r="105" spans="1:31" s="10" customFormat="1" ht="19.95" hidden="1" customHeight="1">
      <c r="B105" s="119"/>
      <c r="D105" s="120" t="s">
        <v>536</v>
      </c>
      <c r="E105" s="121"/>
      <c r="F105" s="121"/>
      <c r="G105" s="121"/>
      <c r="H105" s="121"/>
      <c r="I105" s="121"/>
      <c r="J105" s="122">
        <f>J143</f>
        <v>0</v>
      </c>
      <c r="L105" s="119"/>
    </row>
    <row r="106" spans="1:31" s="10" customFormat="1" ht="19.95" hidden="1" customHeight="1">
      <c r="B106" s="119"/>
      <c r="D106" s="120" t="s">
        <v>126</v>
      </c>
      <c r="E106" s="121"/>
      <c r="F106" s="121"/>
      <c r="G106" s="121"/>
      <c r="H106" s="121"/>
      <c r="I106" s="121"/>
      <c r="J106" s="122">
        <f>J146</f>
        <v>0</v>
      </c>
      <c r="L106" s="119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idden="1"/>
    <row r="110" spans="1:31" hidden="1"/>
    <row r="111" spans="1:31" hidden="1"/>
    <row r="112" spans="1:31" s="2" customFormat="1" ht="6.9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18" t="s">
        <v>127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26.25" customHeight="1">
      <c r="A116" s="29"/>
      <c r="B116" s="30"/>
      <c r="C116" s="29"/>
      <c r="D116" s="29"/>
      <c r="E116" s="224" t="str">
        <f>E7</f>
        <v>Dobudovanie základnej technickej infraštruktúry v obci Gemerská Poloma</v>
      </c>
      <c r="F116" s="225"/>
      <c r="G116" s="225"/>
      <c r="H116" s="225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103</v>
      </c>
      <c r="D117" s="29"/>
      <c r="E117" s="29" t="s">
        <v>686</v>
      </c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15" t="str">
        <f>E9</f>
        <v>SO 07_02 - Rekonštrukcia chodníka na ul. 9. mája</v>
      </c>
      <c r="F118" s="223"/>
      <c r="G118" s="223"/>
      <c r="H118" s="223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20</v>
      </c>
      <c r="D120" s="29"/>
      <c r="E120" s="29"/>
      <c r="F120" s="22" t="str">
        <f>F12</f>
        <v xml:space="preserve"> </v>
      </c>
      <c r="G120" s="29"/>
      <c r="H120" s="29"/>
      <c r="I120" s="24" t="s">
        <v>22</v>
      </c>
      <c r="J120" s="55" t="str">
        <f>IF(J12="","",J12)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23</v>
      </c>
      <c r="D122" s="29"/>
      <c r="E122" s="29"/>
      <c r="F122" s="22" t="str">
        <f>E15</f>
        <v xml:space="preserve">obec Gemerská Poloma </v>
      </c>
      <c r="G122" s="29"/>
      <c r="H122" s="29"/>
      <c r="I122" s="24" t="s">
        <v>30</v>
      </c>
      <c r="J122" s="27">
        <f>E21</f>
        <v>0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28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128</v>
      </c>
      <c r="D125" s="126" t="s">
        <v>58</v>
      </c>
      <c r="E125" s="126" t="s">
        <v>54</v>
      </c>
      <c r="F125" s="126" t="s">
        <v>55</v>
      </c>
      <c r="G125" s="126" t="s">
        <v>129</v>
      </c>
      <c r="H125" s="126" t="s">
        <v>130</v>
      </c>
      <c r="I125" s="126" t="s">
        <v>131</v>
      </c>
      <c r="J125" s="127" t="s">
        <v>107</v>
      </c>
      <c r="K125" s="128" t="s">
        <v>132</v>
      </c>
      <c r="L125" s="129"/>
      <c r="M125" s="62" t="s">
        <v>1</v>
      </c>
      <c r="N125" s="63" t="s">
        <v>37</v>
      </c>
      <c r="O125" s="63" t="s">
        <v>133</v>
      </c>
      <c r="P125" s="63" t="s">
        <v>134</v>
      </c>
      <c r="Q125" s="63" t="s">
        <v>135</v>
      </c>
      <c r="R125" s="63" t="s">
        <v>136</v>
      </c>
      <c r="S125" s="63" t="s">
        <v>137</v>
      </c>
      <c r="T125" s="64" t="s">
        <v>138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8" customHeight="1">
      <c r="A126" s="29"/>
      <c r="B126" s="30"/>
      <c r="C126" s="69" t="s">
        <v>108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P127+P130+P140</f>
        <v>0</v>
      </c>
      <c r="Q126" s="66"/>
      <c r="R126" s="131">
        <f>R127+R130+R140</f>
        <v>363.60943000000003</v>
      </c>
      <c r="S126" s="66"/>
      <c r="T126" s="132">
        <f>T127+T130+T140</f>
        <v>486.23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109</v>
      </c>
      <c r="BK126" s="133">
        <f>BK127+BK130+BK140</f>
        <v>0</v>
      </c>
    </row>
    <row r="127" spans="1:63" s="12" customFormat="1" ht="25.95" customHeight="1">
      <c r="B127" s="134"/>
      <c r="D127" s="135" t="s">
        <v>72</v>
      </c>
      <c r="E127" s="136" t="s">
        <v>139</v>
      </c>
      <c r="F127" s="136" t="s">
        <v>140</v>
      </c>
      <c r="I127" s="137"/>
      <c r="J127" s="138">
        <f>BK127</f>
        <v>0</v>
      </c>
      <c r="L127" s="134"/>
      <c r="M127" s="139"/>
      <c r="N127" s="140"/>
      <c r="O127" s="140"/>
      <c r="P127" s="141">
        <f>P128</f>
        <v>0</v>
      </c>
      <c r="Q127" s="140"/>
      <c r="R127" s="141">
        <f>R128</f>
        <v>0</v>
      </c>
      <c r="S127" s="140"/>
      <c r="T127" s="142">
        <f>T128</f>
        <v>0</v>
      </c>
      <c r="AR127" s="135" t="s">
        <v>80</v>
      </c>
      <c r="AT127" s="143" t="s">
        <v>72</v>
      </c>
      <c r="AU127" s="143" t="s">
        <v>73</v>
      </c>
      <c r="AY127" s="135" t="s">
        <v>141</v>
      </c>
      <c r="BK127" s="144">
        <f>BK128</f>
        <v>0</v>
      </c>
    </row>
    <row r="128" spans="1:63" s="12" customFormat="1" ht="22.8" customHeight="1">
      <c r="B128" s="134"/>
      <c r="D128" s="135" t="s">
        <v>72</v>
      </c>
      <c r="E128" s="145" t="s">
        <v>338</v>
      </c>
      <c r="F128" s="145" t="s">
        <v>339</v>
      </c>
      <c r="I128" s="137"/>
      <c r="J128" s="146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80</v>
      </c>
      <c r="AT128" s="143" t="s">
        <v>72</v>
      </c>
      <c r="AU128" s="143" t="s">
        <v>80</v>
      </c>
      <c r="AY128" s="135" t="s">
        <v>141</v>
      </c>
      <c r="BK128" s="144">
        <f>BK129</f>
        <v>0</v>
      </c>
    </row>
    <row r="129" spans="1:65" s="2" customFormat="1" ht="24.15" customHeight="1">
      <c r="A129" s="29"/>
      <c r="B129" s="147"/>
      <c r="C129" s="148" t="s">
        <v>80</v>
      </c>
      <c r="D129" s="148" t="s">
        <v>144</v>
      </c>
      <c r="E129" s="149" t="s">
        <v>340</v>
      </c>
      <c r="F129" s="150" t="s">
        <v>539</v>
      </c>
      <c r="G129" s="151" t="s">
        <v>175</v>
      </c>
      <c r="H129" s="152">
        <v>491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39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148</v>
      </c>
      <c r="AT129" s="160" t="s">
        <v>144</v>
      </c>
      <c r="AU129" s="160" t="s">
        <v>149</v>
      </c>
      <c r="AY129" s="14" t="s">
        <v>141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149</v>
      </c>
      <c r="BK129" s="161">
        <f>ROUND(I129*H129,2)</f>
        <v>0</v>
      </c>
      <c r="BL129" s="14" t="s">
        <v>148</v>
      </c>
      <c r="BM129" s="160" t="s">
        <v>571</v>
      </c>
    </row>
    <row r="130" spans="1:65" s="12" customFormat="1" ht="25.95" customHeight="1">
      <c r="B130" s="134"/>
      <c r="D130" s="135" t="s">
        <v>72</v>
      </c>
      <c r="E130" s="136" t="s">
        <v>154</v>
      </c>
      <c r="F130" s="136" t="s">
        <v>155</v>
      </c>
      <c r="I130" s="137"/>
      <c r="J130" s="138">
        <f>BK130</f>
        <v>0</v>
      </c>
      <c r="L130" s="134"/>
      <c r="M130" s="139"/>
      <c r="N130" s="140"/>
      <c r="O130" s="140"/>
      <c r="P130" s="141">
        <f>P131+P135+P138</f>
        <v>0</v>
      </c>
      <c r="Q130" s="140"/>
      <c r="R130" s="141">
        <f>R131+R135+R138</f>
        <v>0</v>
      </c>
      <c r="S130" s="140"/>
      <c r="T130" s="142">
        <f>T131+T135+T138</f>
        <v>486.23</v>
      </c>
      <c r="AR130" s="135" t="s">
        <v>80</v>
      </c>
      <c r="AT130" s="143" t="s">
        <v>72</v>
      </c>
      <c r="AU130" s="143" t="s">
        <v>73</v>
      </c>
      <c r="AY130" s="135" t="s">
        <v>141</v>
      </c>
      <c r="BK130" s="144">
        <f>BK131+BK135+BK138</f>
        <v>0</v>
      </c>
    </row>
    <row r="131" spans="1:65" s="12" customFormat="1" ht="22.8" customHeight="1">
      <c r="B131" s="134"/>
      <c r="D131" s="135" t="s">
        <v>72</v>
      </c>
      <c r="E131" s="145" t="s">
        <v>183</v>
      </c>
      <c r="F131" s="145" t="s">
        <v>184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SUM(P132:P134)</f>
        <v>0</v>
      </c>
      <c r="Q131" s="140"/>
      <c r="R131" s="141">
        <f>SUM(R132:R134)</f>
        <v>0</v>
      </c>
      <c r="S131" s="140"/>
      <c r="T131" s="142">
        <f>SUM(T132:T134)</f>
        <v>486.23</v>
      </c>
      <c r="AR131" s="135" t="s">
        <v>80</v>
      </c>
      <c r="AT131" s="143" t="s">
        <v>72</v>
      </c>
      <c r="AU131" s="143" t="s">
        <v>80</v>
      </c>
      <c r="AY131" s="135" t="s">
        <v>141</v>
      </c>
      <c r="BK131" s="144">
        <f>SUM(BK132:BK134)</f>
        <v>0</v>
      </c>
    </row>
    <row r="132" spans="1:65" s="2" customFormat="1" ht="33" customHeight="1">
      <c r="A132" s="29"/>
      <c r="B132" s="147"/>
      <c r="C132" s="148" t="s">
        <v>149</v>
      </c>
      <c r="D132" s="148" t="s">
        <v>144</v>
      </c>
      <c r="E132" s="149" t="s">
        <v>343</v>
      </c>
      <c r="F132" s="150" t="s">
        <v>344</v>
      </c>
      <c r="G132" s="151" t="s">
        <v>175</v>
      </c>
      <c r="H132" s="152">
        <v>636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0.4</v>
      </c>
      <c r="T132" s="159">
        <f>S132*H132</f>
        <v>254.4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148</v>
      </c>
      <c r="AT132" s="160" t="s">
        <v>144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572</v>
      </c>
    </row>
    <row r="133" spans="1:65" s="2" customFormat="1" ht="24.15" customHeight="1">
      <c r="A133" s="29"/>
      <c r="B133" s="147"/>
      <c r="C133" s="148" t="s">
        <v>158</v>
      </c>
      <c r="D133" s="148" t="s">
        <v>144</v>
      </c>
      <c r="E133" s="149" t="s">
        <v>573</v>
      </c>
      <c r="F133" s="150" t="s">
        <v>574</v>
      </c>
      <c r="G133" s="151" t="s">
        <v>188</v>
      </c>
      <c r="H133" s="152">
        <v>289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0.23</v>
      </c>
      <c r="T133" s="159">
        <f>S133*H133</f>
        <v>66.47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148</v>
      </c>
      <c r="AT133" s="160" t="s">
        <v>144</v>
      </c>
      <c r="AU133" s="160" t="s">
        <v>149</v>
      </c>
      <c r="AY133" s="14" t="s">
        <v>141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149</v>
      </c>
      <c r="BK133" s="161">
        <f>ROUND(I133*H133,2)</f>
        <v>0</v>
      </c>
      <c r="BL133" s="14" t="s">
        <v>148</v>
      </c>
      <c r="BM133" s="160" t="s">
        <v>575</v>
      </c>
    </row>
    <row r="134" spans="1:65" s="2" customFormat="1" ht="24.15" customHeight="1">
      <c r="A134" s="29"/>
      <c r="B134" s="147"/>
      <c r="C134" s="148" t="s">
        <v>148</v>
      </c>
      <c r="D134" s="148" t="s">
        <v>144</v>
      </c>
      <c r="E134" s="149" t="s">
        <v>576</v>
      </c>
      <c r="F134" s="150" t="s">
        <v>577</v>
      </c>
      <c r="G134" s="151" t="s">
        <v>175</v>
      </c>
      <c r="H134" s="152">
        <v>636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0.26</v>
      </c>
      <c r="T134" s="159">
        <f>S134*H134</f>
        <v>165.36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148</v>
      </c>
      <c r="AT134" s="160" t="s">
        <v>144</v>
      </c>
      <c r="AU134" s="160" t="s">
        <v>149</v>
      </c>
      <c r="AY134" s="14" t="s">
        <v>141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149</v>
      </c>
      <c r="BK134" s="161">
        <f>ROUND(I134*H134,2)</f>
        <v>0</v>
      </c>
      <c r="BL134" s="14" t="s">
        <v>148</v>
      </c>
      <c r="BM134" s="160" t="s">
        <v>578</v>
      </c>
    </row>
    <row r="135" spans="1:65" s="12" customFormat="1" ht="22.8" customHeight="1">
      <c r="B135" s="134"/>
      <c r="D135" s="135" t="s">
        <v>72</v>
      </c>
      <c r="E135" s="145" t="s">
        <v>156</v>
      </c>
      <c r="F135" s="145" t="s">
        <v>157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SUM(P136:P137)</f>
        <v>0</v>
      </c>
      <c r="Q135" s="140"/>
      <c r="R135" s="141">
        <f>SUM(R136:R137)</f>
        <v>0</v>
      </c>
      <c r="S135" s="140"/>
      <c r="T135" s="142">
        <f>SUM(T136:T137)</f>
        <v>0</v>
      </c>
      <c r="AR135" s="135" t="s">
        <v>80</v>
      </c>
      <c r="AT135" s="143" t="s">
        <v>72</v>
      </c>
      <c r="AU135" s="143" t="s">
        <v>80</v>
      </c>
      <c r="AY135" s="135" t="s">
        <v>141</v>
      </c>
      <c r="BK135" s="144">
        <f>SUM(BK136:BK137)</f>
        <v>0</v>
      </c>
    </row>
    <row r="136" spans="1:65" s="2" customFormat="1" ht="33" customHeight="1">
      <c r="A136" s="29"/>
      <c r="B136" s="147"/>
      <c r="C136" s="148" t="s">
        <v>168</v>
      </c>
      <c r="D136" s="148" t="s">
        <v>144</v>
      </c>
      <c r="E136" s="149" t="s">
        <v>159</v>
      </c>
      <c r="F136" s="150" t="s">
        <v>160</v>
      </c>
      <c r="G136" s="151" t="s">
        <v>161</v>
      </c>
      <c r="H136" s="152">
        <v>486.23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148</v>
      </c>
      <c r="AT136" s="160" t="s">
        <v>144</v>
      </c>
      <c r="AU136" s="160" t="s">
        <v>149</v>
      </c>
      <c r="AY136" s="14" t="s">
        <v>141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149</v>
      </c>
      <c r="BK136" s="161">
        <f>ROUND(I136*H136,2)</f>
        <v>0</v>
      </c>
      <c r="BL136" s="14" t="s">
        <v>148</v>
      </c>
      <c r="BM136" s="160" t="s">
        <v>579</v>
      </c>
    </row>
    <row r="137" spans="1:65" s="2" customFormat="1" ht="24.15" customHeight="1">
      <c r="A137" s="29"/>
      <c r="B137" s="147"/>
      <c r="C137" s="227" t="s">
        <v>172</v>
      </c>
      <c r="D137" s="227" t="s">
        <v>144</v>
      </c>
      <c r="E137" s="228" t="s">
        <v>163</v>
      </c>
      <c r="F137" s="229" t="s">
        <v>164</v>
      </c>
      <c r="G137" s="230" t="s">
        <v>161</v>
      </c>
      <c r="H137" s="231">
        <v>0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148</v>
      </c>
      <c r="AT137" s="160" t="s">
        <v>144</v>
      </c>
      <c r="AU137" s="160" t="s">
        <v>149</v>
      </c>
      <c r="AY137" s="14" t="s">
        <v>141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149</v>
      </c>
      <c r="BK137" s="161">
        <f>ROUND(I137*H137,2)</f>
        <v>0</v>
      </c>
      <c r="BL137" s="14" t="s">
        <v>148</v>
      </c>
      <c r="BM137" s="160" t="s">
        <v>580</v>
      </c>
    </row>
    <row r="138" spans="1:65" s="12" customFormat="1" ht="22.8" customHeight="1">
      <c r="B138" s="134"/>
      <c r="D138" s="135" t="s">
        <v>72</v>
      </c>
      <c r="E138" s="145" t="s">
        <v>166</v>
      </c>
      <c r="F138" s="145" t="s">
        <v>167</v>
      </c>
      <c r="I138" s="137"/>
      <c r="J138" s="146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80</v>
      </c>
      <c r="AT138" s="143" t="s">
        <v>72</v>
      </c>
      <c r="AU138" s="143" t="s">
        <v>80</v>
      </c>
      <c r="AY138" s="135" t="s">
        <v>141</v>
      </c>
      <c r="BK138" s="144">
        <f>BK139</f>
        <v>0</v>
      </c>
    </row>
    <row r="139" spans="1:65" s="2" customFormat="1" ht="24.15" customHeight="1">
      <c r="A139" s="29"/>
      <c r="B139" s="147"/>
      <c r="C139" s="148" t="s">
        <v>179</v>
      </c>
      <c r="D139" s="148" t="s">
        <v>144</v>
      </c>
      <c r="E139" s="149" t="s">
        <v>169</v>
      </c>
      <c r="F139" s="150" t="s">
        <v>170</v>
      </c>
      <c r="G139" s="151" t="s">
        <v>161</v>
      </c>
      <c r="H139" s="152">
        <v>486.23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148</v>
      </c>
      <c r="AT139" s="160" t="s">
        <v>144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581</v>
      </c>
    </row>
    <row r="140" spans="1:65" s="12" customFormat="1" ht="25.95" customHeight="1">
      <c r="B140" s="134"/>
      <c r="D140" s="135" t="s">
        <v>72</v>
      </c>
      <c r="E140" s="136" t="s">
        <v>224</v>
      </c>
      <c r="F140" s="136" t="s">
        <v>225</v>
      </c>
      <c r="I140" s="137"/>
      <c r="J140" s="138">
        <f>BK140</f>
        <v>0</v>
      </c>
      <c r="L140" s="134"/>
      <c r="M140" s="139"/>
      <c r="N140" s="140"/>
      <c r="O140" s="140"/>
      <c r="P140" s="141">
        <f>P141+P143+P146</f>
        <v>0</v>
      </c>
      <c r="Q140" s="140"/>
      <c r="R140" s="141">
        <f>R141+R143+R146</f>
        <v>363.60943000000003</v>
      </c>
      <c r="S140" s="140"/>
      <c r="T140" s="142">
        <f>T141+T143+T146</f>
        <v>0</v>
      </c>
      <c r="AR140" s="135" t="s">
        <v>80</v>
      </c>
      <c r="AT140" s="143" t="s">
        <v>72</v>
      </c>
      <c r="AU140" s="143" t="s">
        <v>73</v>
      </c>
      <c r="AY140" s="135" t="s">
        <v>141</v>
      </c>
      <c r="BK140" s="144">
        <f>BK141+BK143+BK146</f>
        <v>0</v>
      </c>
    </row>
    <row r="141" spans="1:65" s="12" customFormat="1" ht="22.8" customHeight="1">
      <c r="B141" s="134"/>
      <c r="D141" s="135" t="s">
        <v>72</v>
      </c>
      <c r="E141" s="145" t="s">
        <v>226</v>
      </c>
      <c r="F141" s="145" t="s">
        <v>227</v>
      </c>
      <c r="I141" s="137"/>
      <c r="J141" s="146">
        <f>BK141</f>
        <v>0</v>
      </c>
      <c r="L141" s="134"/>
      <c r="M141" s="139"/>
      <c r="N141" s="140"/>
      <c r="O141" s="140"/>
      <c r="P141" s="141">
        <f>P142</f>
        <v>0</v>
      </c>
      <c r="Q141" s="140"/>
      <c r="R141" s="141">
        <f>R142</f>
        <v>137.45054000000002</v>
      </c>
      <c r="S141" s="140"/>
      <c r="T141" s="142">
        <f>T142</f>
        <v>0</v>
      </c>
      <c r="AR141" s="135" t="s">
        <v>80</v>
      </c>
      <c r="AT141" s="143" t="s">
        <v>72</v>
      </c>
      <c r="AU141" s="143" t="s">
        <v>80</v>
      </c>
      <c r="AY141" s="135" t="s">
        <v>141</v>
      </c>
      <c r="BK141" s="144">
        <f>BK142</f>
        <v>0</v>
      </c>
    </row>
    <row r="142" spans="1:65" s="2" customFormat="1" ht="24.15" customHeight="1">
      <c r="A142" s="29"/>
      <c r="B142" s="147"/>
      <c r="C142" s="148" t="s">
        <v>185</v>
      </c>
      <c r="D142" s="148" t="s">
        <v>144</v>
      </c>
      <c r="E142" s="149" t="s">
        <v>541</v>
      </c>
      <c r="F142" s="150" t="s">
        <v>542</v>
      </c>
      <c r="G142" s="151" t="s">
        <v>175</v>
      </c>
      <c r="H142" s="152">
        <v>491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0.27994000000000002</v>
      </c>
      <c r="R142" s="158">
        <f>Q142*H142</f>
        <v>137.45054000000002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148</v>
      </c>
      <c r="AT142" s="160" t="s">
        <v>144</v>
      </c>
      <c r="AU142" s="160" t="s">
        <v>149</v>
      </c>
      <c r="AY142" s="14" t="s">
        <v>141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149</v>
      </c>
      <c r="BK142" s="161">
        <f>ROUND(I142*H142,2)</f>
        <v>0</v>
      </c>
      <c r="BL142" s="14" t="s">
        <v>148</v>
      </c>
      <c r="BM142" s="160" t="s">
        <v>582</v>
      </c>
    </row>
    <row r="143" spans="1:65" s="12" customFormat="1" ht="22.8" customHeight="1">
      <c r="B143" s="134"/>
      <c r="D143" s="135" t="s">
        <v>72</v>
      </c>
      <c r="E143" s="145" t="s">
        <v>546</v>
      </c>
      <c r="F143" s="145" t="s">
        <v>547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120.0986</v>
      </c>
      <c r="S143" s="140"/>
      <c r="T143" s="142">
        <f>SUM(T144:T145)</f>
        <v>0</v>
      </c>
      <c r="AR143" s="135" t="s">
        <v>80</v>
      </c>
      <c r="AT143" s="143" t="s">
        <v>72</v>
      </c>
      <c r="AU143" s="143" t="s">
        <v>80</v>
      </c>
      <c r="AY143" s="135" t="s">
        <v>141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192</v>
      </c>
      <c r="D144" s="148" t="s">
        <v>144</v>
      </c>
      <c r="E144" s="149" t="s">
        <v>548</v>
      </c>
      <c r="F144" s="150" t="s">
        <v>549</v>
      </c>
      <c r="G144" s="151" t="s">
        <v>175</v>
      </c>
      <c r="H144" s="152">
        <v>491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0.112</v>
      </c>
      <c r="R144" s="158">
        <f>Q144*H144</f>
        <v>54.992000000000004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583</v>
      </c>
    </row>
    <row r="145" spans="1:65" s="2" customFormat="1" ht="24.15" customHeight="1">
      <c r="A145" s="29"/>
      <c r="B145" s="147"/>
      <c r="C145" s="162" t="s">
        <v>200</v>
      </c>
      <c r="D145" s="162" t="s">
        <v>221</v>
      </c>
      <c r="E145" s="163" t="s">
        <v>551</v>
      </c>
      <c r="F145" s="164" t="s">
        <v>552</v>
      </c>
      <c r="G145" s="165" t="s">
        <v>175</v>
      </c>
      <c r="H145" s="166">
        <v>500.82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39</v>
      </c>
      <c r="O145" s="58"/>
      <c r="P145" s="158">
        <f>O145*H145</f>
        <v>0</v>
      </c>
      <c r="Q145" s="158">
        <v>0.13</v>
      </c>
      <c r="R145" s="158">
        <f>Q145*H145</f>
        <v>65.1066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185</v>
      </c>
      <c r="AT145" s="160" t="s">
        <v>221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584</v>
      </c>
    </row>
    <row r="146" spans="1:65" s="12" customFormat="1" ht="22.8" customHeight="1">
      <c r="B146" s="134"/>
      <c r="D146" s="135" t="s">
        <v>72</v>
      </c>
      <c r="E146" s="145" t="s">
        <v>259</v>
      </c>
      <c r="F146" s="145" t="s">
        <v>199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SUM(P147:P149)</f>
        <v>0</v>
      </c>
      <c r="Q146" s="140"/>
      <c r="R146" s="141">
        <f>SUM(R147:R149)</f>
        <v>106.06028999999999</v>
      </c>
      <c r="S146" s="140"/>
      <c r="T146" s="142">
        <f>SUM(T147:T149)</f>
        <v>0</v>
      </c>
      <c r="AR146" s="135" t="s">
        <v>80</v>
      </c>
      <c r="AT146" s="143" t="s">
        <v>72</v>
      </c>
      <c r="AU146" s="143" t="s">
        <v>80</v>
      </c>
      <c r="AY146" s="135" t="s">
        <v>141</v>
      </c>
      <c r="BK146" s="144">
        <f>SUM(BK147:BK149)</f>
        <v>0</v>
      </c>
    </row>
    <row r="147" spans="1:65" s="2" customFormat="1" ht="33" customHeight="1">
      <c r="A147" s="29"/>
      <c r="B147" s="147"/>
      <c r="C147" s="148" t="s">
        <v>196</v>
      </c>
      <c r="D147" s="148" t="s">
        <v>144</v>
      </c>
      <c r="E147" s="149" t="s">
        <v>269</v>
      </c>
      <c r="F147" s="150" t="s">
        <v>270</v>
      </c>
      <c r="G147" s="151" t="s">
        <v>188</v>
      </c>
      <c r="H147" s="152">
        <v>315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0.19843</v>
      </c>
      <c r="R147" s="158">
        <f>Q147*H147</f>
        <v>62.505449999999996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148</v>
      </c>
      <c r="AT147" s="160" t="s">
        <v>144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585</v>
      </c>
    </row>
    <row r="148" spans="1:65" s="2" customFormat="1" ht="21.75" customHeight="1">
      <c r="A148" s="29"/>
      <c r="B148" s="147"/>
      <c r="C148" s="162" t="s">
        <v>209</v>
      </c>
      <c r="D148" s="162" t="s">
        <v>221</v>
      </c>
      <c r="E148" s="163" t="s">
        <v>561</v>
      </c>
      <c r="F148" s="164" t="s">
        <v>274</v>
      </c>
      <c r="G148" s="165" t="s">
        <v>275</v>
      </c>
      <c r="H148" s="166">
        <v>318.14999999999998</v>
      </c>
      <c r="I148" s="167"/>
      <c r="J148" s="168">
        <f>ROUND(I148*H148,2)</f>
        <v>0</v>
      </c>
      <c r="K148" s="169"/>
      <c r="L148" s="170"/>
      <c r="M148" s="171" t="s">
        <v>1</v>
      </c>
      <c r="N148" s="172" t="s">
        <v>39</v>
      </c>
      <c r="O148" s="58"/>
      <c r="P148" s="158">
        <f>O148*H148</f>
        <v>0</v>
      </c>
      <c r="Q148" s="158">
        <v>8.1000000000000003E-2</v>
      </c>
      <c r="R148" s="158">
        <f>Q148*H148</f>
        <v>25.770149999999997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185</v>
      </c>
      <c r="AT148" s="160" t="s">
        <v>221</v>
      </c>
      <c r="AU148" s="160" t="s">
        <v>149</v>
      </c>
      <c r="AY148" s="14" t="s">
        <v>141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149</v>
      </c>
      <c r="BK148" s="161">
        <f>ROUND(I148*H148,2)</f>
        <v>0</v>
      </c>
      <c r="BL148" s="14" t="s">
        <v>148</v>
      </c>
      <c r="BM148" s="160" t="s">
        <v>586</v>
      </c>
    </row>
    <row r="149" spans="1:65" s="2" customFormat="1" ht="33" customHeight="1">
      <c r="A149" s="29"/>
      <c r="B149" s="147"/>
      <c r="C149" s="148" t="s">
        <v>216</v>
      </c>
      <c r="D149" s="148" t="s">
        <v>144</v>
      </c>
      <c r="E149" s="149" t="s">
        <v>307</v>
      </c>
      <c r="F149" s="150" t="s">
        <v>308</v>
      </c>
      <c r="G149" s="151" t="s">
        <v>275</v>
      </c>
      <c r="H149" s="152">
        <v>11</v>
      </c>
      <c r="I149" s="153"/>
      <c r="J149" s="154">
        <f>ROUND(I149*H149,2)</f>
        <v>0</v>
      </c>
      <c r="K149" s="155"/>
      <c r="L149" s="30"/>
      <c r="M149" s="178" t="s">
        <v>1</v>
      </c>
      <c r="N149" s="179" t="s">
        <v>39</v>
      </c>
      <c r="O149" s="175"/>
      <c r="P149" s="176">
        <f>O149*H149</f>
        <v>0</v>
      </c>
      <c r="Q149" s="176">
        <v>1.6167899999999999</v>
      </c>
      <c r="R149" s="176">
        <f>Q149*H149</f>
        <v>17.784689999999998</v>
      </c>
      <c r="S149" s="176">
        <v>0</v>
      </c>
      <c r="T149" s="177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148</v>
      </c>
      <c r="AT149" s="160" t="s">
        <v>144</v>
      </c>
      <c r="AU149" s="160" t="s">
        <v>149</v>
      </c>
      <c r="AY149" s="14" t="s">
        <v>141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149</v>
      </c>
      <c r="BK149" s="161">
        <f>ROUND(I149*H149,2)</f>
        <v>0</v>
      </c>
      <c r="BL149" s="14" t="s">
        <v>148</v>
      </c>
      <c r="BM149" s="160" t="s">
        <v>587</v>
      </c>
    </row>
    <row r="150" spans="1:65" s="2" customFormat="1" ht="6.9" customHeight="1">
      <c r="A150" s="29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  <row r="153" spans="1:65" ht="14.4" customHeight="1">
      <c r="B153" s="222" t="s">
        <v>691</v>
      </c>
      <c r="C153" s="222"/>
      <c r="D153" s="222"/>
      <c r="E153" s="222"/>
      <c r="F153" s="222"/>
      <c r="G153" s="222"/>
      <c r="H153" s="222"/>
      <c r="I153" s="222"/>
      <c r="J153" s="222"/>
    </row>
    <row r="154" spans="1:65" ht="14.4" customHeight="1">
      <c r="B154" s="222"/>
      <c r="C154" s="222"/>
      <c r="D154" s="222"/>
      <c r="E154" s="222"/>
      <c r="F154" s="222"/>
      <c r="G154" s="222"/>
      <c r="H154" s="222"/>
      <c r="I154" s="222"/>
      <c r="J154" s="222"/>
    </row>
    <row r="155" spans="1:65" ht="14.4" customHeight="1">
      <c r="B155" s="222"/>
      <c r="C155" s="222"/>
      <c r="D155" s="222"/>
      <c r="E155" s="222"/>
      <c r="F155" s="222"/>
      <c r="G155" s="222"/>
      <c r="H155" s="222"/>
      <c r="I155" s="222"/>
      <c r="J155" s="222"/>
    </row>
    <row r="156" spans="1:65" ht="14.4" customHeight="1">
      <c r="B156" s="222"/>
      <c r="C156" s="222"/>
      <c r="D156" s="222"/>
      <c r="E156" s="222"/>
      <c r="F156" s="222"/>
      <c r="G156" s="222"/>
      <c r="H156" s="222"/>
      <c r="I156" s="222"/>
      <c r="J156" s="222"/>
    </row>
    <row r="159" spans="1:65" ht="14.4" customHeight="1">
      <c r="C159" s="222" t="s">
        <v>692</v>
      </c>
      <c r="D159" s="222"/>
      <c r="E159" s="222"/>
      <c r="F159" s="222"/>
      <c r="G159" s="222"/>
      <c r="H159" s="222"/>
      <c r="I159" s="222"/>
      <c r="J159" s="222"/>
    </row>
    <row r="160" spans="1:65" ht="14.4" customHeight="1">
      <c r="C160" s="222"/>
      <c r="D160" s="222"/>
      <c r="E160" s="222"/>
      <c r="F160" s="222"/>
      <c r="G160" s="222"/>
      <c r="H160" s="222"/>
      <c r="I160" s="222"/>
      <c r="J160" s="222"/>
    </row>
    <row r="161" spans="3:10" ht="14.4" customHeight="1">
      <c r="C161" s="222"/>
      <c r="D161" s="222"/>
      <c r="E161" s="222"/>
      <c r="F161" s="222"/>
      <c r="G161" s="222"/>
      <c r="H161" s="222"/>
      <c r="I161" s="222"/>
      <c r="J161" s="222"/>
    </row>
  </sheetData>
  <autoFilter ref="C125:K149" xr:uid="{00000000-0009-0000-0000-000009000000}"/>
  <mergeCells count="11">
    <mergeCell ref="C159:J161"/>
    <mergeCell ref="E87:H87"/>
    <mergeCell ref="E116:H116"/>
    <mergeCell ref="E118:H118"/>
    <mergeCell ref="L2:V2"/>
    <mergeCell ref="B153:J15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81"/>
  <sheetViews>
    <sheetView showGridLines="0" topLeftCell="A136" workbookViewId="0">
      <selection activeCell="W143" sqref="W14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687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588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ROUND((SUM(BE129:BE170)),  2)</f>
        <v>0</v>
      </c>
      <c r="G33" s="100"/>
      <c r="H33" s="100"/>
      <c r="I33" s="101">
        <v>0.2</v>
      </c>
      <c r="J33" s="99">
        <f>ROUND(((SUM(BE129:BE170))*I33),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ROUND((SUM(BF129:BF170)),  2)</f>
        <v>0</v>
      </c>
      <c r="G34" s="100"/>
      <c r="H34" s="100"/>
      <c r="I34" s="101">
        <v>0.2</v>
      </c>
      <c r="J34" s="99">
        <f>ROUND(((SUM(BF129:BF170))*I34),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ROUND((SUM(BG129:BG170)),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ROUND((SUM(BH129:BH170)),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ROUND((SUM(BI129:BI170)),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07_01 - Rekonštrukcia cesty  na ul. 9. mája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" hidden="1" customHeight="1">
      <c r="B100" s="115"/>
      <c r="D100" s="116" t="s">
        <v>494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95" hidden="1" customHeight="1">
      <c r="B101" s="119"/>
      <c r="D101" s="120" t="s">
        <v>495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9" customFormat="1" ht="24.9" hidden="1" customHeight="1">
      <c r="B102" s="115"/>
      <c r="D102" s="116" t="s">
        <v>112</v>
      </c>
      <c r="E102" s="117"/>
      <c r="F102" s="117"/>
      <c r="G102" s="117"/>
      <c r="H102" s="117"/>
      <c r="I102" s="117"/>
      <c r="J102" s="118">
        <f>J140</f>
        <v>0</v>
      </c>
      <c r="L102" s="115"/>
    </row>
    <row r="103" spans="1:31" s="10" customFormat="1" ht="19.95" hidden="1" customHeight="1">
      <c r="B103" s="119"/>
      <c r="D103" s="120" t="s">
        <v>117</v>
      </c>
      <c r="E103" s="121"/>
      <c r="F103" s="121"/>
      <c r="G103" s="121"/>
      <c r="H103" s="121"/>
      <c r="I103" s="121"/>
      <c r="J103" s="122">
        <f>J141</f>
        <v>0</v>
      </c>
      <c r="L103" s="119"/>
    </row>
    <row r="104" spans="1:31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J143</f>
        <v>0</v>
      </c>
      <c r="L104" s="119"/>
    </row>
    <row r="105" spans="1:31" s="10" customFormat="1" ht="19.95" hidden="1" customHeight="1">
      <c r="B105" s="119"/>
      <c r="D105" s="120" t="s">
        <v>114</v>
      </c>
      <c r="E105" s="121"/>
      <c r="F105" s="121"/>
      <c r="G105" s="121"/>
      <c r="H105" s="121"/>
      <c r="I105" s="121"/>
      <c r="J105" s="122">
        <f>J146</f>
        <v>0</v>
      </c>
      <c r="L105" s="119"/>
    </row>
    <row r="106" spans="1:31" s="9" customFormat="1" ht="24.9" hidden="1" customHeight="1">
      <c r="B106" s="115"/>
      <c r="D106" s="116" t="s">
        <v>123</v>
      </c>
      <c r="E106" s="117"/>
      <c r="F106" s="117"/>
      <c r="G106" s="117"/>
      <c r="H106" s="117"/>
      <c r="I106" s="117"/>
      <c r="J106" s="118">
        <f>J149</f>
        <v>0</v>
      </c>
      <c r="L106" s="115"/>
    </row>
    <row r="107" spans="1:31" s="10" customFormat="1" ht="19.95" hidden="1" customHeight="1">
      <c r="B107" s="119"/>
      <c r="D107" s="120" t="s">
        <v>124</v>
      </c>
      <c r="E107" s="121"/>
      <c r="F107" s="121"/>
      <c r="G107" s="121"/>
      <c r="H107" s="121"/>
      <c r="I107" s="121"/>
      <c r="J107" s="122">
        <f>J150</f>
        <v>0</v>
      </c>
      <c r="L107" s="119"/>
    </row>
    <row r="108" spans="1:31" s="10" customFormat="1" ht="19.95" hidden="1" customHeight="1">
      <c r="B108" s="119"/>
      <c r="D108" s="120" t="s">
        <v>125</v>
      </c>
      <c r="E108" s="121"/>
      <c r="F108" s="121"/>
      <c r="G108" s="121"/>
      <c r="H108" s="121"/>
      <c r="I108" s="121"/>
      <c r="J108" s="122">
        <f>J155</f>
        <v>0</v>
      </c>
      <c r="L108" s="119"/>
    </row>
    <row r="109" spans="1:31" s="10" customFormat="1" ht="19.95" hidden="1" customHeight="1">
      <c r="B109" s="119"/>
      <c r="D109" s="120" t="s">
        <v>126</v>
      </c>
      <c r="E109" s="121"/>
      <c r="F109" s="121"/>
      <c r="G109" s="121"/>
      <c r="H109" s="121"/>
      <c r="I109" s="121"/>
      <c r="J109" s="122">
        <f>J160</f>
        <v>0</v>
      </c>
      <c r="L109" s="119"/>
    </row>
    <row r="110" spans="1:31" s="2" customFormat="1" ht="21.75" hidden="1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hidden="1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idden="1"/>
    <row r="113" spans="1:31" hidden="1"/>
    <row r="114" spans="1:31" hidden="1"/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4" t="str">
        <f>E7</f>
        <v>Dobudovanie základnej technickej infraštruktúry v obci Gemerská Poloma</v>
      </c>
      <c r="F119" s="225"/>
      <c r="G119" s="225"/>
      <c r="H119" s="225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103</v>
      </c>
      <c r="D120" s="29"/>
      <c r="E120" s="29" t="s">
        <v>688</v>
      </c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15" t="str">
        <f>E9</f>
        <v>SO 07_01 - Rekonštrukcia cesty  na ul. 9. mája</v>
      </c>
      <c r="F121" s="223"/>
      <c r="G121" s="223"/>
      <c r="H121" s="223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 xml:space="preserve"> </v>
      </c>
      <c r="G123" s="29"/>
      <c r="H123" s="29"/>
      <c r="I123" s="24" t="s">
        <v>22</v>
      </c>
      <c r="J123" s="55" t="str">
        <f>IF(J12="","",J12)</f>
        <v/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23</v>
      </c>
      <c r="D125" s="29"/>
      <c r="E125" s="29"/>
      <c r="F125" s="22" t="str">
        <f>E15</f>
        <v xml:space="preserve">obec Gemerská Poloma </v>
      </c>
      <c r="G125" s="29"/>
      <c r="H125" s="29"/>
      <c r="I125" s="24" t="s">
        <v>30</v>
      </c>
      <c r="J125" s="27">
        <f>E21</f>
        <v>0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28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128</v>
      </c>
      <c r="D128" s="126" t="s">
        <v>58</v>
      </c>
      <c r="E128" s="126" t="s">
        <v>54</v>
      </c>
      <c r="F128" s="126" t="s">
        <v>55</v>
      </c>
      <c r="G128" s="126" t="s">
        <v>129</v>
      </c>
      <c r="H128" s="126" t="s">
        <v>130</v>
      </c>
      <c r="I128" s="126" t="s">
        <v>131</v>
      </c>
      <c r="J128" s="127" t="s">
        <v>107</v>
      </c>
      <c r="K128" s="128" t="s">
        <v>132</v>
      </c>
      <c r="L128" s="129"/>
      <c r="M128" s="62" t="s">
        <v>1</v>
      </c>
      <c r="N128" s="63" t="s">
        <v>37</v>
      </c>
      <c r="O128" s="63" t="s">
        <v>133</v>
      </c>
      <c r="P128" s="63" t="s">
        <v>134</v>
      </c>
      <c r="Q128" s="63" t="s">
        <v>135</v>
      </c>
      <c r="R128" s="63" t="s">
        <v>136</v>
      </c>
      <c r="S128" s="63" t="s">
        <v>137</v>
      </c>
      <c r="T128" s="64" t="s">
        <v>138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8" customHeight="1">
      <c r="A129" s="29"/>
      <c r="B129" s="30"/>
      <c r="C129" s="69" t="s">
        <v>108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P130+P136+P140+P149</f>
        <v>0</v>
      </c>
      <c r="Q129" s="66"/>
      <c r="R129" s="131">
        <f>R130+R136+R140+R149</f>
        <v>1587.3669320000001</v>
      </c>
      <c r="S129" s="66"/>
      <c r="T129" s="132">
        <f>T130+T136+T140+T149</f>
        <v>815.59400000000005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109</v>
      </c>
      <c r="BK129" s="133">
        <f>BK130+BK136+BK140+BK149</f>
        <v>0</v>
      </c>
    </row>
    <row r="130" spans="1:65" s="12" customFormat="1" ht="25.95" customHeight="1">
      <c r="B130" s="134"/>
      <c r="D130" s="135" t="s">
        <v>72</v>
      </c>
      <c r="E130" s="136" t="s">
        <v>139</v>
      </c>
      <c r="F130" s="136" t="s">
        <v>140</v>
      </c>
      <c r="I130" s="137"/>
      <c r="J130" s="138">
        <f>BK130</f>
        <v>0</v>
      </c>
      <c r="L130" s="134"/>
      <c r="M130" s="139"/>
      <c r="N130" s="140"/>
      <c r="O130" s="140"/>
      <c r="P130" s="141">
        <f>P131+P134</f>
        <v>0</v>
      </c>
      <c r="Q130" s="140"/>
      <c r="R130" s="141">
        <f>R131+R134</f>
        <v>0</v>
      </c>
      <c r="S130" s="140"/>
      <c r="T130" s="142">
        <f>T131+T134</f>
        <v>0</v>
      </c>
      <c r="AR130" s="135" t="s">
        <v>80</v>
      </c>
      <c r="AT130" s="143" t="s">
        <v>72</v>
      </c>
      <c r="AU130" s="143" t="s">
        <v>73</v>
      </c>
      <c r="AY130" s="135" t="s">
        <v>141</v>
      </c>
      <c r="BK130" s="144">
        <f>BK131+BK134</f>
        <v>0</v>
      </c>
    </row>
    <row r="131" spans="1:65" s="12" customFormat="1" ht="22.8" customHeight="1">
      <c r="B131" s="134"/>
      <c r="D131" s="135" t="s">
        <v>72</v>
      </c>
      <c r="E131" s="145" t="s">
        <v>142</v>
      </c>
      <c r="F131" s="145" t="s">
        <v>143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SUM(P132:P133)</f>
        <v>0</v>
      </c>
      <c r="Q131" s="140"/>
      <c r="R131" s="141">
        <f>SUM(R132:R133)</f>
        <v>0</v>
      </c>
      <c r="S131" s="140"/>
      <c r="T131" s="142">
        <f>SUM(T132:T133)</f>
        <v>0</v>
      </c>
      <c r="AR131" s="135" t="s">
        <v>80</v>
      </c>
      <c r="AT131" s="143" t="s">
        <v>72</v>
      </c>
      <c r="AU131" s="143" t="s">
        <v>80</v>
      </c>
      <c r="AY131" s="135" t="s">
        <v>141</v>
      </c>
      <c r="BK131" s="144">
        <f>SUM(BK132:BK133)</f>
        <v>0</v>
      </c>
    </row>
    <row r="132" spans="1:65" s="2" customFormat="1" ht="24.15" customHeight="1">
      <c r="A132" s="29"/>
      <c r="B132" s="147"/>
      <c r="C132" s="148" t="s">
        <v>80</v>
      </c>
      <c r="D132" s="148" t="s">
        <v>144</v>
      </c>
      <c r="E132" s="149" t="s">
        <v>145</v>
      </c>
      <c r="F132" s="150" t="s">
        <v>146</v>
      </c>
      <c r="G132" s="151" t="s">
        <v>147</v>
      </c>
      <c r="H132" s="152">
        <v>157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148</v>
      </c>
      <c r="AT132" s="160" t="s">
        <v>144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589</v>
      </c>
    </row>
    <row r="133" spans="1:65" s="2" customFormat="1" ht="24.15" customHeight="1">
      <c r="A133" s="29"/>
      <c r="B133" s="147"/>
      <c r="C133" s="148" t="s">
        <v>149</v>
      </c>
      <c r="D133" s="148" t="s">
        <v>144</v>
      </c>
      <c r="E133" s="149" t="s">
        <v>151</v>
      </c>
      <c r="F133" s="150" t="s">
        <v>152</v>
      </c>
      <c r="G133" s="151" t="s">
        <v>147</v>
      </c>
      <c r="H133" s="152">
        <v>157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148</v>
      </c>
      <c r="AT133" s="160" t="s">
        <v>144</v>
      </c>
      <c r="AU133" s="160" t="s">
        <v>149</v>
      </c>
      <c r="AY133" s="14" t="s">
        <v>141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149</v>
      </c>
      <c r="BK133" s="161">
        <f>ROUND(I133*H133,2)</f>
        <v>0</v>
      </c>
      <c r="BL133" s="14" t="s">
        <v>148</v>
      </c>
      <c r="BM133" s="160" t="s">
        <v>590</v>
      </c>
    </row>
    <row r="134" spans="1:65" s="12" customFormat="1" ht="22.8" customHeight="1">
      <c r="B134" s="134"/>
      <c r="D134" s="135" t="s">
        <v>72</v>
      </c>
      <c r="E134" s="145" t="s">
        <v>338</v>
      </c>
      <c r="F134" s="145" t="s">
        <v>339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80</v>
      </c>
      <c r="AT134" s="143" t="s">
        <v>72</v>
      </c>
      <c r="AU134" s="143" t="s">
        <v>80</v>
      </c>
      <c r="AY134" s="135" t="s">
        <v>141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158</v>
      </c>
      <c r="D135" s="148" t="s">
        <v>144</v>
      </c>
      <c r="E135" s="149" t="s">
        <v>340</v>
      </c>
      <c r="F135" s="150" t="s">
        <v>498</v>
      </c>
      <c r="G135" s="151" t="s">
        <v>175</v>
      </c>
      <c r="H135" s="152">
        <v>145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591</v>
      </c>
    </row>
    <row r="136" spans="1:65" s="12" customFormat="1" ht="25.95" customHeight="1">
      <c r="B136" s="134"/>
      <c r="D136" s="135" t="s">
        <v>72</v>
      </c>
      <c r="E136" s="136" t="s">
        <v>500</v>
      </c>
      <c r="F136" s="136" t="s">
        <v>501</v>
      </c>
      <c r="I136" s="137"/>
      <c r="J136" s="138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4.8719999999999999E-2</v>
      </c>
      <c r="S136" s="140"/>
      <c r="T136" s="142">
        <f>T137</f>
        <v>0</v>
      </c>
      <c r="AR136" s="135" t="s">
        <v>80</v>
      </c>
      <c r="AT136" s="143" t="s">
        <v>72</v>
      </c>
      <c r="AU136" s="143" t="s">
        <v>73</v>
      </c>
      <c r="AY136" s="135" t="s">
        <v>141</v>
      </c>
      <c r="BK136" s="144">
        <f>BK137</f>
        <v>0</v>
      </c>
    </row>
    <row r="137" spans="1:65" s="12" customFormat="1" ht="22.8" customHeight="1">
      <c r="B137" s="134"/>
      <c r="D137" s="135" t="s">
        <v>72</v>
      </c>
      <c r="E137" s="145" t="s">
        <v>502</v>
      </c>
      <c r="F137" s="145" t="s">
        <v>503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4.8719999999999999E-2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141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148</v>
      </c>
      <c r="D138" s="148" t="s">
        <v>144</v>
      </c>
      <c r="E138" s="149" t="s">
        <v>504</v>
      </c>
      <c r="F138" s="150" t="s">
        <v>505</v>
      </c>
      <c r="G138" s="151" t="s">
        <v>175</v>
      </c>
      <c r="H138" s="152">
        <v>145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3.0000000000000001E-5</v>
      </c>
      <c r="R138" s="158">
        <f>Q138*H138</f>
        <v>4.3499999999999997E-3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148</v>
      </c>
      <c r="AT138" s="160" t="s">
        <v>144</v>
      </c>
      <c r="AU138" s="160" t="s">
        <v>149</v>
      </c>
      <c r="AY138" s="14" t="s">
        <v>141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149</v>
      </c>
      <c r="BK138" s="161">
        <f>ROUND(I138*H138,2)</f>
        <v>0</v>
      </c>
      <c r="BL138" s="14" t="s">
        <v>148</v>
      </c>
      <c r="BM138" s="160" t="s">
        <v>592</v>
      </c>
    </row>
    <row r="139" spans="1:65" s="2" customFormat="1" ht="16.5" customHeight="1">
      <c r="A139" s="29"/>
      <c r="B139" s="147"/>
      <c r="C139" s="162" t="s">
        <v>168</v>
      </c>
      <c r="D139" s="162" t="s">
        <v>221</v>
      </c>
      <c r="E139" s="163" t="s">
        <v>507</v>
      </c>
      <c r="F139" s="164" t="s">
        <v>508</v>
      </c>
      <c r="G139" s="165" t="s">
        <v>175</v>
      </c>
      <c r="H139" s="166">
        <v>147.9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39</v>
      </c>
      <c r="O139" s="58"/>
      <c r="P139" s="158">
        <f>O139*H139</f>
        <v>0</v>
      </c>
      <c r="Q139" s="158">
        <v>2.9999999999999997E-4</v>
      </c>
      <c r="R139" s="158">
        <f>Q139*H139</f>
        <v>4.437E-2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185</v>
      </c>
      <c r="AT139" s="160" t="s">
        <v>221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593</v>
      </c>
    </row>
    <row r="140" spans="1:65" s="12" customFormat="1" ht="25.95" customHeight="1">
      <c r="B140" s="134"/>
      <c r="D140" s="135" t="s">
        <v>72</v>
      </c>
      <c r="E140" s="136" t="s">
        <v>154</v>
      </c>
      <c r="F140" s="136" t="s">
        <v>155</v>
      </c>
      <c r="I140" s="137"/>
      <c r="J140" s="138">
        <f>BK140</f>
        <v>0</v>
      </c>
      <c r="L140" s="134"/>
      <c r="M140" s="139"/>
      <c r="N140" s="140"/>
      <c r="O140" s="140"/>
      <c r="P140" s="141">
        <f>P141+P143+P146</f>
        <v>0</v>
      </c>
      <c r="Q140" s="140"/>
      <c r="R140" s="141">
        <f>R141+R143+R146</f>
        <v>1.0596300000000001</v>
      </c>
      <c r="S140" s="140"/>
      <c r="T140" s="142">
        <f>T141+T143+T146</f>
        <v>815.59400000000005</v>
      </c>
      <c r="AR140" s="135" t="s">
        <v>80</v>
      </c>
      <c r="AT140" s="143" t="s">
        <v>72</v>
      </c>
      <c r="AU140" s="143" t="s">
        <v>73</v>
      </c>
      <c r="AY140" s="135" t="s">
        <v>141</v>
      </c>
      <c r="BK140" s="144">
        <f>BK141+BK143+BK146</f>
        <v>0</v>
      </c>
    </row>
    <row r="141" spans="1:65" s="12" customFormat="1" ht="22.8" customHeight="1">
      <c r="B141" s="134"/>
      <c r="D141" s="135" t="s">
        <v>72</v>
      </c>
      <c r="E141" s="145" t="s">
        <v>190</v>
      </c>
      <c r="F141" s="145" t="s">
        <v>191</v>
      </c>
      <c r="I141" s="137"/>
      <c r="J141" s="146">
        <f>BK141</f>
        <v>0</v>
      </c>
      <c r="L141" s="134"/>
      <c r="M141" s="139"/>
      <c r="N141" s="140"/>
      <c r="O141" s="140"/>
      <c r="P141" s="141">
        <f>P142</f>
        <v>0</v>
      </c>
      <c r="Q141" s="140"/>
      <c r="R141" s="141">
        <f>R142</f>
        <v>0</v>
      </c>
      <c r="S141" s="140"/>
      <c r="T141" s="142">
        <f>T142</f>
        <v>0</v>
      </c>
      <c r="AR141" s="135" t="s">
        <v>80</v>
      </c>
      <c r="AT141" s="143" t="s">
        <v>72</v>
      </c>
      <c r="AU141" s="143" t="s">
        <v>80</v>
      </c>
      <c r="AY141" s="135" t="s">
        <v>141</v>
      </c>
      <c r="BK141" s="144">
        <f>BK142</f>
        <v>0</v>
      </c>
    </row>
    <row r="142" spans="1:65" s="2" customFormat="1" ht="24.15" customHeight="1">
      <c r="A142" s="29"/>
      <c r="B142" s="147"/>
      <c r="C142" s="148" t="s">
        <v>172</v>
      </c>
      <c r="D142" s="148" t="s">
        <v>144</v>
      </c>
      <c r="E142" s="149" t="s">
        <v>193</v>
      </c>
      <c r="F142" s="150" t="s">
        <v>194</v>
      </c>
      <c r="G142" s="151" t="s">
        <v>175</v>
      </c>
      <c r="H142" s="152">
        <v>153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148</v>
      </c>
      <c r="AT142" s="160" t="s">
        <v>144</v>
      </c>
      <c r="AU142" s="160" t="s">
        <v>149</v>
      </c>
      <c r="AY142" s="14" t="s">
        <v>141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149</v>
      </c>
      <c r="BK142" s="161">
        <f>ROUND(I142*H142,2)</f>
        <v>0</v>
      </c>
      <c r="BL142" s="14" t="s">
        <v>148</v>
      </c>
      <c r="BM142" s="160" t="s">
        <v>594</v>
      </c>
    </row>
    <row r="143" spans="1:65" s="12" customFormat="1" ht="22.8" customHeight="1">
      <c r="B143" s="134"/>
      <c r="D143" s="135" t="s">
        <v>72</v>
      </c>
      <c r="E143" s="145" t="s">
        <v>156</v>
      </c>
      <c r="F143" s="145" t="s">
        <v>157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0</v>
      </c>
      <c r="S143" s="140"/>
      <c r="T143" s="142">
        <f>SUM(T144:T145)</f>
        <v>0</v>
      </c>
      <c r="AR143" s="135" t="s">
        <v>80</v>
      </c>
      <c r="AT143" s="143" t="s">
        <v>72</v>
      </c>
      <c r="AU143" s="143" t="s">
        <v>80</v>
      </c>
      <c r="AY143" s="135" t="s">
        <v>141</v>
      </c>
      <c r="BK143" s="144">
        <f>SUM(BK144:BK145)</f>
        <v>0</v>
      </c>
    </row>
    <row r="144" spans="1:65" s="2" customFormat="1" ht="33" customHeight="1">
      <c r="A144" s="29"/>
      <c r="B144" s="147"/>
      <c r="C144" s="148" t="s">
        <v>179</v>
      </c>
      <c r="D144" s="148" t="s">
        <v>144</v>
      </c>
      <c r="E144" s="149" t="s">
        <v>159</v>
      </c>
      <c r="F144" s="150" t="s">
        <v>160</v>
      </c>
      <c r="G144" s="151" t="s">
        <v>161</v>
      </c>
      <c r="H144" s="152">
        <v>815.59400000000005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595</v>
      </c>
    </row>
    <row r="145" spans="1:65" s="2" customFormat="1" ht="24.15" customHeight="1">
      <c r="A145" s="29"/>
      <c r="B145" s="147"/>
      <c r="C145" s="227" t="s">
        <v>185</v>
      </c>
      <c r="D145" s="227" t="s">
        <v>144</v>
      </c>
      <c r="E145" s="228" t="s">
        <v>163</v>
      </c>
      <c r="F145" s="229" t="s">
        <v>164</v>
      </c>
      <c r="G145" s="230" t="s">
        <v>161</v>
      </c>
      <c r="H145" s="231">
        <v>0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148</v>
      </c>
      <c r="AT145" s="160" t="s">
        <v>144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596</v>
      </c>
    </row>
    <row r="146" spans="1:65" s="12" customFormat="1" ht="22.8" customHeight="1">
      <c r="B146" s="134"/>
      <c r="D146" s="135" t="s">
        <v>72</v>
      </c>
      <c r="E146" s="145" t="s">
        <v>166</v>
      </c>
      <c r="F146" s="145" t="s">
        <v>167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SUM(P147:P148)</f>
        <v>0</v>
      </c>
      <c r="Q146" s="140"/>
      <c r="R146" s="141">
        <f>SUM(R147:R148)</f>
        <v>1.0596300000000001</v>
      </c>
      <c r="S146" s="140"/>
      <c r="T146" s="142">
        <f>SUM(T147:T148)</f>
        <v>815.59400000000005</v>
      </c>
      <c r="AR146" s="135" t="s">
        <v>80</v>
      </c>
      <c r="AT146" s="143" t="s">
        <v>72</v>
      </c>
      <c r="AU146" s="143" t="s">
        <v>80</v>
      </c>
      <c r="AY146" s="135" t="s">
        <v>141</v>
      </c>
      <c r="BK146" s="144">
        <f>SUM(BK147:BK148)</f>
        <v>0</v>
      </c>
    </row>
    <row r="147" spans="1:65" s="2" customFormat="1" ht="24.15" customHeight="1">
      <c r="A147" s="29"/>
      <c r="B147" s="147"/>
      <c r="C147" s="148" t="s">
        <v>192</v>
      </c>
      <c r="D147" s="148" t="s">
        <v>144</v>
      </c>
      <c r="E147" s="149" t="s">
        <v>169</v>
      </c>
      <c r="F147" s="150" t="s">
        <v>170</v>
      </c>
      <c r="G147" s="151" t="s">
        <v>161</v>
      </c>
      <c r="H147" s="152">
        <v>815.59400000000005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148</v>
      </c>
      <c r="AT147" s="160" t="s">
        <v>144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597</v>
      </c>
    </row>
    <row r="148" spans="1:65" s="2" customFormat="1" ht="37.799999999999997" customHeight="1">
      <c r="A148" s="29"/>
      <c r="B148" s="147"/>
      <c r="C148" s="148" t="s">
        <v>200</v>
      </c>
      <c r="D148" s="148" t="s">
        <v>144</v>
      </c>
      <c r="E148" s="149" t="s">
        <v>173</v>
      </c>
      <c r="F148" s="150" t="s">
        <v>174</v>
      </c>
      <c r="G148" s="151" t="s">
        <v>175</v>
      </c>
      <c r="H148" s="152">
        <v>3211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3.3E-4</v>
      </c>
      <c r="R148" s="158">
        <f>Q148*H148</f>
        <v>1.0596300000000001</v>
      </c>
      <c r="S148" s="158">
        <v>0.254</v>
      </c>
      <c r="T148" s="159">
        <f>S148*H148</f>
        <v>815.59400000000005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148</v>
      </c>
      <c r="AT148" s="160" t="s">
        <v>144</v>
      </c>
      <c r="AU148" s="160" t="s">
        <v>149</v>
      </c>
      <c r="AY148" s="14" t="s">
        <v>141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149</v>
      </c>
      <c r="BK148" s="161">
        <f>ROUND(I148*H148,2)</f>
        <v>0</v>
      </c>
      <c r="BL148" s="14" t="s">
        <v>148</v>
      </c>
      <c r="BM148" s="160" t="s">
        <v>598</v>
      </c>
    </row>
    <row r="149" spans="1:65" s="12" customFormat="1" ht="25.95" customHeight="1">
      <c r="B149" s="134"/>
      <c r="D149" s="135" t="s">
        <v>72</v>
      </c>
      <c r="E149" s="136" t="s">
        <v>224</v>
      </c>
      <c r="F149" s="136" t="s">
        <v>225</v>
      </c>
      <c r="I149" s="137"/>
      <c r="J149" s="138">
        <f>BK149</f>
        <v>0</v>
      </c>
      <c r="L149" s="134"/>
      <c r="M149" s="139"/>
      <c r="N149" s="140"/>
      <c r="O149" s="140"/>
      <c r="P149" s="141">
        <f>P150+P155+P160</f>
        <v>0</v>
      </c>
      <c r="Q149" s="140"/>
      <c r="R149" s="141">
        <f>R150+R155+R160</f>
        <v>1586.2585820000002</v>
      </c>
      <c r="S149" s="140"/>
      <c r="T149" s="142">
        <f>T150+T155+T160</f>
        <v>0</v>
      </c>
      <c r="AR149" s="135" t="s">
        <v>80</v>
      </c>
      <c r="AT149" s="143" t="s">
        <v>72</v>
      </c>
      <c r="AU149" s="143" t="s">
        <v>73</v>
      </c>
      <c r="AY149" s="135" t="s">
        <v>141</v>
      </c>
      <c r="BK149" s="144">
        <f>BK150+BK155+BK160</f>
        <v>0</v>
      </c>
    </row>
    <row r="150" spans="1:65" s="12" customFormat="1" ht="22.8" customHeight="1">
      <c r="B150" s="134"/>
      <c r="D150" s="135" t="s">
        <v>72</v>
      </c>
      <c r="E150" s="145" t="s">
        <v>226</v>
      </c>
      <c r="F150" s="145" t="s">
        <v>227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SUM(P151:P154)</f>
        <v>0</v>
      </c>
      <c r="Q150" s="140"/>
      <c r="R150" s="141">
        <f>SUM(R151:R154)</f>
        <v>245.98978</v>
      </c>
      <c r="S150" s="140"/>
      <c r="T150" s="142">
        <f>SUM(T151:T154)</f>
        <v>0</v>
      </c>
      <c r="AR150" s="135" t="s">
        <v>80</v>
      </c>
      <c r="AT150" s="143" t="s">
        <v>72</v>
      </c>
      <c r="AU150" s="143" t="s">
        <v>80</v>
      </c>
      <c r="AY150" s="135" t="s">
        <v>141</v>
      </c>
      <c r="BK150" s="144">
        <f>SUM(BK151:BK154)</f>
        <v>0</v>
      </c>
    </row>
    <row r="151" spans="1:65" s="2" customFormat="1" ht="24.15" customHeight="1">
      <c r="A151" s="29"/>
      <c r="B151" s="147"/>
      <c r="C151" s="148" t="s">
        <v>196</v>
      </c>
      <c r="D151" s="148" t="s">
        <v>144</v>
      </c>
      <c r="E151" s="149" t="s">
        <v>229</v>
      </c>
      <c r="F151" s="150" t="s">
        <v>230</v>
      </c>
      <c r="G151" s="151" t="s">
        <v>175</v>
      </c>
      <c r="H151" s="152">
        <v>145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0.31628000000000001</v>
      </c>
      <c r="R151" s="158">
        <f>Q151*H151</f>
        <v>45.860599999999998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148</v>
      </c>
      <c r="AT151" s="160" t="s">
        <v>144</v>
      </c>
      <c r="AU151" s="160" t="s">
        <v>149</v>
      </c>
      <c r="AY151" s="14" t="s">
        <v>141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149</v>
      </c>
      <c r="BK151" s="161">
        <f>ROUND(I151*H151,2)</f>
        <v>0</v>
      </c>
      <c r="BL151" s="14" t="s">
        <v>148</v>
      </c>
      <c r="BM151" s="160" t="s">
        <v>599</v>
      </c>
    </row>
    <row r="152" spans="1:65" s="2" customFormat="1" ht="24.15" customHeight="1">
      <c r="A152" s="29"/>
      <c r="B152" s="147"/>
      <c r="C152" s="148" t="s">
        <v>209</v>
      </c>
      <c r="D152" s="148" t="s">
        <v>144</v>
      </c>
      <c r="E152" s="149" t="s">
        <v>233</v>
      </c>
      <c r="F152" s="150" t="s">
        <v>234</v>
      </c>
      <c r="G152" s="151" t="s">
        <v>175</v>
      </c>
      <c r="H152" s="152">
        <v>145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0.37080000000000002</v>
      </c>
      <c r="R152" s="158">
        <f>Q152*H152</f>
        <v>53.766000000000005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148</v>
      </c>
      <c r="AT152" s="160" t="s">
        <v>144</v>
      </c>
      <c r="AU152" s="160" t="s">
        <v>149</v>
      </c>
      <c r="AY152" s="14" t="s">
        <v>141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149</v>
      </c>
      <c r="BK152" s="161">
        <f>ROUND(I152*H152,2)</f>
        <v>0</v>
      </c>
      <c r="BL152" s="14" t="s">
        <v>148</v>
      </c>
      <c r="BM152" s="160" t="s">
        <v>600</v>
      </c>
    </row>
    <row r="153" spans="1:65" s="2" customFormat="1" ht="24.15" customHeight="1">
      <c r="A153" s="29"/>
      <c r="B153" s="147"/>
      <c r="C153" s="148" t="s">
        <v>216</v>
      </c>
      <c r="D153" s="148" t="s">
        <v>144</v>
      </c>
      <c r="E153" s="149" t="s">
        <v>356</v>
      </c>
      <c r="F153" s="150" t="s">
        <v>518</v>
      </c>
      <c r="G153" s="151" t="s">
        <v>175</v>
      </c>
      <c r="H153" s="152">
        <v>145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0.46166000000000001</v>
      </c>
      <c r="R153" s="158">
        <f>Q153*H153</f>
        <v>66.940700000000007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148</v>
      </c>
      <c r="AT153" s="160" t="s">
        <v>144</v>
      </c>
      <c r="AU153" s="160" t="s">
        <v>149</v>
      </c>
      <c r="AY153" s="14" t="s">
        <v>141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149</v>
      </c>
      <c r="BK153" s="161">
        <f>ROUND(I153*H153,2)</f>
        <v>0</v>
      </c>
      <c r="BL153" s="14" t="s">
        <v>148</v>
      </c>
      <c r="BM153" s="160" t="s">
        <v>601</v>
      </c>
    </row>
    <row r="154" spans="1:65" s="2" customFormat="1" ht="24.15" customHeight="1">
      <c r="A154" s="29"/>
      <c r="B154" s="147"/>
      <c r="C154" s="148" t="s">
        <v>220</v>
      </c>
      <c r="D154" s="148" t="s">
        <v>144</v>
      </c>
      <c r="E154" s="149" t="s">
        <v>237</v>
      </c>
      <c r="F154" s="150" t="s">
        <v>238</v>
      </c>
      <c r="G154" s="151" t="s">
        <v>175</v>
      </c>
      <c r="H154" s="152">
        <v>423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0.18776000000000001</v>
      </c>
      <c r="R154" s="158">
        <f>Q154*H154</f>
        <v>79.422480000000007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148</v>
      </c>
      <c r="AT154" s="160" t="s">
        <v>144</v>
      </c>
      <c r="AU154" s="160" t="s">
        <v>149</v>
      </c>
      <c r="AY154" s="14" t="s">
        <v>141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149</v>
      </c>
      <c r="BK154" s="161">
        <f>ROUND(I154*H154,2)</f>
        <v>0</v>
      </c>
      <c r="BL154" s="14" t="s">
        <v>148</v>
      </c>
      <c r="BM154" s="160" t="s">
        <v>602</v>
      </c>
    </row>
    <row r="155" spans="1:65" s="12" customFormat="1" ht="22.8" customHeight="1">
      <c r="B155" s="134"/>
      <c r="D155" s="135" t="s">
        <v>72</v>
      </c>
      <c r="E155" s="145" t="s">
        <v>240</v>
      </c>
      <c r="F155" s="145" t="s">
        <v>241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1165.13608</v>
      </c>
      <c r="S155" s="140"/>
      <c r="T155" s="142">
        <f>SUM(T156:T159)</f>
        <v>0</v>
      </c>
      <c r="AR155" s="135" t="s">
        <v>80</v>
      </c>
      <c r="AT155" s="143" t="s">
        <v>72</v>
      </c>
      <c r="AU155" s="143" t="s">
        <v>80</v>
      </c>
      <c r="AY155" s="135" t="s">
        <v>141</v>
      </c>
      <c r="BK155" s="144">
        <f>SUM(BK156:BK159)</f>
        <v>0</v>
      </c>
    </row>
    <row r="156" spans="1:65" s="2" customFormat="1" ht="33" customHeight="1">
      <c r="A156" s="29"/>
      <c r="B156" s="147"/>
      <c r="C156" s="148" t="s">
        <v>228</v>
      </c>
      <c r="D156" s="148" t="s">
        <v>144</v>
      </c>
      <c r="E156" s="149" t="s">
        <v>243</v>
      </c>
      <c r="F156" s="150" t="s">
        <v>244</v>
      </c>
      <c r="G156" s="151" t="s">
        <v>175</v>
      </c>
      <c r="H156" s="152">
        <v>3356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6.0099999999999997E-3</v>
      </c>
      <c r="R156" s="158">
        <f>Q156*H156</f>
        <v>20.169560000000001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148</v>
      </c>
      <c r="AT156" s="160" t="s">
        <v>144</v>
      </c>
      <c r="AU156" s="160" t="s">
        <v>149</v>
      </c>
      <c r="AY156" s="14" t="s">
        <v>141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149</v>
      </c>
      <c r="BK156" s="161">
        <f>ROUND(I156*H156,2)</f>
        <v>0</v>
      </c>
      <c r="BL156" s="14" t="s">
        <v>148</v>
      </c>
      <c r="BM156" s="160" t="s">
        <v>603</v>
      </c>
    </row>
    <row r="157" spans="1:65" s="2" customFormat="1" ht="33" customHeight="1">
      <c r="A157" s="29"/>
      <c r="B157" s="147"/>
      <c r="C157" s="148" t="s">
        <v>232</v>
      </c>
      <c r="D157" s="148" t="s">
        <v>144</v>
      </c>
      <c r="E157" s="149" t="s">
        <v>247</v>
      </c>
      <c r="F157" s="150" t="s">
        <v>248</v>
      </c>
      <c r="G157" s="151" t="s">
        <v>175</v>
      </c>
      <c r="H157" s="152">
        <v>3356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5.1000000000000004E-4</v>
      </c>
      <c r="R157" s="158">
        <f>Q157*H157</f>
        <v>1.7115600000000002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604</v>
      </c>
    </row>
    <row r="158" spans="1:65" s="2" customFormat="1" ht="33" customHeight="1">
      <c r="A158" s="29"/>
      <c r="B158" s="147"/>
      <c r="C158" s="148" t="s">
        <v>236</v>
      </c>
      <c r="D158" s="148" t="s">
        <v>144</v>
      </c>
      <c r="E158" s="149" t="s">
        <v>253</v>
      </c>
      <c r="F158" s="150" t="s">
        <v>254</v>
      </c>
      <c r="G158" s="151" t="s">
        <v>175</v>
      </c>
      <c r="H158" s="152">
        <v>3356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0.12966</v>
      </c>
      <c r="R158" s="158">
        <f>Q158*H158</f>
        <v>435.13896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148</v>
      </c>
      <c r="AT158" s="160" t="s">
        <v>144</v>
      </c>
      <c r="AU158" s="160" t="s">
        <v>149</v>
      </c>
      <c r="AY158" s="14" t="s">
        <v>141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149</v>
      </c>
      <c r="BK158" s="161">
        <f>ROUND(I158*H158,2)</f>
        <v>0</v>
      </c>
      <c r="BL158" s="14" t="s">
        <v>148</v>
      </c>
      <c r="BM158" s="160" t="s">
        <v>605</v>
      </c>
    </row>
    <row r="159" spans="1:65" s="2" customFormat="1" ht="37.799999999999997" customHeight="1">
      <c r="A159" s="29"/>
      <c r="B159" s="147"/>
      <c r="C159" s="148" t="s">
        <v>242</v>
      </c>
      <c r="D159" s="148" t="s">
        <v>144</v>
      </c>
      <c r="E159" s="149" t="s">
        <v>256</v>
      </c>
      <c r="F159" s="150" t="s">
        <v>257</v>
      </c>
      <c r="G159" s="151" t="s">
        <v>175</v>
      </c>
      <c r="H159" s="152">
        <v>3356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39</v>
      </c>
      <c r="O159" s="58"/>
      <c r="P159" s="158">
        <f>O159*H159</f>
        <v>0</v>
      </c>
      <c r="Q159" s="158">
        <v>0.21099999999999999</v>
      </c>
      <c r="R159" s="158">
        <f>Q159*H159</f>
        <v>708.11599999999999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148</v>
      </c>
      <c r="AT159" s="160" t="s">
        <v>144</v>
      </c>
      <c r="AU159" s="160" t="s">
        <v>149</v>
      </c>
      <c r="AY159" s="14" t="s">
        <v>141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149</v>
      </c>
      <c r="BK159" s="161">
        <f>ROUND(I159*H159,2)</f>
        <v>0</v>
      </c>
      <c r="BL159" s="14" t="s">
        <v>148</v>
      </c>
      <c r="BM159" s="160" t="s">
        <v>606</v>
      </c>
    </row>
    <row r="160" spans="1:65" s="12" customFormat="1" ht="22.8" customHeight="1">
      <c r="B160" s="134"/>
      <c r="D160" s="135" t="s">
        <v>72</v>
      </c>
      <c r="E160" s="145" t="s">
        <v>259</v>
      </c>
      <c r="F160" s="145" t="s">
        <v>199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SUM(P161:P170)</f>
        <v>0</v>
      </c>
      <c r="Q160" s="140"/>
      <c r="R160" s="141">
        <f>SUM(R161:R170)</f>
        <v>175.132722</v>
      </c>
      <c r="S160" s="140"/>
      <c r="T160" s="142">
        <f>SUM(T161:T170)</f>
        <v>0</v>
      </c>
      <c r="AR160" s="135" t="s">
        <v>80</v>
      </c>
      <c r="AT160" s="143" t="s">
        <v>72</v>
      </c>
      <c r="AU160" s="143" t="s">
        <v>80</v>
      </c>
      <c r="AY160" s="135" t="s">
        <v>141</v>
      </c>
      <c r="BK160" s="144">
        <f>SUM(BK161:BK170)</f>
        <v>0</v>
      </c>
    </row>
    <row r="161" spans="1:65" s="2" customFormat="1" ht="24.15" customHeight="1">
      <c r="A161" s="29"/>
      <c r="B161" s="147"/>
      <c r="C161" s="148" t="s">
        <v>246</v>
      </c>
      <c r="D161" s="148" t="s">
        <v>144</v>
      </c>
      <c r="E161" s="149" t="s">
        <v>525</v>
      </c>
      <c r="F161" s="150" t="s">
        <v>526</v>
      </c>
      <c r="G161" s="151" t="s">
        <v>284</v>
      </c>
      <c r="H161" s="152">
        <v>1</v>
      </c>
      <c r="I161" s="153"/>
      <c r="J161" s="154">
        <f t="shared" ref="J161:J170" si="0"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 t="shared" ref="P161:P170" si="1">O161*H161</f>
        <v>0</v>
      </c>
      <c r="Q161" s="158">
        <v>0</v>
      </c>
      <c r="R161" s="158">
        <f t="shared" ref="R161:R170" si="2">Q161*H161</f>
        <v>0</v>
      </c>
      <c r="S161" s="158">
        <v>0</v>
      </c>
      <c r="T161" s="159">
        <f t="shared" ref="T161:T170" si="3"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148</v>
      </c>
      <c r="AT161" s="160" t="s">
        <v>144</v>
      </c>
      <c r="AU161" s="160" t="s">
        <v>149</v>
      </c>
      <c r="AY161" s="14" t="s">
        <v>141</v>
      </c>
      <c r="BE161" s="161">
        <f t="shared" ref="BE161:BE170" si="4">IF(N161="základná",J161,0)</f>
        <v>0</v>
      </c>
      <c r="BF161" s="161">
        <f t="shared" ref="BF161:BF170" si="5">IF(N161="znížená",J161,0)</f>
        <v>0</v>
      </c>
      <c r="BG161" s="161">
        <f t="shared" ref="BG161:BG170" si="6">IF(N161="zákl. prenesená",J161,0)</f>
        <v>0</v>
      </c>
      <c r="BH161" s="161">
        <f t="shared" ref="BH161:BH170" si="7">IF(N161="zníž. prenesená",J161,0)</f>
        <v>0</v>
      </c>
      <c r="BI161" s="161">
        <f t="shared" ref="BI161:BI170" si="8">IF(N161="nulová",J161,0)</f>
        <v>0</v>
      </c>
      <c r="BJ161" s="14" t="s">
        <v>149</v>
      </c>
      <c r="BK161" s="161">
        <f t="shared" ref="BK161:BK170" si="9">ROUND(I161*H161,2)</f>
        <v>0</v>
      </c>
      <c r="BL161" s="14" t="s">
        <v>148</v>
      </c>
      <c r="BM161" s="160" t="s">
        <v>607</v>
      </c>
    </row>
    <row r="162" spans="1:65" s="2" customFormat="1" ht="37.799999999999997" customHeight="1">
      <c r="A162" s="29"/>
      <c r="B162" s="147"/>
      <c r="C162" s="148" t="s">
        <v>8</v>
      </c>
      <c r="D162" s="148" t="s">
        <v>144</v>
      </c>
      <c r="E162" s="149" t="s">
        <v>261</v>
      </c>
      <c r="F162" s="150" t="s">
        <v>262</v>
      </c>
      <c r="G162" s="151" t="s">
        <v>188</v>
      </c>
      <c r="H162" s="152">
        <v>453</v>
      </c>
      <c r="I162" s="153"/>
      <c r="J162" s="154">
        <f t="shared" si="0"/>
        <v>0</v>
      </c>
      <c r="K162" s="155"/>
      <c r="L162" s="30"/>
      <c r="M162" s="156" t="s">
        <v>1</v>
      </c>
      <c r="N162" s="157" t="s">
        <v>39</v>
      </c>
      <c r="O162" s="58"/>
      <c r="P162" s="158">
        <f t="shared" si="1"/>
        <v>0</v>
      </c>
      <c r="Q162" s="158">
        <v>1.1E-4</v>
      </c>
      <c r="R162" s="158">
        <f t="shared" si="2"/>
        <v>4.9829999999999999E-2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148</v>
      </c>
      <c r="AT162" s="160" t="s">
        <v>144</v>
      </c>
      <c r="AU162" s="160" t="s">
        <v>149</v>
      </c>
      <c r="AY162" s="14" t="s">
        <v>141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149</v>
      </c>
      <c r="BK162" s="161">
        <f t="shared" si="9"/>
        <v>0</v>
      </c>
      <c r="BL162" s="14" t="s">
        <v>148</v>
      </c>
      <c r="BM162" s="160" t="s">
        <v>608</v>
      </c>
    </row>
    <row r="163" spans="1:65" s="2" customFormat="1" ht="37.799999999999997" customHeight="1">
      <c r="A163" s="29"/>
      <c r="B163" s="147"/>
      <c r="C163" s="148" t="s">
        <v>213</v>
      </c>
      <c r="D163" s="148" t="s">
        <v>144</v>
      </c>
      <c r="E163" s="149" t="s">
        <v>265</v>
      </c>
      <c r="F163" s="150" t="s">
        <v>266</v>
      </c>
      <c r="G163" s="151" t="s">
        <v>175</v>
      </c>
      <c r="H163" s="152">
        <v>9</v>
      </c>
      <c r="I163" s="153"/>
      <c r="J163" s="154">
        <f t="shared" si="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"/>
        <v>0</v>
      </c>
      <c r="Q163" s="158">
        <v>8.9999999999999998E-4</v>
      </c>
      <c r="R163" s="158">
        <f t="shared" si="2"/>
        <v>8.0999999999999996E-3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148</v>
      </c>
      <c r="AT163" s="160" t="s">
        <v>144</v>
      </c>
      <c r="AU163" s="160" t="s">
        <v>149</v>
      </c>
      <c r="AY163" s="14" t="s">
        <v>141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149</v>
      </c>
      <c r="BK163" s="161">
        <f t="shared" si="9"/>
        <v>0</v>
      </c>
      <c r="BL163" s="14" t="s">
        <v>148</v>
      </c>
      <c r="BM163" s="160" t="s">
        <v>609</v>
      </c>
    </row>
    <row r="164" spans="1:65" s="2" customFormat="1" ht="24.15" customHeight="1">
      <c r="A164" s="29"/>
      <c r="B164" s="147"/>
      <c r="C164" s="148" t="s">
        <v>224</v>
      </c>
      <c r="D164" s="148" t="s">
        <v>144</v>
      </c>
      <c r="E164" s="149" t="s">
        <v>610</v>
      </c>
      <c r="F164" s="150" t="s">
        <v>611</v>
      </c>
      <c r="G164" s="151" t="s">
        <v>188</v>
      </c>
      <c r="H164" s="152">
        <v>5.5</v>
      </c>
      <c r="I164" s="153"/>
      <c r="J164" s="154">
        <f t="shared" si="0"/>
        <v>0</v>
      </c>
      <c r="K164" s="155"/>
      <c r="L164" s="30"/>
      <c r="M164" s="156" t="s">
        <v>1</v>
      </c>
      <c r="N164" s="157" t="s">
        <v>39</v>
      </c>
      <c r="O164" s="58"/>
      <c r="P164" s="158">
        <f t="shared" si="1"/>
        <v>0</v>
      </c>
      <c r="Q164" s="158">
        <v>1.4400000000000001E-3</v>
      </c>
      <c r="R164" s="158">
        <f t="shared" si="2"/>
        <v>7.92E-3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148</v>
      </c>
      <c r="AT164" s="160" t="s">
        <v>144</v>
      </c>
      <c r="AU164" s="160" t="s">
        <v>149</v>
      </c>
      <c r="AY164" s="14" t="s">
        <v>141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149</v>
      </c>
      <c r="BK164" s="161">
        <f t="shared" si="9"/>
        <v>0</v>
      </c>
      <c r="BL164" s="14" t="s">
        <v>148</v>
      </c>
      <c r="BM164" s="160" t="s">
        <v>612</v>
      </c>
    </row>
    <row r="165" spans="1:65" s="2" customFormat="1" ht="24.15" customHeight="1">
      <c r="A165" s="29"/>
      <c r="B165" s="147"/>
      <c r="C165" s="148" t="s">
        <v>260</v>
      </c>
      <c r="D165" s="148" t="s">
        <v>144</v>
      </c>
      <c r="E165" s="149" t="s">
        <v>613</v>
      </c>
      <c r="F165" s="150" t="s">
        <v>614</v>
      </c>
      <c r="G165" s="151" t="s">
        <v>188</v>
      </c>
      <c r="H165" s="152">
        <v>6</v>
      </c>
      <c r="I165" s="153"/>
      <c r="J165" s="154">
        <f t="shared" si="0"/>
        <v>0</v>
      </c>
      <c r="K165" s="155"/>
      <c r="L165" s="30"/>
      <c r="M165" s="156" t="s">
        <v>1</v>
      </c>
      <c r="N165" s="157" t="s">
        <v>39</v>
      </c>
      <c r="O165" s="58"/>
      <c r="P165" s="158">
        <f t="shared" si="1"/>
        <v>0</v>
      </c>
      <c r="Q165" s="158">
        <v>3.0100000000000001E-3</v>
      </c>
      <c r="R165" s="158">
        <f t="shared" si="2"/>
        <v>1.806E-2</v>
      </c>
      <c r="S165" s="158">
        <v>0</v>
      </c>
      <c r="T165" s="159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148</v>
      </c>
      <c r="AT165" s="160" t="s">
        <v>144</v>
      </c>
      <c r="AU165" s="160" t="s">
        <v>149</v>
      </c>
      <c r="AY165" s="14" t="s">
        <v>141</v>
      </c>
      <c r="BE165" s="161">
        <f t="shared" si="4"/>
        <v>0</v>
      </c>
      <c r="BF165" s="161">
        <f t="shared" si="5"/>
        <v>0</v>
      </c>
      <c r="BG165" s="161">
        <f t="shared" si="6"/>
        <v>0</v>
      </c>
      <c r="BH165" s="161">
        <f t="shared" si="7"/>
        <v>0</v>
      </c>
      <c r="BI165" s="161">
        <f t="shared" si="8"/>
        <v>0</v>
      </c>
      <c r="BJ165" s="14" t="s">
        <v>149</v>
      </c>
      <c r="BK165" s="161">
        <f t="shared" si="9"/>
        <v>0</v>
      </c>
      <c r="BL165" s="14" t="s">
        <v>148</v>
      </c>
      <c r="BM165" s="160" t="s">
        <v>615</v>
      </c>
    </row>
    <row r="166" spans="1:65" s="2" customFormat="1" ht="33" customHeight="1">
      <c r="A166" s="29"/>
      <c r="B166" s="147"/>
      <c r="C166" s="148" t="s">
        <v>264</v>
      </c>
      <c r="D166" s="148" t="s">
        <v>144</v>
      </c>
      <c r="E166" s="149" t="s">
        <v>269</v>
      </c>
      <c r="F166" s="150" t="s">
        <v>270</v>
      </c>
      <c r="G166" s="151" t="s">
        <v>188</v>
      </c>
      <c r="H166" s="152">
        <v>240</v>
      </c>
      <c r="I166" s="153"/>
      <c r="J166" s="154">
        <f t="shared" si="0"/>
        <v>0</v>
      </c>
      <c r="K166" s="155"/>
      <c r="L166" s="30"/>
      <c r="M166" s="156" t="s">
        <v>1</v>
      </c>
      <c r="N166" s="157" t="s">
        <v>39</v>
      </c>
      <c r="O166" s="58"/>
      <c r="P166" s="158">
        <f t="shared" si="1"/>
        <v>0</v>
      </c>
      <c r="Q166" s="158">
        <v>0.19843</v>
      </c>
      <c r="R166" s="158">
        <f t="shared" si="2"/>
        <v>47.623199999999997</v>
      </c>
      <c r="S166" s="158">
        <v>0</v>
      </c>
      <c r="T166" s="159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148</v>
      </c>
      <c r="AT166" s="160" t="s">
        <v>144</v>
      </c>
      <c r="AU166" s="160" t="s">
        <v>149</v>
      </c>
      <c r="AY166" s="14" t="s">
        <v>141</v>
      </c>
      <c r="BE166" s="161">
        <f t="shared" si="4"/>
        <v>0</v>
      </c>
      <c r="BF166" s="161">
        <f t="shared" si="5"/>
        <v>0</v>
      </c>
      <c r="BG166" s="161">
        <f t="shared" si="6"/>
        <v>0</v>
      </c>
      <c r="BH166" s="161">
        <f t="shared" si="7"/>
        <v>0</v>
      </c>
      <c r="BI166" s="161">
        <f t="shared" si="8"/>
        <v>0</v>
      </c>
      <c r="BJ166" s="14" t="s">
        <v>149</v>
      </c>
      <c r="BK166" s="161">
        <f t="shared" si="9"/>
        <v>0</v>
      </c>
      <c r="BL166" s="14" t="s">
        <v>148</v>
      </c>
      <c r="BM166" s="160" t="s">
        <v>616</v>
      </c>
    </row>
    <row r="167" spans="1:65" s="2" customFormat="1" ht="21.75" customHeight="1">
      <c r="A167" s="29"/>
      <c r="B167" s="147"/>
      <c r="C167" s="162" t="s">
        <v>268</v>
      </c>
      <c r="D167" s="162" t="s">
        <v>221</v>
      </c>
      <c r="E167" s="163" t="s">
        <v>273</v>
      </c>
      <c r="F167" s="164" t="s">
        <v>274</v>
      </c>
      <c r="G167" s="165" t="s">
        <v>275</v>
      </c>
      <c r="H167" s="166">
        <v>242.4</v>
      </c>
      <c r="I167" s="167"/>
      <c r="J167" s="168">
        <f t="shared" si="0"/>
        <v>0</v>
      </c>
      <c r="K167" s="169"/>
      <c r="L167" s="170"/>
      <c r="M167" s="171" t="s">
        <v>1</v>
      </c>
      <c r="N167" s="172" t="s">
        <v>39</v>
      </c>
      <c r="O167" s="58"/>
      <c r="P167" s="158">
        <f t="shared" si="1"/>
        <v>0</v>
      </c>
      <c r="Q167" s="158">
        <v>8.1000000000000003E-2</v>
      </c>
      <c r="R167" s="158">
        <f t="shared" si="2"/>
        <v>19.634399999999999</v>
      </c>
      <c r="S167" s="158">
        <v>0</v>
      </c>
      <c r="T167" s="159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185</v>
      </c>
      <c r="AT167" s="160" t="s">
        <v>221</v>
      </c>
      <c r="AU167" s="160" t="s">
        <v>149</v>
      </c>
      <c r="AY167" s="14" t="s">
        <v>141</v>
      </c>
      <c r="BE167" s="161">
        <f t="shared" si="4"/>
        <v>0</v>
      </c>
      <c r="BF167" s="161">
        <f t="shared" si="5"/>
        <v>0</v>
      </c>
      <c r="BG167" s="161">
        <f t="shared" si="6"/>
        <v>0</v>
      </c>
      <c r="BH167" s="161">
        <f t="shared" si="7"/>
        <v>0</v>
      </c>
      <c r="BI167" s="161">
        <f t="shared" si="8"/>
        <v>0</v>
      </c>
      <c r="BJ167" s="14" t="s">
        <v>149</v>
      </c>
      <c r="BK167" s="161">
        <f t="shared" si="9"/>
        <v>0</v>
      </c>
      <c r="BL167" s="14" t="s">
        <v>148</v>
      </c>
      <c r="BM167" s="160" t="s">
        <v>617</v>
      </c>
    </row>
    <row r="168" spans="1:65" s="2" customFormat="1" ht="24.15" customHeight="1">
      <c r="A168" s="29"/>
      <c r="B168" s="147"/>
      <c r="C168" s="148" t="s">
        <v>272</v>
      </c>
      <c r="D168" s="148" t="s">
        <v>144</v>
      </c>
      <c r="E168" s="149" t="s">
        <v>291</v>
      </c>
      <c r="F168" s="150" t="s">
        <v>292</v>
      </c>
      <c r="G168" s="151" t="s">
        <v>188</v>
      </c>
      <c r="H168" s="152">
        <v>153</v>
      </c>
      <c r="I168" s="153"/>
      <c r="J168" s="154">
        <f t="shared" si="0"/>
        <v>0</v>
      </c>
      <c r="K168" s="155"/>
      <c r="L168" s="30"/>
      <c r="M168" s="156" t="s">
        <v>1</v>
      </c>
      <c r="N168" s="157" t="s">
        <v>39</v>
      </c>
      <c r="O168" s="58"/>
      <c r="P168" s="158">
        <f t="shared" si="1"/>
        <v>0</v>
      </c>
      <c r="Q168" s="158">
        <v>0.15906000000000001</v>
      </c>
      <c r="R168" s="158">
        <f t="shared" si="2"/>
        <v>24.336180000000002</v>
      </c>
      <c r="S168" s="158">
        <v>0</v>
      </c>
      <c r="T168" s="159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148</v>
      </c>
      <c r="AT168" s="160" t="s">
        <v>144</v>
      </c>
      <c r="AU168" s="160" t="s">
        <v>149</v>
      </c>
      <c r="AY168" s="14" t="s">
        <v>141</v>
      </c>
      <c r="BE168" s="161">
        <f t="shared" si="4"/>
        <v>0</v>
      </c>
      <c r="BF168" s="161">
        <f t="shared" si="5"/>
        <v>0</v>
      </c>
      <c r="BG168" s="161">
        <f t="shared" si="6"/>
        <v>0</v>
      </c>
      <c r="BH168" s="161">
        <f t="shared" si="7"/>
        <v>0</v>
      </c>
      <c r="BI168" s="161">
        <f t="shared" si="8"/>
        <v>0</v>
      </c>
      <c r="BJ168" s="14" t="s">
        <v>149</v>
      </c>
      <c r="BK168" s="161">
        <f t="shared" si="9"/>
        <v>0</v>
      </c>
      <c r="BL168" s="14" t="s">
        <v>148</v>
      </c>
      <c r="BM168" s="160" t="s">
        <v>618</v>
      </c>
    </row>
    <row r="169" spans="1:65" s="2" customFormat="1" ht="24.15" customHeight="1">
      <c r="A169" s="29"/>
      <c r="B169" s="147"/>
      <c r="C169" s="162" t="s">
        <v>277</v>
      </c>
      <c r="D169" s="162" t="s">
        <v>221</v>
      </c>
      <c r="E169" s="163" t="s">
        <v>299</v>
      </c>
      <c r="F169" s="164" t="s">
        <v>300</v>
      </c>
      <c r="G169" s="165" t="s">
        <v>275</v>
      </c>
      <c r="H169" s="166">
        <v>312.12</v>
      </c>
      <c r="I169" s="167"/>
      <c r="J169" s="168">
        <f t="shared" si="0"/>
        <v>0</v>
      </c>
      <c r="K169" s="169"/>
      <c r="L169" s="170"/>
      <c r="M169" s="171" t="s">
        <v>1</v>
      </c>
      <c r="N169" s="172" t="s">
        <v>39</v>
      </c>
      <c r="O169" s="58"/>
      <c r="P169" s="158">
        <f t="shared" si="1"/>
        <v>0</v>
      </c>
      <c r="Q169" s="158">
        <v>2.9100000000000001E-2</v>
      </c>
      <c r="R169" s="158">
        <f t="shared" si="2"/>
        <v>9.0826919999999998</v>
      </c>
      <c r="S169" s="158">
        <v>0</v>
      </c>
      <c r="T169" s="159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185</v>
      </c>
      <c r="AT169" s="160" t="s">
        <v>221</v>
      </c>
      <c r="AU169" s="160" t="s">
        <v>149</v>
      </c>
      <c r="AY169" s="14" t="s">
        <v>141</v>
      </c>
      <c r="BE169" s="161">
        <f t="shared" si="4"/>
        <v>0</v>
      </c>
      <c r="BF169" s="161">
        <f t="shared" si="5"/>
        <v>0</v>
      </c>
      <c r="BG169" s="161">
        <f t="shared" si="6"/>
        <v>0</v>
      </c>
      <c r="BH169" s="161">
        <f t="shared" si="7"/>
        <v>0</v>
      </c>
      <c r="BI169" s="161">
        <f t="shared" si="8"/>
        <v>0</v>
      </c>
      <c r="BJ169" s="14" t="s">
        <v>149</v>
      </c>
      <c r="BK169" s="161">
        <f t="shared" si="9"/>
        <v>0</v>
      </c>
      <c r="BL169" s="14" t="s">
        <v>148</v>
      </c>
      <c r="BM169" s="160" t="s">
        <v>619</v>
      </c>
    </row>
    <row r="170" spans="1:65" s="2" customFormat="1" ht="33" customHeight="1">
      <c r="A170" s="29"/>
      <c r="B170" s="147"/>
      <c r="C170" s="148" t="s">
        <v>281</v>
      </c>
      <c r="D170" s="148" t="s">
        <v>144</v>
      </c>
      <c r="E170" s="149" t="s">
        <v>307</v>
      </c>
      <c r="F170" s="150" t="s">
        <v>308</v>
      </c>
      <c r="G170" s="151" t="s">
        <v>275</v>
      </c>
      <c r="H170" s="152">
        <v>46</v>
      </c>
      <c r="I170" s="153"/>
      <c r="J170" s="154">
        <f t="shared" si="0"/>
        <v>0</v>
      </c>
      <c r="K170" s="155"/>
      <c r="L170" s="30"/>
      <c r="M170" s="178" t="s">
        <v>1</v>
      </c>
      <c r="N170" s="179" t="s">
        <v>39</v>
      </c>
      <c r="O170" s="175"/>
      <c r="P170" s="176">
        <f t="shared" si="1"/>
        <v>0</v>
      </c>
      <c r="Q170" s="176">
        <v>1.6167899999999999</v>
      </c>
      <c r="R170" s="176">
        <f t="shared" si="2"/>
        <v>74.372339999999994</v>
      </c>
      <c r="S170" s="176">
        <v>0</v>
      </c>
      <c r="T170" s="177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148</v>
      </c>
      <c r="AT170" s="160" t="s">
        <v>144</v>
      </c>
      <c r="AU170" s="160" t="s">
        <v>149</v>
      </c>
      <c r="AY170" s="14" t="s">
        <v>141</v>
      </c>
      <c r="BE170" s="161">
        <f t="shared" si="4"/>
        <v>0</v>
      </c>
      <c r="BF170" s="161">
        <f t="shared" si="5"/>
        <v>0</v>
      </c>
      <c r="BG170" s="161">
        <f t="shared" si="6"/>
        <v>0</v>
      </c>
      <c r="BH170" s="161">
        <f t="shared" si="7"/>
        <v>0</v>
      </c>
      <c r="BI170" s="161">
        <f t="shared" si="8"/>
        <v>0</v>
      </c>
      <c r="BJ170" s="14" t="s">
        <v>149</v>
      </c>
      <c r="BK170" s="161">
        <f t="shared" si="9"/>
        <v>0</v>
      </c>
      <c r="BL170" s="14" t="s">
        <v>148</v>
      </c>
      <c r="BM170" s="160" t="s">
        <v>620</v>
      </c>
    </row>
    <row r="171" spans="1:65" s="2" customFormat="1" ht="6.9" customHeight="1">
      <c r="A171" s="29"/>
      <c r="B171" s="47"/>
      <c r="C171" s="48"/>
      <c r="D171" s="48"/>
      <c r="E171" s="48"/>
      <c r="F171" s="48"/>
      <c r="G171" s="48"/>
      <c r="H171" s="48"/>
      <c r="I171" s="48"/>
      <c r="J171" s="48"/>
      <c r="K171" s="48"/>
      <c r="L171" s="30"/>
      <c r="M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</row>
    <row r="174" spans="1:65" ht="14.4" customHeight="1">
      <c r="C174" s="222" t="s">
        <v>691</v>
      </c>
      <c r="D174" s="222"/>
      <c r="E174" s="222"/>
      <c r="F174" s="222"/>
      <c r="G174" s="222"/>
      <c r="H174" s="222"/>
      <c r="I174" s="222"/>
      <c r="J174" s="222"/>
    </row>
    <row r="175" spans="1:65" ht="14.4" customHeight="1">
      <c r="C175" s="222"/>
      <c r="D175" s="222"/>
      <c r="E175" s="222"/>
      <c r="F175" s="222"/>
      <c r="G175" s="222"/>
      <c r="H175" s="222"/>
      <c r="I175" s="222"/>
      <c r="J175" s="222"/>
    </row>
    <row r="176" spans="1:65" ht="14.4" customHeight="1">
      <c r="C176" s="222"/>
      <c r="D176" s="222"/>
      <c r="E176" s="222"/>
      <c r="F176" s="222"/>
      <c r="G176" s="222"/>
      <c r="H176" s="222"/>
      <c r="I176" s="222"/>
      <c r="J176" s="222"/>
    </row>
    <row r="177" spans="3:10" ht="14.4" customHeight="1">
      <c r="C177" s="222"/>
      <c r="D177" s="222"/>
      <c r="E177" s="222"/>
      <c r="F177" s="222"/>
      <c r="G177" s="222"/>
      <c r="H177" s="222"/>
      <c r="I177" s="222"/>
      <c r="J177" s="222"/>
    </row>
    <row r="179" spans="3:10" ht="14.4" customHeight="1">
      <c r="C179" s="222" t="s">
        <v>692</v>
      </c>
      <c r="D179" s="222"/>
      <c r="E179" s="222"/>
      <c r="F179" s="222"/>
      <c r="G179" s="222"/>
      <c r="H179" s="222"/>
      <c r="I179" s="222"/>
      <c r="J179" s="222"/>
    </row>
    <row r="180" spans="3:10" ht="14.4" customHeight="1">
      <c r="C180" s="222"/>
      <c r="D180" s="222"/>
      <c r="E180" s="222"/>
      <c r="F180" s="222"/>
      <c r="G180" s="222"/>
      <c r="H180" s="222"/>
      <c r="I180" s="222"/>
      <c r="J180" s="222"/>
    </row>
    <row r="181" spans="3:10" ht="14.4" customHeight="1">
      <c r="C181" s="222"/>
      <c r="D181" s="222"/>
      <c r="E181" s="222"/>
      <c r="F181" s="222"/>
      <c r="G181" s="222"/>
      <c r="H181" s="222"/>
      <c r="I181" s="222"/>
      <c r="J181" s="222"/>
    </row>
  </sheetData>
  <autoFilter ref="C128:K170" xr:uid="{00000000-0009-0000-0000-00000A000000}"/>
  <mergeCells count="11">
    <mergeCell ref="C179:J181"/>
    <mergeCell ref="E87:H87"/>
    <mergeCell ref="E119:H119"/>
    <mergeCell ref="E121:H121"/>
    <mergeCell ref="L2:V2"/>
    <mergeCell ref="C174:J17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88"/>
  <sheetViews>
    <sheetView showGridLines="0" tabSelected="1" topLeftCell="A145" workbookViewId="0">
      <selection activeCell="AB155" sqref="AB155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101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689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621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ROUND(J131,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ROUND((SUM(BE131:BE177)),  2)</f>
        <v>0</v>
      </c>
      <c r="G33" s="100"/>
      <c r="H33" s="100"/>
      <c r="I33" s="101">
        <v>0.2</v>
      </c>
      <c r="J33" s="99">
        <f>ROUND(((SUM(BE131:BE177))*I33),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ROUND((SUM(BF131:BF177)),  2)</f>
        <v>0</v>
      </c>
      <c r="G34" s="100"/>
      <c r="H34" s="100"/>
      <c r="I34" s="101">
        <v>0.2</v>
      </c>
      <c r="J34" s="99">
        <f>ROUND(((SUM(BF131:BF177))*I34),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ROUND((SUM(BG131:BG177)),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ROUND((SUM(BH131:BH177)),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ROUND((SUM(BI131:BI177)),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08_01 - Rekonštrukcia cesty  na ul. Letná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J131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J132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J133</f>
        <v>0</v>
      </c>
      <c r="L98" s="119"/>
    </row>
    <row r="99" spans="1:31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31" s="9" customFormat="1" ht="24.9" hidden="1" customHeight="1">
      <c r="B100" s="115"/>
      <c r="D100" s="116" t="s">
        <v>110</v>
      </c>
      <c r="E100" s="117"/>
      <c r="F100" s="117"/>
      <c r="G100" s="117"/>
      <c r="H100" s="117"/>
      <c r="I100" s="117"/>
      <c r="J100" s="118">
        <f>J138</f>
        <v>0</v>
      </c>
      <c r="L100" s="115"/>
    </row>
    <row r="101" spans="1:31" s="10" customFormat="1" ht="19.95" hidden="1" customHeight="1">
      <c r="B101" s="119"/>
      <c r="D101" s="120" t="s">
        <v>622</v>
      </c>
      <c r="E101" s="121"/>
      <c r="F101" s="121"/>
      <c r="G101" s="121"/>
      <c r="H101" s="121"/>
      <c r="I101" s="121"/>
      <c r="J101" s="122">
        <f>J139</f>
        <v>0</v>
      </c>
      <c r="L101" s="119"/>
    </row>
    <row r="102" spans="1:31" s="9" customFormat="1" ht="24.9" hidden="1" customHeight="1">
      <c r="B102" s="115"/>
      <c r="D102" s="116" t="s">
        <v>494</v>
      </c>
      <c r="E102" s="117"/>
      <c r="F102" s="117"/>
      <c r="G102" s="117"/>
      <c r="H102" s="117"/>
      <c r="I102" s="117"/>
      <c r="J102" s="118">
        <f>J141</f>
        <v>0</v>
      </c>
      <c r="L102" s="115"/>
    </row>
    <row r="103" spans="1:31" s="10" customFormat="1" ht="19.95" hidden="1" customHeight="1">
      <c r="B103" s="119"/>
      <c r="D103" s="120" t="s">
        <v>495</v>
      </c>
      <c r="E103" s="121"/>
      <c r="F103" s="121"/>
      <c r="G103" s="121"/>
      <c r="H103" s="121"/>
      <c r="I103" s="121"/>
      <c r="J103" s="122">
        <f>J142</f>
        <v>0</v>
      </c>
      <c r="L103" s="119"/>
    </row>
    <row r="104" spans="1:31" s="9" customFormat="1" ht="24.9" hidden="1" customHeight="1">
      <c r="B104" s="115"/>
      <c r="D104" s="116" t="s">
        <v>112</v>
      </c>
      <c r="E104" s="117"/>
      <c r="F104" s="117"/>
      <c r="G104" s="117"/>
      <c r="H104" s="117"/>
      <c r="I104" s="117"/>
      <c r="J104" s="118">
        <f>J145</f>
        <v>0</v>
      </c>
      <c r="L104" s="115"/>
    </row>
    <row r="105" spans="1:31" s="10" customFormat="1" ht="19.95" hidden="1" customHeight="1">
      <c r="B105" s="119"/>
      <c r="D105" s="120" t="s">
        <v>116</v>
      </c>
      <c r="E105" s="121"/>
      <c r="F105" s="121"/>
      <c r="G105" s="121"/>
      <c r="H105" s="121"/>
      <c r="I105" s="121"/>
      <c r="J105" s="122">
        <f>J146</f>
        <v>0</v>
      </c>
      <c r="L105" s="119"/>
    </row>
    <row r="106" spans="1:31" s="10" customFormat="1" ht="19.95" hidden="1" customHeight="1">
      <c r="B106" s="119"/>
      <c r="D106" s="120" t="s">
        <v>113</v>
      </c>
      <c r="E106" s="121"/>
      <c r="F106" s="121"/>
      <c r="G106" s="121"/>
      <c r="H106" s="121"/>
      <c r="I106" s="121"/>
      <c r="J106" s="122">
        <f>J149</f>
        <v>0</v>
      </c>
      <c r="L106" s="119"/>
    </row>
    <row r="107" spans="1:31" s="10" customFormat="1" ht="19.95" hidden="1" customHeight="1">
      <c r="B107" s="119"/>
      <c r="D107" s="120" t="s">
        <v>114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9" customFormat="1" ht="24.9" hidden="1" customHeight="1">
      <c r="B108" s="115"/>
      <c r="D108" s="116" t="s">
        <v>123</v>
      </c>
      <c r="E108" s="117"/>
      <c r="F108" s="117"/>
      <c r="G108" s="117"/>
      <c r="H108" s="117"/>
      <c r="I108" s="117"/>
      <c r="J108" s="118">
        <f>J155</f>
        <v>0</v>
      </c>
      <c r="L108" s="115"/>
    </row>
    <row r="109" spans="1:31" s="10" customFormat="1" ht="19.95" hidden="1" customHeight="1">
      <c r="B109" s="119"/>
      <c r="D109" s="120" t="s">
        <v>124</v>
      </c>
      <c r="E109" s="121"/>
      <c r="F109" s="121"/>
      <c r="G109" s="121"/>
      <c r="H109" s="121"/>
      <c r="I109" s="121"/>
      <c r="J109" s="122">
        <f>J156</f>
        <v>0</v>
      </c>
      <c r="L109" s="119"/>
    </row>
    <row r="110" spans="1:31" s="10" customFormat="1" ht="19.95" hidden="1" customHeight="1">
      <c r="B110" s="119"/>
      <c r="D110" s="120" t="s">
        <v>125</v>
      </c>
      <c r="E110" s="121"/>
      <c r="F110" s="121"/>
      <c r="G110" s="121"/>
      <c r="H110" s="121"/>
      <c r="I110" s="121"/>
      <c r="J110" s="122">
        <f>J161</f>
        <v>0</v>
      </c>
      <c r="L110" s="119"/>
    </row>
    <row r="111" spans="1:31" s="10" customFormat="1" ht="19.95" hidden="1" customHeight="1">
      <c r="B111" s="119"/>
      <c r="D111" s="120" t="s">
        <v>126</v>
      </c>
      <c r="E111" s="121"/>
      <c r="F111" s="121"/>
      <c r="G111" s="121"/>
      <c r="H111" s="121"/>
      <c r="I111" s="121"/>
      <c r="J111" s="122">
        <f>J166</f>
        <v>0</v>
      </c>
      <c r="L111" s="119"/>
    </row>
    <row r="112" spans="1:31" s="2" customFormat="1" ht="21.75" hidden="1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" hidden="1" customHeight="1">
      <c r="A113" s="29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hidden="1"/>
    <row r="115" spans="1:31" hidden="1"/>
    <row r="116" spans="1:31" hidden="1"/>
    <row r="117" spans="1:31" s="2" customFormat="1" ht="6.9" customHeight="1">
      <c r="A117" s="2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" customHeight="1">
      <c r="A118" s="29"/>
      <c r="B118" s="30"/>
      <c r="C118" s="18" t="s">
        <v>127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6.25" customHeight="1">
      <c r="A121" s="29"/>
      <c r="B121" s="30"/>
      <c r="C121" s="29"/>
      <c r="D121" s="29"/>
      <c r="E121" s="224" t="str">
        <f>E7</f>
        <v>Dobudovanie základnej technickej infraštruktúry v obci Gemerská Poloma</v>
      </c>
      <c r="F121" s="225"/>
      <c r="G121" s="225"/>
      <c r="H121" s="225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103</v>
      </c>
      <c r="D122" s="29"/>
      <c r="E122" s="29" t="s">
        <v>690</v>
      </c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15" t="str">
        <f>E9</f>
        <v>SO 08_01 - Rekonštrukcia cesty  na ul. Letná</v>
      </c>
      <c r="F123" s="223"/>
      <c r="G123" s="223"/>
      <c r="H123" s="223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20</v>
      </c>
      <c r="D125" s="29"/>
      <c r="E125" s="29"/>
      <c r="F125" s="22" t="str">
        <f>F12</f>
        <v xml:space="preserve"> </v>
      </c>
      <c r="G125" s="29"/>
      <c r="H125" s="29"/>
      <c r="I125" s="24" t="s">
        <v>22</v>
      </c>
      <c r="J125" s="55" t="str">
        <f>IF(J12="","",J12)</f>
        <v/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23</v>
      </c>
      <c r="D127" s="29"/>
      <c r="E127" s="29"/>
      <c r="F127" s="22" t="str">
        <f>E15</f>
        <v xml:space="preserve">obec Gemerská Poloma </v>
      </c>
      <c r="G127" s="29"/>
      <c r="H127" s="29"/>
      <c r="I127" s="24" t="s">
        <v>30</v>
      </c>
      <c r="J127" s="27">
        <f>E21</f>
        <v>0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28</v>
      </c>
      <c r="D128" s="29"/>
      <c r="E128" s="29"/>
      <c r="F128" s="22" t="str">
        <f>IF(E18="","",E18)</f>
        <v>Vyplň údaj</v>
      </c>
      <c r="G128" s="29"/>
      <c r="H128" s="29"/>
      <c r="I128" s="24" t="s">
        <v>31</v>
      </c>
      <c r="J128" s="27" t="str">
        <f>E24</f>
        <v xml:space="preserve">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23"/>
      <c r="B130" s="124"/>
      <c r="C130" s="125" t="s">
        <v>128</v>
      </c>
      <c r="D130" s="126" t="s">
        <v>58</v>
      </c>
      <c r="E130" s="126" t="s">
        <v>54</v>
      </c>
      <c r="F130" s="126" t="s">
        <v>55</v>
      </c>
      <c r="G130" s="126" t="s">
        <v>129</v>
      </c>
      <c r="H130" s="126" t="s">
        <v>130</v>
      </c>
      <c r="I130" s="126" t="s">
        <v>131</v>
      </c>
      <c r="J130" s="127" t="s">
        <v>107</v>
      </c>
      <c r="K130" s="128" t="s">
        <v>132</v>
      </c>
      <c r="L130" s="129"/>
      <c r="M130" s="62" t="s">
        <v>1</v>
      </c>
      <c r="N130" s="63" t="s">
        <v>37</v>
      </c>
      <c r="O130" s="63" t="s">
        <v>133</v>
      </c>
      <c r="P130" s="63" t="s">
        <v>134</v>
      </c>
      <c r="Q130" s="63" t="s">
        <v>135</v>
      </c>
      <c r="R130" s="63" t="s">
        <v>136</v>
      </c>
      <c r="S130" s="63" t="s">
        <v>137</v>
      </c>
      <c r="T130" s="64" t="s">
        <v>138</v>
      </c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</row>
    <row r="131" spans="1:65" s="2" customFormat="1" ht="22.8" customHeight="1">
      <c r="A131" s="29"/>
      <c r="B131" s="30"/>
      <c r="C131" s="69" t="s">
        <v>108</v>
      </c>
      <c r="D131" s="29"/>
      <c r="E131" s="29"/>
      <c r="F131" s="29"/>
      <c r="G131" s="29"/>
      <c r="H131" s="29"/>
      <c r="I131" s="29"/>
      <c r="J131" s="130">
        <f>BK131</f>
        <v>0</v>
      </c>
      <c r="K131" s="29"/>
      <c r="L131" s="30"/>
      <c r="M131" s="65"/>
      <c r="N131" s="56"/>
      <c r="O131" s="66"/>
      <c r="P131" s="131">
        <f>P132+P138+P141+P145+P155</f>
        <v>0</v>
      </c>
      <c r="Q131" s="66"/>
      <c r="R131" s="131">
        <f>R132+R138+R141+R145+R155</f>
        <v>663.26199600000007</v>
      </c>
      <c r="S131" s="66"/>
      <c r="T131" s="132">
        <f>T132+T138+T141+T145+T155</f>
        <v>288.91700000000003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72</v>
      </c>
      <c r="AU131" s="14" t="s">
        <v>109</v>
      </c>
      <c r="BK131" s="133">
        <f>BK132+BK138+BK141+BK145+BK155</f>
        <v>0</v>
      </c>
    </row>
    <row r="132" spans="1:65" s="12" customFormat="1" ht="25.95" customHeight="1">
      <c r="B132" s="134"/>
      <c r="D132" s="135" t="s">
        <v>72</v>
      </c>
      <c r="E132" s="136" t="s">
        <v>139</v>
      </c>
      <c r="F132" s="136" t="s">
        <v>140</v>
      </c>
      <c r="I132" s="137"/>
      <c r="J132" s="138">
        <f>BK132</f>
        <v>0</v>
      </c>
      <c r="L132" s="134"/>
      <c r="M132" s="139"/>
      <c r="N132" s="140"/>
      <c r="O132" s="140"/>
      <c r="P132" s="141">
        <f>P133+P136</f>
        <v>0</v>
      </c>
      <c r="Q132" s="140"/>
      <c r="R132" s="141">
        <f>R133+R136</f>
        <v>0</v>
      </c>
      <c r="S132" s="140"/>
      <c r="T132" s="142">
        <f>T133+T136</f>
        <v>0</v>
      </c>
      <c r="AR132" s="135" t="s">
        <v>80</v>
      </c>
      <c r="AT132" s="143" t="s">
        <v>72</v>
      </c>
      <c r="AU132" s="143" t="s">
        <v>73</v>
      </c>
      <c r="AY132" s="135" t="s">
        <v>141</v>
      </c>
      <c r="BK132" s="144">
        <f>BK133+BK136</f>
        <v>0</v>
      </c>
    </row>
    <row r="133" spans="1:65" s="12" customFormat="1" ht="22.8" customHeight="1">
      <c r="B133" s="134"/>
      <c r="D133" s="135" t="s">
        <v>72</v>
      </c>
      <c r="E133" s="145" t="s">
        <v>142</v>
      </c>
      <c r="F133" s="145" t="s">
        <v>143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SUM(P134:P135)</f>
        <v>0</v>
      </c>
      <c r="Q133" s="140"/>
      <c r="R133" s="141">
        <f>SUM(R134:R135)</f>
        <v>0</v>
      </c>
      <c r="S133" s="140"/>
      <c r="T133" s="142">
        <f>SUM(T134:T135)</f>
        <v>0</v>
      </c>
      <c r="AR133" s="135" t="s">
        <v>80</v>
      </c>
      <c r="AT133" s="143" t="s">
        <v>72</v>
      </c>
      <c r="AU133" s="143" t="s">
        <v>80</v>
      </c>
      <c r="AY133" s="135" t="s">
        <v>141</v>
      </c>
      <c r="BK133" s="144">
        <f>SUM(BK134:BK135)</f>
        <v>0</v>
      </c>
    </row>
    <row r="134" spans="1:65" s="2" customFormat="1" ht="24.15" customHeight="1">
      <c r="A134" s="29"/>
      <c r="B134" s="147"/>
      <c r="C134" s="148" t="s">
        <v>80</v>
      </c>
      <c r="D134" s="148" t="s">
        <v>144</v>
      </c>
      <c r="E134" s="149" t="s">
        <v>145</v>
      </c>
      <c r="F134" s="150" t="s">
        <v>146</v>
      </c>
      <c r="G134" s="151" t="s">
        <v>147</v>
      </c>
      <c r="H134" s="152">
        <v>154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148</v>
      </c>
      <c r="AT134" s="160" t="s">
        <v>144</v>
      </c>
      <c r="AU134" s="160" t="s">
        <v>149</v>
      </c>
      <c r="AY134" s="14" t="s">
        <v>141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149</v>
      </c>
      <c r="BK134" s="161">
        <f>ROUND(I134*H134,2)</f>
        <v>0</v>
      </c>
      <c r="BL134" s="14" t="s">
        <v>148</v>
      </c>
      <c r="BM134" s="160" t="s">
        <v>623</v>
      </c>
    </row>
    <row r="135" spans="1:65" s="2" customFormat="1" ht="24.15" customHeight="1">
      <c r="A135" s="29"/>
      <c r="B135" s="147"/>
      <c r="C135" s="148" t="s">
        <v>149</v>
      </c>
      <c r="D135" s="148" t="s">
        <v>144</v>
      </c>
      <c r="E135" s="149" t="s">
        <v>151</v>
      </c>
      <c r="F135" s="150" t="s">
        <v>152</v>
      </c>
      <c r="G135" s="151" t="s">
        <v>147</v>
      </c>
      <c r="H135" s="152">
        <v>154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624</v>
      </c>
    </row>
    <row r="136" spans="1:65" s="12" customFormat="1" ht="22.8" customHeight="1">
      <c r="B136" s="134"/>
      <c r="D136" s="135" t="s">
        <v>72</v>
      </c>
      <c r="E136" s="145" t="s">
        <v>338</v>
      </c>
      <c r="F136" s="145" t="s">
        <v>339</v>
      </c>
      <c r="I136" s="137"/>
      <c r="J136" s="146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0</v>
      </c>
      <c r="S136" s="140"/>
      <c r="T136" s="142">
        <f>T137</f>
        <v>0</v>
      </c>
      <c r="AR136" s="135" t="s">
        <v>80</v>
      </c>
      <c r="AT136" s="143" t="s">
        <v>72</v>
      </c>
      <c r="AU136" s="143" t="s">
        <v>80</v>
      </c>
      <c r="AY136" s="135" t="s">
        <v>141</v>
      </c>
      <c r="BK136" s="144">
        <f>BK137</f>
        <v>0</v>
      </c>
    </row>
    <row r="137" spans="1:65" s="2" customFormat="1" ht="24.15" customHeight="1">
      <c r="A137" s="29"/>
      <c r="B137" s="147"/>
      <c r="C137" s="148" t="s">
        <v>158</v>
      </c>
      <c r="D137" s="148" t="s">
        <v>144</v>
      </c>
      <c r="E137" s="149" t="s">
        <v>340</v>
      </c>
      <c r="F137" s="150" t="s">
        <v>498</v>
      </c>
      <c r="G137" s="151" t="s">
        <v>175</v>
      </c>
      <c r="H137" s="152">
        <v>173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148</v>
      </c>
      <c r="AT137" s="160" t="s">
        <v>144</v>
      </c>
      <c r="AU137" s="160" t="s">
        <v>149</v>
      </c>
      <c r="AY137" s="14" t="s">
        <v>141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149</v>
      </c>
      <c r="BK137" s="161">
        <f>ROUND(I137*H137,2)</f>
        <v>0</v>
      </c>
      <c r="BL137" s="14" t="s">
        <v>148</v>
      </c>
      <c r="BM137" s="160" t="s">
        <v>625</v>
      </c>
    </row>
    <row r="138" spans="1:65" s="12" customFormat="1" ht="25.95" customHeight="1">
      <c r="B138" s="134"/>
      <c r="D138" s="135" t="s">
        <v>72</v>
      </c>
      <c r="E138" s="136" t="s">
        <v>139</v>
      </c>
      <c r="F138" s="136" t="s">
        <v>140</v>
      </c>
      <c r="I138" s="137"/>
      <c r="J138" s="138">
        <f>BK138</f>
        <v>0</v>
      </c>
      <c r="L138" s="134"/>
      <c r="M138" s="139"/>
      <c r="N138" s="140"/>
      <c r="O138" s="140"/>
      <c r="P138" s="141">
        <f>P139</f>
        <v>0</v>
      </c>
      <c r="Q138" s="140"/>
      <c r="R138" s="141">
        <f>R139</f>
        <v>0</v>
      </c>
      <c r="S138" s="140"/>
      <c r="T138" s="142">
        <f>T139</f>
        <v>0</v>
      </c>
      <c r="AR138" s="135" t="s">
        <v>80</v>
      </c>
      <c r="AT138" s="143" t="s">
        <v>72</v>
      </c>
      <c r="AU138" s="143" t="s">
        <v>73</v>
      </c>
      <c r="AY138" s="135" t="s">
        <v>141</v>
      </c>
      <c r="BK138" s="144">
        <f>BK139</f>
        <v>0</v>
      </c>
    </row>
    <row r="139" spans="1:65" s="12" customFormat="1" ht="22.8" customHeight="1">
      <c r="B139" s="134"/>
      <c r="D139" s="135" t="s">
        <v>72</v>
      </c>
      <c r="E139" s="145" t="s">
        <v>626</v>
      </c>
      <c r="F139" s="145" t="s">
        <v>627</v>
      </c>
      <c r="I139" s="137"/>
      <c r="J139" s="146">
        <f>BK139</f>
        <v>0</v>
      </c>
      <c r="L139" s="134"/>
      <c r="M139" s="139"/>
      <c r="N139" s="140"/>
      <c r="O139" s="140"/>
      <c r="P139" s="141">
        <f>P140</f>
        <v>0</v>
      </c>
      <c r="Q139" s="140"/>
      <c r="R139" s="141">
        <f>R140</f>
        <v>0</v>
      </c>
      <c r="S139" s="140"/>
      <c r="T139" s="142">
        <f>T140</f>
        <v>0</v>
      </c>
      <c r="AR139" s="135" t="s">
        <v>80</v>
      </c>
      <c r="AT139" s="143" t="s">
        <v>72</v>
      </c>
      <c r="AU139" s="143" t="s">
        <v>80</v>
      </c>
      <c r="AY139" s="135" t="s">
        <v>141</v>
      </c>
      <c r="BK139" s="144">
        <f>BK140</f>
        <v>0</v>
      </c>
    </row>
    <row r="140" spans="1:65" s="2" customFormat="1" ht="24.15" customHeight="1">
      <c r="A140" s="29"/>
      <c r="B140" s="147"/>
      <c r="C140" s="148" t="s">
        <v>148</v>
      </c>
      <c r="D140" s="148" t="s">
        <v>144</v>
      </c>
      <c r="E140" s="149" t="s">
        <v>628</v>
      </c>
      <c r="F140" s="150" t="s">
        <v>629</v>
      </c>
      <c r="G140" s="151" t="s">
        <v>175</v>
      </c>
      <c r="H140" s="152">
        <v>10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148</v>
      </c>
      <c r="AT140" s="160" t="s">
        <v>144</v>
      </c>
      <c r="AU140" s="160" t="s">
        <v>149</v>
      </c>
      <c r="AY140" s="14" t="s">
        <v>141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149</v>
      </c>
      <c r="BK140" s="161">
        <f>ROUND(I140*H140,2)</f>
        <v>0</v>
      </c>
      <c r="BL140" s="14" t="s">
        <v>148</v>
      </c>
      <c r="BM140" s="160" t="s">
        <v>630</v>
      </c>
    </row>
    <row r="141" spans="1:65" s="12" customFormat="1" ht="25.95" customHeight="1">
      <c r="B141" s="134"/>
      <c r="D141" s="135" t="s">
        <v>72</v>
      </c>
      <c r="E141" s="136" t="s">
        <v>500</v>
      </c>
      <c r="F141" s="136" t="s">
        <v>501</v>
      </c>
      <c r="I141" s="137"/>
      <c r="J141" s="138">
        <f>BK141</f>
        <v>0</v>
      </c>
      <c r="L141" s="134"/>
      <c r="M141" s="139"/>
      <c r="N141" s="140"/>
      <c r="O141" s="140"/>
      <c r="P141" s="141">
        <f>P142</f>
        <v>0</v>
      </c>
      <c r="Q141" s="140"/>
      <c r="R141" s="141">
        <f>R142</f>
        <v>5.8127999999999999E-2</v>
      </c>
      <c r="S141" s="140"/>
      <c r="T141" s="142">
        <f>T142</f>
        <v>0</v>
      </c>
      <c r="AR141" s="135" t="s">
        <v>80</v>
      </c>
      <c r="AT141" s="143" t="s">
        <v>72</v>
      </c>
      <c r="AU141" s="143" t="s">
        <v>73</v>
      </c>
      <c r="AY141" s="135" t="s">
        <v>141</v>
      </c>
      <c r="BK141" s="144">
        <f>BK142</f>
        <v>0</v>
      </c>
    </row>
    <row r="142" spans="1:65" s="12" customFormat="1" ht="22.8" customHeight="1">
      <c r="B142" s="134"/>
      <c r="D142" s="135" t="s">
        <v>72</v>
      </c>
      <c r="E142" s="145" t="s">
        <v>502</v>
      </c>
      <c r="F142" s="145" t="s">
        <v>503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SUM(P143:P144)</f>
        <v>0</v>
      </c>
      <c r="Q142" s="140"/>
      <c r="R142" s="141">
        <f>SUM(R143:R144)</f>
        <v>5.8127999999999999E-2</v>
      </c>
      <c r="S142" s="140"/>
      <c r="T142" s="142">
        <f>SUM(T143:T144)</f>
        <v>0</v>
      </c>
      <c r="AR142" s="135" t="s">
        <v>80</v>
      </c>
      <c r="AT142" s="143" t="s">
        <v>72</v>
      </c>
      <c r="AU142" s="143" t="s">
        <v>80</v>
      </c>
      <c r="AY142" s="135" t="s">
        <v>141</v>
      </c>
      <c r="BK142" s="144">
        <f>SUM(BK143:BK144)</f>
        <v>0</v>
      </c>
    </row>
    <row r="143" spans="1:65" s="2" customFormat="1" ht="24.15" customHeight="1">
      <c r="A143" s="29"/>
      <c r="B143" s="147"/>
      <c r="C143" s="148" t="s">
        <v>168</v>
      </c>
      <c r="D143" s="148" t="s">
        <v>144</v>
      </c>
      <c r="E143" s="149" t="s">
        <v>504</v>
      </c>
      <c r="F143" s="150" t="s">
        <v>505</v>
      </c>
      <c r="G143" s="151" t="s">
        <v>175</v>
      </c>
      <c r="H143" s="152">
        <v>173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3.0000000000000001E-5</v>
      </c>
      <c r="R143" s="158">
        <f>Q143*H143</f>
        <v>5.1900000000000002E-3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148</v>
      </c>
      <c r="AT143" s="160" t="s">
        <v>144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631</v>
      </c>
    </row>
    <row r="144" spans="1:65" s="2" customFormat="1" ht="16.5" customHeight="1">
      <c r="A144" s="29"/>
      <c r="B144" s="147"/>
      <c r="C144" s="162" t="s">
        <v>172</v>
      </c>
      <c r="D144" s="162" t="s">
        <v>221</v>
      </c>
      <c r="E144" s="163" t="s">
        <v>507</v>
      </c>
      <c r="F144" s="164" t="s">
        <v>508</v>
      </c>
      <c r="G144" s="165" t="s">
        <v>175</v>
      </c>
      <c r="H144" s="166">
        <v>176.46</v>
      </c>
      <c r="I144" s="167"/>
      <c r="J144" s="168">
        <f>ROUND(I144*H144,2)</f>
        <v>0</v>
      </c>
      <c r="K144" s="169"/>
      <c r="L144" s="170"/>
      <c r="M144" s="171" t="s">
        <v>1</v>
      </c>
      <c r="N144" s="172" t="s">
        <v>39</v>
      </c>
      <c r="O144" s="58"/>
      <c r="P144" s="158">
        <f>O144*H144</f>
        <v>0</v>
      </c>
      <c r="Q144" s="158">
        <v>2.9999999999999997E-4</v>
      </c>
      <c r="R144" s="158">
        <f>Q144*H144</f>
        <v>5.2937999999999999E-2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185</v>
      </c>
      <c r="AT144" s="160" t="s">
        <v>221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632</v>
      </c>
    </row>
    <row r="145" spans="1:65" s="12" customFormat="1" ht="25.95" customHeight="1">
      <c r="B145" s="134"/>
      <c r="D145" s="135" t="s">
        <v>72</v>
      </c>
      <c r="E145" s="136" t="s">
        <v>154</v>
      </c>
      <c r="F145" s="136" t="s">
        <v>155</v>
      </c>
      <c r="I145" s="137"/>
      <c r="J145" s="138">
        <f>BK145</f>
        <v>0</v>
      </c>
      <c r="L145" s="134"/>
      <c r="M145" s="139"/>
      <c r="N145" s="140"/>
      <c r="O145" s="140"/>
      <c r="P145" s="141">
        <f>P146+P149+P152</f>
        <v>0</v>
      </c>
      <c r="Q145" s="140"/>
      <c r="R145" s="141">
        <f>R146+R149+R152</f>
        <v>0.36069000000000001</v>
      </c>
      <c r="S145" s="140"/>
      <c r="T145" s="142">
        <f>T146+T149+T152</f>
        <v>288.91700000000003</v>
      </c>
      <c r="AR145" s="135" t="s">
        <v>80</v>
      </c>
      <c r="AT145" s="143" t="s">
        <v>72</v>
      </c>
      <c r="AU145" s="143" t="s">
        <v>73</v>
      </c>
      <c r="AY145" s="135" t="s">
        <v>141</v>
      </c>
      <c r="BK145" s="144">
        <f>BK146+BK149+BK152</f>
        <v>0</v>
      </c>
    </row>
    <row r="146" spans="1:65" s="12" customFormat="1" ht="22.8" customHeight="1">
      <c r="B146" s="134"/>
      <c r="D146" s="135" t="s">
        <v>72</v>
      </c>
      <c r="E146" s="145" t="s">
        <v>183</v>
      </c>
      <c r="F146" s="145" t="s">
        <v>184</v>
      </c>
      <c r="I146" s="137"/>
      <c r="J146" s="146">
        <f>BK146</f>
        <v>0</v>
      </c>
      <c r="L146" s="134"/>
      <c r="M146" s="139"/>
      <c r="N146" s="140"/>
      <c r="O146" s="140"/>
      <c r="P146" s="141">
        <f>SUM(P147:P148)</f>
        <v>0</v>
      </c>
      <c r="Q146" s="140"/>
      <c r="R146" s="141">
        <f>SUM(R147:R148)</f>
        <v>0</v>
      </c>
      <c r="S146" s="140"/>
      <c r="T146" s="142">
        <f>SUM(T147:T148)</f>
        <v>11.295</v>
      </c>
      <c r="AR146" s="135" t="s">
        <v>80</v>
      </c>
      <c r="AT146" s="143" t="s">
        <v>72</v>
      </c>
      <c r="AU146" s="143" t="s">
        <v>80</v>
      </c>
      <c r="AY146" s="135" t="s">
        <v>141</v>
      </c>
      <c r="BK146" s="144">
        <f>SUM(BK147:BK148)</f>
        <v>0</v>
      </c>
    </row>
    <row r="147" spans="1:65" s="2" customFormat="1" ht="24.15" customHeight="1">
      <c r="A147" s="29"/>
      <c r="B147" s="147"/>
      <c r="C147" s="148" t="s">
        <v>179</v>
      </c>
      <c r="D147" s="148" t="s">
        <v>144</v>
      </c>
      <c r="E147" s="149" t="s">
        <v>186</v>
      </c>
      <c r="F147" s="150" t="s">
        <v>187</v>
      </c>
      <c r="G147" s="151" t="s">
        <v>188</v>
      </c>
      <c r="H147" s="152">
        <v>15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0.753</v>
      </c>
      <c r="T147" s="159">
        <f>S147*H147</f>
        <v>11.295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148</v>
      </c>
      <c r="AT147" s="160" t="s">
        <v>144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633</v>
      </c>
    </row>
    <row r="148" spans="1:65" s="2" customFormat="1" ht="24.15" customHeight="1">
      <c r="A148" s="29"/>
      <c r="B148" s="147"/>
      <c r="C148" s="148" t="s">
        <v>185</v>
      </c>
      <c r="D148" s="148" t="s">
        <v>144</v>
      </c>
      <c r="E148" s="149" t="s">
        <v>193</v>
      </c>
      <c r="F148" s="150" t="s">
        <v>194</v>
      </c>
      <c r="G148" s="151" t="s">
        <v>175</v>
      </c>
      <c r="H148" s="152">
        <v>23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148</v>
      </c>
      <c r="AT148" s="160" t="s">
        <v>144</v>
      </c>
      <c r="AU148" s="160" t="s">
        <v>149</v>
      </c>
      <c r="AY148" s="14" t="s">
        <v>141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149</v>
      </c>
      <c r="BK148" s="161">
        <f>ROUND(I148*H148,2)</f>
        <v>0</v>
      </c>
      <c r="BL148" s="14" t="s">
        <v>148</v>
      </c>
      <c r="BM148" s="160" t="s">
        <v>634</v>
      </c>
    </row>
    <row r="149" spans="1:65" s="12" customFormat="1" ht="22.8" customHeight="1">
      <c r="B149" s="134"/>
      <c r="D149" s="135" t="s">
        <v>72</v>
      </c>
      <c r="E149" s="145" t="s">
        <v>156</v>
      </c>
      <c r="F149" s="145" t="s">
        <v>157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</v>
      </c>
      <c r="S149" s="140"/>
      <c r="T149" s="142">
        <f>SUM(T150:T151)</f>
        <v>0</v>
      </c>
      <c r="AR149" s="135" t="s">
        <v>80</v>
      </c>
      <c r="AT149" s="143" t="s">
        <v>72</v>
      </c>
      <c r="AU149" s="143" t="s">
        <v>80</v>
      </c>
      <c r="AY149" s="135" t="s">
        <v>141</v>
      </c>
      <c r="BK149" s="144">
        <f>SUM(BK150:BK151)</f>
        <v>0</v>
      </c>
    </row>
    <row r="150" spans="1:65" s="2" customFormat="1" ht="33" customHeight="1">
      <c r="A150" s="29"/>
      <c r="B150" s="147"/>
      <c r="C150" s="148" t="s">
        <v>192</v>
      </c>
      <c r="D150" s="148" t="s">
        <v>144</v>
      </c>
      <c r="E150" s="149" t="s">
        <v>159</v>
      </c>
      <c r="F150" s="150" t="s">
        <v>160</v>
      </c>
      <c r="G150" s="151" t="s">
        <v>161</v>
      </c>
      <c r="H150" s="152">
        <v>288.91699999999997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148</v>
      </c>
      <c r="AT150" s="160" t="s">
        <v>144</v>
      </c>
      <c r="AU150" s="160" t="s">
        <v>149</v>
      </c>
      <c r="AY150" s="14" t="s">
        <v>141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149</v>
      </c>
      <c r="BK150" s="161">
        <f>ROUND(I150*H150,2)</f>
        <v>0</v>
      </c>
      <c r="BL150" s="14" t="s">
        <v>148</v>
      </c>
      <c r="BM150" s="160" t="s">
        <v>635</v>
      </c>
    </row>
    <row r="151" spans="1:65" s="2" customFormat="1" ht="24.15" customHeight="1">
      <c r="A151" s="29"/>
      <c r="B151" s="147"/>
      <c r="C151" s="227" t="s">
        <v>200</v>
      </c>
      <c r="D151" s="227" t="s">
        <v>144</v>
      </c>
      <c r="E151" s="228" t="s">
        <v>163</v>
      </c>
      <c r="F151" s="229" t="s">
        <v>164</v>
      </c>
      <c r="G151" s="230" t="s">
        <v>161</v>
      </c>
      <c r="H151" s="231">
        <v>0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148</v>
      </c>
      <c r="AT151" s="160" t="s">
        <v>144</v>
      </c>
      <c r="AU151" s="160" t="s">
        <v>149</v>
      </c>
      <c r="AY151" s="14" t="s">
        <v>141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149</v>
      </c>
      <c r="BK151" s="161">
        <f>ROUND(I151*H151,2)</f>
        <v>0</v>
      </c>
      <c r="BL151" s="14" t="s">
        <v>148</v>
      </c>
      <c r="BM151" s="160" t="s">
        <v>636</v>
      </c>
    </row>
    <row r="152" spans="1:65" s="12" customFormat="1" ht="22.8" customHeight="1">
      <c r="B152" s="134"/>
      <c r="D152" s="135" t="s">
        <v>72</v>
      </c>
      <c r="E152" s="145" t="s">
        <v>166</v>
      </c>
      <c r="F152" s="145" t="s">
        <v>167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SUM(P153:P154)</f>
        <v>0</v>
      </c>
      <c r="Q152" s="140"/>
      <c r="R152" s="141">
        <f>SUM(R153:R154)</f>
        <v>0.36069000000000001</v>
      </c>
      <c r="S152" s="140"/>
      <c r="T152" s="142">
        <f>SUM(T153:T154)</f>
        <v>277.62200000000001</v>
      </c>
      <c r="AR152" s="135" t="s">
        <v>80</v>
      </c>
      <c r="AT152" s="143" t="s">
        <v>72</v>
      </c>
      <c r="AU152" s="143" t="s">
        <v>80</v>
      </c>
      <c r="AY152" s="135" t="s">
        <v>141</v>
      </c>
      <c r="BK152" s="144">
        <f>SUM(BK153:BK154)</f>
        <v>0</v>
      </c>
    </row>
    <row r="153" spans="1:65" s="2" customFormat="1" ht="24.15" customHeight="1">
      <c r="A153" s="29"/>
      <c r="B153" s="147"/>
      <c r="C153" s="148" t="s">
        <v>196</v>
      </c>
      <c r="D153" s="148" t="s">
        <v>144</v>
      </c>
      <c r="E153" s="149" t="s">
        <v>169</v>
      </c>
      <c r="F153" s="150" t="s">
        <v>170</v>
      </c>
      <c r="G153" s="151" t="s">
        <v>161</v>
      </c>
      <c r="H153" s="152">
        <v>288.91699999999997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148</v>
      </c>
      <c r="AT153" s="160" t="s">
        <v>144</v>
      </c>
      <c r="AU153" s="160" t="s">
        <v>149</v>
      </c>
      <c r="AY153" s="14" t="s">
        <v>141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149</v>
      </c>
      <c r="BK153" s="161">
        <f>ROUND(I153*H153,2)</f>
        <v>0</v>
      </c>
      <c r="BL153" s="14" t="s">
        <v>148</v>
      </c>
      <c r="BM153" s="160" t="s">
        <v>637</v>
      </c>
    </row>
    <row r="154" spans="1:65" s="2" customFormat="1" ht="37.799999999999997" customHeight="1">
      <c r="A154" s="29"/>
      <c r="B154" s="147"/>
      <c r="C154" s="148" t="s">
        <v>209</v>
      </c>
      <c r="D154" s="148" t="s">
        <v>144</v>
      </c>
      <c r="E154" s="149" t="s">
        <v>173</v>
      </c>
      <c r="F154" s="150" t="s">
        <v>174</v>
      </c>
      <c r="G154" s="151" t="s">
        <v>175</v>
      </c>
      <c r="H154" s="152">
        <v>1093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3.3E-4</v>
      </c>
      <c r="R154" s="158">
        <f>Q154*H154</f>
        <v>0.36069000000000001</v>
      </c>
      <c r="S154" s="158">
        <v>0.254</v>
      </c>
      <c r="T154" s="159">
        <f>S154*H154</f>
        <v>277.62200000000001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148</v>
      </c>
      <c r="AT154" s="160" t="s">
        <v>144</v>
      </c>
      <c r="AU154" s="160" t="s">
        <v>149</v>
      </c>
      <c r="AY154" s="14" t="s">
        <v>141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149</v>
      </c>
      <c r="BK154" s="161">
        <f>ROUND(I154*H154,2)</f>
        <v>0</v>
      </c>
      <c r="BL154" s="14" t="s">
        <v>148</v>
      </c>
      <c r="BM154" s="160" t="s">
        <v>638</v>
      </c>
    </row>
    <row r="155" spans="1:65" s="12" customFormat="1" ht="25.95" customHeight="1">
      <c r="B155" s="134"/>
      <c r="D155" s="135" t="s">
        <v>72</v>
      </c>
      <c r="E155" s="136" t="s">
        <v>224</v>
      </c>
      <c r="F155" s="136" t="s">
        <v>225</v>
      </c>
      <c r="I155" s="137"/>
      <c r="J155" s="138">
        <f>BK155</f>
        <v>0</v>
      </c>
      <c r="L155" s="134"/>
      <c r="M155" s="139"/>
      <c r="N155" s="140"/>
      <c r="O155" s="140"/>
      <c r="P155" s="141">
        <f>P156+P161+P166</f>
        <v>0</v>
      </c>
      <c r="Q155" s="140"/>
      <c r="R155" s="141">
        <f>R156+R161+R166</f>
        <v>662.84317800000008</v>
      </c>
      <c r="S155" s="140"/>
      <c r="T155" s="142">
        <f>T156+T161+T166</f>
        <v>0</v>
      </c>
      <c r="AR155" s="135" t="s">
        <v>80</v>
      </c>
      <c r="AT155" s="143" t="s">
        <v>72</v>
      </c>
      <c r="AU155" s="143" t="s">
        <v>73</v>
      </c>
      <c r="AY155" s="135" t="s">
        <v>141</v>
      </c>
      <c r="BK155" s="144">
        <f>BK156+BK161+BK166</f>
        <v>0</v>
      </c>
    </row>
    <row r="156" spans="1:65" s="12" customFormat="1" ht="22.8" customHeight="1">
      <c r="B156" s="134"/>
      <c r="D156" s="135" t="s">
        <v>72</v>
      </c>
      <c r="E156" s="145" t="s">
        <v>226</v>
      </c>
      <c r="F156" s="145" t="s">
        <v>227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SUM(P157:P160)</f>
        <v>0</v>
      </c>
      <c r="Q156" s="140"/>
      <c r="R156" s="141">
        <f>SUM(R157:R160)</f>
        <v>223.51634000000004</v>
      </c>
      <c r="S156" s="140"/>
      <c r="T156" s="142">
        <f>SUM(T157:T160)</f>
        <v>0</v>
      </c>
      <c r="AR156" s="135" t="s">
        <v>80</v>
      </c>
      <c r="AT156" s="143" t="s">
        <v>72</v>
      </c>
      <c r="AU156" s="143" t="s">
        <v>80</v>
      </c>
      <c r="AY156" s="135" t="s">
        <v>141</v>
      </c>
      <c r="BK156" s="144">
        <f>SUM(BK157:BK160)</f>
        <v>0</v>
      </c>
    </row>
    <row r="157" spans="1:65" s="2" customFormat="1" ht="24.15" customHeight="1">
      <c r="A157" s="29"/>
      <c r="B157" s="147"/>
      <c r="C157" s="148" t="s">
        <v>216</v>
      </c>
      <c r="D157" s="148" t="s">
        <v>144</v>
      </c>
      <c r="E157" s="149" t="s">
        <v>229</v>
      </c>
      <c r="F157" s="150" t="s">
        <v>230</v>
      </c>
      <c r="G157" s="151" t="s">
        <v>175</v>
      </c>
      <c r="H157" s="152">
        <v>173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0.31628000000000001</v>
      </c>
      <c r="R157" s="158">
        <f>Q157*H157</f>
        <v>54.716439999999999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639</v>
      </c>
    </row>
    <row r="158" spans="1:65" s="2" customFormat="1" ht="24.15" customHeight="1">
      <c r="A158" s="29"/>
      <c r="B158" s="147"/>
      <c r="C158" s="148" t="s">
        <v>220</v>
      </c>
      <c r="D158" s="148" t="s">
        <v>144</v>
      </c>
      <c r="E158" s="149" t="s">
        <v>233</v>
      </c>
      <c r="F158" s="150" t="s">
        <v>234</v>
      </c>
      <c r="G158" s="151" t="s">
        <v>175</v>
      </c>
      <c r="H158" s="152">
        <v>173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0.37080000000000002</v>
      </c>
      <c r="R158" s="158">
        <f>Q158*H158</f>
        <v>64.148400000000009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148</v>
      </c>
      <c r="AT158" s="160" t="s">
        <v>144</v>
      </c>
      <c r="AU158" s="160" t="s">
        <v>149</v>
      </c>
      <c r="AY158" s="14" t="s">
        <v>141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149</v>
      </c>
      <c r="BK158" s="161">
        <f>ROUND(I158*H158,2)</f>
        <v>0</v>
      </c>
      <c r="BL158" s="14" t="s">
        <v>148</v>
      </c>
      <c r="BM158" s="160" t="s">
        <v>640</v>
      </c>
    </row>
    <row r="159" spans="1:65" s="2" customFormat="1" ht="24.15" customHeight="1">
      <c r="A159" s="29"/>
      <c r="B159" s="147"/>
      <c r="C159" s="148" t="s">
        <v>228</v>
      </c>
      <c r="D159" s="148" t="s">
        <v>144</v>
      </c>
      <c r="E159" s="149" t="s">
        <v>356</v>
      </c>
      <c r="F159" s="150" t="s">
        <v>518</v>
      </c>
      <c r="G159" s="151" t="s">
        <v>175</v>
      </c>
      <c r="H159" s="152">
        <v>173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39</v>
      </c>
      <c r="O159" s="58"/>
      <c r="P159" s="158">
        <f>O159*H159</f>
        <v>0</v>
      </c>
      <c r="Q159" s="158">
        <v>0.46166000000000001</v>
      </c>
      <c r="R159" s="158">
        <f>Q159*H159</f>
        <v>79.867180000000005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148</v>
      </c>
      <c r="AT159" s="160" t="s">
        <v>144</v>
      </c>
      <c r="AU159" s="160" t="s">
        <v>149</v>
      </c>
      <c r="AY159" s="14" t="s">
        <v>141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149</v>
      </c>
      <c r="BK159" s="161">
        <f>ROUND(I159*H159,2)</f>
        <v>0</v>
      </c>
      <c r="BL159" s="14" t="s">
        <v>148</v>
      </c>
      <c r="BM159" s="160" t="s">
        <v>641</v>
      </c>
    </row>
    <row r="160" spans="1:65" s="2" customFormat="1" ht="24.15" customHeight="1">
      <c r="A160" s="29"/>
      <c r="B160" s="147"/>
      <c r="C160" s="148" t="s">
        <v>232</v>
      </c>
      <c r="D160" s="148" t="s">
        <v>144</v>
      </c>
      <c r="E160" s="149" t="s">
        <v>237</v>
      </c>
      <c r="F160" s="150" t="s">
        <v>238</v>
      </c>
      <c r="G160" s="151" t="s">
        <v>175</v>
      </c>
      <c r="H160" s="152">
        <v>132</v>
      </c>
      <c r="I160" s="153"/>
      <c r="J160" s="154">
        <f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>O160*H160</f>
        <v>0</v>
      </c>
      <c r="Q160" s="158">
        <v>0.18776000000000001</v>
      </c>
      <c r="R160" s="158">
        <f>Q160*H160</f>
        <v>24.784320000000001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148</v>
      </c>
      <c r="AT160" s="160" t="s">
        <v>144</v>
      </c>
      <c r="AU160" s="160" t="s">
        <v>149</v>
      </c>
      <c r="AY160" s="14" t="s">
        <v>141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149</v>
      </c>
      <c r="BK160" s="161">
        <f>ROUND(I160*H160,2)</f>
        <v>0</v>
      </c>
      <c r="BL160" s="14" t="s">
        <v>148</v>
      </c>
      <c r="BM160" s="160" t="s">
        <v>642</v>
      </c>
    </row>
    <row r="161" spans="1:65" s="12" customFormat="1" ht="22.8" customHeight="1">
      <c r="B161" s="134"/>
      <c r="D161" s="135" t="s">
        <v>72</v>
      </c>
      <c r="E161" s="145" t="s">
        <v>240</v>
      </c>
      <c r="F161" s="145" t="s">
        <v>241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SUM(P162:P165)</f>
        <v>0</v>
      </c>
      <c r="Q161" s="140"/>
      <c r="R161" s="141">
        <f>SUM(R162:R165)</f>
        <v>328.43227999999999</v>
      </c>
      <c r="S161" s="140"/>
      <c r="T161" s="142">
        <f>SUM(T162:T165)</f>
        <v>0</v>
      </c>
      <c r="AR161" s="135" t="s">
        <v>80</v>
      </c>
      <c r="AT161" s="143" t="s">
        <v>72</v>
      </c>
      <c r="AU161" s="143" t="s">
        <v>80</v>
      </c>
      <c r="AY161" s="135" t="s">
        <v>141</v>
      </c>
      <c r="BK161" s="144">
        <f>SUM(BK162:BK165)</f>
        <v>0</v>
      </c>
    </row>
    <row r="162" spans="1:65" s="2" customFormat="1" ht="33" customHeight="1">
      <c r="A162" s="29"/>
      <c r="B162" s="147"/>
      <c r="C162" s="148" t="s">
        <v>236</v>
      </c>
      <c r="D162" s="148" t="s">
        <v>144</v>
      </c>
      <c r="E162" s="149" t="s">
        <v>243</v>
      </c>
      <c r="F162" s="150" t="s">
        <v>244</v>
      </c>
      <c r="G162" s="151" t="s">
        <v>175</v>
      </c>
      <c r="H162" s="152">
        <v>946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39</v>
      </c>
      <c r="O162" s="58"/>
      <c r="P162" s="158">
        <f>O162*H162</f>
        <v>0</v>
      </c>
      <c r="Q162" s="158">
        <v>6.0099999999999997E-3</v>
      </c>
      <c r="R162" s="158">
        <f>Q162*H162</f>
        <v>5.68546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148</v>
      </c>
      <c r="AT162" s="160" t="s">
        <v>144</v>
      </c>
      <c r="AU162" s="160" t="s">
        <v>149</v>
      </c>
      <c r="AY162" s="14" t="s">
        <v>141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149</v>
      </c>
      <c r="BK162" s="161">
        <f>ROUND(I162*H162,2)</f>
        <v>0</v>
      </c>
      <c r="BL162" s="14" t="s">
        <v>148</v>
      </c>
      <c r="BM162" s="160" t="s">
        <v>643</v>
      </c>
    </row>
    <row r="163" spans="1:65" s="2" customFormat="1" ht="33" customHeight="1">
      <c r="A163" s="29"/>
      <c r="B163" s="147"/>
      <c r="C163" s="148" t="s">
        <v>242</v>
      </c>
      <c r="D163" s="148" t="s">
        <v>144</v>
      </c>
      <c r="E163" s="149" t="s">
        <v>247</v>
      </c>
      <c r="F163" s="150" t="s">
        <v>248</v>
      </c>
      <c r="G163" s="151" t="s">
        <v>175</v>
      </c>
      <c r="H163" s="152">
        <v>946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39</v>
      </c>
      <c r="O163" s="58"/>
      <c r="P163" s="158">
        <f>O163*H163</f>
        <v>0</v>
      </c>
      <c r="Q163" s="158">
        <v>5.1000000000000004E-4</v>
      </c>
      <c r="R163" s="158">
        <f>Q163*H163</f>
        <v>0.48246000000000006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148</v>
      </c>
      <c r="AT163" s="160" t="s">
        <v>144</v>
      </c>
      <c r="AU163" s="160" t="s">
        <v>149</v>
      </c>
      <c r="AY163" s="14" t="s">
        <v>141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149</v>
      </c>
      <c r="BK163" s="161">
        <f>ROUND(I163*H163,2)</f>
        <v>0</v>
      </c>
      <c r="BL163" s="14" t="s">
        <v>148</v>
      </c>
      <c r="BM163" s="160" t="s">
        <v>644</v>
      </c>
    </row>
    <row r="164" spans="1:65" s="2" customFormat="1" ht="33" customHeight="1">
      <c r="A164" s="29"/>
      <c r="B164" s="147"/>
      <c r="C164" s="148" t="s">
        <v>246</v>
      </c>
      <c r="D164" s="148" t="s">
        <v>144</v>
      </c>
      <c r="E164" s="149" t="s">
        <v>253</v>
      </c>
      <c r="F164" s="150" t="s">
        <v>254</v>
      </c>
      <c r="G164" s="151" t="s">
        <v>175</v>
      </c>
      <c r="H164" s="152">
        <v>946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39</v>
      </c>
      <c r="O164" s="58"/>
      <c r="P164" s="158">
        <f>O164*H164</f>
        <v>0</v>
      </c>
      <c r="Q164" s="158">
        <v>0.12966</v>
      </c>
      <c r="R164" s="158">
        <f>Q164*H164</f>
        <v>122.65836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148</v>
      </c>
      <c r="AT164" s="160" t="s">
        <v>144</v>
      </c>
      <c r="AU164" s="160" t="s">
        <v>149</v>
      </c>
      <c r="AY164" s="14" t="s">
        <v>141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149</v>
      </c>
      <c r="BK164" s="161">
        <f>ROUND(I164*H164,2)</f>
        <v>0</v>
      </c>
      <c r="BL164" s="14" t="s">
        <v>148</v>
      </c>
      <c r="BM164" s="160" t="s">
        <v>645</v>
      </c>
    </row>
    <row r="165" spans="1:65" s="2" customFormat="1" ht="37.799999999999997" customHeight="1">
      <c r="A165" s="29"/>
      <c r="B165" s="147"/>
      <c r="C165" s="148" t="s">
        <v>8</v>
      </c>
      <c r="D165" s="148" t="s">
        <v>144</v>
      </c>
      <c r="E165" s="149" t="s">
        <v>256</v>
      </c>
      <c r="F165" s="150" t="s">
        <v>257</v>
      </c>
      <c r="G165" s="151" t="s">
        <v>175</v>
      </c>
      <c r="H165" s="152">
        <v>946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39</v>
      </c>
      <c r="O165" s="58"/>
      <c r="P165" s="158">
        <f>O165*H165</f>
        <v>0</v>
      </c>
      <c r="Q165" s="158">
        <v>0.21099999999999999</v>
      </c>
      <c r="R165" s="158">
        <f>Q165*H165</f>
        <v>199.60599999999999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148</v>
      </c>
      <c r="AT165" s="160" t="s">
        <v>144</v>
      </c>
      <c r="AU165" s="160" t="s">
        <v>149</v>
      </c>
      <c r="AY165" s="14" t="s">
        <v>141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149</v>
      </c>
      <c r="BK165" s="161">
        <f>ROUND(I165*H165,2)</f>
        <v>0</v>
      </c>
      <c r="BL165" s="14" t="s">
        <v>148</v>
      </c>
      <c r="BM165" s="160" t="s">
        <v>646</v>
      </c>
    </row>
    <row r="166" spans="1:65" s="12" customFormat="1" ht="22.8" customHeight="1">
      <c r="B166" s="134"/>
      <c r="D166" s="135" t="s">
        <v>72</v>
      </c>
      <c r="E166" s="145" t="s">
        <v>259</v>
      </c>
      <c r="F166" s="145" t="s">
        <v>199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SUM(P167:P177)</f>
        <v>0</v>
      </c>
      <c r="Q166" s="140"/>
      <c r="R166" s="141">
        <f>SUM(R167:R177)</f>
        <v>110.89455800000002</v>
      </c>
      <c r="S166" s="140"/>
      <c r="T166" s="142">
        <f>SUM(T167:T177)</f>
        <v>0</v>
      </c>
      <c r="AR166" s="135" t="s">
        <v>80</v>
      </c>
      <c r="AT166" s="143" t="s">
        <v>72</v>
      </c>
      <c r="AU166" s="143" t="s">
        <v>80</v>
      </c>
      <c r="AY166" s="135" t="s">
        <v>141</v>
      </c>
      <c r="BK166" s="144">
        <f>SUM(BK167:BK177)</f>
        <v>0</v>
      </c>
    </row>
    <row r="167" spans="1:65" s="2" customFormat="1" ht="24.15" customHeight="1">
      <c r="A167" s="29"/>
      <c r="B167" s="147"/>
      <c r="C167" s="148" t="s">
        <v>213</v>
      </c>
      <c r="D167" s="148" t="s">
        <v>144</v>
      </c>
      <c r="E167" s="149" t="s">
        <v>525</v>
      </c>
      <c r="F167" s="150" t="s">
        <v>526</v>
      </c>
      <c r="G167" s="151" t="s">
        <v>284</v>
      </c>
      <c r="H167" s="152">
        <v>1</v>
      </c>
      <c r="I167" s="153"/>
      <c r="J167" s="154">
        <f t="shared" ref="J167:J177" si="0">ROUND(I167*H167,2)</f>
        <v>0</v>
      </c>
      <c r="K167" s="155"/>
      <c r="L167" s="30"/>
      <c r="M167" s="156" t="s">
        <v>1</v>
      </c>
      <c r="N167" s="157" t="s">
        <v>39</v>
      </c>
      <c r="O167" s="58"/>
      <c r="P167" s="158">
        <f t="shared" ref="P167:P177" si="1">O167*H167</f>
        <v>0</v>
      </c>
      <c r="Q167" s="158">
        <v>0</v>
      </c>
      <c r="R167" s="158">
        <f t="shared" ref="R167:R177" si="2">Q167*H167</f>
        <v>0</v>
      </c>
      <c r="S167" s="158">
        <v>0</v>
      </c>
      <c r="T167" s="159">
        <f t="shared" ref="T167:T177" si="3"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148</v>
      </c>
      <c r="AT167" s="160" t="s">
        <v>144</v>
      </c>
      <c r="AU167" s="160" t="s">
        <v>149</v>
      </c>
      <c r="AY167" s="14" t="s">
        <v>141</v>
      </c>
      <c r="BE167" s="161">
        <f t="shared" ref="BE167:BE177" si="4">IF(N167="základná",J167,0)</f>
        <v>0</v>
      </c>
      <c r="BF167" s="161">
        <f t="shared" ref="BF167:BF177" si="5">IF(N167="znížená",J167,0)</f>
        <v>0</v>
      </c>
      <c r="BG167" s="161">
        <f t="shared" ref="BG167:BG177" si="6">IF(N167="zákl. prenesená",J167,0)</f>
        <v>0</v>
      </c>
      <c r="BH167" s="161">
        <f t="shared" ref="BH167:BH177" si="7">IF(N167="zníž. prenesená",J167,0)</f>
        <v>0</v>
      </c>
      <c r="BI167" s="161">
        <f t="shared" ref="BI167:BI177" si="8">IF(N167="nulová",J167,0)</f>
        <v>0</v>
      </c>
      <c r="BJ167" s="14" t="s">
        <v>149</v>
      </c>
      <c r="BK167" s="161">
        <f t="shared" ref="BK167:BK177" si="9">ROUND(I167*H167,2)</f>
        <v>0</v>
      </c>
      <c r="BL167" s="14" t="s">
        <v>148</v>
      </c>
      <c r="BM167" s="160" t="s">
        <v>647</v>
      </c>
    </row>
    <row r="168" spans="1:65" s="2" customFormat="1" ht="37.799999999999997" customHeight="1">
      <c r="A168" s="29"/>
      <c r="B168" s="147"/>
      <c r="C168" s="148" t="s">
        <v>224</v>
      </c>
      <c r="D168" s="148" t="s">
        <v>144</v>
      </c>
      <c r="E168" s="149" t="s">
        <v>261</v>
      </c>
      <c r="F168" s="150" t="s">
        <v>262</v>
      </c>
      <c r="G168" s="151" t="s">
        <v>188</v>
      </c>
      <c r="H168" s="152">
        <v>167</v>
      </c>
      <c r="I168" s="153"/>
      <c r="J168" s="154">
        <f t="shared" si="0"/>
        <v>0</v>
      </c>
      <c r="K168" s="155"/>
      <c r="L168" s="30"/>
      <c r="M168" s="156" t="s">
        <v>1</v>
      </c>
      <c r="N168" s="157" t="s">
        <v>39</v>
      </c>
      <c r="O168" s="58"/>
      <c r="P168" s="158">
        <f t="shared" si="1"/>
        <v>0</v>
      </c>
      <c r="Q168" s="158">
        <v>1.1E-4</v>
      </c>
      <c r="R168" s="158">
        <f t="shared" si="2"/>
        <v>1.8370000000000001E-2</v>
      </c>
      <c r="S168" s="158">
        <v>0</v>
      </c>
      <c r="T168" s="159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148</v>
      </c>
      <c r="AT168" s="160" t="s">
        <v>144</v>
      </c>
      <c r="AU168" s="160" t="s">
        <v>149</v>
      </c>
      <c r="AY168" s="14" t="s">
        <v>141</v>
      </c>
      <c r="BE168" s="161">
        <f t="shared" si="4"/>
        <v>0</v>
      </c>
      <c r="BF168" s="161">
        <f t="shared" si="5"/>
        <v>0</v>
      </c>
      <c r="BG168" s="161">
        <f t="shared" si="6"/>
        <v>0</v>
      </c>
      <c r="BH168" s="161">
        <f t="shared" si="7"/>
        <v>0</v>
      </c>
      <c r="BI168" s="161">
        <f t="shared" si="8"/>
        <v>0</v>
      </c>
      <c r="BJ168" s="14" t="s">
        <v>149</v>
      </c>
      <c r="BK168" s="161">
        <f t="shared" si="9"/>
        <v>0</v>
      </c>
      <c r="BL168" s="14" t="s">
        <v>148</v>
      </c>
      <c r="BM168" s="160" t="s">
        <v>648</v>
      </c>
    </row>
    <row r="169" spans="1:65" s="2" customFormat="1" ht="33" customHeight="1">
      <c r="A169" s="29"/>
      <c r="B169" s="147"/>
      <c r="C169" s="148" t="s">
        <v>260</v>
      </c>
      <c r="D169" s="148" t="s">
        <v>144</v>
      </c>
      <c r="E169" s="149" t="s">
        <v>269</v>
      </c>
      <c r="F169" s="150" t="s">
        <v>270</v>
      </c>
      <c r="G169" s="151" t="s">
        <v>188</v>
      </c>
      <c r="H169" s="152">
        <v>262</v>
      </c>
      <c r="I169" s="153"/>
      <c r="J169" s="154">
        <f t="shared" si="0"/>
        <v>0</v>
      </c>
      <c r="K169" s="155"/>
      <c r="L169" s="30"/>
      <c r="M169" s="156" t="s">
        <v>1</v>
      </c>
      <c r="N169" s="157" t="s">
        <v>39</v>
      </c>
      <c r="O169" s="58"/>
      <c r="P169" s="158">
        <f t="shared" si="1"/>
        <v>0</v>
      </c>
      <c r="Q169" s="158">
        <v>0.19843</v>
      </c>
      <c r="R169" s="158">
        <f t="shared" si="2"/>
        <v>51.988659999999996</v>
      </c>
      <c r="S169" s="158">
        <v>0</v>
      </c>
      <c r="T169" s="159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148</v>
      </c>
      <c r="AT169" s="160" t="s">
        <v>144</v>
      </c>
      <c r="AU169" s="160" t="s">
        <v>149</v>
      </c>
      <c r="AY169" s="14" t="s">
        <v>141</v>
      </c>
      <c r="BE169" s="161">
        <f t="shared" si="4"/>
        <v>0</v>
      </c>
      <c r="BF169" s="161">
        <f t="shared" si="5"/>
        <v>0</v>
      </c>
      <c r="BG169" s="161">
        <f t="shared" si="6"/>
        <v>0</v>
      </c>
      <c r="BH169" s="161">
        <f t="shared" si="7"/>
        <v>0</v>
      </c>
      <c r="BI169" s="161">
        <f t="shared" si="8"/>
        <v>0</v>
      </c>
      <c r="BJ169" s="14" t="s">
        <v>149</v>
      </c>
      <c r="BK169" s="161">
        <f t="shared" si="9"/>
        <v>0</v>
      </c>
      <c r="BL169" s="14" t="s">
        <v>148</v>
      </c>
      <c r="BM169" s="160" t="s">
        <v>649</v>
      </c>
    </row>
    <row r="170" spans="1:65" s="2" customFormat="1" ht="21.75" customHeight="1">
      <c r="A170" s="29"/>
      <c r="B170" s="147"/>
      <c r="C170" s="162" t="s">
        <v>264</v>
      </c>
      <c r="D170" s="162" t="s">
        <v>221</v>
      </c>
      <c r="E170" s="163" t="s">
        <v>273</v>
      </c>
      <c r="F170" s="164" t="s">
        <v>274</v>
      </c>
      <c r="G170" s="165" t="s">
        <v>275</v>
      </c>
      <c r="H170" s="166">
        <v>226.24</v>
      </c>
      <c r="I170" s="167"/>
      <c r="J170" s="168">
        <f t="shared" si="0"/>
        <v>0</v>
      </c>
      <c r="K170" s="169"/>
      <c r="L170" s="170"/>
      <c r="M170" s="171" t="s">
        <v>1</v>
      </c>
      <c r="N170" s="172" t="s">
        <v>39</v>
      </c>
      <c r="O170" s="58"/>
      <c r="P170" s="158">
        <f t="shared" si="1"/>
        <v>0</v>
      </c>
      <c r="Q170" s="158">
        <v>8.1000000000000003E-2</v>
      </c>
      <c r="R170" s="158">
        <f t="shared" si="2"/>
        <v>18.32544</v>
      </c>
      <c r="S170" s="158">
        <v>0</v>
      </c>
      <c r="T170" s="159">
        <f t="shared" si="3"/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185</v>
      </c>
      <c r="AT170" s="160" t="s">
        <v>221</v>
      </c>
      <c r="AU170" s="160" t="s">
        <v>149</v>
      </c>
      <c r="AY170" s="14" t="s">
        <v>141</v>
      </c>
      <c r="BE170" s="161">
        <f t="shared" si="4"/>
        <v>0</v>
      </c>
      <c r="BF170" s="161">
        <f t="shared" si="5"/>
        <v>0</v>
      </c>
      <c r="BG170" s="161">
        <f t="shared" si="6"/>
        <v>0</v>
      </c>
      <c r="BH170" s="161">
        <f t="shared" si="7"/>
        <v>0</v>
      </c>
      <c r="BI170" s="161">
        <f t="shared" si="8"/>
        <v>0</v>
      </c>
      <c r="BJ170" s="14" t="s">
        <v>149</v>
      </c>
      <c r="BK170" s="161">
        <f t="shared" si="9"/>
        <v>0</v>
      </c>
      <c r="BL170" s="14" t="s">
        <v>148</v>
      </c>
      <c r="BM170" s="160" t="s">
        <v>650</v>
      </c>
    </row>
    <row r="171" spans="1:65" s="2" customFormat="1" ht="24.15" customHeight="1">
      <c r="A171" s="29"/>
      <c r="B171" s="147"/>
      <c r="C171" s="162" t="s">
        <v>268</v>
      </c>
      <c r="D171" s="162" t="s">
        <v>221</v>
      </c>
      <c r="E171" s="163" t="s">
        <v>278</v>
      </c>
      <c r="F171" s="164" t="s">
        <v>651</v>
      </c>
      <c r="G171" s="165" t="s">
        <v>275</v>
      </c>
      <c r="H171" s="166">
        <v>38.380000000000003</v>
      </c>
      <c r="I171" s="167"/>
      <c r="J171" s="168">
        <f t="shared" si="0"/>
        <v>0</v>
      </c>
      <c r="K171" s="169"/>
      <c r="L171" s="170"/>
      <c r="M171" s="171" t="s">
        <v>1</v>
      </c>
      <c r="N171" s="172" t="s">
        <v>39</v>
      </c>
      <c r="O171" s="58"/>
      <c r="P171" s="158">
        <f t="shared" si="1"/>
        <v>0</v>
      </c>
      <c r="Q171" s="158">
        <v>4.8000000000000001E-2</v>
      </c>
      <c r="R171" s="158">
        <f t="shared" si="2"/>
        <v>1.8422400000000001</v>
      </c>
      <c r="S171" s="158">
        <v>0</v>
      </c>
      <c r="T171" s="159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185</v>
      </c>
      <c r="AT171" s="160" t="s">
        <v>221</v>
      </c>
      <c r="AU171" s="160" t="s">
        <v>149</v>
      </c>
      <c r="AY171" s="14" t="s">
        <v>141</v>
      </c>
      <c r="BE171" s="161">
        <f t="shared" si="4"/>
        <v>0</v>
      </c>
      <c r="BF171" s="161">
        <f t="shared" si="5"/>
        <v>0</v>
      </c>
      <c r="BG171" s="161">
        <f t="shared" si="6"/>
        <v>0</v>
      </c>
      <c r="BH171" s="161">
        <f t="shared" si="7"/>
        <v>0</v>
      </c>
      <c r="BI171" s="161">
        <f t="shared" si="8"/>
        <v>0</v>
      </c>
      <c r="BJ171" s="14" t="s">
        <v>149</v>
      </c>
      <c r="BK171" s="161">
        <f t="shared" si="9"/>
        <v>0</v>
      </c>
      <c r="BL171" s="14" t="s">
        <v>148</v>
      </c>
      <c r="BM171" s="160" t="s">
        <v>652</v>
      </c>
    </row>
    <row r="172" spans="1:65" s="2" customFormat="1" ht="24.15" customHeight="1">
      <c r="A172" s="29"/>
      <c r="B172" s="147"/>
      <c r="C172" s="148" t="s">
        <v>272</v>
      </c>
      <c r="D172" s="148" t="s">
        <v>144</v>
      </c>
      <c r="E172" s="149" t="s">
        <v>291</v>
      </c>
      <c r="F172" s="150" t="s">
        <v>292</v>
      </c>
      <c r="G172" s="151" t="s">
        <v>188</v>
      </c>
      <c r="H172" s="152">
        <v>42</v>
      </c>
      <c r="I172" s="153"/>
      <c r="J172" s="154">
        <f t="shared" si="0"/>
        <v>0</v>
      </c>
      <c r="K172" s="155"/>
      <c r="L172" s="30"/>
      <c r="M172" s="156" t="s">
        <v>1</v>
      </c>
      <c r="N172" s="157" t="s">
        <v>39</v>
      </c>
      <c r="O172" s="58"/>
      <c r="P172" s="158">
        <f t="shared" si="1"/>
        <v>0</v>
      </c>
      <c r="Q172" s="158">
        <v>0.15906000000000001</v>
      </c>
      <c r="R172" s="158">
        <f t="shared" si="2"/>
        <v>6.6805200000000005</v>
      </c>
      <c r="S172" s="158">
        <v>0</v>
      </c>
      <c r="T172" s="159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148</v>
      </c>
      <c r="AT172" s="160" t="s">
        <v>144</v>
      </c>
      <c r="AU172" s="160" t="s">
        <v>149</v>
      </c>
      <c r="AY172" s="14" t="s">
        <v>141</v>
      </c>
      <c r="BE172" s="161">
        <f t="shared" si="4"/>
        <v>0</v>
      </c>
      <c r="BF172" s="161">
        <f t="shared" si="5"/>
        <v>0</v>
      </c>
      <c r="BG172" s="161">
        <f t="shared" si="6"/>
        <v>0</v>
      </c>
      <c r="BH172" s="161">
        <f t="shared" si="7"/>
        <v>0</v>
      </c>
      <c r="BI172" s="161">
        <f t="shared" si="8"/>
        <v>0</v>
      </c>
      <c r="BJ172" s="14" t="s">
        <v>149</v>
      </c>
      <c r="BK172" s="161">
        <f t="shared" si="9"/>
        <v>0</v>
      </c>
      <c r="BL172" s="14" t="s">
        <v>148</v>
      </c>
      <c r="BM172" s="160" t="s">
        <v>653</v>
      </c>
    </row>
    <row r="173" spans="1:65" s="2" customFormat="1" ht="24.15" customHeight="1">
      <c r="A173" s="29"/>
      <c r="B173" s="147"/>
      <c r="C173" s="162" t="s">
        <v>277</v>
      </c>
      <c r="D173" s="162" t="s">
        <v>221</v>
      </c>
      <c r="E173" s="163" t="s">
        <v>299</v>
      </c>
      <c r="F173" s="164" t="s">
        <v>300</v>
      </c>
      <c r="G173" s="165" t="s">
        <v>275</v>
      </c>
      <c r="H173" s="166">
        <v>85.68</v>
      </c>
      <c r="I173" s="167"/>
      <c r="J173" s="168">
        <f t="shared" si="0"/>
        <v>0</v>
      </c>
      <c r="K173" s="169"/>
      <c r="L173" s="170"/>
      <c r="M173" s="171" t="s">
        <v>1</v>
      </c>
      <c r="N173" s="172" t="s">
        <v>39</v>
      </c>
      <c r="O173" s="58"/>
      <c r="P173" s="158">
        <f t="shared" si="1"/>
        <v>0</v>
      </c>
      <c r="Q173" s="158">
        <v>2.9100000000000001E-2</v>
      </c>
      <c r="R173" s="158">
        <f t="shared" si="2"/>
        <v>2.4932880000000002</v>
      </c>
      <c r="S173" s="158">
        <v>0</v>
      </c>
      <c r="T173" s="159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185</v>
      </c>
      <c r="AT173" s="160" t="s">
        <v>221</v>
      </c>
      <c r="AU173" s="160" t="s">
        <v>149</v>
      </c>
      <c r="AY173" s="14" t="s">
        <v>141</v>
      </c>
      <c r="BE173" s="161">
        <f t="shared" si="4"/>
        <v>0</v>
      </c>
      <c r="BF173" s="161">
        <f t="shared" si="5"/>
        <v>0</v>
      </c>
      <c r="BG173" s="161">
        <f t="shared" si="6"/>
        <v>0</v>
      </c>
      <c r="BH173" s="161">
        <f t="shared" si="7"/>
        <v>0</v>
      </c>
      <c r="BI173" s="161">
        <f t="shared" si="8"/>
        <v>0</v>
      </c>
      <c r="BJ173" s="14" t="s">
        <v>149</v>
      </c>
      <c r="BK173" s="161">
        <f t="shared" si="9"/>
        <v>0</v>
      </c>
      <c r="BL173" s="14" t="s">
        <v>148</v>
      </c>
      <c r="BM173" s="160" t="s">
        <v>654</v>
      </c>
    </row>
    <row r="174" spans="1:65" s="2" customFormat="1" ht="33" customHeight="1">
      <c r="A174" s="29"/>
      <c r="B174" s="147"/>
      <c r="C174" s="148" t="s">
        <v>281</v>
      </c>
      <c r="D174" s="148" t="s">
        <v>144</v>
      </c>
      <c r="E174" s="149" t="s">
        <v>307</v>
      </c>
      <c r="F174" s="150" t="s">
        <v>308</v>
      </c>
      <c r="G174" s="151" t="s">
        <v>275</v>
      </c>
      <c r="H174" s="152">
        <v>11</v>
      </c>
      <c r="I174" s="153"/>
      <c r="J174" s="154">
        <f t="shared" si="0"/>
        <v>0</v>
      </c>
      <c r="K174" s="155"/>
      <c r="L174" s="30"/>
      <c r="M174" s="156" t="s">
        <v>1</v>
      </c>
      <c r="N174" s="157" t="s">
        <v>39</v>
      </c>
      <c r="O174" s="58"/>
      <c r="P174" s="158">
        <f t="shared" si="1"/>
        <v>0</v>
      </c>
      <c r="Q174" s="158">
        <v>1.6167899999999999</v>
      </c>
      <c r="R174" s="158">
        <f t="shared" si="2"/>
        <v>17.784689999999998</v>
      </c>
      <c r="S174" s="158">
        <v>0</v>
      </c>
      <c r="T174" s="159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148</v>
      </c>
      <c r="AT174" s="160" t="s">
        <v>144</v>
      </c>
      <c r="AU174" s="160" t="s">
        <v>149</v>
      </c>
      <c r="AY174" s="14" t="s">
        <v>141</v>
      </c>
      <c r="BE174" s="161">
        <f t="shared" si="4"/>
        <v>0</v>
      </c>
      <c r="BF174" s="161">
        <f t="shared" si="5"/>
        <v>0</v>
      </c>
      <c r="BG174" s="161">
        <f t="shared" si="6"/>
        <v>0</v>
      </c>
      <c r="BH174" s="161">
        <f t="shared" si="7"/>
        <v>0</v>
      </c>
      <c r="BI174" s="161">
        <f t="shared" si="8"/>
        <v>0</v>
      </c>
      <c r="BJ174" s="14" t="s">
        <v>149</v>
      </c>
      <c r="BK174" s="161">
        <f t="shared" si="9"/>
        <v>0</v>
      </c>
      <c r="BL174" s="14" t="s">
        <v>148</v>
      </c>
      <c r="BM174" s="160" t="s">
        <v>655</v>
      </c>
    </row>
    <row r="175" spans="1:65" s="2" customFormat="1" ht="37.799999999999997" customHeight="1">
      <c r="A175" s="29"/>
      <c r="B175" s="147"/>
      <c r="C175" s="148" t="s">
        <v>286</v>
      </c>
      <c r="D175" s="148" t="s">
        <v>144</v>
      </c>
      <c r="E175" s="149" t="s">
        <v>311</v>
      </c>
      <c r="F175" s="150" t="s">
        <v>312</v>
      </c>
      <c r="G175" s="151" t="s">
        <v>188</v>
      </c>
      <c r="H175" s="152">
        <v>15</v>
      </c>
      <c r="I175" s="153"/>
      <c r="J175" s="154">
        <f t="shared" si="0"/>
        <v>0</v>
      </c>
      <c r="K175" s="155"/>
      <c r="L175" s="30"/>
      <c r="M175" s="156" t="s">
        <v>1</v>
      </c>
      <c r="N175" s="157" t="s">
        <v>39</v>
      </c>
      <c r="O175" s="58"/>
      <c r="P175" s="158">
        <f t="shared" si="1"/>
        <v>0</v>
      </c>
      <c r="Q175" s="158">
        <v>0.32608999999999999</v>
      </c>
      <c r="R175" s="158">
        <f t="shared" si="2"/>
        <v>4.8913500000000001</v>
      </c>
      <c r="S175" s="158">
        <v>0</v>
      </c>
      <c r="T175" s="159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148</v>
      </c>
      <c r="AT175" s="160" t="s">
        <v>144</v>
      </c>
      <c r="AU175" s="160" t="s">
        <v>149</v>
      </c>
      <c r="AY175" s="14" t="s">
        <v>141</v>
      </c>
      <c r="BE175" s="161">
        <f t="shared" si="4"/>
        <v>0</v>
      </c>
      <c r="BF175" s="161">
        <f t="shared" si="5"/>
        <v>0</v>
      </c>
      <c r="BG175" s="161">
        <f t="shared" si="6"/>
        <v>0</v>
      </c>
      <c r="BH175" s="161">
        <f t="shared" si="7"/>
        <v>0</v>
      </c>
      <c r="BI175" s="161">
        <f t="shared" si="8"/>
        <v>0</v>
      </c>
      <c r="BJ175" s="14" t="s">
        <v>149</v>
      </c>
      <c r="BK175" s="161">
        <f t="shared" si="9"/>
        <v>0</v>
      </c>
      <c r="BL175" s="14" t="s">
        <v>148</v>
      </c>
      <c r="BM175" s="160" t="s">
        <v>656</v>
      </c>
    </row>
    <row r="176" spans="1:65" s="2" customFormat="1" ht="37.799999999999997" customHeight="1">
      <c r="A176" s="29"/>
      <c r="B176" s="147"/>
      <c r="C176" s="162" t="s">
        <v>290</v>
      </c>
      <c r="D176" s="162" t="s">
        <v>221</v>
      </c>
      <c r="E176" s="163" t="s">
        <v>327</v>
      </c>
      <c r="F176" s="164" t="s">
        <v>328</v>
      </c>
      <c r="G176" s="165" t="s">
        <v>275</v>
      </c>
      <c r="H176" s="166">
        <v>30</v>
      </c>
      <c r="I176" s="167"/>
      <c r="J176" s="168">
        <f t="shared" si="0"/>
        <v>0</v>
      </c>
      <c r="K176" s="169"/>
      <c r="L176" s="170"/>
      <c r="M176" s="171" t="s">
        <v>1</v>
      </c>
      <c r="N176" s="172" t="s">
        <v>39</v>
      </c>
      <c r="O176" s="58"/>
      <c r="P176" s="158">
        <f t="shared" si="1"/>
        <v>0</v>
      </c>
      <c r="Q176" s="158">
        <v>3.9E-2</v>
      </c>
      <c r="R176" s="158">
        <f t="shared" si="2"/>
        <v>1.17</v>
      </c>
      <c r="S176" s="158">
        <v>0</v>
      </c>
      <c r="T176" s="159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185</v>
      </c>
      <c r="AT176" s="160" t="s">
        <v>221</v>
      </c>
      <c r="AU176" s="160" t="s">
        <v>149</v>
      </c>
      <c r="AY176" s="14" t="s">
        <v>141</v>
      </c>
      <c r="BE176" s="161">
        <f t="shared" si="4"/>
        <v>0</v>
      </c>
      <c r="BF176" s="161">
        <f t="shared" si="5"/>
        <v>0</v>
      </c>
      <c r="BG176" s="161">
        <f t="shared" si="6"/>
        <v>0</v>
      </c>
      <c r="BH176" s="161">
        <f t="shared" si="7"/>
        <v>0</v>
      </c>
      <c r="BI176" s="161">
        <f t="shared" si="8"/>
        <v>0</v>
      </c>
      <c r="BJ176" s="14" t="s">
        <v>149</v>
      </c>
      <c r="BK176" s="161">
        <f t="shared" si="9"/>
        <v>0</v>
      </c>
      <c r="BL176" s="14" t="s">
        <v>148</v>
      </c>
      <c r="BM176" s="160" t="s">
        <v>657</v>
      </c>
    </row>
    <row r="177" spans="1:65" s="2" customFormat="1" ht="37.799999999999997" customHeight="1">
      <c r="A177" s="29"/>
      <c r="B177" s="147"/>
      <c r="C177" s="162" t="s">
        <v>294</v>
      </c>
      <c r="D177" s="162" t="s">
        <v>221</v>
      </c>
      <c r="E177" s="163" t="s">
        <v>331</v>
      </c>
      <c r="F177" s="164" t="s">
        <v>694</v>
      </c>
      <c r="G177" s="165" t="s">
        <v>275</v>
      </c>
      <c r="H177" s="166">
        <v>15</v>
      </c>
      <c r="I177" s="167"/>
      <c r="J177" s="168">
        <f t="shared" si="0"/>
        <v>0</v>
      </c>
      <c r="K177" s="169"/>
      <c r="L177" s="170"/>
      <c r="M177" s="173" t="s">
        <v>1</v>
      </c>
      <c r="N177" s="174" t="s">
        <v>39</v>
      </c>
      <c r="O177" s="175"/>
      <c r="P177" s="176">
        <f t="shared" si="1"/>
        <v>0</v>
      </c>
      <c r="Q177" s="176">
        <v>0.38</v>
      </c>
      <c r="R177" s="176">
        <f t="shared" si="2"/>
        <v>5.7</v>
      </c>
      <c r="S177" s="176">
        <v>0</v>
      </c>
      <c r="T177" s="177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185</v>
      </c>
      <c r="AT177" s="160" t="s">
        <v>221</v>
      </c>
      <c r="AU177" s="160" t="s">
        <v>149</v>
      </c>
      <c r="AY177" s="14" t="s">
        <v>141</v>
      </c>
      <c r="BE177" s="161">
        <f t="shared" si="4"/>
        <v>0</v>
      </c>
      <c r="BF177" s="161">
        <f t="shared" si="5"/>
        <v>0</v>
      </c>
      <c r="BG177" s="161">
        <f t="shared" si="6"/>
        <v>0</v>
      </c>
      <c r="BH177" s="161">
        <f t="shared" si="7"/>
        <v>0</v>
      </c>
      <c r="BI177" s="161">
        <f t="shared" si="8"/>
        <v>0</v>
      </c>
      <c r="BJ177" s="14" t="s">
        <v>149</v>
      </c>
      <c r="BK177" s="161">
        <f t="shared" si="9"/>
        <v>0</v>
      </c>
      <c r="BL177" s="14" t="s">
        <v>148</v>
      </c>
      <c r="BM177" s="160" t="s">
        <v>658</v>
      </c>
    </row>
    <row r="178" spans="1:65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  <row r="181" spans="1:65" ht="14.4" customHeight="1">
      <c r="C181" s="222" t="s">
        <v>691</v>
      </c>
      <c r="D181" s="222"/>
      <c r="E181" s="222"/>
      <c r="F181" s="222"/>
      <c r="G181" s="222"/>
      <c r="H181" s="222"/>
      <c r="I181" s="222"/>
      <c r="J181" s="222"/>
    </row>
    <row r="182" spans="1:65" ht="14.4" customHeight="1">
      <c r="C182" s="222"/>
      <c r="D182" s="222"/>
      <c r="E182" s="222"/>
      <c r="F182" s="222"/>
      <c r="G182" s="222"/>
      <c r="H182" s="222"/>
      <c r="I182" s="222"/>
      <c r="J182" s="222"/>
    </row>
    <row r="183" spans="1:65" ht="14.4" customHeight="1">
      <c r="C183" s="222"/>
      <c r="D183" s="222"/>
      <c r="E183" s="222"/>
      <c r="F183" s="222"/>
      <c r="G183" s="222"/>
      <c r="H183" s="222"/>
      <c r="I183" s="222"/>
      <c r="J183" s="222"/>
    </row>
    <row r="184" spans="1:65" ht="14.4" customHeight="1">
      <c r="C184" s="222"/>
      <c r="D184" s="222"/>
      <c r="E184" s="222"/>
      <c r="F184" s="222"/>
      <c r="G184" s="222"/>
      <c r="H184" s="222"/>
      <c r="I184" s="222"/>
      <c r="J184" s="222"/>
    </row>
    <row r="186" spans="1:65" ht="14.4" customHeight="1">
      <c r="C186" s="222" t="s">
        <v>692</v>
      </c>
      <c r="D186" s="222"/>
      <c r="E186" s="222"/>
      <c r="F186" s="222"/>
      <c r="G186" s="222"/>
      <c r="H186" s="222"/>
      <c r="I186" s="222"/>
      <c r="J186" s="222"/>
    </row>
    <row r="187" spans="1:65" ht="14.4" customHeight="1">
      <c r="C187" s="222"/>
      <c r="D187" s="222"/>
      <c r="E187" s="222"/>
      <c r="F187" s="222"/>
      <c r="G187" s="222"/>
      <c r="H187" s="222"/>
      <c r="I187" s="222"/>
      <c r="J187" s="222"/>
    </row>
    <row r="188" spans="1:65" ht="14.4" customHeight="1">
      <c r="C188" s="222"/>
      <c r="D188" s="222"/>
      <c r="E188" s="222"/>
      <c r="F188" s="222"/>
      <c r="G188" s="222"/>
      <c r="H188" s="222"/>
      <c r="I188" s="222"/>
      <c r="J188" s="222"/>
    </row>
  </sheetData>
  <autoFilter ref="C130:K177" xr:uid="{00000000-0009-0000-0000-00000B000000}"/>
  <mergeCells count="11">
    <mergeCell ref="C186:J188"/>
    <mergeCell ref="E87:H87"/>
    <mergeCell ref="E121:H121"/>
    <mergeCell ref="E123:H123"/>
    <mergeCell ref="L2:V2"/>
    <mergeCell ref="C181:J184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7"/>
  <sheetViews>
    <sheetView showGridLines="0" topLeftCell="A138" workbookViewId="0">
      <selection activeCell="Y147" sqref="Y14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670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104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ROUND((SUM(BE136:BE196)),  2)</f>
        <v>0</v>
      </c>
      <c r="G33" s="100"/>
      <c r="H33" s="100"/>
      <c r="I33" s="101">
        <v>0.2</v>
      </c>
      <c r="J33" s="99">
        <f>ROUND(((SUM(BE136:BE196))*I33),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ROUND((SUM(BF136:BF196)),  2)</f>
        <v>0</v>
      </c>
      <c r="G34" s="100"/>
      <c r="H34" s="100"/>
      <c r="I34" s="101">
        <v>0.2</v>
      </c>
      <c r="J34" s="99">
        <f>ROUND(((SUM(BF136:BF196))*I34),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ROUND((SUM(BG136:BG196)),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ROUND((SUM(BH136:BH196)),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ROUND((SUM(BI136:BI196)),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01 - Rekonštrukcia cesty  na ul. Dobšinská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J136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2:12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J137</f>
        <v>0</v>
      </c>
      <c r="L97" s="115"/>
    </row>
    <row r="98" spans="2:12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J138</f>
        <v>0</v>
      </c>
      <c r="L98" s="119"/>
    </row>
    <row r="99" spans="2:12" s="9" customFormat="1" ht="24.9" hidden="1" customHeight="1">
      <c r="B99" s="115"/>
      <c r="D99" s="116" t="s">
        <v>112</v>
      </c>
      <c r="E99" s="117"/>
      <c r="F99" s="117"/>
      <c r="G99" s="117"/>
      <c r="H99" s="117"/>
      <c r="I99" s="117"/>
      <c r="J99" s="118">
        <f>J141</f>
        <v>0</v>
      </c>
      <c r="L99" s="115"/>
    </row>
    <row r="100" spans="2:12" s="10" customFormat="1" ht="19.95" hidden="1" customHeight="1">
      <c r="B100" s="119"/>
      <c r="D100" s="120" t="s">
        <v>113</v>
      </c>
      <c r="E100" s="121"/>
      <c r="F100" s="121"/>
      <c r="G100" s="121"/>
      <c r="H100" s="121"/>
      <c r="I100" s="121"/>
      <c r="J100" s="122">
        <f>J142</f>
        <v>0</v>
      </c>
      <c r="L100" s="119"/>
    </row>
    <row r="101" spans="2:12" s="10" customFormat="1" ht="19.95" hidden="1" customHeight="1">
      <c r="B101" s="119"/>
      <c r="D101" s="120" t="s">
        <v>114</v>
      </c>
      <c r="E101" s="121"/>
      <c r="F101" s="121"/>
      <c r="G101" s="121"/>
      <c r="H101" s="121"/>
      <c r="I101" s="121"/>
      <c r="J101" s="122">
        <f>J145</f>
        <v>0</v>
      </c>
      <c r="L101" s="119"/>
    </row>
    <row r="102" spans="2:12" s="9" customFormat="1" ht="24.9" hidden="1" customHeight="1">
      <c r="B102" s="115"/>
      <c r="D102" s="116" t="s">
        <v>112</v>
      </c>
      <c r="E102" s="117"/>
      <c r="F102" s="117"/>
      <c r="G102" s="117"/>
      <c r="H102" s="117"/>
      <c r="I102" s="117"/>
      <c r="J102" s="118">
        <f>J148</f>
        <v>0</v>
      </c>
      <c r="L102" s="115"/>
    </row>
    <row r="103" spans="2:12" s="10" customFormat="1" ht="19.95" hidden="1" customHeight="1">
      <c r="B103" s="119"/>
      <c r="D103" s="120" t="s">
        <v>115</v>
      </c>
      <c r="E103" s="121"/>
      <c r="F103" s="121"/>
      <c r="G103" s="121"/>
      <c r="H103" s="121"/>
      <c r="I103" s="121"/>
      <c r="J103" s="122">
        <f>J149</f>
        <v>0</v>
      </c>
      <c r="L103" s="119"/>
    </row>
    <row r="104" spans="2:12" s="10" customFormat="1" ht="19.95" hidden="1" customHeight="1">
      <c r="B104" s="119"/>
      <c r="D104" s="120" t="s">
        <v>116</v>
      </c>
      <c r="E104" s="121"/>
      <c r="F104" s="121"/>
      <c r="G104" s="121"/>
      <c r="H104" s="121"/>
      <c r="I104" s="121"/>
      <c r="J104" s="122">
        <f>J151</f>
        <v>0</v>
      </c>
      <c r="L104" s="119"/>
    </row>
    <row r="105" spans="2:12" s="10" customFormat="1" ht="19.95" hidden="1" customHeight="1">
      <c r="B105" s="119"/>
      <c r="D105" s="120" t="s">
        <v>117</v>
      </c>
      <c r="E105" s="121"/>
      <c r="F105" s="121"/>
      <c r="G105" s="121"/>
      <c r="H105" s="121"/>
      <c r="I105" s="121"/>
      <c r="J105" s="122">
        <f>J153</f>
        <v>0</v>
      </c>
      <c r="L105" s="119"/>
    </row>
    <row r="106" spans="2:12" s="9" customFormat="1" ht="24.9" hidden="1" customHeight="1">
      <c r="B106" s="115"/>
      <c r="D106" s="116" t="s">
        <v>118</v>
      </c>
      <c r="E106" s="117"/>
      <c r="F106" s="117"/>
      <c r="G106" s="117"/>
      <c r="H106" s="117"/>
      <c r="I106" s="117"/>
      <c r="J106" s="118">
        <f>J155</f>
        <v>0</v>
      </c>
      <c r="L106" s="115"/>
    </row>
    <row r="107" spans="2:12" s="10" customFormat="1" ht="19.95" hidden="1" customHeight="1">
      <c r="B107" s="119"/>
      <c r="D107" s="120" t="s">
        <v>119</v>
      </c>
      <c r="E107" s="121"/>
      <c r="F107" s="121"/>
      <c r="G107" s="121"/>
      <c r="H107" s="121"/>
      <c r="I107" s="121"/>
      <c r="J107" s="122">
        <f>J156</f>
        <v>0</v>
      </c>
      <c r="L107" s="119"/>
    </row>
    <row r="108" spans="2:12" s="9" customFormat="1" ht="24.9" hidden="1" customHeight="1">
      <c r="B108" s="115"/>
      <c r="D108" s="116" t="s">
        <v>118</v>
      </c>
      <c r="E108" s="117"/>
      <c r="F108" s="117"/>
      <c r="G108" s="117"/>
      <c r="H108" s="117"/>
      <c r="I108" s="117"/>
      <c r="J108" s="118">
        <f>J158</f>
        <v>0</v>
      </c>
      <c r="L108" s="115"/>
    </row>
    <row r="109" spans="2:12" s="10" customFormat="1" ht="19.95" hidden="1" customHeight="1">
      <c r="B109" s="119"/>
      <c r="D109" s="120" t="s">
        <v>120</v>
      </c>
      <c r="E109" s="121"/>
      <c r="F109" s="121"/>
      <c r="G109" s="121"/>
      <c r="H109" s="121"/>
      <c r="I109" s="121"/>
      <c r="J109" s="122">
        <f>J159</f>
        <v>0</v>
      </c>
      <c r="L109" s="119"/>
    </row>
    <row r="110" spans="2:12" s="9" customFormat="1" ht="24.9" hidden="1" customHeight="1">
      <c r="B110" s="115"/>
      <c r="D110" s="116" t="s">
        <v>121</v>
      </c>
      <c r="E110" s="117"/>
      <c r="F110" s="117"/>
      <c r="G110" s="117"/>
      <c r="H110" s="117"/>
      <c r="I110" s="117"/>
      <c r="J110" s="118">
        <f>J162</f>
        <v>0</v>
      </c>
      <c r="L110" s="115"/>
    </row>
    <row r="111" spans="2:12" s="10" customFormat="1" ht="19.95" hidden="1" customHeight="1">
      <c r="B111" s="119"/>
      <c r="D111" s="120" t="s">
        <v>122</v>
      </c>
      <c r="E111" s="121"/>
      <c r="F111" s="121"/>
      <c r="G111" s="121"/>
      <c r="H111" s="121"/>
      <c r="I111" s="121"/>
      <c r="J111" s="122">
        <f>J163</f>
        <v>0</v>
      </c>
      <c r="L111" s="119"/>
    </row>
    <row r="112" spans="2:12" s="9" customFormat="1" ht="24.9" hidden="1" customHeight="1">
      <c r="B112" s="115"/>
      <c r="D112" s="116" t="s">
        <v>123</v>
      </c>
      <c r="E112" s="117"/>
      <c r="F112" s="117"/>
      <c r="G112" s="117"/>
      <c r="H112" s="117"/>
      <c r="I112" s="117"/>
      <c r="J112" s="118">
        <f>J166</f>
        <v>0</v>
      </c>
      <c r="L112" s="115"/>
    </row>
    <row r="113" spans="1:31" s="10" customFormat="1" ht="19.95" hidden="1" customHeight="1">
      <c r="B113" s="119"/>
      <c r="D113" s="120" t="s">
        <v>124</v>
      </c>
      <c r="E113" s="121"/>
      <c r="F113" s="121"/>
      <c r="G113" s="121"/>
      <c r="H113" s="121"/>
      <c r="I113" s="121"/>
      <c r="J113" s="122">
        <f>J167</f>
        <v>0</v>
      </c>
      <c r="L113" s="119"/>
    </row>
    <row r="114" spans="1:31" s="10" customFormat="1" ht="19.95" hidden="1" customHeight="1">
      <c r="B114" s="119"/>
      <c r="D114" s="120" t="s">
        <v>125</v>
      </c>
      <c r="E114" s="121"/>
      <c r="F114" s="121"/>
      <c r="G114" s="121"/>
      <c r="H114" s="121"/>
      <c r="I114" s="121"/>
      <c r="J114" s="122">
        <f>J171</f>
        <v>0</v>
      </c>
      <c r="L114" s="119"/>
    </row>
    <row r="115" spans="1:31" s="10" customFormat="1" ht="19.95" hidden="1" customHeight="1">
      <c r="B115" s="119"/>
      <c r="D115" s="120" t="s">
        <v>126</v>
      </c>
      <c r="E115" s="121"/>
      <c r="F115" s="121"/>
      <c r="G115" s="121"/>
      <c r="H115" s="121"/>
      <c r="I115" s="121"/>
      <c r="J115" s="122">
        <f>J177</f>
        <v>0</v>
      </c>
      <c r="L115" s="119"/>
    </row>
    <row r="116" spans="1:31" s="10" customFormat="1" ht="19.95" hidden="1" customHeight="1">
      <c r="B116" s="119"/>
      <c r="D116" s="120" t="s">
        <v>126</v>
      </c>
      <c r="E116" s="121"/>
      <c r="F116" s="121"/>
      <c r="G116" s="121"/>
      <c r="H116" s="121"/>
      <c r="I116" s="121"/>
      <c r="J116" s="122">
        <f>J183</f>
        <v>0</v>
      </c>
      <c r="L116" s="119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hidden="1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idden="1"/>
    <row r="120" spans="1:31" hidden="1"/>
    <row r="121" spans="1:31" hidden="1"/>
    <row r="122" spans="1:31" s="2" customFormat="1" ht="6.9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18" t="s">
        <v>127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16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6.25" customHeight="1">
      <c r="A126" s="29"/>
      <c r="B126" s="30"/>
      <c r="C126" s="29"/>
      <c r="D126" s="29"/>
      <c r="E126" s="224" t="str">
        <f>E7</f>
        <v>Dobudovanie základnej technickej infraštruktúry v obci Gemerská Poloma</v>
      </c>
      <c r="F126" s="225"/>
      <c r="G126" s="225"/>
      <c r="H126" s="225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670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15" t="str">
        <f>E9</f>
        <v>SO 01 - Rekonštrukcia cesty  na ul. Dobšinská</v>
      </c>
      <c r="F128" s="223"/>
      <c r="G128" s="223"/>
      <c r="H128" s="223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20</v>
      </c>
      <c r="D130" s="29"/>
      <c r="E130" s="29"/>
      <c r="F130" s="22" t="str">
        <f>F12</f>
        <v xml:space="preserve"> </v>
      </c>
      <c r="G130" s="29"/>
      <c r="H130" s="29"/>
      <c r="I130" s="24" t="s">
        <v>22</v>
      </c>
      <c r="J130" s="55" t="str">
        <f>IF(J12="","",J12)</f>
        <v/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4" t="s">
        <v>23</v>
      </c>
      <c r="D132" s="29"/>
      <c r="E132" s="29"/>
      <c r="F132" s="22" t="str">
        <f>E15</f>
        <v xml:space="preserve">obec Gemerská Poloma </v>
      </c>
      <c r="G132" s="29"/>
      <c r="H132" s="29"/>
      <c r="I132" s="24" t="s">
        <v>30</v>
      </c>
      <c r="J132" s="27">
        <f>E21</f>
        <v>0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4" t="s">
        <v>28</v>
      </c>
      <c r="D133" s="29"/>
      <c r="E133" s="29"/>
      <c r="F133" s="22" t="str">
        <f>IF(E18="","",E18)</f>
        <v>Vyplň údaj</v>
      </c>
      <c r="G133" s="29"/>
      <c r="H133" s="29"/>
      <c r="I133" s="24" t="s">
        <v>31</v>
      </c>
      <c r="J133" s="27" t="str">
        <f>E24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23"/>
      <c r="B135" s="124"/>
      <c r="C135" s="125" t="s">
        <v>128</v>
      </c>
      <c r="D135" s="126" t="s">
        <v>58</v>
      </c>
      <c r="E135" s="126" t="s">
        <v>54</v>
      </c>
      <c r="F135" s="126" t="s">
        <v>55</v>
      </c>
      <c r="G135" s="126" t="s">
        <v>129</v>
      </c>
      <c r="H135" s="126" t="s">
        <v>130</v>
      </c>
      <c r="I135" s="126" t="s">
        <v>131</v>
      </c>
      <c r="J135" s="127" t="s">
        <v>107</v>
      </c>
      <c r="K135" s="128" t="s">
        <v>132</v>
      </c>
      <c r="L135" s="129"/>
      <c r="M135" s="62" t="s">
        <v>1</v>
      </c>
      <c r="N135" s="63" t="s">
        <v>37</v>
      </c>
      <c r="O135" s="63" t="s">
        <v>133</v>
      </c>
      <c r="P135" s="63" t="s">
        <v>134</v>
      </c>
      <c r="Q135" s="63" t="s">
        <v>135</v>
      </c>
      <c r="R135" s="63" t="s">
        <v>136</v>
      </c>
      <c r="S135" s="63" t="s">
        <v>137</v>
      </c>
      <c r="T135" s="64" t="s">
        <v>138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65" s="2" customFormat="1" ht="22.8" customHeight="1">
      <c r="A136" s="29"/>
      <c r="B136" s="30"/>
      <c r="C136" s="69" t="s">
        <v>108</v>
      </c>
      <c r="D136" s="29"/>
      <c r="E136" s="29"/>
      <c r="F136" s="29"/>
      <c r="G136" s="29"/>
      <c r="H136" s="29"/>
      <c r="I136" s="29"/>
      <c r="J136" s="130">
        <f>BK136</f>
        <v>0</v>
      </c>
      <c r="K136" s="29"/>
      <c r="L136" s="30"/>
      <c r="M136" s="65"/>
      <c r="N136" s="56"/>
      <c r="O136" s="66"/>
      <c r="P136" s="131">
        <f>P137+P141+P148+P155+P158+P162+P166</f>
        <v>0</v>
      </c>
      <c r="Q136" s="66"/>
      <c r="R136" s="131">
        <f>R137+R141+R148+R155+R158+R162+R166</f>
        <v>1456.6861349999997</v>
      </c>
      <c r="S136" s="66"/>
      <c r="T136" s="132">
        <f>T137+T141+T148+T155+T158+T162+T166</f>
        <v>835.88900000000001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72</v>
      </c>
      <c r="AU136" s="14" t="s">
        <v>109</v>
      </c>
      <c r="BK136" s="133">
        <f>BK137+BK141+BK148+BK155+BK158+BK162+BK166</f>
        <v>0</v>
      </c>
    </row>
    <row r="137" spans="1:65" s="12" customFormat="1" ht="25.95" customHeight="1">
      <c r="B137" s="134"/>
      <c r="D137" s="135" t="s">
        <v>72</v>
      </c>
      <c r="E137" s="136" t="s">
        <v>139</v>
      </c>
      <c r="F137" s="136" t="s">
        <v>140</v>
      </c>
      <c r="I137" s="137"/>
      <c r="J137" s="138">
        <f>BK137</f>
        <v>0</v>
      </c>
      <c r="L137" s="134"/>
      <c r="M137" s="139"/>
      <c r="N137" s="140"/>
      <c r="O137" s="140"/>
      <c r="P137" s="141">
        <f>P138</f>
        <v>0</v>
      </c>
      <c r="Q137" s="140"/>
      <c r="R137" s="141">
        <f>R138</f>
        <v>0</v>
      </c>
      <c r="S137" s="140"/>
      <c r="T137" s="142">
        <f>T138</f>
        <v>0</v>
      </c>
      <c r="AR137" s="135" t="s">
        <v>80</v>
      </c>
      <c r="AT137" s="143" t="s">
        <v>72</v>
      </c>
      <c r="AU137" s="143" t="s">
        <v>73</v>
      </c>
      <c r="AY137" s="135" t="s">
        <v>141</v>
      </c>
      <c r="BK137" s="144">
        <f>BK138</f>
        <v>0</v>
      </c>
    </row>
    <row r="138" spans="1:65" s="12" customFormat="1" ht="22.8" customHeight="1">
      <c r="B138" s="134"/>
      <c r="D138" s="135" t="s">
        <v>72</v>
      </c>
      <c r="E138" s="145" t="s">
        <v>142</v>
      </c>
      <c r="F138" s="145" t="s">
        <v>143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SUM(P139:P140)</f>
        <v>0</v>
      </c>
      <c r="Q138" s="140"/>
      <c r="R138" s="141">
        <f>SUM(R139:R140)</f>
        <v>0</v>
      </c>
      <c r="S138" s="140"/>
      <c r="T138" s="142">
        <f>SUM(T139:T140)</f>
        <v>0</v>
      </c>
      <c r="AR138" s="135" t="s">
        <v>80</v>
      </c>
      <c r="AT138" s="143" t="s">
        <v>72</v>
      </c>
      <c r="AU138" s="143" t="s">
        <v>80</v>
      </c>
      <c r="AY138" s="135" t="s">
        <v>141</v>
      </c>
      <c r="BK138" s="144">
        <f>SUM(BK139:BK140)</f>
        <v>0</v>
      </c>
    </row>
    <row r="139" spans="1:65" s="2" customFormat="1" ht="24.15" customHeight="1">
      <c r="A139" s="29"/>
      <c r="B139" s="147"/>
      <c r="C139" s="148" t="s">
        <v>80</v>
      </c>
      <c r="D139" s="148" t="s">
        <v>144</v>
      </c>
      <c r="E139" s="149" t="s">
        <v>145</v>
      </c>
      <c r="F139" s="150" t="s">
        <v>146</v>
      </c>
      <c r="G139" s="151" t="s">
        <v>147</v>
      </c>
      <c r="H139" s="152">
        <v>158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148</v>
      </c>
      <c r="AT139" s="160" t="s">
        <v>144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150</v>
      </c>
    </row>
    <row r="140" spans="1:65" s="2" customFormat="1" ht="24.15" customHeight="1">
      <c r="A140" s="29"/>
      <c r="B140" s="147"/>
      <c r="C140" s="148" t="s">
        <v>149</v>
      </c>
      <c r="D140" s="148" t="s">
        <v>144</v>
      </c>
      <c r="E140" s="149" t="s">
        <v>151</v>
      </c>
      <c r="F140" s="150" t="s">
        <v>152</v>
      </c>
      <c r="G140" s="151" t="s">
        <v>147</v>
      </c>
      <c r="H140" s="152">
        <v>158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148</v>
      </c>
      <c r="AT140" s="160" t="s">
        <v>144</v>
      </c>
      <c r="AU140" s="160" t="s">
        <v>149</v>
      </c>
      <c r="AY140" s="14" t="s">
        <v>141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149</v>
      </c>
      <c r="BK140" s="161">
        <f>ROUND(I140*H140,2)</f>
        <v>0</v>
      </c>
      <c r="BL140" s="14" t="s">
        <v>148</v>
      </c>
      <c r="BM140" s="160" t="s">
        <v>153</v>
      </c>
    </row>
    <row r="141" spans="1:65" s="12" customFormat="1" ht="25.95" customHeight="1">
      <c r="B141" s="134"/>
      <c r="D141" s="135" t="s">
        <v>72</v>
      </c>
      <c r="E141" s="136" t="s">
        <v>154</v>
      </c>
      <c r="F141" s="136" t="s">
        <v>155</v>
      </c>
      <c r="I141" s="137"/>
      <c r="J141" s="138">
        <f>BK141</f>
        <v>0</v>
      </c>
      <c r="L141" s="134"/>
      <c r="M141" s="139"/>
      <c r="N141" s="140"/>
      <c r="O141" s="140"/>
      <c r="P141" s="141">
        <f>P142+P145</f>
        <v>0</v>
      </c>
      <c r="Q141" s="140"/>
      <c r="R141" s="141">
        <f>R142+R145</f>
        <v>1.02993</v>
      </c>
      <c r="S141" s="140"/>
      <c r="T141" s="142">
        <f>T142+T145</f>
        <v>792.73400000000004</v>
      </c>
      <c r="AR141" s="135" t="s">
        <v>80</v>
      </c>
      <c r="AT141" s="143" t="s">
        <v>72</v>
      </c>
      <c r="AU141" s="143" t="s">
        <v>73</v>
      </c>
      <c r="AY141" s="135" t="s">
        <v>141</v>
      </c>
      <c r="BK141" s="144">
        <f>BK142+BK145</f>
        <v>0</v>
      </c>
    </row>
    <row r="142" spans="1:65" s="12" customFormat="1" ht="22.8" customHeight="1">
      <c r="B142" s="134"/>
      <c r="D142" s="135" t="s">
        <v>72</v>
      </c>
      <c r="E142" s="145" t="s">
        <v>156</v>
      </c>
      <c r="F142" s="145" t="s">
        <v>157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SUM(P143:P144)</f>
        <v>0</v>
      </c>
      <c r="Q142" s="140"/>
      <c r="R142" s="141">
        <f>SUM(R143:R144)</f>
        <v>0</v>
      </c>
      <c r="S142" s="140"/>
      <c r="T142" s="142">
        <f>SUM(T143:T144)</f>
        <v>0</v>
      </c>
      <c r="AR142" s="135" t="s">
        <v>80</v>
      </c>
      <c r="AT142" s="143" t="s">
        <v>72</v>
      </c>
      <c r="AU142" s="143" t="s">
        <v>80</v>
      </c>
      <c r="AY142" s="135" t="s">
        <v>141</v>
      </c>
      <c r="BK142" s="144">
        <f>SUM(BK143:BK144)</f>
        <v>0</v>
      </c>
    </row>
    <row r="143" spans="1:65" s="2" customFormat="1" ht="33" customHeight="1">
      <c r="A143" s="29"/>
      <c r="B143" s="147"/>
      <c r="C143" s="148" t="s">
        <v>158</v>
      </c>
      <c r="D143" s="148" t="s">
        <v>144</v>
      </c>
      <c r="E143" s="149" t="s">
        <v>159</v>
      </c>
      <c r="F143" s="150" t="s">
        <v>160</v>
      </c>
      <c r="G143" s="151" t="s">
        <v>161</v>
      </c>
      <c r="H143" s="152">
        <v>835.88900000000001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148</v>
      </c>
      <c r="AT143" s="160" t="s">
        <v>144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162</v>
      </c>
    </row>
    <row r="144" spans="1:65" s="2" customFormat="1" ht="24.15" customHeight="1">
      <c r="A144" s="29"/>
      <c r="B144" s="147"/>
      <c r="C144" s="227" t="s">
        <v>148</v>
      </c>
      <c r="D144" s="227" t="s">
        <v>144</v>
      </c>
      <c r="E144" s="228" t="s">
        <v>163</v>
      </c>
      <c r="F144" s="229" t="s">
        <v>164</v>
      </c>
      <c r="G144" s="230" t="s">
        <v>161</v>
      </c>
      <c r="H144" s="231">
        <v>0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165</v>
      </c>
    </row>
    <row r="145" spans="1:65" s="12" customFormat="1" ht="22.8" customHeight="1">
      <c r="B145" s="134"/>
      <c r="D145" s="135" t="s">
        <v>72</v>
      </c>
      <c r="E145" s="145" t="s">
        <v>166</v>
      </c>
      <c r="F145" s="145" t="s">
        <v>167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SUM(P146:P147)</f>
        <v>0</v>
      </c>
      <c r="Q145" s="140"/>
      <c r="R145" s="141">
        <f>SUM(R146:R147)</f>
        <v>1.02993</v>
      </c>
      <c r="S145" s="140"/>
      <c r="T145" s="142">
        <f>SUM(T146:T147)</f>
        <v>792.73400000000004</v>
      </c>
      <c r="AR145" s="135" t="s">
        <v>80</v>
      </c>
      <c r="AT145" s="143" t="s">
        <v>72</v>
      </c>
      <c r="AU145" s="143" t="s">
        <v>80</v>
      </c>
      <c r="AY145" s="135" t="s">
        <v>141</v>
      </c>
      <c r="BK145" s="144">
        <f>SUM(BK146:BK147)</f>
        <v>0</v>
      </c>
    </row>
    <row r="146" spans="1:65" s="2" customFormat="1" ht="24.15" customHeight="1">
      <c r="A146" s="29"/>
      <c r="B146" s="147"/>
      <c r="C146" s="148" t="s">
        <v>168</v>
      </c>
      <c r="D146" s="148" t="s">
        <v>144</v>
      </c>
      <c r="E146" s="149" t="s">
        <v>169</v>
      </c>
      <c r="F146" s="150" t="s">
        <v>170</v>
      </c>
      <c r="G146" s="151" t="s">
        <v>161</v>
      </c>
      <c r="H146" s="152">
        <v>835.88900000000001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148</v>
      </c>
      <c r="AT146" s="160" t="s">
        <v>144</v>
      </c>
      <c r="AU146" s="160" t="s">
        <v>149</v>
      </c>
      <c r="AY146" s="14" t="s">
        <v>141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149</v>
      </c>
      <c r="BK146" s="161">
        <f>ROUND(I146*H146,2)</f>
        <v>0</v>
      </c>
      <c r="BL146" s="14" t="s">
        <v>148</v>
      </c>
      <c r="BM146" s="160" t="s">
        <v>171</v>
      </c>
    </row>
    <row r="147" spans="1:65" s="2" customFormat="1" ht="37.799999999999997" customHeight="1">
      <c r="A147" s="29"/>
      <c r="B147" s="147"/>
      <c r="C147" s="148" t="s">
        <v>172</v>
      </c>
      <c r="D147" s="148" t="s">
        <v>144</v>
      </c>
      <c r="E147" s="149" t="s">
        <v>173</v>
      </c>
      <c r="F147" s="150" t="s">
        <v>174</v>
      </c>
      <c r="G147" s="151" t="s">
        <v>175</v>
      </c>
      <c r="H147" s="152">
        <v>3121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3.3E-4</v>
      </c>
      <c r="R147" s="158">
        <f>Q147*H147</f>
        <v>1.02993</v>
      </c>
      <c r="S147" s="158">
        <v>0.254</v>
      </c>
      <c r="T147" s="159">
        <f>S147*H147</f>
        <v>792.73400000000004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148</v>
      </c>
      <c r="AT147" s="160" t="s">
        <v>144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176</v>
      </c>
    </row>
    <row r="148" spans="1:65" s="12" customFormat="1" ht="25.95" customHeight="1">
      <c r="B148" s="134"/>
      <c r="D148" s="135" t="s">
        <v>72</v>
      </c>
      <c r="E148" s="136" t="s">
        <v>154</v>
      </c>
      <c r="F148" s="136" t="s">
        <v>155</v>
      </c>
      <c r="I148" s="137"/>
      <c r="J148" s="138">
        <f>BK148</f>
        <v>0</v>
      </c>
      <c r="L148" s="134"/>
      <c r="M148" s="139"/>
      <c r="N148" s="140"/>
      <c r="O148" s="140"/>
      <c r="P148" s="141">
        <f>P149+P151+P153</f>
        <v>0</v>
      </c>
      <c r="Q148" s="140"/>
      <c r="R148" s="141">
        <f>R149+R151+R153</f>
        <v>0</v>
      </c>
      <c r="S148" s="140"/>
      <c r="T148" s="142">
        <f>T149+T151+T153</f>
        <v>43.155000000000001</v>
      </c>
      <c r="AR148" s="135" t="s">
        <v>80</v>
      </c>
      <c r="AT148" s="143" t="s">
        <v>72</v>
      </c>
      <c r="AU148" s="143" t="s">
        <v>73</v>
      </c>
      <c r="AY148" s="135" t="s">
        <v>141</v>
      </c>
      <c r="BK148" s="144">
        <f>BK149+BK151+BK153</f>
        <v>0</v>
      </c>
    </row>
    <row r="149" spans="1:65" s="12" customFormat="1" ht="22.8" customHeight="1">
      <c r="B149" s="134"/>
      <c r="D149" s="135" t="s">
        <v>72</v>
      </c>
      <c r="E149" s="145" t="s">
        <v>177</v>
      </c>
      <c r="F149" s="145" t="s">
        <v>178</v>
      </c>
      <c r="I149" s="137"/>
      <c r="J149" s="146">
        <f>BK149</f>
        <v>0</v>
      </c>
      <c r="L149" s="134"/>
      <c r="M149" s="139"/>
      <c r="N149" s="140"/>
      <c r="O149" s="140"/>
      <c r="P149" s="141">
        <f>P150</f>
        <v>0</v>
      </c>
      <c r="Q149" s="140"/>
      <c r="R149" s="141">
        <f>R150</f>
        <v>0</v>
      </c>
      <c r="S149" s="140"/>
      <c r="T149" s="142">
        <f>T150</f>
        <v>16.8</v>
      </c>
      <c r="AR149" s="135" t="s">
        <v>80</v>
      </c>
      <c r="AT149" s="143" t="s">
        <v>72</v>
      </c>
      <c r="AU149" s="143" t="s">
        <v>80</v>
      </c>
      <c r="AY149" s="135" t="s">
        <v>141</v>
      </c>
      <c r="BK149" s="144">
        <f>BK150</f>
        <v>0</v>
      </c>
    </row>
    <row r="150" spans="1:65" s="2" customFormat="1" ht="37.799999999999997" customHeight="1">
      <c r="A150" s="29"/>
      <c r="B150" s="147"/>
      <c r="C150" s="148" t="s">
        <v>179</v>
      </c>
      <c r="D150" s="148" t="s">
        <v>144</v>
      </c>
      <c r="E150" s="149" t="s">
        <v>180</v>
      </c>
      <c r="F150" s="150" t="s">
        <v>181</v>
      </c>
      <c r="G150" s="151" t="s">
        <v>147</v>
      </c>
      <c r="H150" s="152">
        <v>7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2.4</v>
      </c>
      <c r="T150" s="159">
        <f>S150*H150</f>
        <v>16.8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148</v>
      </c>
      <c r="AT150" s="160" t="s">
        <v>144</v>
      </c>
      <c r="AU150" s="160" t="s">
        <v>149</v>
      </c>
      <c r="AY150" s="14" t="s">
        <v>141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149</v>
      </c>
      <c r="BK150" s="161">
        <f>ROUND(I150*H150,2)</f>
        <v>0</v>
      </c>
      <c r="BL150" s="14" t="s">
        <v>148</v>
      </c>
      <c r="BM150" s="160" t="s">
        <v>182</v>
      </c>
    </row>
    <row r="151" spans="1:65" s="12" customFormat="1" ht="22.8" customHeight="1">
      <c r="B151" s="134"/>
      <c r="D151" s="135" t="s">
        <v>72</v>
      </c>
      <c r="E151" s="145" t="s">
        <v>183</v>
      </c>
      <c r="F151" s="145" t="s">
        <v>184</v>
      </c>
      <c r="I151" s="137"/>
      <c r="J151" s="146">
        <f>BK151</f>
        <v>0</v>
      </c>
      <c r="L151" s="134"/>
      <c r="M151" s="139"/>
      <c r="N151" s="140"/>
      <c r="O151" s="140"/>
      <c r="P151" s="141">
        <f>P152</f>
        <v>0</v>
      </c>
      <c r="Q151" s="140"/>
      <c r="R151" s="141">
        <f>R152</f>
        <v>0</v>
      </c>
      <c r="S151" s="140"/>
      <c r="T151" s="142">
        <f>T152</f>
        <v>26.355</v>
      </c>
      <c r="AR151" s="135" t="s">
        <v>80</v>
      </c>
      <c r="AT151" s="143" t="s">
        <v>72</v>
      </c>
      <c r="AU151" s="143" t="s">
        <v>80</v>
      </c>
      <c r="AY151" s="135" t="s">
        <v>141</v>
      </c>
      <c r="BK151" s="144">
        <f>BK152</f>
        <v>0</v>
      </c>
    </row>
    <row r="152" spans="1:65" s="2" customFormat="1" ht="24.15" customHeight="1">
      <c r="A152" s="29"/>
      <c r="B152" s="147"/>
      <c r="C152" s="148" t="s">
        <v>185</v>
      </c>
      <c r="D152" s="148" t="s">
        <v>144</v>
      </c>
      <c r="E152" s="149" t="s">
        <v>186</v>
      </c>
      <c r="F152" s="150" t="s">
        <v>187</v>
      </c>
      <c r="G152" s="151" t="s">
        <v>188</v>
      </c>
      <c r="H152" s="152">
        <v>35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0.753</v>
      </c>
      <c r="T152" s="159">
        <f>S152*H152</f>
        <v>26.355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148</v>
      </c>
      <c r="AT152" s="160" t="s">
        <v>144</v>
      </c>
      <c r="AU152" s="160" t="s">
        <v>149</v>
      </c>
      <c r="AY152" s="14" t="s">
        <v>141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149</v>
      </c>
      <c r="BK152" s="161">
        <f>ROUND(I152*H152,2)</f>
        <v>0</v>
      </c>
      <c r="BL152" s="14" t="s">
        <v>148</v>
      </c>
      <c r="BM152" s="160" t="s">
        <v>189</v>
      </c>
    </row>
    <row r="153" spans="1:65" s="12" customFormat="1" ht="22.8" customHeight="1">
      <c r="B153" s="134"/>
      <c r="D153" s="135" t="s">
        <v>72</v>
      </c>
      <c r="E153" s="145" t="s">
        <v>190</v>
      </c>
      <c r="F153" s="145" t="s">
        <v>191</v>
      </c>
      <c r="I153" s="137"/>
      <c r="J153" s="146">
        <f>BK153</f>
        <v>0</v>
      </c>
      <c r="L153" s="134"/>
      <c r="M153" s="139"/>
      <c r="N153" s="140"/>
      <c r="O153" s="140"/>
      <c r="P153" s="141">
        <f>P154</f>
        <v>0</v>
      </c>
      <c r="Q153" s="140"/>
      <c r="R153" s="141">
        <f>R154</f>
        <v>0</v>
      </c>
      <c r="S153" s="140"/>
      <c r="T153" s="142">
        <f>T154</f>
        <v>0</v>
      </c>
      <c r="AR153" s="135" t="s">
        <v>80</v>
      </c>
      <c r="AT153" s="143" t="s">
        <v>72</v>
      </c>
      <c r="AU153" s="143" t="s">
        <v>80</v>
      </c>
      <c r="AY153" s="135" t="s">
        <v>141</v>
      </c>
      <c r="BK153" s="144">
        <f>BK154</f>
        <v>0</v>
      </c>
    </row>
    <row r="154" spans="1:65" s="2" customFormat="1" ht="24.15" customHeight="1">
      <c r="A154" s="29"/>
      <c r="B154" s="147"/>
      <c r="C154" s="148" t="s">
        <v>192</v>
      </c>
      <c r="D154" s="148" t="s">
        <v>144</v>
      </c>
      <c r="E154" s="149" t="s">
        <v>193</v>
      </c>
      <c r="F154" s="150" t="s">
        <v>194</v>
      </c>
      <c r="G154" s="151" t="s">
        <v>188</v>
      </c>
      <c r="H154" s="152">
        <v>41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0</v>
      </c>
      <c r="R154" s="158">
        <f>Q154*H154</f>
        <v>0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148</v>
      </c>
      <c r="AT154" s="160" t="s">
        <v>144</v>
      </c>
      <c r="AU154" s="160" t="s">
        <v>149</v>
      </c>
      <c r="AY154" s="14" t="s">
        <v>141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149</v>
      </c>
      <c r="BK154" s="161">
        <f>ROUND(I154*H154,2)</f>
        <v>0</v>
      </c>
      <c r="BL154" s="14" t="s">
        <v>148</v>
      </c>
      <c r="BM154" s="160" t="s">
        <v>195</v>
      </c>
    </row>
    <row r="155" spans="1:65" s="12" customFormat="1" ht="25.95" customHeight="1">
      <c r="B155" s="134"/>
      <c r="D155" s="135" t="s">
        <v>72</v>
      </c>
      <c r="E155" s="136" t="s">
        <v>196</v>
      </c>
      <c r="F155" s="136" t="s">
        <v>197</v>
      </c>
      <c r="I155" s="137"/>
      <c r="J155" s="138">
        <f>BK155</f>
        <v>0</v>
      </c>
      <c r="L155" s="134"/>
      <c r="M155" s="139"/>
      <c r="N155" s="140"/>
      <c r="O155" s="140"/>
      <c r="P155" s="141">
        <f>P156</f>
        <v>0</v>
      </c>
      <c r="Q155" s="140"/>
      <c r="R155" s="141">
        <f>R156</f>
        <v>44.1081</v>
      </c>
      <c r="S155" s="140"/>
      <c r="T155" s="142">
        <f>T156</f>
        <v>0</v>
      </c>
      <c r="AR155" s="135" t="s">
        <v>80</v>
      </c>
      <c r="AT155" s="143" t="s">
        <v>72</v>
      </c>
      <c r="AU155" s="143" t="s">
        <v>73</v>
      </c>
      <c r="AY155" s="135" t="s">
        <v>141</v>
      </c>
      <c r="BK155" s="144">
        <f>BK156</f>
        <v>0</v>
      </c>
    </row>
    <row r="156" spans="1:65" s="12" customFormat="1" ht="22.8" customHeight="1">
      <c r="B156" s="134"/>
      <c r="D156" s="135" t="s">
        <v>72</v>
      </c>
      <c r="E156" s="145" t="s">
        <v>198</v>
      </c>
      <c r="F156" s="145" t="s">
        <v>199</v>
      </c>
      <c r="I156" s="137"/>
      <c r="J156" s="146">
        <f>BK156</f>
        <v>0</v>
      </c>
      <c r="L156" s="134"/>
      <c r="M156" s="139"/>
      <c r="N156" s="140"/>
      <c r="O156" s="140"/>
      <c r="P156" s="141">
        <f>P157</f>
        <v>0</v>
      </c>
      <c r="Q156" s="140"/>
      <c r="R156" s="141">
        <f>R157</f>
        <v>44.1081</v>
      </c>
      <c r="S156" s="140"/>
      <c r="T156" s="142">
        <f>T157</f>
        <v>0</v>
      </c>
      <c r="AR156" s="135" t="s">
        <v>80</v>
      </c>
      <c r="AT156" s="143" t="s">
        <v>72</v>
      </c>
      <c r="AU156" s="143" t="s">
        <v>80</v>
      </c>
      <c r="AY156" s="135" t="s">
        <v>141</v>
      </c>
      <c r="BK156" s="144">
        <f>BK157</f>
        <v>0</v>
      </c>
    </row>
    <row r="157" spans="1:65" s="2" customFormat="1" ht="24.15" customHeight="1">
      <c r="A157" s="29"/>
      <c r="B157" s="147"/>
      <c r="C157" s="148" t="s">
        <v>200</v>
      </c>
      <c r="D157" s="148" t="s">
        <v>144</v>
      </c>
      <c r="E157" s="149" t="s">
        <v>201</v>
      </c>
      <c r="F157" s="150" t="s">
        <v>202</v>
      </c>
      <c r="G157" s="151" t="s">
        <v>147</v>
      </c>
      <c r="H157" s="152">
        <v>18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2.45045</v>
      </c>
      <c r="R157" s="158">
        <f>Q157*H157</f>
        <v>44.1081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203</v>
      </c>
    </row>
    <row r="158" spans="1:65" s="12" customFormat="1" ht="25.95" customHeight="1">
      <c r="B158" s="134"/>
      <c r="D158" s="135" t="s">
        <v>72</v>
      </c>
      <c r="E158" s="136" t="s">
        <v>196</v>
      </c>
      <c r="F158" s="136" t="s">
        <v>197</v>
      </c>
      <c r="I158" s="137"/>
      <c r="J158" s="138">
        <f>BK158</f>
        <v>0</v>
      </c>
      <c r="L158" s="134"/>
      <c r="M158" s="139"/>
      <c r="N158" s="140"/>
      <c r="O158" s="140"/>
      <c r="P158" s="141">
        <f>P159</f>
        <v>0</v>
      </c>
      <c r="Q158" s="140"/>
      <c r="R158" s="141">
        <f>R159</f>
        <v>21.541664999999998</v>
      </c>
      <c r="S158" s="140"/>
      <c r="T158" s="142">
        <f>T159</f>
        <v>0</v>
      </c>
      <c r="AR158" s="135" t="s">
        <v>80</v>
      </c>
      <c r="AT158" s="143" t="s">
        <v>72</v>
      </c>
      <c r="AU158" s="143" t="s">
        <v>73</v>
      </c>
      <c r="AY158" s="135" t="s">
        <v>141</v>
      </c>
      <c r="BK158" s="144">
        <f>BK159</f>
        <v>0</v>
      </c>
    </row>
    <row r="159" spans="1:65" s="12" customFormat="1" ht="22.8" customHeight="1">
      <c r="B159" s="134"/>
      <c r="D159" s="135" t="s">
        <v>72</v>
      </c>
      <c r="E159" s="145" t="s">
        <v>204</v>
      </c>
      <c r="F159" s="145" t="s">
        <v>205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SUM(P160:P161)</f>
        <v>0</v>
      </c>
      <c r="Q159" s="140"/>
      <c r="R159" s="141">
        <f>SUM(R160:R161)</f>
        <v>21.541664999999998</v>
      </c>
      <c r="S159" s="140"/>
      <c r="T159" s="142">
        <f>SUM(T160:T161)</f>
        <v>0</v>
      </c>
      <c r="AR159" s="135" t="s">
        <v>80</v>
      </c>
      <c r="AT159" s="143" t="s">
        <v>72</v>
      </c>
      <c r="AU159" s="143" t="s">
        <v>80</v>
      </c>
      <c r="AY159" s="135" t="s">
        <v>141</v>
      </c>
      <c r="BK159" s="144">
        <f>SUM(BK160:BK161)</f>
        <v>0</v>
      </c>
    </row>
    <row r="160" spans="1:65" s="2" customFormat="1" ht="24.15" customHeight="1">
      <c r="A160" s="29"/>
      <c r="B160" s="147"/>
      <c r="C160" s="148" t="s">
        <v>196</v>
      </c>
      <c r="D160" s="148" t="s">
        <v>144</v>
      </c>
      <c r="E160" s="149" t="s">
        <v>206</v>
      </c>
      <c r="F160" s="150" t="s">
        <v>207</v>
      </c>
      <c r="G160" s="151" t="s">
        <v>147</v>
      </c>
      <c r="H160" s="152">
        <v>8.5</v>
      </c>
      <c r="I160" s="153"/>
      <c r="J160" s="154">
        <f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>O160*H160</f>
        <v>0</v>
      </c>
      <c r="Q160" s="158">
        <v>2.49241</v>
      </c>
      <c r="R160" s="158">
        <f>Q160*H160</f>
        <v>21.185485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148</v>
      </c>
      <c r="AT160" s="160" t="s">
        <v>144</v>
      </c>
      <c r="AU160" s="160" t="s">
        <v>149</v>
      </c>
      <c r="AY160" s="14" t="s">
        <v>141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149</v>
      </c>
      <c r="BK160" s="161">
        <f>ROUND(I160*H160,2)</f>
        <v>0</v>
      </c>
      <c r="BL160" s="14" t="s">
        <v>148</v>
      </c>
      <c r="BM160" s="160" t="s">
        <v>208</v>
      </c>
    </row>
    <row r="161" spans="1:65" s="2" customFormat="1" ht="24.15" customHeight="1">
      <c r="A161" s="29"/>
      <c r="B161" s="147"/>
      <c r="C161" s="148" t="s">
        <v>209</v>
      </c>
      <c r="D161" s="148" t="s">
        <v>144</v>
      </c>
      <c r="E161" s="149" t="s">
        <v>210</v>
      </c>
      <c r="F161" s="150" t="s">
        <v>211</v>
      </c>
      <c r="G161" s="151" t="s">
        <v>175</v>
      </c>
      <c r="H161" s="152">
        <v>22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1.619E-2</v>
      </c>
      <c r="R161" s="158">
        <f>Q161*H161</f>
        <v>0.35618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148</v>
      </c>
      <c r="AT161" s="160" t="s">
        <v>144</v>
      </c>
      <c r="AU161" s="160" t="s">
        <v>149</v>
      </c>
      <c r="AY161" s="14" t="s">
        <v>141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149</v>
      </c>
      <c r="BK161" s="161">
        <f>ROUND(I161*H161,2)</f>
        <v>0</v>
      </c>
      <c r="BL161" s="14" t="s">
        <v>148</v>
      </c>
      <c r="BM161" s="160" t="s">
        <v>212</v>
      </c>
    </row>
    <row r="162" spans="1:65" s="12" customFormat="1" ht="25.95" customHeight="1">
      <c r="B162" s="134"/>
      <c r="D162" s="135" t="s">
        <v>72</v>
      </c>
      <c r="E162" s="136" t="s">
        <v>213</v>
      </c>
      <c r="F162" s="136" t="s">
        <v>214</v>
      </c>
      <c r="I162" s="137"/>
      <c r="J162" s="138">
        <f>BK162</f>
        <v>0</v>
      </c>
      <c r="L162" s="134"/>
      <c r="M162" s="139"/>
      <c r="N162" s="140"/>
      <c r="O162" s="140"/>
      <c r="P162" s="141">
        <f>P163</f>
        <v>0</v>
      </c>
      <c r="Q162" s="140"/>
      <c r="R162" s="141">
        <f>R163</f>
        <v>1.9124099999999997</v>
      </c>
      <c r="S162" s="140"/>
      <c r="T162" s="142">
        <f>T163</f>
        <v>0</v>
      </c>
      <c r="AR162" s="135" t="s">
        <v>80</v>
      </c>
      <c r="AT162" s="143" t="s">
        <v>72</v>
      </c>
      <c r="AU162" s="143" t="s">
        <v>73</v>
      </c>
      <c r="AY162" s="135" t="s">
        <v>141</v>
      </c>
      <c r="BK162" s="144">
        <f>BK163</f>
        <v>0</v>
      </c>
    </row>
    <row r="163" spans="1:65" s="12" customFormat="1" ht="22.8" customHeight="1">
      <c r="B163" s="134"/>
      <c r="D163" s="135" t="s">
        <v>72</v>
      </c>
      <c r="E163" s="145" t="s">
        <v>215</v>
      </c>
      <c r="F163" s="145" t="s">
        <v>199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SUM(P164:P165)</f>
        <v>0</v>
      </c>
      <c r="Q163" s="140"/>
      <c r="R163" s="141">
        <f>SUM(R164:R165)</f>
        <v>1.9124099999999997</v>
      </c>
      <c r="S163" s="140"/>
      <c r="T163" s="142">
        <f>SUM(T164:T165)</f>
        <v>0</v>
      </c>
      <c r="AR163" s="135" t="s">
        <v>80</v>
      </c>
      <c r="AT163" s="143" t="s">
        <v>72</v>
      </c>
      <c r="AU163" s="143" t="s">
        <v>80</v>
      </c>
      <c r="AY163" s="135" t="s">
        <v>141</v>
      </c>
      <c r="BK163" s="144">
        <f>SUM(BK164:BK165)</f>
        <v>0</v>
      </c>
    </row>
    <row r="164" spans="1:65" s="2" customFormat="1" ht="24.15" customHeight="1">
      <c r="A164" s="29"/>
      <c r="B164" s="147"/>
      <c r="C164" s="148" t="s">
        <v>216</v>
      </c>
      <c r="D164" s="148" t="s">
        <v>144</v>
      </c>
      <c r="E164" s="149" t="s">
        <v>217</v>
      </c>
      <c r="F164" s="150" t="s">
        <v>218</v>
      </c>
      <c r="G164" s="151" t="s">
        <v>188</v>
      </c>
      <c r="H164" s="152">
        <v>27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39</v>
      </c>
      <c r="O164" s="58"/>
      <c r="P164" s="158">
        <f>O164*H164</f>
        <v>0</v>
      </c>
      <c r="Q164" s="158">
        <v>3.3E-4</v>
      </c>
      <c r="R164" s="158">
        <f>Q164*H164</f>
        <v>8.9099999999999995E-3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148</v>
      </c>
      <c r="AT164" s="160" t="s">
        <v>144</v>
      </c>
      <c r="AU164" s="160" t="s">
        <v>149</v>
      </c>
      <c r="AY164" s="14" t="s">
        <v>141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149</v>
      </c>
      <c r="BK164" s="161">
        <f>ROUND(I164*H164,2)</f>
        <v>0</v>
      </c>
      <c r="BL164" s="14" t="s">
        <v>148</v>
      </c>
      <c r="BM164" s="160" t="s">
        <v>219</v>
      </c>
    </row>
    <row r="165" spans="1:65" s="2" customFormat="1" ht="24.15" customHeight="1">
      <c r="A165" s="29"/>
      <c r="B165" s="147"/>
      <c r="C165" s="162" t="s">
        <v>220</v>
      </c>
      <c r="D165" s="162" t="s">
        <v>221</v>
      </c>
      <c r="E165" s="163" t="s">
        <v>222</v>
      </c>
      <c r="F165" s="164" t="s">
        <v>693</v>
      </c>
      <c r="G165" s="165" t="s">
        <v>188</v>
      </c>
      <c r="H165" s="166">
        <v>27</v>
      </c>
      <c r="I165" s="167"/>
      <c r="J165" s="168">
        <f>ROUND(I165*H165,2)</f>
        <v>0</v>
      </c>
      <c r="K165" s="169"/>
      <c r="L165" s="170"/>
      <c r="M165" s="171" t="s">
        <v>1</v>
      </c>
      <c r="N165" s="172" t="s">
        <v>39</v>
      </c>
      <c r="O165" s="58"/>
      <c r="P165" s="158">
        <f>O165*H165</f>
        <v>0</v>
      </c>
      <c r="Q165" s="158">
        <v>7.0499999999999993E-2</v>
      </c>
      <c r="R165" s="158">
        <f>Q165*H165</f>
        <v>1.9034999999999997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185</v>
      </c>
      <c r="AT165" s="160" t="s">
        <v>221</v>
      </c>
      <c r="AU165" s="160" t="s">
        <v>149</v>
      </c>
      <c r="AY165" s="14" t="s">
        <v>141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149</v>
      </c>
      <c r="BK165" s="161">
        <f>ROUND(I165*H165,2)</f>
        <v>0</v>
      </c>
      <c r="BL165" s="14" t="s">
        <v>148</v>
      </c>
      <c r="BM165" s="160" t="s">
        <v>223</v>
      </c>
    </row>
    <row r="166" spans="1:65" s="12" customFormat="1" ht="25.95" customHeight="1">
      <c r="B166" s="134"/>
      <c r="D166" s="135" t="s">
        <v>72</v>
      </c>
      <c r="E166" s="136" t="s">
        <v>224</v>
      </c>
      <c r="F166" s="136" t="s">
        <v>225</v>
      </c>
      <c r="I166" s="137"/>
      <c r="J166" s="138">
        <f>BK166</f>
        <v>0</v>
      </c>
      <c r="L166" s="134"/>
      <c r="M166" s="139"/>
      <c r="N166" s="140"/>
      <c r="O166" s="140"/>
      <c r="P166" s="141">
        <f>P167+P171+P177+P183</f>
        <v>0</v>
      </c>
      <c r="Q166" s="140"/>
      <c r="R166" s="141">
        <f>R167+R171+R177+R183</f>
        <v>1388.0940299999997</v>
      </c>
      <c r="S166" s="140"/>
      <c r="T166" s="142">
        <f>T167+T171+T177+T183</f>
        <v>0</v>
      </c>
      <c r="AR166" s="135" t="s">
        <v>80</v>
      </c>
      <c r="AT166" s="143" t="s">
        <v>72</v>
      </c>
      <c r="AU166" s="143" t="s">
        <v>73</v>
      </c>
      <c r="AY166" s="135" t="s">
        <v>141</v>
      </c>
      <c r="BK166" s="144">
        <f>BK167+BK171+BK177+BK183</f>
        <v>0</v>
      </c>
    </row>
    <row r="167" spans="1:65" s="12" customFormat="1" ht="22.8" customHeight="1">
      <c r="B167" s="134"/>
      <c r="D167" s="135" t="s">
        <v>72</v>
      </c>
      <c r="E167" s="145" t="s">
        <v>226</v>
      </c>
      <c r="F167" s="145" t="s">
        <v>227</v>
      </c>
      <c r="I167" s="137"/>
      <c r="J167" s="146">
        <f>BK167</f>
        <v>0</v>
      </c>
      <c r="L167" s="134"/>
      <c r="M167" s="139"/>
      <c r="N167" s="140"/>
      <c r="O167" s="140"/>
      <c r="P167" s="141">
        <f>SUM(P168:P170)</f>
        <v>0</v>
      </c>
      <c r="Q167" s="140"/>
      <c r="R167" s="141">
        <f>SUM(R168:R170)</f>
        <v>107.62160000000002</v>
      </c>
      <c r="S167" s="140"/>
      <c r="T167" s="142">
        <f>SUM(T168:T170)</f>
        <v>0</v>
      </c>
      <c r="AR167" s="135" t="s">
        <v>80</v>
      </c>
      <c r="AT167" s="143" t="s">
        <v>72</v>
      </c>
      <c r="AU167" s="143" t="s">
        <v>80</v>
      </c>
      <c r="AY167" s="135" t="s">
        <v>141</v>
      </c>
      <c r="BK167" s="144">
        <f>SUM(BK168:BK170)</f>
        <v>0</v>
      </c>
    </row>
    <row r="168" spans="1:65" s="2" customFormat="1" ht="24.15" customHeight="1">
      <c r="A168" s="29"/>
      <c r="B168" s="147"/>
      <c r="C168" s="148" t="s">
        <v>228</v>
      </c>
      <c r="D168" s="148" t="s">
        <v>144</v>
      </c>
      <c r="E168" s="149" t="s">
        <v>229</v>
      </c>
      <c r="F168" s="150" t="s">
        <v>230</v>
      </c>
      <c r="G168" s="151" t="s">
        <v>175</v>
      </c>
      <c r="H168" s="152">
        <v>20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39</v>
      </c>
      <c r="O168" s="58"/>
      <c r="P168" s="158">
        <f>O168*H168</f>
        <v>0</v>
      </c>
      <c r="Q168" s="158">
        <v>0.31628000000000001</v>
      </c>
      <c r="R168" s="158">
        <f>Q168*H168</f>
        <v>6.3255999999999997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148</v>
      </c>
      <c r="AT168" s="160" t="s">
        <v>144</v>
      </c>
      <c r="AU168" s="160" t="s">
        <v>149</v>
      </c>
      <c r="AY168" s="14" t="s">
        <v>141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149</v>
      </c>
      <c r="BK168" s="161">
        <f>ROUND(I168*H168,2)</f>
        <v>0</v>
      </c>
      <c r="BL168" s="14" t="s">
        <v>148</v>
      </c>
      <c r="BM168" s="160" t="s">
        <v>231</v>
      </c>
    </row>
    <row r="169" spans="1:65" s="2" customFormat="1" ht="24.15" customHeight="1">
      <c r="A169" s="29"/>
      <c r="B169" s="147"/>
      <c r="C169" s="148" t="s">
        <v>232</v>
      </c>
      <c r="D169" s="148" t="s">
        <v>144</v>
      </c>
      <c r="E169" s="149" t="s">
        <v>233</v>
      </c>
      <c r="F169" s="150" t="s">
        <v>234</v>
      </c>
      <c r="G169" s="151" t="s">
        <v>175</v>
      </c>
      <c r="H169" s="152">
        <v>20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39</v>
      </c>
      <c r="O169" s="58"/>
      <c r="P169" s="158">
        <f>O169*H169</f>
        <v>0</v>
      </c>
      <c r="Q169" s="158">
        <v>0.37080000000000002</v>
      </c>
      <c r="R169" s="158">
        <f>Q169*H169</f>
        <v>7.4160000000000004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148</v>
      </c>
      <c r="AT169" s="160" t="s">
        <v>144</v>
      </c>
      <c r="AU169" s="160" t="s">
        <v>149</v>
      </c>
      <c r="AY169" s="14" t="s">
        <v>141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149</v>
      </c>
      <c r="BK169" s="161">
        <f>ROUND(I169*H169,2)</f>
        <v>0</v>
      </c>
      <c r="BL169" s="14" t="s">
        <v>148</v>
      </c>
      <c r="BM169" s="160" t="s">
        <v>235</v>
      </c>
    </row>
    <row r="170" spans="1:65" s="2" customFormat="1" ht="24.15" customHeight="1">
      <c r="A170" s="29"/>
      <c r="B170" s="147"/>
      <c r="C170" s="148" t="s">
        <v>236</v>
      </c>
      <c r="D170" s="148" t="s">
        <v>144</v>
      </c>
      <c r="E170" s="149" t="s">
        <v>237</v>
      </c>
      <c r="F170" s="150" t="s">
        <v>238</v>
      </c>
      <c r="G170" s="151" t="s">
        <v>175</v>
      </c>
      <c r="H170" s="152">
        <v>500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>O170*H170</f>
        <v>0</v>
      </c>
      <c r="Q170" s="158">
        <v>0.18776000000000001</v>
      </c>
      <c r="R170" s="158">
        <f>Q170*H170</f>
        <v>93.88000000000001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148</v>
      </c>
      <c r="AT170" s="160" t="s">
        <v>144</v>
      </c>
      <c r="AU170" s="160" t="s">
        <v>149</v>
      </c>
      <c r="AY170" s="14" t="s">
        <v>141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149</v>
      </c>
      <c r="BK170" s="161">
        <f>ROUND(I170*H170,2)</f>
        <v>0</v>
      </c>
      <c r="BL170" s="14" t="s">
        <v>148</v>
      </c>
      <c r="BM170" s="160" t="s">
        <v>239</v>
      </c>
    </row>
    <row r="171" spans="1:65" s="12" customFormat="1" ht="22.8" customHeight="1">
      <c r="B171" s="134"/>
      <c r="D171" s="135" t="s">
        <v>72</v>
      </c>
      <c r="E171" s="145" t="s">
        <v>240</v>
      </c>
      <c r="F171" s="145" t="s">
        <v>241</v>
      </c>
      <c r="I171" s="137"/>
      <c r="J171" s="146">
        <f>BK171</f>
        <v>0</v>
      </c>
      <c r="L171" s="134"/>
      <c r="M171" s="139"/>
      <c r="N171" s="140"/>
      <c r="O171" s="140"/>
      <c r="P171" s="141">
        <f>SUM(P172:P176)</f>
        <v>0</v>
      </c>
      <c r="Q171" s="140"/>
      <c r="R171" s="141">
        <f>SUM(R172:R176)</f>
        <v>1112.1317799999999</v>
      </c>
      <c r="S171" s="140"/>
      <c r="T171" s="142">
        <f>SUM(T172:T176)</f>
        <v>0</v>
      </c>
      <c r="AR171" s="135" t="s">
        <v>80</v>
      </c>
      <c r="AT171" s="143" t="s">
        <v>72</v>
      </c>
      <c r="AU171" s="143" t="s">
        <v>80</v>
      </c>
      <c r="AY171" s="135" t="s">
        <v>141</v>
      </c>
      <c r="BK171" s="144">
        <f>SUM(BK172:BK176)</f>
        <v>0</v>
      </c>
    </row>
    <row r="172" spans="1:65" s="2" customFormat="1" ht="33" customHeight="1">
      <c r="A172" s="29"/>
      <c r="B172" s="147"/>
      <c r="C172" s="148" t="s">
        <v>242</v>
      </c>
      <c r="D172" s="148" t="s">
        <v>144</v>
      </c>
      <c r="E172" s="149" t="s">
        <v>243</v>
      </c>
      <c r="F172" s="150" t="s">
        <v>244</v>
      </c>
      <c r="G172" s="151" t="s">
        <v>175</v>
      </c>
      <c r="H172" s="152">
        <v>3119</v>
      </c>
      <c r="I172" s="153"/>
      <c r="J172" s="154">
        <f>ROUND(I172*H172,2)</f>
        <v>0</v>
      </c>
      <c r="K172" s="155"/>
      <c r="L172" s="30"/>
      <c r="M172" s="156" t="s">
        <v>1</v>
      </c>
      <c r="N172" s="157" t="s">
        <v>39</v>
      </c>
      <c r="O172" s="58"/>
      <c r="P172" s="158">
        <f>O172*H172</f>
        <v>0</v>
      </c>
      <c r="Q172" s="158">
        <v>6.0099999999999997E-3</v>
      </c>
      <c r="R172" s="158">
        <f>Q172*H172</f>
        <v>18.745189999999997</v>
      </c>
      <c r="S172" s="158">
        <v>0</v>
      </c>
      <c r="T172" s="15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148</v>
      </c>
      <c r="AT172" s="160" t="s">
        <v>144</v>
      </c>
      <c r="AU172" s="160" t="s">
        <v>149</v>
      </c>
      <c r="AY172" s="14" t="s">
        <v>141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149</v>
      </c>
      <c r="BK172" s="161">
        <f>ROUND(I172*H172,2)</f>
        <v>0</v>
      </c>
      <c r="BL172" s="14" t="s">
        <v>148</v>
      </c>
      <c r="BM172" s="160" t="s">
        <v>245</v>
      </c>
    </row>
    <row r="173" spans="1:65" s="2" customFormat="1" ht="33" customHeight="1">
      <c r="A173" s="29"/>
      <c r="B173" s="147"/>
      <c r="C173" s="148" t="s">
        <v>246</v>
      </c>
      <c r="D173" s="148" t="s">
        <v>144</v>
      </c>
      <c r="E173" s="149" t="s">
        <v>247</v>
      </c>
      <c r="F173" s="150" t="s">
        <v>248</v>
      </c>
      <c r="G173" s="151" t="s">
        <v>175</v>
      </c>
      <c r="H173" s="152">
        <v>3119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39</v>
      </c>
      <c r="O173" s="58"/>
      <c r="P173" s="158">
        <f>O173*H173</f>
        <v>0</v>
      </c>
      <c r="Q173" s="158">
        <v>5.1000000000000004E-4</v>
      </c>
      <c r="R173" s="158">
        <f>Q173*H173</f>
        <v>1.5906900000000002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148</v>
      </c>
      <c r="AT173" s="160" t="s">
        <v>144</v>
      </c>
      <c r="AU173" s="160" t="s">
        <v>149</v>
      </c>
      <c r="AY173" s="14" t="s">
        <v>141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149</v>
      </c>
      <c r="BK173" s="161">
        <f>ROUND(I173*H173,2)</f>
        <v>0</v>
      </c>
      <c r="BL173" s="14" t="s">
        <v>148</v>
      </c>
      <c r="BM173" s="160" t="s">
        <v>249</v>
      </c>
    </row>
    <row r="174" spans="1:65" s="2" customFormat="1" ht="24.15" customHeight="1">
      <c r="A174" s="29"/>
      <c r="B174" s="147"/>
      <c r="C174" s="148" t="s">
        <v>8</v>
      </c>
      <c r="D174" s="148" t="s">
        <v>144</v>
      </c>
      <c r="E174" s="149" t="s">
        <v>250</v>
      </c>
      <c r="F174" s="150" t="s">
        <v>251</v>
      </c>
      <c r="G174" s="151" t="s">
        <v>175</v>
      </c>
      <c r="H174" s="152">
        <v>111</v>
      </c>
      <c r="I174" s="153"/>
      <c r="J174" s="154">
        <f>ROUND(I174*H174,2)</f>
        <v>0</v>
      </c>
      <c r="K174" s="155"/>
      <c r="L174" s="30"/>
      <c r="M174" s="156" t="s">
        <v>1</v>
      </c>
      <c r="N174" s="157" t="s">
        <v>39</v>
      </c>
      <c r="O174" s="58"/>
      <c r="P174" s="158">
        <f>O174*H174</f>
        <v>0</v>
      </c>
      <c r="Q174" s="158">
        <v>0.26375999999999999</v>
      </c>
      <c r="R174" s="158">
        <f>Q174*H174</f>
        <v>29.277359999999998</v>
      </c>
      <c r="S174" s="158">
        <v>0</v>
      </c>
      <c r="T174" s="15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148</v>
      </c>
      <c r="AT174" s="160" t="s">
        <v>144</v>
      </c>
      <c r="AU174" s="160" t="s">
        <v>149</v>
      </c>
      <c r="AY174" s="14" t="s">
        <v>141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149</v>
      </c>
      <c r="BK174" s="161">
        <f>ROUND(I174*H174,2)</f>
        <v>0</v>
      </c>
      <c r="BL174" s="14" t="s">
        <v>148</v>
      </c>
      <c r="BM174" s="160" t="s">
        <v>252</v>
      </c>
    </row>
    <row r="175" spans="1:65" s="2" customFormat="1" ht="33" customHeight="1">
      <c r="A175" s="29"/>
      <c r="B175" s="147"/>
      <c r="C175" s="148" t="s">
        <v>213</v>
      </c>
      <c r="D175" s="148" t="s">
        <v>144</v>
      </c>
      <c r="E175" s="149" t="s">
        <v>253</v>
      </c>
      <c r="F175" s="150" t="s">
        <v>254</v>
      </c>
      <c r="G175" s="151" t="s">
        <v>175</v>
      </c>
      <c r="H175" s="152">
        <v>3119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39</v>
      </c>
      <c r="O175" s="58"/>
      <c r="P175" s="158">
        <f>O175*H175</f>
        <v>0</v>
      </c>
      <c r="Q175" s="158">
        <v>0.12966</v>
      </c>
      <c r="R175" s="158">
        <f>Q175*H175</f>
        <v>404.40953999999999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148</v>
      </c>
      <c r="AT175" s="160" t="s">
        <v>144</v>
      </c>
      <c r="AU175" s="160" t="s">
        <v>149</v>
      </c>
      <c r="AY175" s="14" t="s">
        <v>141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149</v>
      </c>
      <c r="BK175" s="161">
        <f>ROUND(I175*H175,2)</f>
        <v>0</v>
      </c>
      <c r="BL175" s="14" t="s">
        <v>148</v>
      </c>
      <c r="BM175" s="160" t="s">
        <v>255</v>
      </c>
    </row>
    <row r="176" spans="1:65" s="2" customFormat="1" ht="37.799999999999997" customHeight="1">
      <c r="A176" s="29"/>
      <c r="B176" s="147"/>
      <c r="C176" s="148" t="s">
        <v>224</v>
      </c>
      <c r="D176" s="148" t="s">
        <v>144</v>
      </c>
      <c r="E176" s="149" t="s">
        <v>256</v>
      </c>
      <c r="F176" s="150" t="s">
        <v>257</v>
      </c>
      <c r="G176" s="151" t="s">
        <v>175</v>
      </c>
      <c r="H176" s="152">
        <v>3119</v>
      </c>
      <c r="I176" s="153"/>
      <c r="J176" s="154">
        <f>ROUND(I176*H176,2)</f>
        <v>0</v>
      </c>
      <c r="K176" s="155"/>
      <c r="L176" s="30"/>
      <c r="M176" s="156" t="s">
        <v>1</v>
      </c>
      <c r="N176" s="157" t="s">
        <v>39</v>
      </c>
      <c r="O176" s="58"/>
      <c r="P176" s="158">
        <f>O176*H176</f>
        <v>0</v>
      </c>
      <c r="Q176" s="158">
        <v>0.21099999999999999</v>
      </c>
      <c r="R176" s="158">
        <f>Q176*H176</f>
        <v>658.10899999999992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148</v>
      </c>
      <c r="AT176" s="160" t="s">
        <v>144</v>
      </c>
      <c r="AU176" s="160" t="s">
        <v>149</v>
      </c>
      <c r="AY176" s="14" t="s">
        <v>141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149</v>
      </c>
      <c r="BK176" s="161">
        <f>ROUND(I176*H176,2)</f>
        <v>0</v>
      </c>
      <c r="BL176" s="14" t="s">
        <v>148</v>
      </c>
      <c r="BM176" s="160" t="s">
        <v>258</v>
      </c>
    </row>
    <row r="177" spans="1:65" s="12" customFormat="1" ht="22.8" customHeight="1">
      <c r="B177" s="134"/>
      <c r="D177" s="135" t="s">
        <v>72</v>
      </c>
      <c r="E177" s="145" t="s">
        <v>259</v>
      </c>
      <c r="F177" s="145" t="s">
        <v>199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SUM(P178:P182)</f>
        <v>0</v>
      </c>
      <c r="Q177" s="140"/>
      <c r="R177" s="141">
        <f>SUM(R178:R182)</f>
        <v>43.950030000000005</v>
      </c>
      <c r="S177" s="140"/>
      <c r="T177" s="142">
        <f>SUM(T178:T182)</f>
        <v>0</v>
      </c>
      <c r="AR177" s="135" t="s">
        <v>80</v>
      </c>
      <c r="AT177" s="143" t="s">
        <v>72</v>
      </c>
      <c r="AU177" s="143" t="s">
        <v>80</v>
      </c>
      <c r="AY177" s="135" t="s">
        <v>141</v>
      </c>
      <c r="BK177" s="144">
        <f>SUM(BK178:BK182)</f>
        <v>0</v>
      </c>
    </row>
    <row r="178" spans="1:65" s="2" customFormat="1" ht="37.799999999999997" customHeight="1">
      <c r="A178" s="29"/>
      <c r="B178" s="147"/>
      <c r="C178" s="148" t="s">
        <v>260</v>
      </c>
      <c r="D178" s="148" t="s">
        <v>144</v>
      </c>
      <c r="E178" s="149" t="s">
        <v>261</v>
      </c>
      <c r="F178" s="150" t="s">
        <v>262</v>
      </c>
      <c r="G178" s="151" t="s">
        <v>188</v>
      </c>
      <c r="H178" s="152">
        <v>390</v>
      </c>
      <c r="I178" s="153"/>
      <c r="J178" s="154">
        <f>ROUND(I178*H178,2)</f>
        <v>0</v>
      </c>
      <c r="K178" s="155"/>
      <c r="L178" s="30"/>
      <c r="M178" s="156" t="s">
        <v>1</v>
      </c>
      <c r="N178" s="157" t="s">
        <v>39</v>
      </c>
      <c r="O178" s="58"/>
      <c r="P178" s="158">
        <f>O178*H178</f>
        <v>0</v>
      </c>
      <c r="Q178" s="158">
        <v>1.1E-4</v>
      </c>
      <c r="R178" s="158">
        <f>Q178*H178</f>
        <v>4.2900000000000001E-2</v>
      </c>
      <c r="S178" s="158">
        <v>0</v>
      </c>
      <c r="T178" s="15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148</v>
      </c>
      <c r="AT178" s="160" t="s">
        <v>144</v>
      </c>
      <c r="AU178" s="160" t="s">
        <v>149</v>
      </c>
      <c r="AY178" s="14" t="s">
        <v>141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4" t="s">
        <v>149</v>
      </c>
      <c r="BK178" s="161">
        <f>ROUND(I178*H178,2)</f>
        <v>0</v>
      </c>
      <c r="BL178" s="14" t="s">
        <v>148</v>
      </c>
      <c r="BM178" s="160" t="s">
        <v>263</v>
      </c>
    </row>
    <row r="179" spans="1:65" s="2" customFormat="1" ht="37.799999999999997" customHeight="1">
      <c r="A179" s="29"/>
      <c r="B179" s="147"/>
      <c r="C179" s="148" t="s">
        <v>264</v>
      </c>
      <c r="D179" s="148" t="s">
        <v>144</v>
      </c>
      <c r="E179" s="149" t="s">
        <v>265</v>
      </c>
      <c r="F179" s="150" t="s">
        <v>266</v>
      </c>
      <c r="G179" s="151" t="s">
        <v>175</v>
      </c>
      <c r="H179" s="152">
        <v>9</v>
      </c>
      <c r="I179" s="153"/>
      <c r="J179" s="154">
        <f>ROUND(I179*H179,2)</f>
        <v>0</v>
      </c>
      <c r="K179" s="155"/>
      <c r="L179" s="30"/>
      <c r="M179" s="156" t="s">
        <v>1</v>
      </c>
      <c r="N179" s="157" t="s">
        <v>39</v>
      </c>
      <c r="O179" s="58"/>
      <c r="P179" s="158">
        <f>O179*H179</f>
        <v>0</v>
      </c>
      <c r="Q179" s="158">
        <v>8.9999999999999998E-4</v>
      </c>
      <c r="R179" s="158">
        <f>Q179*H179</f>
        <v>8.0999999999999996E-3</v>
      </c>
      <c r="S179" s="158">
        <v>0</v>
      </c>
      <c r="T179" s="159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148</v>
      </c>
      <c r="AT179" s="160" t="s">
        <v>144</v>
      </c>
      <c r="AU179" s="160" t="s">
        <v>149</v>
      </c>
      <c r="AY179" s="14" t="s">
        <v>141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4" t="s">
        <v>149</v>
      </c>
      <c r="BK179" s="161">
        <f>ROUND(I179*H179,2)</f>
        <v>0</v>
      </c>
      <c r="BL179" s="14" t="s">
        <v>148</v>
      </c>
      <c r="BM179" s="160" t="s">
        <v>267</v>
      </c>
    </row>
    <row r="180" spans="1:65" s="2" customFormat="1" ht="33" customHeight="1">
      <c r="A180" s="29"/>
      <c r="B180" s="147"/>
      <c r="C180" s="148" t="s">
        <v>268</v>
      </c>
      <c r="D180" s="148" t="s">
        <v>144</v>
      </c>
      <c r="E180" s="149" t="s">
        <v>269</v>
      </c>
      <c r="F180" s="150" t="s">
        <v>270</v>
      </c>
      <c r="G180" s="151" t="s">
        <v>188</v>
      </c>
      <c r="H180" s="152">
        <v>162</v>
      </c>
      <c r="I180" s="153"/>
      <c r="J180" s="154">
        <f>ROUND(I180*H180,2)</f>
        <v>0</v>
      </c>
      <c r="K180" s="155"/>
      <c r="L180" s="30"/>
      <c r="M180" s="156" t="s">
        <v>1</v>
      </c>
      <c r="N180" s="157" t="s">
        <v>39</v>
      </c>
      <c r="O180" s="58"/>
      <c r="P180" s="158">
        <f>O180*H180</f>
        <v>0</v>
      </c>
      <c r="Q180" s="158">
        <v>0.19843</v>
      </c>
      <c r="R180" s="158">
        <f>Q180*H180</f>
        <v>32.145659999999999</v>
      </c>
      <c r="S180" s="158">
        <v>0</v>
      </c>
      <c r="T180" s="15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148</v>
      </c>
      <c r="AT180" s="160" t="s">
        <v>144</v>
      </c>
      <c r="AU180" s="160" t="s">
        <v>149</v>
      </c>
      <c r="AY180" s="14" t="s">
        <v>141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4" t="s">
        <v>149</v>
      </c>
      <c r="BK180" s="161">
        <f>ROUND(I180*H180,2)</f>
        <v>0</v>
      </c>
      <c r="BL180" s="14" t="s">
        <v>148</v>
      </c>
      <c r="BM180" s="160" t="s">
        <v>271</v>
      </c>
    </row>
    <row r="181" spans="1:65" s="2" customFormat="1" ht="21.75" customHeight="1">
      <c r="A181" s="29"/>
      <c r="B181" s="147"/>
      <c r="C181" s="162" t="s">
        <v>272</v>
      </c>
      <c r="D181" s="162" t="s">
        <v>221</v>
      </c>
      <c r="E181" s="163" t="s">
        <v>273</v>
      </c>
      <c r="F181" s="164" t="s">
        <v>274</v>
      </c>
      <c r="G181" s="165" t="s">
        <v>275</v>
      </c>
      <c r="H181" s="166">
        <v>118.17</v>
      </c>
      <c r="I181" s="167"/>
      <c r="J181" s="168">
        <f>ROUND(I181*H181,2)</f>
        <v>0</v>
      </c>
      <c r="K181" s="169"/>
      <c r="L181" s="170"/>
      <c r="M181" s="171" t="s">
        <v>1</v>
      </c>
      <c r="N181" s="172" t="s">
        <v>39</v>
      </c>
      <c r="O181" s="58"/>
      <c r="P181" s="158">
        <f>O181*H181</f>
        <v>0</v>
      </c>
      <c r="Q181" s="158">
        <v>8.1000000000000003E-2</v>
      </c>
      <c r="R181" s="158">
        <f>Q181*H181</f>
        <v>9.5717700000000008</v>
      </c>
      <c r="S181" s="158">
        <v>0</v>
      </c>
      <c r="T181" s="15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185</v>
      </c>
      <c r="AT181" s="160" t="s">
        <v>221</v>
      </c>
      <c r="AU181" s="160" t="s">
        <v>149</v>
      </c>
      <c r="AY181" s="14" t="s">
        <v>141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4" t="s">
        <v>149</v>
      </c>
      <c r="BK181" s="161">
        <f>ROUND(I181*H181,2)</f>
        <v>0</v>
      </c>
      <c r="BL181" s="14" t="s">
        <v>148</v>
      </c>
      <c r="BM181" s="160" t="s">
        <v>276</v>
      </c>
    </row>
    <row r="182" spans="1:65" s="2" customFormat="1" ht="24.15" customHeight="1">
      <c r="A182" s="29"/>
      <c r="B182" s="147"/>
      <c r="C182" s="162" t="s">
        <v>277</v>
      </c>
      <c r="D182" s="162" t="s">
        <v>221</v>
      </c>
      <c r="E182" s="163" t="s">
        <v>278</v>
      </c>
      <c r="F182" s="164" t="s">
        <v>279</v>
      </c>
      <c r="G182" s="165" t="s">
        <v>275</v>
      </c>
      <c r="H182" s="166">
        <v>45.45</v>
      </c>
      <c r="I182" s="167"/>
      <c r="J182" s="168">
        <f>ROUND(I182*H182,2)</f>
        <v>0</v>
      </c>
      <c r="K182" s="169"/>
      <c r="L182" s="170"/>
      <c r="M182" s="171" t="s">
        <v>1</v>
      </c>
      <c r="N182" s="172" t="s">
        <v>39</v>
      </c>
      <c r="O182" s="58"/>
      <c r="P182" s="158">
        <f>O182*H182</f>
        <v>0</v>
      </c>
      <c r="Q182" s="158">
        <v>4.8000000000000001E-2</v>
      </c>
      <c r="R182" s="158">
        <f>Q182*H182</f>
        <v>2.1816</v>
      </c>
      <c r="S182" s="158">
        <v>0</v>
      </c>
      <c r="T182" s="159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185</v>
      </c>
      <c r="AT182" s="160" t="s">
        <v>221</v>
      </c>
      <c r="AU182" s="160" t="s">
        <v>149</v>
      </c>
      <c r="AY182" s="14" t="s">
        <v>141</v>
      </c>
      <c r="BE182" s="161">
        <f>IF(N182="základná",J182,0)</f>
        <v>0</v>
      </c>
      <c r="BF182" s="161">
        <f>IF(N182="znížená",J182,0)</f>
        <v>0</v>
      </c>
      <c r="BG182" s="161">
        <f>IF(N182="zákl. prenesená",J182,0)</f>
        <v>0</v>
      </c>
      <c r="BH182" s="161">
        <f>IF(N182="zníž. prenesená",J182,0)</f>
        <v>0</v>
      </c>
      <c r="BI182" s="161">
        <f>IF(N182="nulová",J182,0)</f>
        <v>0</v>
      </c>
      <c r="BJ182" s="14" t="s">
        <v>149</v>
      </c>
      <c r="BK182" s="161">
        <f>ROUND(I182*H182,2)</f>
        <v>0</v>
      </c>
      <c r="BL182" s="14" t="s">
        <v>148</v>
      </c>
      <c r="BM182" s="160" t="s">
        <v>280</v>
      </c>
    </row>
    <row r="183" spans="1:65" s="12" customFormat="1" ht="22.8" customHeight="1">
      <c r="B183" s="134"/>
      <c r="D183" s="135" t="s">
        <v>72</v>
      </c>
      <c r="E183" s="145" t="s">
        <v>259</v>
      </c>
      <c r="F183" s="145" t="s">
        <v>199</v>
      </c>
      <c r="I183" s="137"/>
      <c r="J183" s="146">
        <f>BK183</f>
        <v>0</v>
      </c>
      <c r="L183" s="134"/>
      <c r="M183" s="139"/>
      <c r="N183" s="140"/>
      <c r="O183" s="140"/>
      <c r="P183" s="141">
        <f>SUM(P184:P196)</f>
        <v>0</v>
      </c>
      <c r="Q183" s="140"/>
      <c r="R183" s="141">
        <f>SUM(R184:R196)</f>
        <v>124.39062000000001</v>
      </c>
      <c r="S183" s="140"/>
      <c r="T183" s="142">
        <f>SUM(T184:T196)</f>
        <v>0</v>
      </c>
      <c r="AR183" s="135" t="s">
        <v>80</v>
      </c>
      <c r="AT183" s="143" t="s">
        <v>72</v>
      </c>
      <c r="AU183" s="143" t="s">
        <v>80</v>
      </c>
      <c r="AY183" s="135" t="s">
        <v>141</v>
      </c>
      <c r="BK183" s="144">
        <f>SUM(BK184:BK196)</f>
        <v>0</v>
      </c>
    </row>
    <row r="184" spans="1:65" s="2" customFormat="1" ht="24.15" customHeight="1">
      <c r="A184" s="29"/>
      <c r="B184" s="147"/>
      <c r="C184" s="148" t="s">
        <v>281</v>
      </c>
      <c r="D184" s="148" t="s">
        <v>144</v>
      </c>
      <c r="E184" s="149" t="s">
        <v>282</v>
      </c>
      <c r="F184" s="150" t="s">
        <v>283</v>
      </c>
      <c r="G184" s="151" t="s">
        <v>284</v>
      </c>
      <c r="H184" s="152">
        <v>1</v>
      </c>
      <c r="I184" s="153"/>
      <c r="J184" s="154">
        <f t="shared" ref="J184:J196" si="0">ROUND(I184*H184,2)</f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ref="P184:P196" si="1">O184*H184</f>
        <v>0</v>
      </c>
      <c r="Q184" s="158">
        <v>0</v>
      </c>
      <c r="R184" s="158">
        <f t="shared" ref="R184:R196" si="2">Q184*H184</f>
        <v>0</v>
      </c>
      <c r="S184" s="158">
        <v>0</v>
      </c>
      <c r="T184" s="159">
        <f t="shared" ref="T184:T196" si="3"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148</v>
      </c>
      <c r="AT184" s="160" t="s">
        <v>144</v>
      </c>
      <c r="AU184" s="160" t="s">
        <v>149</v>
      </c>
      <c r="AY184" s="14" t="s">
        <v>141</v>
      </c>
      <c r="BE184" s="161">
        <f t="shared" ref="BE184:BE196" si="4">IF(N184="základná",J184,0)</f>
        <v>0</v>
      </c>
      <c r="BF184" s="161">
        <f t="shared" ref="BF184:BF196" si="5">IF(N184="znížená",J184,0)</f>
        <v>0</v>
      </c>
      <c r="BG184" s="161">
        <f t="shared" ref="BG184:BG196" si="6">IF(N184="zákl. prenesená",J184,0)</f>
        <v>0</v>
      </c>
      <c r="BH184" s="161">
        <f t="shared" ref="BH184:BH196" si="7">IF(N184="zníž. prenesená",J184,0)</f>
        <v>0</v>
      </c>
      <c r="BI184" s="161">
        <f t="shared" ref="BI184:BI196" si="8">IF(N184="nulová",J184,0)</f>
        <v>0</v>
      </c>
      <c r="BJ184" s="14" t="s">
        <v>149</v>
      </c>
      <c r="BK184" s="161">
        <f t="shared" ref="BK184:BK196" si="9">ROUND(I184*H184,2)</f>
        <v>0</v>
      </c>
      <c r="BL184" s="14" t="s">
        <v>148</v>
      </c>
      <c r="BM184" s="160" t="s">
        <v>285</v>
      </c>
    </row>
    <row r="185" spans="1:65" s="2" customFormat="1" ht="33" customHeight="1">
      <c r="A185" s="29"/>
      <c r="B185" s="147"/>
      <c r="C185" s="148" t="s">
        <v>286</v>
      </c>
      <c r="D185" s="148" t="s">
        <v>144</v>
      </c>
      <c r="E185" s="149" t="s">
        <v>287</v>
      </c>
      <c r="F185" s="150" t="s">
        <v>288</v>
      </c>
      <c r="G185" s="151" t="s">
        <v>188</v>
      </c>
      <c r="H185" s="152">
        <v>122</v>
      </c>
      <c r="I185" s="153"/>
      <c r="J185" s="154">
        <f t="shared" si="0"/>
        <v>0</v>
      </c>
      <c r="K185" s="155"/>
      <c r="L185" s="30"/>
      <c r="M185" s="156" t="s">
        <v>1</v>
      </c>
      <c r="N185" s="157" t="s">
        <v>39</v>
      </c>
      <c r="O185" s="58"/>
      <c r="P185" s="158">
        <f t="shared" si="1"/>
        <v>0</v>
      </c>
      <c r="Q185" s="158">
        <v>0.15906000000000001</v>
      </c>
      <c r="R185" s="158">
        <f t="shared" si="2"/>
        <v>19.40532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148</v>
      </c>
      <c r="AT185" s="160" t="s">
        <v>144</v>
      </c>
      <c r="AU185" s="160" t="s">
        <v>149</v>
      </c>
      <c r="AY185" s="14" t="s">
        <v>141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149</v>
      </c>
      <c r="BK185" s="161">
        <f t="shared" si="9"/>
        <v>0</v>
      </c>
      <c r="BL185" s="14" t="s">
        <v>148</v>
      </c>
      <c r="BM185" s="160" t="s">
        <v>289</v>
      </c>
    </row>
    <row r="186" spans="1:65" s="2" customFormat="1" ht="24.15" customHeight="1">
      <c r="A186" s="29"/>
      <c r="B186" s="147"/>
      <c r="C186" s="148" t="s">
        <v>290</v>
      </c>
      <c r="D186" s="148" t="s">
        <v>144</v>
      </c>
      <c r="E186" s="149" t="s">
        <v>291</v>
      </c>
      <c r="F186" s="150" t="s">
        <v>292</v>
      </c>
      <c r="G186" s="151" t="s">
        <v>188</v>
      </c>
      <c r="H186" s="152">
        <v>45</v>
      </c>
      <c r="I186" s="153"/>
      <c r="J186" s="154">
        <f t="shared" si="0"/>
        <v>0</v>
      </c>
      <c r="K186" s="155"/>
      <c r="L186" s="30"/>
      <c r="M186" s="156" t="s">
        <v>1</v>
      </c>
      <c r="N186" s="157" t="s">
        <v>39</v>
      </c>
      <c r="O186" s="58"/>
      <c r="P186" s="158">
        <f t="shared" si="1"/>
        <v>0</v>
      </c>
      <c r="Q186" s="158">
        <v>0.15906000000000001</v>
      </c>
      <c r="R186" s="158">
        <f t="shared" si="2"/>
        <v>7.1577000000000002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148</v>
      </c>
      <c r="AT186" s="160" t="s">
        <v>144</v>
      </c>
      <c r="AU186" s="160" t="s">
        <v>149</v>
      </c>
      <c r="AY186" s="14" t="s">
        <v>141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149</v>
      </c>
      <c r="BK186" s="161">
        <f t="shared" si="9"/>
        <v>0</v>
      </c>
      <c r="BL186" s="14" t="s">
        <v>148</v>
      </c>
      <c r="BM186" s="160" t="s">
        <v>293</v>
      </c>
    </row>
    <row r="187" spans="1:65" s="2" customFormat="1" ht="24.15" customHeight="1">
      <c r="A187" s="29"/>
      <c r="B187" s="147"/>
      <c r="C187" s="162" t="s">
        <v>294</v>
      </c>
      <c r="D187" s="162" t="s">
        <v>221</v>
      </c>
      <c r="E187" s="163" t="s">
        <v>295</v>
      </c>
      <c r="F187" s="164" t="s">
        <v>296</v>
      </c>
      <c r="G187" s="165" t="s">
        <v>275</v>
      </c>
      <c r="H187" s="166">
        <v>368.44</v>
      </c>
      <c r="I187" s="167"/>
      <c r="J187" s="168">
        <f t="shared" si="0"/>
        <v>0</v>
      </c>
      <c r="K187" s="169"/>
      <c r="L187" s="170"/>
      <c r="M187" s="171" t="s">
        <v>1</v>
      </c>
      <c r="N187" s="172" t="s">
        <v>39</v>
      </c>
      <c r="O187" s="58"/>
      <c r="P187" s="158">
        <f t="shared" si="1"/>
        <v>0</v>
      </c>
      <c r="Q187" s="158">
        <v>3.4000000000000002E-2</v>
      </c>
      <c r="R187" s="158">
        <f t="shared" si="2"/>
        <v>12.526960000000001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185</v>
      </c>
      <c r="AT187" s="160" t="s">
        <v>221</v>
      </c>
      <c r="AU187" s="160" t="s">
        <v>149</v>
      </c>
      <c r="AY187" s="14" t="s">
        <v>141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149</v>
      </c>
      <c r="BK187" s="161">
        <f t="shared" si="9"/>
        <v>0</v>
      </c>
      <c r="BL187" s="14" t="s">
        <v>148</v>
      </c>
      <c r="BM187" s="160" t="s">
        <v>297</v>
      </c>
    </row>
    <row r="188" spans="1:65" s="2" customFormat="1" ht="24.15" customHeight="1">
      <c r="A188" s="29"/>
      <c r="B188" s="147"/>
      <c r="C188" s="162" t="s">
        <v>298</v>
      </c>
      <c r="D188" s="162" t="s">
        <v>221</v>
      </c>
      <c r="E188" s="163" t="s">
        <v>299</v>
      </c>
      <c r="F188" s="164" t="s">
        <v>300</v>
      </c>
      <c r="G188" s="165" t="s">
        <v>275</v>
      </c>
      <c r="H188" s="166">
        <v>91.8</v>
      </c>
      <c r="I188" s="167"/>
      <c r="J188" s="168">
        <f t="shared" si="0"/>
        <v>0</v>
      </c>
      <c r="K188" s="169"/>
      <c r="L188" s="170"/>
      <c r="M188" s="171" t="s">
        <v>1</v>
      </c>
      <c r="N188" s="172" t="s">
        <v>39</v>
      </c>
      <c r="O188" s="58"/>
      <c r="P188" s="158">
        <f t="shared" si="1"/>
        <v>0</v>
      </c>
      <c r="Q188" s="158">
        <v>2.9100000000000001E-2</v>
      </c>
      <c r="R188" s="158">
        <f t="shared" si="2"/>
        <v>2.6713800000000001</v>
      </c>
      <c r="S188" s="158">
        <v>0</v>
      </c>
      <c r="T188" s="159">
        <f t="shared" si="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185</v>
      </c>
      <c r="AT188" s="160" t="s">
        <v>221</v>
      </c>
      <c r="AU188" s="160" t="s">
        <v>149</v>
      </c>
      <c r="AY188" s="14" t="s">
        <v>141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4" t="s">
        <v>149</v>
      </c>
      <c r="BK188" s="161">
        <f t="shared" si="9"/>
        <v>0</v>
      </c>
      <c r="BL188" s="14" t="s">
        <v>148</v>
      </c>
      <c r="BM188" s="160" t="s">
        <v>301</v>
      </c>
    </row>
    <row r="189" spans="1:65" s="2" customFormat="1" ht="21.75" customHeight="1">
      <c r="A189" s="29"/>
      <c r="B189" s="147"/>
      <c r="C189" s="162" t="s">
        <v>302</v>
      </c>
      <c r="D189" s="162" t="s">
        <v>221</v>
      </c>
      <c r="E189" s="163" t="s">
        <v>303</v>
      </c>
      <c r="F189" s="164" t="s">
        <v>304</v>
      </c>
      <c r="G189" s="165" t="s">
        <v>275</v>
      </c>
      <c r="H189" s="166">
        <v>985.76</v>
      </c>
      <c r="I189" s="167"/>
      <c r="J189" s="168">
        <f t="shared" si="0"/>
        <v>0</v>
      </c>
      <c r="K189" s="169"/>
      <c r="L189" s="170"/>
      <c r="M189" s="171" t="s">
        <v>1</v>
      </c>
      <c r="N189" s="172" t="s">
        <v>39</v>
      </c>
      <c r="O189" s="58"/>
      <c r="P189" s="158">
        <f t="shared" si="1"/>
        <v>0</v>
      </c>
      <c r="Q189" s="158">
        <v>2.2499999999999999E-2</v>
      </c>
      <c r="R189" s="158">
        <f t="shared" si="2"/>
        <v>22.179600000000001</v>
      </c>
      <c r="S189" s="158">
        <v>0</v>
      </c>
      <c r="T189" s="159">
        <f t="shared" si="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185</v>
      </c>
      <c r="AT189" s="160" t="s">
        <v>221</v>
      </c>
      <c r="AU189" s="160" t="s">
        <v>149</v>
      </c>
      <c r="AY189" s="14" t="s">
        <v>141</v>
      </c>
      <c r="BE189" s="161">
        <f t="shared" si="4"/>
        <v>0</v>
      </c>
      <c r="BF189" s="161">
        <f t="shared" si="5"/>
        <v>0</v>
      </c>
      <c r="BG189" s="161">
        <f t="shared" si="6"/>
        <v>0</v>
      </c>
      <c r="BH189" s="161">
        <f t="shared" si="7"/>
        <v>0</v>
      </c>
      <c r="BI189" s="161">
        <f t="shared" si="8"/>
        <v>0</v>
      </c>
      <c r="BJ189" s="14" t="s">
        <v>149</v>
      </c>
      <c r="BK189" s="161">
        <f t="shared" si="9"/>
        <v>0</v>
      </c>
      <c r="BL189" s="14" t="s">
        <v>148</v>
      </c>
      <c r="BM189" s="160" t="s">
        <v>305</v>
      </c>
    </row>
    <row r="190" spans="1:65" s="2" customFormat="1" ht="33" customHeight="1">
      <c r="A190" s="29"/>
      <c r="B190" s="147"/>
      <c r="C190" s="148" t="s">
        <v>306</v>
      </c>
      <c r="D190" s="148" t="s">
        <v>144</v>
      </c>
      <c r="E190" s="149" t="s">
        <v>307</v>
      </c>
      <c r="F190" s="150" t="s">
        <v>308</v>
      </c>
      <c r="G190" s="151" t="s">
        <v>275</v>
      </c>
      <c r="H190" s="152">
        <v>13</v>
      </c>
      <c r="I190" s="153"/>
      <c r="J190" s="154">
        <f t="shared" si="0"/>
        <v>0</v>
      </c>
      <c r="K190" s="155"/>
      <c r="L190" s="30"/>
      <c r="M190" s="156" t="s">
        <v>1</v>
      </c>
      <c r="N190" s="157" t="s">
        <v>39</v>
      </c>
      <c r="O190" s="58"/>
      <c r="P190" s="158">
        <f t="shared" si="1"/>
        <v>0</v>
      </c>
      <c r="Q190" s="158">
        <v>1.6167899999999999</v>
      </c>
      <c r="R190" s="158">
        <f t="shared" si="2"/>
        <v>21.018270000000001</v>
      </c>
      <c r="S190" s="158">
        <v>0</v>
      </c>
      <c r="T190" s="159">
        <f t="shared" si="3"/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60" t="s">
        <v>148</v>
      </c>
      <c r="AT190" s="160" t="s">
        <v>144</v>
      </c>
      <c r="AU190" s="160" t="s">
        <v>149</v>
      </c>
      <c r="AY190" s="14" t="s">
        <v>141</v>
      </c>
      <c r="BE190" s="161">
        <f t="shared" si="4"/>
        <v>0</v>
      </c>
      <c r="BF190" s="161">
        <f t="shared" si="5"/>
        <v>0</v>
      </c>
      <c r="BG190" s="161">
        <f t="shared" si="6"/>
        <v>0</v>
      </c>
      <c r="BH190" s="161">
        <f t="shared" si="7"/>
        <v>0</v>
      </c>
      <c r="BI190" s="161">
        <f t="shared" si="8"/>
        <v>0</v>
      </c>
      <c r="BJ190" s="14" t="s">
        <v>149</v>
      </c>
      <c r="BK190" s="161">
        <f t="shared" si="9"/>
        <v>0</v>
      </c>
      <c r="BL190" s="14" t="s">
        <v>148</v>
      </c>
      <c r="BM190" s="160" t="s">
        <v>309</v>
      </c>
    </row>
    <row r="191" spans="1:65" s="2" customFormat="1" ht="37.799999999999997" customHeight="1">
      <c r="A191" s="29"/>
      <c r="B191" s="147"/>
      <c r="C191" s="148" t="s">
        <v>310</v>
      </c>
      <c r="D191" s="148" t="s">
        <v>144</v>
      </c>
      <c r="E191" s="149" t="s">
        <v>311</v>
      </c>
      <c r="F191" s="150" t="s">
        <v>312</v>
      </c>
      <c r="G191" s="151" t="s">
        <v>188</v>
      </c>
      <c r="H191" s="152">
        <v>35</v>
      </c>
      <c r="I191" s="153"/>
      <c r="J191" s="154">
        <f t="shared" si="0"/>
        <v>0</v>
      </c>
      <c r="K191" s="155"/>
      <c r="L191" s="30"/>
      <c r="M191" s="156" t="s">
        <v>1</v>
      </c>
      <c r="N191" s="157" t="s">
        <v>39</v>
      </c>
      <c r="O191" s="58"/>
      <c r="P191" s="158">
        <f t="shared" si="1"/>
        <v>0</v>
      </c>
      <c r="Q191" s="158">
        <v>0.32608999999999999</v>
      </c>
      <c r="R191" s="158">
        <f t="shared" si="2"/>
        <v>11.41315</v>
      </c>
      <c r="S191" s="158">
        <v>0</v>
      </c>
      <c r="T191" s="159">
        <f t="shared" si="3"/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148</v>
      </c>
      <c r="AT191" s="160" t="s">
        <v>144</v>
      </c>
      <c r="AU191" s="160" t="s">
        <v>149</v>
      </c>
      <c r="AY191" s="14" t="s">
        <v>141</v>
      </c>
      <c r="BE191" s="161">
        <f t="shared" si="4"/>
        <v>0</v>
      </c>
      <c r="BF191" s="161">
        <f t="shared" si="5"/>
        <v>0</v>
      </c>
      <c r="BG191" s="161">
        <f t="shared" si="6"/>
        <v>0</v>
      </c>
      <c r="BH191" s="161">
        <f t="shared" si="7"/>
        <v>0</v>
      </c>
      <c r="BI191" s="161">
        <f t="shared" si="8"/>
        <v>0</v>
      </c>
      <c r="BJ191" s="14" t="s">
        <v>149</v>
      </c>
      <c r="BK191" s="161">
        <f t="shared" si="9"/>
        <v>0</v>
      </c>
      <c r="BL191" s="14" t="s">
        <v>148</v>
      </c>
      <c r="BM191" s="160" t="s">
        <v>313</v>
      </c>
    </row>
    <row r="192" spans="1:65" s="2" customFormat="1" ht="37.799999999999997" customHeight="1">
      <c r="A192" s="29"/>
      <c r="B192" s="147"/>
      <c r="C192" s="148" t="s">
        <v>314</v>
      </c>
      <c r="D192" s="148" t="s">
        <v>144</v>
      </c>
      <c r="E192" s="149" t="s">
        <v>315</v>
      </c>
      <c r="F192" s="150" t="s">
        <v>316</v>
      </c>
      <c r="G192" s="151" t="s">
        <v>188</v>
      </c>
      <c r="H192" s="152">
        <v>33</v>
      </c>
      <c r="I192" s="153"/>
      <c r="J192" s="154">
        <f t="shared" si="0"/>
        <v>0</v>
      </c>
      <c r="K192" s="155"/>
      <c r="L192" s="30"/>
      <c r="M192" s="156" t="s">
        <v>1</v>
      </c>
      <c r="N192" s="157" t="s">
        <v>39</v>
      </c>
      <c r="O192" s="58"/>
      <c r="P192" s="158">
        <f t="shared" si="1"/>
        <v>0</v>
      </c>
      <c r="Q192" s="158">
        <v>0.25888</v>
      </c>
      <c r="R192" s="158">
        <f t="shared" si="2"/>
        <v>8.5430399999999995</v>
      </c>
      <c r="S192" s="158">
        <v>0</v>
      </c>
      <c r="T192" s="159">
        <f t="shared" si="3"/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148</v>
      </c>
      <c r="AT192" s="160" t="s">
        <v>144</v>
      </c>
      <c r="AU192" s="160" t="s">
        <v>149</v>
      </c>
      <c r="AY192" s="14" t="s">
        <v>141</v>
      </c>
      <c r="BE192" s="161">
        <f t="shared" si="4"/>
        <v>0</v>
      </c>
      <c r="BF192" s="161">
        <f t="shared" si="5"/>
        <v>0</v>
      </c>
      <c r="BG192" s="161">
        <f t="shared" si="6"/>
        <v>0</v>
      </c>
      <c r="BH192" s="161">
        <f t="shared" si="7"/>
        <v>0</v>
      </c>
      <c r="BI192" s="161">
        <f t="shared" si="8"/>
        <v>0</v>
      </c>
      <c r="BJ192" s="14" t="s">
        <v>149</v>
      </c>
      <c r="BK192" s="161">
        <f t="shared" si="9"/>
        <v>0</v>
      </c>
      <c r="BL192" s="14" t="s">
        <v>148</v>
      </c>
      <c r="BM192" s="160" t="s">
        <v>317</v>
      </c>
    </row>
    <row r="193" spans="1:65" s="2" customFormat="1" ht="33" customHeight="1">
      <c r="A193" s="29"/>
      <c r="B193" s="147"/>
      <c r="C193" s="162" t="s">
        <v>318</v>
      </c>
      <c r="D193" s="162" t="s">
        <v>221</v>
      </c>
      <c r="E193" s="163" t="s">
        <v>319</v>
      </c>
      <c r="F193" s="164" t="s">
        <v>320</v>
      </c>
      <c r="G193" s="165" t="s">
        <v>275</v>
      </c>
      <c r="H193" s="166">
        <v>33</v>
      </c>
      <c r="I193" s="167"/>
      <c r="J193" s="168">
        <f t="shared" si="0"/>
        <v>0</v>
      </c>
      <c r="K193" s="169"/>
      <c r="L193" s="170"/>
      <c r="M193" s="171" t="s">
        <v>1</v>
      </c>
      <c r="N193" s="172" t="s">
        <v>39</v>
      </c>
      <c r="O193" s="58"/>
      <c r="P193" s="158">
        <f t="shared" si="1"/>
        <v>0</v>
      </c>
      <c r="Q193" s="158">
        <v>8.7999999999999995E-2</v>
      </c>
      <c r="R193" s="158">
        <f t="shared" si="2"/>
        <v>2.9039999999999999</v>
      </c>
      <c r="S193" s="158">
        <v>0</v>
      </c>
      <c r="T193" s="159">
        <f t="shared" si="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185</v>
      </c>
      <c r="AT193" s="160" t="s">
        <v>221</v>
      </c>
      <c r="AU193" s="160" t="s">
        <v>149</v>
      </c>
      <c r="AY193" s="14" t="s">
        <v>141</v>
      </c>
      <c r="BE193" s="161">
        <f t="shared" si="4"/>
        <v>0</v>
      </c>
      <c r="BF193" s="161">
        <f t="shared" si="5"/>
        <v>0</v>
      </c>
      <c r="BG193" s="161">
        <f t="shared" si="6"/>
        <v>0</v>
      </c>
      <c r="BH193" s="161">
        <f t="shared" si="7"/>
        <v>0</v>
      </c>
      <c r="BI193" s="161">
        <f t="shared" si="8"/>
        <v>0</v>
      </c>
      <c r="BJ193" s="14" t="s">
        <v>149</v>
      </c>
      <c r="BK193" s="161">
        <f t="shared" si="9"/>
        <v>0</v>
      </c>
      <c r="BL193" s="14" t="s">
        <v>148</v>
      </c>
      <c r="BM193" s="160" t="s">
        <v>321</v>
      </c>
    </row>
    <row r="194" spans="1:65" s="2" customFormat="1" ht="37.799999999999997" customHeight="1">
      <c r="A194" s="29"/>
      <c r="B194" s="147"/>
      <c r="C194" s="162" t="s">
        <v>322</v>
      </c>
      <c r="D194" s="162" t="s">
        <v>221</v>
      </c>
      <c r="E194" s="163" t="s">
        <v>323</v>
      </c>
      <c r="F194" s="164" t="s">
        <v>324</v>
      </c>
      <c r="G194" s="165" t="s">
        <v>275</v>
      </c>
      <c r="H194" s="166">
        <v>66</v>
      </c>
      <c r="I194" s="167"/>
      <c r="J194" s="168">
        <f t="shared" si="0"/>
        <v>0</v>
      </c>
      <c r="K194" s="169"/>
      <c r="L194" s="170"/>
      <c r="M194" s="171" t="s">
        <v>1</v>
      </c>
      <c r="N194" s="172" t="s">
        <v>39</v>
      </c>
      <c r="O194" s="58"/>
      <c r="P194" s="158">
        <f t="shared" si="1"/>
        <v>0</v>
      </c>
      <c r="Q194" s="158">
        <v>8.2000000000000007E-3</v>
      </c>
      <c r="R194" s="158">
        <f t="shared" si="2"/>
        <v>0.54120000000000001</v>
      </c>
      <c r="S194" s="158">
        <v>0</v>
      </c>
      <c r="T194" s="159">
        <f t="shared" si="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60" t="s">
        <v>185</v>
      </c>
      <c r="AT194" s="160" t="s">
        <v>221</v>
      </c>
      <c r="AU194" s="160" t="s">
        <v>149</v>
      </c>
      <c r="AY194" s="14" t="s">
        <v>141</v>
      </c>
      <c r="BE194" s="161">
        <f t="shared" si="4"/>
        <v>0</v>
      </c>
      <c r="BF194" s="161">
        <f t="shared" si="5"/>
        <v>0</v>
      </c>
      <c r="BG194" s="161">
        <f t="shared" si="6"/>
        <v>0</v>
      </c>
      <c r="BH194" s="161">
        <f t="shared" si="7"/>
        <v>0</v>
      </c>
      <c r="BI194" s="161">
        <f t="shared" si="8"/>
        <v>0</v>
      </c>
      <c r="BJ194" s="14" t="s">
        <v>149</v>
      </c>
      <c r="BK194" s="161">
        <f t="shared" si="9"/>
        <v>0</v>
      </c>
      <c r="BL194" s="14" t="s">
        <v>148</v>
      </c>
      <c r="BM194" s="160" t="s">
        <v>325</v>
      </c>
    </row>
    <row r="195" spans="1:65" s="2" customFormat="1" ht="37.799999999999997" customHeight="1">
      <c r="A195" s="29"/>
      <c r="B195" s="147"/>
      <c r="C195" s="162" t="s">
        <v>326</v>
      </c>
      <c r="D195" s="162" t="s">
        <v>221</v>
      </c>
      <c r="E195" s="163" t="s">
        <v>327</v>
      </c>
      <c r="F195" s="164" t="s">
        <v>328</v>
      </c>
      <c r="G195" s="165" t="s">
        <v>275</v>
      </c>
      <c r="H195" s="166">
        <v>70</v>
      </c>
      <c r="I195" s="167"/>
      <c r="J195" s="168">
        <f t="shared" si="0"/>
        <v>0</v>
      </c>
      <c r="K195" s="169"/>
      <c r="L195" s="170"/>
      <c r="M195" s="171" t="s">
        <v>1</v>
      </c>
      <c r="N195" s="172" t="s">
        <v>39</v>
      </c>
      <c r="O195" s="58"/>
      <c r="P195" s="158">
        <f t="shared" si="1"/>
        <v>0</v>
      </c>
      <c r="Q195" s="158">
        <v>3.9E-2</v>
      </c>
      <c r="R195" s="158">
        <f t="shared" si="2"/>
        <v>2.73</v>
      </c>
      <c r="S195" s="158">
        <v>0</v>
      </c>
      <c r="T195" s="159">
        <f t="shared" si="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60" t="s">
        <v>185</v>
      </c>
      <c r="AT195" s="160" t="s">
        <v>221</v>
      </c>
      <c r="AU195" s="160" t="s">
        <v>149</v>
      </c>
      <c r="AY195" s="14" t="s">
        <v>141</v>
      </c>
      <c r="BE195" s="161">
        <f t="shared" si="4"/>
        <v>0</v>
      </c>
      <c r="BF195" s="161">
        <f t="shared" si="5"/>
        <v>0</v>
      </c>
      <c r="BG195" s="161">
        <f t="shared" si="6"/>
        <v>0</v>
      </c>
      <c r="BH195" s="161">
        <f t="shared" si="7"/>
        <v>0</v>
      </c>
      <c r="BI195" s="161">
        <f t="shared" si="8"/>
        <v>0</v>
      </c>
      <c r="BJ195" s="14" t="s">
        <v>149</v>
      </c>
      <c r="BK195" s="161">
        <f t="shared" si="9"/>
        <v>0</v>
      </c>
      <c r="BL195" s="14" t="s">
        <v>148</v>
      </c>
      <c r="BM195" s="160" t="s">
        <v>329</v>
      </c>
    </row>
    <row r="196" spans="1:65" s="2" customFormat="1" ht="37.799999999999997" customHeight="1">
      <c r="A196" s="29"/>
      <c r="B196" s="147"/>
      <c r="C196" s="162" t="s">
        <v>330</v>
      </c>
      <c r="D196" s="162" t="s">
        <v>221</v>
      </c>
      <c r="E196" s="163" t="s">
        <v>331</v>
      </c>
      <c r="F196" s="164" t="s">
        <v>694</v>
      </c>
      <c r="G196" s="165" t="s">
        <v>275</v>
      </c>
      <c r="H196" s="166">
        <v>35</v>
      </c>
      <c r="I196" s="167"/>
      <c r="J196" s="168">
        <f t="shared" si="0"/>
        <v>0</v>
      </c>
      <c r="K196" s="169"/>
      <c r="L196" s="170"/>
      <c r="M196" s="173" t="s">
        <v>1</v>
      </c>
      <c r="N196" s="174" t="s">
        <v>39</v>
      </c>
      <c r="O196" s="175"/>
      <c r="P196" s="176">
        <f t="shared" si="1"/>
        <v>0</v>
      </c>
      <c r="Q196" s="176">
        <v>0.38</v>
      </c>
      <c r="R196" s="176">
        <f t="shared" si="2"/>
        <v>13.3</v>
      </c>
      <c r="S196" s="176">
        <v>0</v>
      </c>
      <c r="T196" s="177">
        <f t="shared" si="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60" t="s">
        <v>185</v>
      </c>
      <c r="AT196" s="160" t="s">
        <v>221</v>
      </c>
      <c r="AU196" s="160" t="s">
        <v>149</v>
      </c>
      <c r="AY196" s="14" t="s">
        <v>141</v>
      </c>
      <c r="BE196" s="161">
        <f t="shared" si="4"/>
        <v>0</v>
      </c>
      <c r="BF196" s="161">
        <f t="shared" si="5"/>
        <v>0</v>
      </c>
      <c r="BG196" s="161">
        <f t="shared" si="6"/>
        <v>0</v>
      </c>
      <c r="BH196" s="161">
        <f t="shared" si="7"/>
        <v>0</v>
      </c>
      <c r="BI196" s="161">
        <f t="shared" si="8"/>
        <v>0</v>
      </c>
      <c r="BJ196" s="14" t="s">
        <v>149</v>
      </c>
      <c r="BK196" s="161">
        <f t="shared" si="9"/>
        <v>0</v>
      </c>
      <c r="BL196" s="14" t="s">
        <v>148</v>
      </c>
      <c r="BM196" s="160" t="s">
        <v>332</v>
      </c>
    </row>
    <row r="197" spans="1:65" s="2" customFormat="1" ht="6.9" customHeight="1">
      <c r="A197" s="29"/>
      <c r="B197" s="47"/>
      <c r="C197" s="48"/>
      <c r="D197" s="48"/>
      <c r="E197" s="48"/>
      <c r="F197" s="48"/>
      <c r="G197" s="48"/>
      <c r="H197" s="48"/>
      <c r="I197" s="48"/>
      <c r="J197" s="48"/>
      <c r="K197" s="48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  <row r="200" spans="1:65" ht="14.4" customHeight="1">
      <c r="B200" s="222" t="s">
        <v>691</v>
      </c>
      <c r="C200" s="222"/>
      <c r="D200" s="222"/>
      <c r="E200" s="222"/>
      <c r="F200" s="222"/>
      <c r="G200" s="222"/>
      <c r="H200" s="222"/>
      <c r="I200" s="222"/>
      <c r="J200" s="222"/>
    </row>
    <row r="201" spans="1:65" ht="14.4" customHeight="1">
      <c r="B201" s="222"/>
      <c r="C201" s="222"/>
      <c r="D201" s="222"/>
      <c r="E201" s="222"/>
      <c r="F201" s="222"/>
      <c r="G201" s="222"/>
      <c r="H201" s="222"/>
      <c r="I201" s="222"/>
      <c r="J201" s="222"/>
    </row>
    <row r="202" spans="1:65" ht="14.4" customHeight="1">
      <c r="B202" s="222"/>
      <c r="C202" s="222"/>
      <c r="D202" s="222"/>
      <c r="E202" s="222"/>
      <c r="F202" s="222"/>
      <c r="G202" s="222"/>
      <c r="H202" s="222"/>
      <c r="I202" s="222"/>
      <c r="J202" s="222"/>
    </row>
    <row r="203" spans="1:65" ht="14.4" customHeight="1">
      <c r="B203" s="222"/>
      <c r="C203" s="222"/>
      <c r="D203" s="222"/>
      <c r="E203" s="222"/>
      <c r="F203" s="222"/>
      <c r="G203" s="222"/>
      <c r="H203" s="222"/>
      <c r="I203" s="222"/>
      <c r="J203" s="222"/>
    </row>
    <row r="205" spans="1:65" ht="14.4" customHeight="1">
      <c r="B205" s="222" t="s">
        <v>692</v>
      </c>
      <c r="C205" s="222"/>
      <c r="D205" s="222"/>
      <c r="E205" s="222"/>
      <c r="F205" s="222"/>
      <c r="G205" s="222"/>
      <c r="H205" s="222"/>
      <c r="I205" s="222"/>
      <c r="J205" s="222"/>
    </row>
    <row r="206" spans="1:65" ht="14.4" customHeight="1">
      <c r="B206" s="222"/>
      <c r="C206" s="222"/>
      <c r="D206" s="222"/>
      <c r="E206" s="222"/>
      <c r="F206" s="222"/>
      <c r="G206" s="222"/>
      <c r="H206" s="222"/>
      <c r="I206" s="222"/>
      <c r="J206" s="222"/>
    </row>
    <row r="207" spans="1:65" ht="14.4" customHeight="1">
      <c r="B207" s="222"/>
      <c r="C207" s="222"/>
      <c r="D207" s="222"/>
      <c r="E207" s="222"/>
      <c r="F207" s="222"/>
      <c r="G207" s="222"/>
      <c r="H207" s="222"/>
      <c r="I207" s="222"/>
      <c r="J207" s="222"/>
    </row>
  </sheetData>
  <autoFilter ref="C135:K196" xr:uid="{00000000-0009-0000-0000-000001000000}"/>
  <mergeCells count="11">
    <mergeCell ref="B205:J207"/>
    <mergeCell ref="E87:H87"/>
    <mergeCell ref="E126:H126"/>
    <mergeCell ref="E128:H128"/>
    <mergeCell ref="L2:V2"/>
    <mergeCell ref="B200:J20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82"/>
  <sheetViews>
    <sheetView showGridLines="0" topLeftCell="A141" workbookViewId="0">
      <selection activeCell="Z149" sqref="Z14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333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ROUND(J131,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ROUND((SUM(BE131:BE171)),  2)</f>
        <v>0</v>
      </c>
      <c r="G33" s="100"/>
      <c r="H33" s="100"/>
      <c r="I33" s="101">
        <v>0.2</v>
      </c>
      <c r="J33" s="99">
        <f>ROUND(((SUM(BE131:BE171))*I33),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ROUND((SUM(BF131:BF171)),  2)</f>
        <v>0</v>
      </c>
      <c r="G34" s="100"/>
      <c r="H34" s="100"/>
      <c r="I34" s="101">
        <v>0.2</v>
      </c>
      <c r="J34" s="99">
        <f>ROUND(((SUM(BF131:BF171))*I34),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ROUND((SUM(BG131:BG171)),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ROUND((SUM(BH131:BH171)),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ROUND((SUM(BI131:BI171)),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02_01 - Rekonštrukcia cesty, Námestie SNP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J131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J132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J133</f>
        <v>0</v>
      </c>
      <c r="L98" s="119"/>
    </row>
    <row r="99" spans="1:31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J136</f>
        <v>0</v>
      </c>
      <c r="L99" s="119"/>
    </row>
    <row r="100" spans="1:31" s="9" customFormat="1" ht="24.9" hidden="1" customHeight="1">
      <c r="B100" s="115"/>
      <c r="D100" s="116" t="s">
        <v>112</v>
      </c>
      <c r="E100" s="117"/>
      <c r="F100" s="117"/>
      <c r="G100" s="117"/>
      <c r="H100" s="117"/>
      <c r="I100" s="117"/>
      <c r="J100" s="118">
        <f>J138</f>
        <v>0</v>
      </c>
      <c r="L100" s="115"/>
    </row>
    <row r="101" spans="1:31" s="10" customFormat="1" ht="19.95" hidden="1" customHeight="1">
      <c r="B101" s="119"/>
      <c r="D101" s="120" t="s">
        <v>116</v>
      </c>
      <c r="E101" s="121"/>
      <c r="F101" s="121"/>
      <c r="G101" s="121"/>
      <c r="H101" s="121"/>
      <c r="I101" s="121"/>
      <c r="J101" s="122">
        <f>J139</f>
        <v>0</v>
      </c>
      <c r="L101" s="119"/>
    </row>
    <row r="102" spans="1:31" s="10" customFormat="1" ht="19.95" hidden="1" customHeight="1">
      <c r="B102" s="119"/>
      <c r="D102" s="120" t="s">
        <v>113</v>
      </c>
      <c r="E102" s="121"/>
      <c r="F102" s="121"/>
      <c r="G102" s="121"/>
      <c r="H102" s="121"/>
      <c r="I102" s="121"/>
      <c r="J102" s="122">
        <f>J142</f>
        <v>0</v>
      </c>
      <c r="L102" s="119"/>
    </row>
    <row r="103" spans="1:31" s="10" customFormat="1" ht="19.95" hidden="1" customHeight="1">
      <c r="B103" s="119"/>
      <c r="D103" s="120" t="s">
        <v>114</v>
      </c>
      <c r="E103" s="121"/>
      <c r="F103" s="121"/>
      <c r="G103" s="121"/>
      <c r="H103" s="121"/>
      <c r="I103" s="121"/>
      <c r="J103" s="122">
        <f>J145</f>
        <v>0</v>
      </c>
      <c r="L103" s="119"/>
    </row>
    <row r="104" spans="1:31" s="9" customFormat="1" ht="24.9" hidden="1" customHeight="1">
      <c r="B104" s="115"/>
      <c r="D104" s="116" t="s">
        <v>118</v>
      </c>
      <c r="E104" s="117"/>
      <c r="F104" s="117"/>
      <c r="G104" s="117"/>
      <c r="H104" s="117"/>
      <c r="I104" s="117"/>
      <c r="J104" s="118">
        <f>J148</f>
        <v>0</v>
      </c>
      <c r="L104" s="115"/>
    </row>
    <row r="105" spans="1:31" s="10" customFormat="1" ht="19.95" hidden="1" customHeight="1">
      <c r="B105" s="119"/>
      <c r="D105" s="120" t="s">
        <v>335</v>
      </c>
      <c r="E105" s="121"/>
      <c r="F105" s="121"/>
      <c r="G105" s="121"/>
      <c r="H105" s="121"/>
      <c r="I105" s="121"/>
      <c r="J105" s="122">
        <f>J149</f>
        <v>0</v>
      </c>
      <c r="L105" s="119"/>
    </row>
    <row r="106" spans="1:31" s="9" customFormat="1" ht="24.9" hidden="1" customHeight="1">
      <c r="B106" s="115"/>
      <c r="D106" s="116" t="s">
        <v>123</v>
      </c>
      <c r="E106" s="117"/>
      <c r="F106" s="117"/>
      <c r="G106" s="117"/>
      <c r="H106" s="117"/>
      <c r="I106" s="117"/>
      <c r="J106" s="118">
        <f>J151</f>
        <v>0</v>
      </c>
      <c r="L106" s="115"/>
    </row>
    <row r="107" spans="1:31" s="10" customFormat="1" ht="19.95" hidden="1" customHeight="1">
      <c r="B107" s="119"/>
      <c r="D107" s="120" t="s">
        <v>124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10" customFormat="1" ht="19.95" hidden="1" customHeight="1">
      <c r="B108" s="119"/>
      <c r="D108" s="120" t="s">
        <v>125</v>
      </c>
      <c r="E108" s="121"/>
      <c r="F108" s="121"/>
      <c r="G108" s="121"/>
      <c r="H108" s="121"/>
      <c r="I108" s="121"/>
      <c r="J108" s="122">
        <f>J154</f>
        <v>0</v>
      </c>
      <c r="L108" s="119"/>
    </row>
    <row r="109" spans="1:31" s="10" customFormat="1" ht="19.95" hidden="1" customHeight="1">
      <c r="B109" s="119"/>
      <c r="D109" s="120" t="s">
        <v>126</v>
      </c>
      <c r="E109" s="121"/>
      <c r="F109" s="121"/>
      <c r="G109" s="121"/>
      <c r="H109" s="121"/>
      <c r="I109" s="121"/>
      <c r="J109" s="122">
        <f>J159</f>
        <v>0</v>
      </c>
      <c r="L109" s="119"/>
    </row>
    <row r="110" spans="1:31" s="9" customFormat="1" ht="24.9" hidden="1" customHeight="1">
      <c r="B110" s="115"/>
      <c r="D110" s="116" t="s">
        <v>123</v>
      </c>
      <c r="E110" s="117"/>
      <c r="F110" s="117"/>
      <c r="G110" s="117"/>
      <c r="H110" s="117"/>
      <c r="I110" s="117"/>
      <c r="J110" s="118">
        <f>J168</f>
        <v>0</v>
      </c>
      <c r="L110" s="115"/>
    </row>
    <row r="111" spans="1:31" s="10" customFormat="1" ht="19.95" hidden="1" customHeight="1">
      <c r="B111" s="119"/>
      <c r="D111" s="120" t="s">
        <v>126</v>
      </c>
      <c r="E111" s="121"/>
      <c r="F111" s="121"/>
      <c r="G111" s="121"/>
      <c r="H111" s="121"/>
      <c r="I111" s="121"/>
      <c r="J111" s="122">
        <f>J169</f>
        <v>0</v>
      </c>
      <c r="L111" s="119"/>
    </row>
    <row r="112" spans="1:31" s="2" customFormat="1" ht="21.75" hidden="1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s="2" customFormat="1" ht="6.9" hidden="1" customHeight="1">
      <c r="A113" s="29"/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hidden="1"/>
    <row r="115" spans="1:31" hidden="1"/>
    <row r="116" spans="1:31" hidden="1"/>
    <row r="117" spans="1:31" s="2" customFormat="1" ht="6.9" customHeight="1">
      <c r="A117" s="29"/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24.9" customHeight="1">
      <c r="A118" s="29"/>
      <c r="B118" s="30"/>
      <c r="C118" s="18" t="s">
        <v>127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16</v>
      </c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26.25" customHeight="1">
      <c r="A121" s="29"/>
      <c r="B121" s="30"/>
      <c r="C121" s="29"/>
      <c r="D121" s="29"/>
      <c r="E121" s="224" t="str">
        <f>E7</f>
        <v>Dobudovanie základnej technickej infraštruktúry v obci Gemerská Poloma</v>
      </c>
      <c r="F121" s="225"/>
      <c r="G121" s="225"/>
      <c r="H121" s="225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4" t="s">
        <v>103</v>
      </c>
      <c r="D122" s="29"/>
      <c r="E122" s="29" t="s">
        <v>672</v>
      </c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15" t="str">
        <f>E9</f>
        <v>SO 02_01 - Rekonštrukcia cesty, Námestie SNP</v>
      </c>
      <c r="F123" s="223"/>
      <c r="G123" s="223"/>
      <c r="H123" s="223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20</v>
      </c>
      <c r="D125" s="29"/>
      <c r="E125" s="29"/>
      <c r="F125" s="22" t="str">
        <f>F12</f>
        <v xml:space="preserve"> </v>
      </c>
      <c r="G125" s="29"/>
      <c r="H125" s="29"/>
      <c r="I125" s="24" t="s">
        <v>22</v>
      </c>
      <c r="J125" s="55" t="str">
        <f>IF(J12="","",J12)</f>
        <v/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15" customHeight="1">
      <c r="A127" s="29"/>
      <c r="B127" s="30"/>
      <c r="C127" s="24" t="s">
        <v>23</v>
      </c>
      <c r="D127" s="29"/>
      <c r="E127" s="29"/>
      <c r="F127" s="22" t="str">
        <f>E15</f>
        <v xml:space="preserve">obec Gemerská Poloma </v>
      </c>
      <c r="G127" s="29"/>
      <c r="H127" s="29"/>
      <c r="I127" s="24" t="s">
        <v>30</v>
      </c>
      <c r="J127" s="27">
        <f>E21</f>
        <v>0</v>
      </c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28</v>
      </c>
      <c r="D128" s="29"/>
      <c r="E128" s="29"/>
      <c r="F128" s="22" t="str">
        <f>IF(E18="","",E18)</f>
        <v>Vyplň údaj</v>
      </c>
      <c r="G128" s="29"/>
      <c r="H128" s="29"/>
      <c r="I128" s="24" t="s">
        <v>31</v>
      </c>
      <c r="J128" s="27" t="str">
        <f>E24</f>
        <v xml:space="preserve"> 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0.35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11" customFormat="1" ht="29.25" customHeight="1">
      <c r="A130" s="123"/>
      <c r="B130" s="124"/>
      <c r="C130" s="125" t="s">
        <v>128</v>
      </c>
      <c r="D130" s="126" t="s">
        <v>58</v>
      </c>
      <c r="E130" s="126" t="s">
        <v>54</v>
      </c>
      <c r="F130" s="126" t="s">
        <v>55</v>
      </c>
      <c r="G130" s="126" t="s">
        <v>129</v>
      </c>
      <c r="H130" s="126" t="s">
        <v>130</v>
      </c>
      <c r="I130" s="126" t="s">
        <v>131</v>
      </c>
      <c r="J130" s="127" t="s">
        <v>107</v>
      </c>
      <c r="K130" s="128" t="s">
        <v>132</v>
      </c>
      <c r="L130" s="129"/>
      <c r="M130" s="62" t="s">
        <v>1</v>
      </c>
      <c r="N130" s="63" t="s">
        <v>37</v>
      </c>
      <c r="O130" s="63" t="s">
        <v>133</v>
      </c>
      <c r="P130" s="63" t="s">
        <v>134</v>
      </c>
      <c r="Q130" s="63" t="s">
        <v>135</v>
      </c>
      <c r="R130" s="63" t="s">
        <v>136</v>
      </c>
      <c r="S130" s="63" t="s">
        <v>137</v>
      </c>
      <c r="T130" s="64" t="s">
        <v>138</v>
      </c>
      <c r="U130" s="123"/>
      <c r="V130" s="123"/>
      <c r="W130" s="123"/>
      <c r="X130" s="123"/>
      <c r="Y130" s="123"/>
      <c r="Z130" s="123"/>
      <c r="AA130" s="123"/>
      <c r="AB130" s="123"/>
      <c r="AC130" s="123"/>
      <c r="AD130" s="123"/>
      <c r="AE130" s="123"/>
    </row>
    <row r="131" spans="1:65" s="2" customFormat="1" ht="22.8" customHeight="1">
      <c r="A131" s="29"/>
      <c r="B131" s="30"/>
      <c r="C131" s="69" t="s">
        <v>108</v>
      </c>
      <c r="D131" s="29"/>
      <c r="E131" s="29"/>
      <c r="F131" s="29"/>
      <c r="G131" s="29"/>
      <c r="H131" s="29"/>
      <c r="I131" s="29"/>
      <c r="J131" s="130">
        <f>BK131</f>
        <v>0</v>
      </c>
      <c r="K131" s="29"/>
      <c r="L131" s="30"/>
      <c r="M131" s="65"/>
      <c r="N131" s="56"/>
      <c r="O131" s="66"/>
      <c r="P131" s="131">
        <f>P132+P138+P148+P151+P168</f>
        <v>0</v>
      </c>
      <c r="Q131" s="66"/>
      <c r="R131" s="131">
        <f>R132+R138+R148+R151+R168</f>
        <v>574.24322800000004</v>
      </c>
      <c r="S131" s="66"/>
      <c r="T131" s="132">
        <f>T132+T138+T148+T151+T168</f>
        <v>294.44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72</v>
      </c>
      <c r="AU131" s="14" t="s">
        <v>109</v>
      </c>
      <c r="BK131" s="133">
        <f>BK132+BK138+BK148+BK151+BK168</f>
        <v>0</v>
      </c>
    </row>
    <row r="132" spans="1:65" s="12" customFormat="1" ht="25.95" customHeight="1">
      <c r="B132" s="134"/>
      <c r="D132" s="135" t="s">
        <v>72</v>
      </c>
      <c r="E132" s="136" t="s">
        <v>139</v>
      </c>
      <c r="F132" s="136" t="s">
        <v>140</v>
      </c>
      <c r="I132" s="137"/>
      <c r="J132" s="138">
        <f>BK132</f>
        <v>0</v>
      </c>
      <c r="L132" s="134"/>
      <c r="M132" s="139"/>
      <c r="N132" s="140"/>
      <c r="O132" s="140"/>
      <c r="P132" s="141">
        <f>P133+P136</f>
        <v>0</v>
      </c>
      <c r="Q132" s="140"/>
      <c r="R132" s="141">
        <f>R133+R136</f>
        <v>0</v>
      </c>
      <c r="S132" s="140"/>
      <c r="T132" s="142">
        <f>T133+T136</f>
        <v>0</v>
      </c>
      <c r="AR132" s="135" t="s">
        <v>80</v>
      </c>
      <c r="AT132" s="143" t="s">
        <v>72</v>
      </c>
      <c r="AU132" s="143" t="s">
        <v>73</v>
      </c>
      <c r="AY132" s="135" t="s">
        <v>141</v>
      </c>
      <c r="BK132" s="144">
        <f>BK133+BK136</f>
        <v>0</v>
      </c>
    </row>
    <row r="133" spans="1:65" s="12" customFormat="1" ht="22.8" customHeight="1">
      <c r="B133" s="134"/>
      <c r="D133" s="135" t="s">
        <v>72</v>
      </c>
      <c r="E133" s="145" t="s">
        <v>142</v>
      </c>
      <c r="F133" s="145" t="s">
        <v>143</v>
      </c>
      <c r="I133" s="137"/>
      <c r="J133" s="146">
        <f>BK133</f>
        <v>0</v>
      </c>
      <c r="L133" s="134"/>
      <c r="M133" s="139"/>
      <c r="N133" s="140"/>
      <c r="O133" s="140"/>
      <c r="P133" s="141">
        <f>SUM(P134:P135)</f>
        <v>0</v>
      </c>
      <c r="Q133" s="140"/>
      <c r="R133" s="141">
        <f>SUM(R134:R135)</f>
        <v>0</v>
      </c>
      <c r="S133" s="140"/>
      <c r="T133" s="142">
        <f>SUM(T134:T135)</f>
        <v>0</v>
      </c>
      <c r="AR133" s="135" t="s">
        <v>80</v>
      </c>
      <c r="AT133" s="143" t="s">
        <v>72</v>
      </c>
      <c r="AU133" s="143" t="s">
        <v>80</v>
      </c>
      <c r="AY133" s="135" t="s">
        <v>141</v>
      </c>
      <c r="BK133" s="144">
        <f>SUM(BK134:BK135)</f>
        <v>0</v>
      </c>
    </row>
    <row r="134" spans="1:65" s="2" customFormat="1" ht="24.15" customHeight="1">
      <c r="A134" s="29"/>
      <c r="B134" s="147"/>
      <c r="C134" s="148" t="s">
        <v>80</v>
      </c>
      <c r="D134" s="148" t="s">
        <v>144</v>
      </c>
      <c r="E134" s="149" t="s">
        <v>145</v>
      </c>
      <c r="F134" s="150" t="s">
        <v>146</v>
      </c>
      <c r="G134" s="151" t="s">
        <v>147</v>
      </c>
      <c r="H134" s="152">
        <v>68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148</v>
      </c>
      <c r="AT134" s="160" t="s">
        <v>144</v>
      </c>
      <c r="AU134" s="160" t="s">
        <v>149</v>
      </c>
      <c r="AY134" s="14" t="s">
        <v>141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149</v>
      </c>
      <c r="BK134" s="161">
        <f>ROUND(I134*H134,2)</f>
        <v>0</v>
      </c>
      <c r="BL134" s="14" t="s">
        <v>148</v>
      </c>
      <c r="BM134" s="160" t="s">
        <v>336</v>
      </c>
    </row>
    <row r="135" spans="1:65" s="2" customFormat="1" ht="24.15" customHeight="1">
      <c r="A135" s="29"/>
      <c r="B135" s="147"/>
      <c r="C135" s="148" t="s">
        <v>149</v>
      </c>
      <c r="D135" s="148" t="s">
        <v>144</v>
      </c>
      <c r="E135" s="149" t="s">
        <v>151</v>
      </c>
      <c r="F135" s="150" t="s">
        <v>152</v>
      </c>
      <c r="G135" s="151" t="s">
        <v>147</v>
      </c>
      <c r="H135" s="152">
        <v>68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337</v>
      </c>
    </row>
    <row r="136" spans="1:65" s="12" customFormat="1" ht="22.8" customHeight="1">
      <c r="B136" s="134"/>
      <c r="D136" s="135" t="s">
        <v>72</v>
      </c>
      <c r="E136" s="145" t="s">
        <v>338</v>
      </c>
      <c r="F136" s="145" t="s">
        <v>339</v>
      </c>
      <c r="I136" s="137"/>
      <c r="J136" s="146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0</v>
      </c>
      <c r="S136" s="140"/>
      <c r="T136" s="142">
        <f>T137</f>
        <v>0</v>
      </c>
      <c r="AR136" s="135" t="s">
        <v>80</v>
      </c>
      <c r="AT136" s="143" t="s">
        <v>72</v>
      </c>
      <c r="AU136" s="143" t="s">
        <v>80</v>
      </c>
      <c r="AY136" s="135" t="s">
        <v>141</v>
      </c>
      <c r="BK136" s="144">
        <f>BK137</f>
        <v>0</v>
      </c>
    </row>
    <row r="137" spans="1:65" s="2" customFormat="1" ht="24.15" customHeight="1">
      <c r="A137" s="29"/>
      <c r="B137" s="147"/>
      <c r="C137" s="148" t="s">
        <v>158</v>
      </c>
      <c r="D137" s="148" t="s">
        <v>144</v>
      </c>
      <c r="E137" s="149" t="s">
        <v>340</v>
      </c>
      <c r="F137" s="150" t="s">
        <v>341</v>
      </c>
      <c r="G137" s="151" t="s">
        <v>175</v>
      </c>
      <c r="H137" s="152">
        <v>190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148</v>
      </c>
      <c r="AT137" s="160" t="s">
        <v>144</v>
      </c>
      <c r="AU137" s="160" t="s">
        <v>149</v>
      </c>
      <c r="AY137" s="14" t="s">
        <v>141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149</v>
      </c>
      <c r="BK137" s="161">
        <f>ROUND(I137*H137,2)</f>
        <v>0</v>
      </c>
      <c r="BL137" s="14" t="s">
        <v>148</v>
      </c>
      <c r="BM137" s="160" t="s">
        <v>342</v>
      </c>
    </row>
    <row r="138" spans="1:65" s="12" customFormat="1" ht="25.95" customHeight="1">
      <c r="B138" s="134"/>
      <c r="D138" s="135" t="s">
        <v>72</v>
      </c>
      <c r="E138" s="136" t="s">
        <v>154</v>
      </c>
      <c r="F138" s="136" t="s">
        <v>155</v>
      </c>
      <c r="I138" s="137"/>
      <c r="J138" s="138">
        <f>BK138</f>
        <v>0</v>
      </c>
      <c r="L138" s="134"/>
      <c r="M138" s="139"/>
      <c r="N138" s="140"/>
      <c r="O138" s="140"/>
      <c r="P138" s="141">
        <f>P139+P142+P145</f>
        <v>0</v>
      </c>
      <c r="Q138" s="140"/>
      <c r="R138" s="141">
        <f>R139+R142+R145</f>
        <v>0.2838</v>
      </c>
      <c r="S138" s="140"/>
      <c r="T138" s="142">
        <f>T139+T142+T145</f>
        <v>294.44</v>
      </c>
      <c r="AR138" s="135" t="s">
        <v>80</v>
      </c>
      <c r="AT138" s="143" t="s">
        <v>72</v>
      </c>
      <c r="AU138" s="143" t="s">
        <v>73</v>
      </c>
      <c r="AY138" s="135" t="s">
        <v>141</v>
      </c>
      <c r="BK138" s="144">
        <f>BK139+BK142+BK145</f>
        <v>0</v>
      </c>
    </row>
    <row r="139" spans="1:65" s="12" customFormat="1" ht="22.8" customHeight="1">
      <c r="B139" s="134"/>
      <c r="D139" s="135" t="s">
        <v>72</v>
      </c>
      <c r="E139" s="145" t="s">
        <v>183</v>
      </c>
      <c r="F139" s="145" t="s">
        <v>184</v>
      </c>
      <c r="I139" s="137"/>
      <c r="J139" s="146">
        <f>BK139</f>
        <v>0</v>
      </c>
      <c r="L139" s="134"/>
      <c r="M139" s="139"/>
      <c r="N139" s="140"/>
      <c r="O139" s="140"/>
      <c r="P139" s="141">
        <f>SUM(P140:P141)</f>
        <v>0</v>
      </c>
      <c r="Q139" s="140"/>
      <c r="R139" s="141">
        <f>SUM(R140:R141)</f>
        <v>0</v>
      </c>
      <c r="S139" s="140"/>
      <c r="T139" s="142">
        <f>SUM(T140:T141)</f>
        <v>76</v>
      </c>
      <c r="AR139" s="135" t="s">
        <v>80</v>
      </c>
      <c r="AT139" s="143" t="s">
        <v>72</v>
      </c>
      <c r="AU139" s="143" t="s">
        <v>80</v>
      </c>
      <c r="AY139" s="135" t="s">
        <v>141</v>
      </c>
      <c r="BK139" s="144">
        <f>SUM(BK140:BK141)</f>
        <v>0</v>
      </c>
    </row>
    <row r="140" spans="1:65" s="2" customFormat="1" ht="33" customHeight="1">
      <c r="A140" s="29"/>
      <c r="B140" s="147"/>
      <c r="C140" s="148" t="s">
        <v>148</v>
      </c>
      <c r="D140" s="148" t="s">
        <v>144</v>
      </c>
      <c r="E140" s="149" t="s">
        <v>343</v>
      </c>
      <c r="F140" s="150" t="s">
        <v>344</v>
      </c>
      <c r="G140" s="151" t="s">
        <v>175</v>
      </c>
      <c r="H140" s="152">
        <v>190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0.4</v>
      </c>
      <c r="T140" s="159">
        <f>S140*H140</f>
        <v>76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148</v>
      </c>
      <c r="AT140" s="160" t="s">
        <v>144</v>
      </c>
      <c r="AU140" s="160" t="s">
        <v>149</v>
      </c>
      <c r="AY140" s="14" t="s">
        <v>141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149</v>
      </c>
      <c r="BK140" s="161">
        <f>ROUND(I140*H140,2)</f>
        <v>0</v>
      </c>
      <c r="BL140" s="14" t="s">
        <v>148</v>
      </c>
      <c r="BM140" s="160" t="s">
        <v>345</v>
      </c>
    </row>
    <row r="141" spans="1:65" s="2" customFormat="1" ht="24.15" customHeight="1">
      <c r="A141" s="29"/>
      <c r="B141" s="147"/>
      <c r="C141" s="148" t="s">
        <v>168</v>
      </c>
      <c r="D141" s="148" t="s">
        <v>144</v>
      </c>
      <c r="E141" s="149" t="s">
        <v>193</v>
      </c>
      <c r="F141" s="150" t="s">
        <v>194</v>
      </c>
      <c r="G141" s="151" t="s">
        <v>175</v>
      </c>
      <c r="H141" s="152">
        <v>41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148</v>
      </c>
      <c r="AT141" s="160" t="s">
        <v>144</v>
      </c>
      <c r="AU141" s="160" t="s">
        <v>149</v>
      </c>
      <c r="AY141" s="14" t="s">
        <v>141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149</v>
      </c>
      <c r="BK141" s="161">
        <f>ROUND(I141*H141,2)</f>
        <v>0</v>
      </c>
      <c r="BL141" s="14" t="s">
        <v>148</v>
      </c>
      <c r="BM141" s="160" t="s">
        <v>346</v>
      </c>
    </row>
    <row r="142" spans="1:65" s="12" customFormat="1" ht="22.8" customHeight="1">
      <c r="B142" s="134"/>
      <c r="D142" s="135" t="s">
        <v>72</v>
      </c>
      <c r="E142" s="145" t="s">
        <v>156</v>
      </c>
      <c r="F142" s="145" t="s">
        <v>157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SUM(P143:P144)</f>
        <v>0</v>
      </c>
      <c r="Q142" s="140"/>
      <c r="R142" s="141">
        <f>SUM(R143:R144)</f>
        <v>0</v>
      </c>
      <c r="S142" s="140"/>
      <c r="T142" s="142">
        <f>SUM(T143:T144)</f>
        <v>0</v>
      </c>
      <c r="AR142" s="135" t="s">
        <v>80</v>
      </c>
      <c r="AT142" s="143" t="s">
        <v>72</v>
      </c>
      <c r="AU142" s="143" t="s">
        <v>80</v>
      </c>
      <c r="AY142" s="135" t="s">
        <v>141</v>
      </c>
      <c r="BK142" s="144">
        <f>SUM(BK143:BK144)</f>
        <v>0</v>
      </c>
    </row>
    <row r="143" spans="1:65" s="2" customFormat="1" ht="33" customHeight="1">
      <c r="A143" s="29"/>
      <c r="B143" s="147"/>
      <c r="C143" s="148" t="s">
        <v>172</v>
      </c>
      <c r="D143" s="148" t="s">
        <v>144</v>
      </c>
      <c r="E143" s="149" t="s">
        <v>159</v>
      </c>
      <c r="F143" s="150" t="s">
        <v>160</v>
      </c>
      <c r="G143" s="151" t="s">
        <v>161</v>
      </c>
      <c r="H143" s="152">
        <v>294.44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148</v>
      </c>
      <c r="AT143" s="160" t="s">
        <v>144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347</v>
      </c>
    </row>
    <row r="144" spans="1:65" s="2" customFormat="1" ht="24.15" customHeight="1">
      <c r="A144" s="29"/>
      <c r="B144" s="147"/>
      <c r="C144" s="227" t="s">
        <v>179</v>
      </c>
      <c r="D144" s="227" t="s">
        <v>144</v>
      </c>
      <c r="E144" s="228" t="s">
        <v>163</v>
      </c>
      <c r="F144" s="229" t="s">
        <v>164</v>
      </c>
      <c r="G144" s="230" t="s">
        <v>161</v>
      </c>
      <c r="H144" s="231">
        <v>0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348</v>
      </c>
    </row>
    <row r="145" spans="1:65" s="12" customFormat="1" ht="22.8" customHeight="1">
      <c r="B145" s="134"/>
      <c r="D145" s="135" t="s">
        <v>72</v>
      </c>
      <c r="E145" s="145" t="s">
        <v>166</v>
      </c>
      <c r="F145" s="145" t="s">
        <v>167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SUM(P146:P147)</f>
        <v>0</v>
      </c>
      <c r="Q145" s="140"/>
      <c r="R145" s="141">
        <f>SUM(R146:R147)</f>
        <v>0.2838</v>
      </c>
      <c r="S145" s="140"/>
      <c r="T145" s="142">
        <f>SUM(T146:T147)</f>
        <v>218.44</v>
      </c>
      <c r="AR145" s="135" t="s">
        <v>80</v>
      </c>
      <c r="AT145" s="143" t="s">
        <v>72</v>
      </c>
      <c r="AU145" s="143" t="s">
        <v>80</v>
      </c>
      <c r="AY145" s="135" t="s">
        <v>141</v>
      </c>
      <c r="BK145" s="144">
        <f>SUM(BK146:BK147)</f>
        <v>0</v>
      </c>
    </row>
    <row r="146" spans="1:65" s="2" customFormat="1" ht="24.15" customHeight="1">
      <c r="A146" s="29"/>
      <c r="B146" s="147"/>
      <c r="C146" s="148" t="s">
        <v>185</v>
      </c>
      <c r="D146" s="148" t="s">
        <v>144</v>
      </c>
      <c r="E146" s="149" t="s">
        <v>169</v>
      </c>
      <c r="F146" s="150" t="s">
        <v>170</v>
      </c>
      <c r="G146" s="151" t="s">
        <v>161</v>
      </c>
      <c r="H146" s="152">
        <v>294.44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148</v>
      </c>
      <c r="AT146" s="160" t="s">
        <v>144</v>
      </c>
      <c r="AU146" s="160" t="s">
        <v>149</v>
      </c>
      <c r="AY146" s="14" t="s">
        <v>141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149</v>
      </c>
      <c r="BK146" s="161">
        <f>ROUND(I146*H146,2)</f>
        <v>0</v>
      </c>
      <c r="BL146" s="14" t="s">
        <v>148</v>
      </c>
      <c r="BM146" s="160" t="s">
        <v>349</v>
      </c>
    </row>
    <row r="147" spans="1:65" s="2" customFormat="1" ht="37.799999999999997" customHeight="1">
      <c r="A147" s="29"/>
      <c r="B147" s="147"/>
      <c r="C147" s="148" t="s">
        <v>192</v>
      </c>
      <c r="D147" s="148" t="s">
        <v>144</v>
      </c>
      <c r="E147" s="149" t="s">
        <v>173</v>
      </c>
      <c r="F147" s="150" t="s">
        <v>174</v>
      </c>
      <c r="G147" s="151" t="s">
        <v>175</v>
      </c>
      <c r="H147" s="152">
        <v>860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3.3E-4</v>
      </c>
      <c r="R147" s="158">
        <f>Q147*H147</f>
        <v>0.2838</v>
      </c>
      <c r="S147" s="158">
        <v>0.254</v>
      </c>
      <c r="T147" s="159">
        <f>S147*H147</f>
        <v>218.44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148</v>
      </c>
      <c r="AT147" s="160" t="s">
        <v>144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350</v>
      </c>
    </row>
    <row r="148" spans="1:65" s="12" customFormat="1" ht="25.95" customHeight="1">
      <c r="B148" s="134"/>
      <c r="D148" s="135" t="s">
        <v>72</v>
      </c>
      <c r="E148" s="136" t="s">
        <v>196</v>
      </c>
      <c r="F148" s="136" t="s">
        <v>197</v>
      </c>
      <c r="I148" s="137"/>
      <c r="J148" s="138">
        <f>BK148</f>
        <v>0</v>
      </c>
      <c r="L148" s="134"/>
      <c r="M148" s="139"/>
      <c r="N148" s="140"/>
      <c r="O148" s="140"/>
      <c r="P148" s="141">
        <f>P149</f>
        <v>0</v>
      </c>
      <c r="Q148" s="140"/>
      <c r="R148" s="141">
        <f>R149</f>
        <v>16.860500000000002</v>
      </c>
      <c r="S148" s="140"/>
      <c r="T148" s="142">
        <f>T149</f>
        <v>0</v>
      </c>
      <c r="AR148" s="135" t="s">
        <v>80</v>
      </c>
      <c r="AT148" s="143" t="s">
        <v>72</v>
      </c>
      <c r="AU148" s="143" t="s">
        <v>73</v>
      </c>
      <c r="AY148" s="135" t="s">
        <v>141</v>
      </c>
      <c r="BK148" s="144">
        <f>BK149</f>
        <v>0</v>
      </c>
    </row>
    <row r="149" spans="1:65" s="12" customFormat="1" ht="22.8" customHeight="1">
      <c r="B149" s="134"/>
      <c r="D149" s="135" t="s">
        <v>72</v>
      </c>
      <c r="E149" s="145" t="s">
        <v>351</v>
      </c>
      <c r="F149" s="145" t="s">
        <v>352</v>
      </c>
      <c r="I149" s="137"/>
      <c r="J149" s="146">
        <f>BK149</f>
        <v>0</v>
      </c>
      <c r="L149" s="134"/>
      <c r="M149" s="139"/>
      <c r="N149" s="140"/>
      <c r="O149" s="140"/>
      <c r="P149" s="141">
        <f>P150</f>
        <v>0</v>
      </c>
      <c r="Q149" s="140"/>
      <c r="R149" s="141">
        <f>R150</f>
        <v>16.860500000000002</v>
      </c>
      <c r="S149" s="140"/>
      <c r="T149" s="142">
        <f>T150</f>
        <v>0</v>
      </c>
      <c r="AR149" s="135" t="s">
        <v>80</v>
      </c>
      <c r="AT149" s="143" t="s">
        <v>72</v>
      </c>
      <c r="AU149" s="143" t="s">
        <v>80</v>
      </c>
      <c r="AY149" s="135" t="s">
        <v>141</v>
      </c>
      <c r="BK149" s="144">
        <f>BK150</f>
        <v>0</v>
      </c>
    </row>
    <row r="150" spans="1:65" s="2" customFormat="1" ht="24.15" customHeight="1">
      <c r="A150" s="29"/>
      <c r="B150" s="147"/>
      <c r="C150" s="148" t="s">
        <v>200</v>
      </c>
      <c r="D150" s="148" t="s">
        <v>144</v>
      </c>
      <c r="E150" s="149" t="s">
        <v>353</v>
      </c>
      <c r="F150" s="150" t="s">
        <v>354</v>
      </c>
      <c r="G150" s="151" t="s">
        <v>175</v>
      </c>
      <c r="H150" s="152">
        <v>50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0.33721000000000001</v>
      </c>
      <c r="R150" s="158">
        <f>Q150*H150</f>
        <v>16.860500000000002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148</v>
      </c>
      <c r="AT150" s="160" t="s">
        <v>144</v>
      </c>
      <c r="AU150" s="160" t="s">
        <v>149</v>
      </c>
      <c r="AY150" s="14" t="s">
        <v>141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149</v>
      </c>
      <c r="BK150" s="161">
        <f>ROUND(I150*H150,2)</f>
        <v>0</v>
      </c>
      <c r="BL150" s="14" t="s">
        <v>148</v>
      </c>
      <c r="BM150" s="160" t="s">
        <v>355</v>
      </c>
    </row>
    <row r="151" spans="1:65" s="12" customFormat="1" ht="25.95" customHeight="1">
      <c r="B151" s="134"/>
      <c r="D151" s="135" t="s">
        <v>72</v>
      </c>
      <c r="E151" s="136" t="s">
        <v>224</v>
      </c>
      <c r="F151" s="136" t="s">
        <v>225</v>
      </c>
      <c r="I151" s="137"/>
      <c r="J151" s="138">
        <f>BK151</f>
        <v>0</v>
      </c>
      <c r="L151" s="134"/>
      <c r="M151" s="139"/>
      <c r="N151" s="140"/>
      <c r="O151" s="140"/>
      <c r="P151" s="141">
        <f>P152+P154+P159</f>
        <v>0</v>
      </c>
      <c r="Q151" s="140"/>
      <c r="R151" s="141">
        <f>R152+R154+R159</f>
        <v>510.77004799999997</v>
      </c>
      <c r="S151" s="140"/>
      <c r="T151" s="142">
        <f>T152+T154+T159</f>
        <v>0</v>
      </c>
      <c r="AR151" s="135" t="s">
        <v>80</v>
      </c>
      <c r="AT151" s="143" t="s">
        <v>72</v>
      </c>
      <c r="AU151" s="143" t="s">
        <v>73</v>
      </c>
      <c r="AY151" s="135" t="s">
        <v>141</v>
      </c>
      <c r="BK151" s="144">
        <f>BK152+BK154+BK159</f>
        <v>0</v>
      </c>
    </row>
    <row r="152" spans="1:65" s="12" customFormat="1" ht="22.8" customHeight="1">
      <c r="B152" s="134"/>
      <c r="D152" s="135" t="s">
        <v>72</v>
      </c>
      <c r="E152" s="145" t="s">
        <v>226</v>
      </c>
      <c r="F152" s="145" t="s">
        <v>227</v>
      </c>
      <c r="I152" s="137"/>
      <c r="J152" s="146">
        <f>BK152</f>
        <v>0</v>
      </c>
      <c r="L152" s="134"/>
      <c r="M152" s="139"/>
      <c r="N152" s="140"/>
      <c r="O152" s="140"/>
      <c r="P152" s="141">
        <f>P153</f>
        <v>0</v>
      </c>
      <c r="Q152" s="140"/>
      <c r="R152" s="141">
        <f>R153</f>
        <v>87.715400000000002</v>
      </c>
      <c r="S152" s="140"/>
      <c r="T152" s="142">
        <f>T153</f>
        <v>0</v>
      </c>
      <c r="AR152" s="135" t="s">
        <v>80</v>
      </c>
      <c r="AT152" s="143" t="s">
        <v>72</v>
      </c>
      <c r="AU152" s="143" t="s">
        <v>80</v>
      </c>
      <c r="AY152" s="135" t="s">
        <v>141</v>
      </c>
      <c r="BK152" s="144">
        <f>BK153</f>
        <v>0</v>
      </c>
    </row>
    <row r="153" spans="1:65" s="2" customFormat="1" ht="24.15" customHeight="1">
      <c r="A153" s="29"/>
      <c r="B153" s="147"/>
      <c r="C153" s="148" t="s">
        <v>196</v>
      </c>
      <c r="D153" s="148" t="s">
        <v>144</v>
      </c>
      <c r="E153" s="149" t="s">
        <v>356</v>
      </c>
      <c r="F153" s="150" t="s">
        <v>357</v>
      </c>
      <c r="G153" s="151" t="s">
        <v>175</v>
      </c>
      <c r="H153" s="152">
        <v>190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0.46166000000000001</v>
      </c>
      <c r="R153" s="158">
        <f>Q153*H153</f>
        <v>87.715400000000002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148</v>
      </c>
      <c r="AT153" s="160" t="s">
        <v>144</v>
      </c>
      <c r="AU153" s="160" t="s">
        <v>149</v>
      </c>
      <c r="AY153" s="14" t="s">
        <v>141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149</v>
      </c>
      <c r="BK153" s="161">
        <f>ROUND(I153*H153,2)</f>
        <v>0</v>
      </c>
      <c r="BL153" s="14" t="s">
        <v>148</v>
      </c>
      <c r="BM153" s="160" t="s">
        <v>358</v>
      </c>
    </row>
    <row r="154" spans="1:65" s="12" customFormat="1" ht="22.8" customHeight="1">
      <c r="B154" s="134"/>
      <c r="D154" s="135" t="s">
        <v>72</v>
      </c>
      <c r="E154" s="145" t="s">
        <v>240</v>
      </c>
      <c r="F154" s="145" t="s">
        <v>241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SUM(P155:P158)</f>
        <v>0</v>
      </c>
      <c r="Q154" s="140"/>
      <c r="R154" s="141">
        <f>SUM(R155:R158)</f>
        <v>364.53899999999999</v>
      </c>
      <c r="S154" s="140"/>
      <c r="T154" s="142">
        <f>SUM(T155:T158)</f>
        <v>0</v>
      </c>
      <c r="AR154" s="135" t="s">
        <v>80</v>
      </c>
      <c r="AT154" s="143" t="s">
        <v>72</v>
      </c>
      <c r="AU154" s="143" t="s">
        <v>80</v>
      </c>
      <c r="AY154" s="135" t="s">
        <v>141</v>
      </c>
      <c r="BK154" s="144">
        <f>SUM(BK155:BK158)</f>
        <v>0</v>
      </c>
    </row>
    <row r="155" spans="1:65" s="2" customFormat="1" ht="33" customHeight="1">
      <c r="A155" s="29"/>
      <c r="B155" s="147"/>
      <c r="C155" s="148" t="s">
        <v>209</v>
      </c>
      <c r="D155" s="148" t="s">
        <v>144</v>
      </c>
      <c r="E155" s="149" t="s">
        <v>243</v>
      </c>
      <c r="F155" s="150" t="s">
        <v>244</v>
      </c>
      <c r="G155" s="151" t="s">
        <v>175</v>
      </c>
      <c r="H155" s="152">
        <v>1050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39</v>
      </c>
      <c r="O155" s="58"/>
      <c r="P155" s="158">
        <f>O155*H155</f>
        <v>0</v>
      </c>
      <c r="Q155" s="158">
        <v>6.0099999999999997E-3</v>
      </c>
      <c r="R155" s="158">
        <f>Q155*H155</f>
        <v>6.3104999999999993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148</v>
      </c>
      <c r="AT155" s="160" t="s">
        <v>144</v>
      </c>
      <c r="AU155" s="160" t="s">
        <v>149</v>
      </c>
      <c r="AY155" s="14" t="s">
        <v>141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149</v>
      </c>
      <c r="BK155" s="161">
        <f>ROUND(I155*H155,2)</f>
        <v>0</v>
      </c>
      <c r="BL155" s="14" t="s">
        <v>148</v>
      </c>
      <c r="BM155" s="160" t="s">
        <v>359</v>
      </c>
    </row>
    <row r="156" spans="1:65" s="2" customFormat="1" ht="33" customHeight="1">
      <c r="A156" s="29"/>
      <c r="B156" s="147"/>
      <c r="C156" s="148" t="s">
        <v>216</v>
      </c>
      <c r="D156" s="148" t="s">
        <v>144</v>
      </c>
      <c r="E156" s="149" t="s">
        <v>247</v>
      </c>
      <c r="F156" s="150" t="s">
        <v>248</v>
      </c>
      <c r="G156" s="151" t="s">
        <v>175</v>
      </c>
      <c r="H156" s="152">
        <v>1050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5.1000000000000004E-4</v>
      </c>
      <c r="R156" s="158">
        <f>Q156*H156</f>
        <v>0.53550000000000009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148</v>
      </c>
      <c r="AT156" s="160" t="s">
        <v>144</v>
      </c>
      <c r="AU156" s="160" t="s">
        <v>149</v>
      </c>
      <c r="AY156" s="14" t="s">
        <v>141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149</v>
      </c>
      <c r="BK156" s="161">
        <f>ROUND(I156*H156,2)</f>
        <v>0</v>
      </c>
      <c r="BL156" s="14" t="s">
        <v>148</v>
      </c>
      <c r="BM156" s="160" t="s">
        <v>360</v>
      </c>
    </row>
    <row r="157" spans="1:65" s="2" customFormat="1" ht="33" customHeight="1">
      <c r="A157" s="29"/>
      <c r="B157" s="147"/>
      <c r="C157" s="148" t="s">
        <v>220</v>
      </c>
      <c r="D157" s="148" t="s">
        <v>144</v>
      </c>
      <c r="E157" s="149" t="s">
        <v>253</v>
      </c>
      <c r="F157" s="150" t="s">
        <v>254</v>
      </c>
      <c r="G157" s="151" t="s">
        <v>175</v>
      </c>
      <c r="H157" s="152">
        <v>1050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0.12966</v>
      </c>
      <c r="R157" s="158">
        <f>Q157*H157</f>
        <v>136.143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361</v>
      </c>
    </row>
    <row r="158" spans="1:65" s="2" customFormat="1" ht="37.799999999999997" customHeight="1">
      <c r="A158" s="29"/>
      <c r="B158" s="147"/>
      <c r="C158" s="148" t="s">
        <v>228</v>
      </c>
      <c r="D158" s="148" t="s">
        <v>144</v>
      </c>
      <c r="E158" s="149" t="s">
        <v>256</v>
      </c>
      <c r="F158" s="150" t="s">
        <v>257</v>
      </c>
      <c r="G158" s="151" t="s">
        <v>175</v>
      </c>
      <c r="H158" s="152">
        <v>1050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0.21099999999999999</v>
      </c>
      <c r="R158" s="158">
        <f>Q158*H158</f>
        <v>221.54999999999998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148</v>
      </c>
      <c r="AT158" s="160" t="s">
        <v>144</v>
      </c>
      <c r="AU158" s="160" t="s">
        <v>149</v>
      </c>
      <c r="AY158" s="14" t="s">
        <v>141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149</v>
      </c>
      <c r="BK158" s="161">
        <f>ROUND(I158*H158,2)</f>
        <v>0</v>
      </c>
      <c r="BL158" s="14" t="s">
        <v>148</v>
      </c>
      <c r="BM158" s="160" t="s">
        <v>362</v>
      </c>
    </row>
    <row r="159" spans="1:65" s="12" customFormat="1" ht="22.8" customHeight="1">
      <c r="B159" s="134"/>
      <c r="D159" s="135" t="s">
        <v>72</v>
      </c>
      <c r="E159" s="145" t="s">
        <v>259</v>
      </c>
      <c r="F159" s="145" t="s">
        <v>199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SUM(P160:P167)</f>
        <v>0</v>
      </c>
      <c r="Q159" s="140"/>
      <c r="R159" s="141">
        <f>SUM(R160:R167)</f>
        <v>58.515647999999999</v>
      </c>
      <c r="S159" s="140"/>
      <c r="T159" s="142">
        <f>SUM(T160:T167)</f>
        <v>0</v>
      </c>
      <c r="AR159" s="135" t="s">
        <v>80</v>
      </c>
      <c r="AT159" s="143" t="s">
        <v>72</v>
      </c>
      <c r="AU159" s="143" t="s">
        <v>80</v>
      </c>
      <c r="AY159" s="135" t="s">
        <v>141</v>
      </c>
      <c r="BK159" s="144">
        <f>SUM(BK160:BK167)</f>
        <v>0</v>
      </c>
    </row>
    <row r="160" spans="1:65" s="2" customFormat="1" ht="24.15" customHeight="1">
      <c r="A160" s="29"/>
      <c r="B160" s="147"/>
      <c r="C160" s="148" t="s">
        <v>232</v>
      </c>
      <c r="D160" s="148" t="s">
        <v>144</v>
      </c>
      <c r="E160" s="149" t="s">
        <v>363</v>
      </c>
      <c r="F160" s="150" t="s">
        <v>283</v>
      </c>
      <c r="G160" s="151" t="s">
        <v>284</v>
      </c>
      <c r="H160" s="152">
        <v>1</v>
      </c>
      <c r="I160" s="153"/>
      <c r="J160" s="154">
        <f t="shared" ref="J160:J167" si="0"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 t="shared" ref="P160:P167" si="1">O160*H160</f>
        <v>0</v>
      </c>
      <c r="Q160" s="158">
        <v>0</v>
      </c>
      <c r="R160" s="158">
        <f t="shared" ref="R160:R167" si="2">Q160*H160</f>
        <v>0</v>
      </c>
      <c r="S160" s="158">
        <v>0</v>
      </c>
      <c r="T160" s="159">
        <f t="shared" ref="T160:T167" si="3"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148</v>
      </c>
      <c r="AT160" s="160" t="s">
        <v>144</v>
      </c>
      <c r="AU160" s="160" t="s">
        <v>149</v>
      </c>
      <c r="AY160" s="14" t="s">
        <v>141</v>
      </c>
      <c r="BE160" s="161">
        <f t="shared" ref="BE160:BE167" si="4">IF(N160="základná",J160,0)</f>
        <v>0</v>
      </c>
      <c r="BF160" s="161">
        <f t="shared" ref="BF160:BF167" si="5">IF(N160="znížená",J160,0)</f>
        <v>0</v>
      </c>
      <c r="BG160" s="161">
        <f t="shared" ref="BG160:BG167" si="6">IF(N160="zákl. prenesená",J160,0)</f>
        <v>0</v>
      </c>
      <c r="BH160" s="161">
        <f t="shared" ref="BH160:BH167" si="7">IF(N160="zníž. prenesená",J160,0)</f>
        <v>0</v>
      </c>
      <c r="BI160" s="161">
        <f t="shared" ref="BI160:BI167" si="8">IF(N160="nulová",J160,0)</f>
        <v>0</v>
      </c>
      <c r="BJ160" s="14" t="s">
        <v>149</v>
      </c>
      <c r="BK160" s="161">
        <f t="shared" ref="BK160:BK167" si="9">ROUND(I160*H160,2)</f>
        <v>0</v>
      </c>
      <c r="BL160" s="14" t="s">
        <v>148</v>
      </c>
      <c r="BM160" s="160" t="s">
        <v>364</v>
      </c>
    </row>
    <row r="161" spans="1:65" s="2" customFormat="1" ht="33" customHeight="1">
      <c r="A161" s="29"/>
      <c r="B161" s="147"/>
      <c r="C161" s="148" t="s">
        <v>236</v>
      </c>
      <c r="D161" s="148" t="s">
        <v>144</v>
      </c>
      <c r="E161" s="149" t="s">
        <v>269</v>
      </c>
      <c r="F161" s="150" t="s">
        <v>270</v>
      </c>
      <c r="G161" s="151" t="s">
        <v>188</v>
      </c>
      <c r="H161" s="152">
        <v>7</v>
      </c>
      <c r="I161" s="153"/>
      <c r="J161" s="154">
        <f t="shared" si="0"/>
        <v>0</v>
      </c>
      <c r="K161" s="155"/>
      <c r="L161" s="30"/>
      <c r="M161" s="156" t="s">
        <v>1</v>
      </c>
      <c r="N161" s="157" t="s">
        <v>39</v>
      </c>
      <c r="O161" s="58"/>
      <c r="P161" s="158">
        <f t="shared" si="1"/>
        <v>0</v>
      </c>
      <c r="Q161" s="158">
        <v>0.19843</v>
      </c>
      <c r="R161" s="158">
        <f t="shared" si="2"/>
        <v>1.3890099999999999</v>
      </c>
      <c r="S161" s="158">
        <v>0</v>
      </c>
      <c r="T161" s="159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148</v>
      </c>
      <c r="AT161" s="160" t="s">
        <v>144</v>
      </c>
      <c r="AU161" s="160" t="s">
        <v>149</v>
      </c>
      <c r="AY161" s="14" t="s">
        <v>141</v>
      </c>
      <c r="BE161" s="161">
        <f t="shared" si="4"/>
        <v>0</v>
      </c>
      <c r="BF161" s="161">
        <f t="shared" si="5"/>
        <v>0</v>
      </c>
      <c r="BG161" s="161">
        <f t="shared" si="6"/>
        <v>0</v>
      </c>
      <c r="BH161" s="161">
        <f t="shared" si="7"/>
        <v>0</v>
      </c>
      <c r="BI161" s="161">
        <f t="shared" si="8"/>
        <v>0</v>
      </c>
      <c r="BJ161" s="14" t="s">
        <v>149</v>
      </c>
      <c r="BK161" s="161">
        <f t="shared" si="9"/>
        <v>0</v>
      </c>
      <c r="BL161" s="14" t="s">
        <v>148</v>
      </c>
      <c r="BM161" s="160" t="s">
        <v>365</v>
      </c>
    </row>
    <row r="162" spans="1:65" s="2" customFormat="1" ht="24.15" customHeight="1">
      <c r="A162" s="29"/>
      <c r="B162" s="147"/>
      <c r="C162" s="162" t="s">
        <v>242</v>
      </c>
      <c r="D162" s="162" t="s">
        <v>221</v>
      </c>
      <c r="E162" s="163" t="s">
        <v>366</v>
      </c>
      <c r="F162" s="164" t="s">
        <v>367</v>
      </c>
      <c r="G162" s="165" t="s">
        <v>275</v>
      </c>
      <c r="H162" s="166">
        <v>7.07</v>
      </c>
      <c r="I162" s="167"/>
      <c r="J162" s="168">
        <f t="shared" si="0"/>
        <v>0</v>
      </c>
      <c r="K162" s="169"/>
      <c r="L162" s="170"/>
      <c r="M162" s="171" t="s">
        <v>1</v>
      </c>
      <c r="N162" s="172" t="s">
        <v>39</v>
      </c>
      <c r="O162" s="58"/>
      <c r="P162" s="158">
        <f t="shared" si="1"/>
        <v>0</v>
      </c>
      <c r="Q162" s="158">
        <v>6.5000000000000002E-2</v>
      </c>
      <c r="R162" s="158">
        <f t="shared" si="2"/>
        <v>0.45955000000000001</v>
      </c>
      <c r="S162" s="158">
        <v>0</v>
      </c>
      <c r="T162" s="159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185</v>
      </c>
      <c r="AT162" s="160" t="s">
        <v>221</v>
      </c>
      <c r="AU162" s="160" t="s">
        <v>149</v>
      </c>
      <c r="AY162" s="14" t="s">
        <v>141</v>
      </c>
      <c r="BE162" s="161">
        <f t="shared" si="4"/>
        <v>0</v>
      </c>
      <c r="BF162" s="161">
        <f t="shared" si="5"/>
        <v>0</v>
      </c>
      <c r="BG162" s="161">
        <f t="shared" si="6"/>
        <v>0</v>
      </c>
      <c r="BH162" s="161">
        <f t="shared" si="7"/>
        <v>0</v>
      </c>
      <c r="BI162" s="161">
        <f t="shared" si="8"/>
        <v>0</v>
      </c>
      <c r="BJ162" s="14" t="s">
        <v>149</v>
      </c>
      <c r="BK162" s="161">
        <f t="shared" si="9"/>
        <v>0</v>
      </c>
      <c r="BL162" s="14" t="s">
        <v>148</v>
      </c>
      <c r="BM162" s="160" t="s">
        <v>368</v>
      </c>
    </row>
    <row r="163" spans="1:65" s="2" customFormat="1" ht="33" customHeight="1">
      <c r="A163" s="29"/>
      <c r="B163" s="147"/>
      <c r="C163" s="148" t="s">
        <v>246</v>
      </c>
      <c r="D163" s="148" t="s">
        <v>144</v>
      </c>
      <c r="E163" s="149" t="s">
        <v>369</v>
      </c>
      <c r="F163" s="150" t="s">
        <v>370</v>
      </c>
      <c r="G163" s="151" t="s">
        <v>188</v>
      </c>
      <c r="H163" s="152">
        <v>172</v>
      </c>
      <c r="I163" s="153"/>
      <c r="J163" s="154">
        <f t="shared" si="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"/>
        <v>0</v>
      </c>
      <c r="Q163" s="158">
        <v>0.15223</v>
      </c>
      <c r="R163" s="158">
        <f t="shared" si="2"/>
        <v>26.18356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148</v>
      </c>
      <c r="AT163" s="160" t="s">
        <v>144</v>
      </c>
      <c r="AU163" s="160" t="s">
        <v>149</v>
      </c>
      <c r="AY163" s="14" t="s">
        <v>141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149</v>
      </c>
      <c r="BK163" s="161">
        <f t="shared" si="9"/>
        <v>0</v>
      </c>
      <c r="BL163" s="14" t="s">
        <v>148</v>
      </c>
      <c r="BM163" s="160" t="s">
        <v>371</v>
      </c>
    </row>
    <row r="164" spans="1:65" s="2" customFormat="1" ht="16.5" customHeight="1">
      <c r="A164" s="29"/>
      <c r="B164" s="147"/>
      <c r="C164" s="162" t="s">
        <v>8</v>
      </c>
      <c r="D164" s="162" t="s">
        <v>221</v>
      </c>
      <c r="E164" s="163" t="s">
        <v>372</v>
      </c>
      <c r="F164" s="164" t="s">
        <v>373</v>
      </c>
      <c r="G164" s="165" t="s">
        <v>275</v>
      </c>
      <c r="H164" s="166">
        <v>173.72</v>
      </c>
      <c r="I164" s="167"/>
      <c r="J164" s="168">
        <f t="shared" si="0"/>
        <v>0</v>
      </c>
      <c r="K164" s="169"/>
      <c r="L164" s="170"/>
      <c r="M164" s="171" t="s">
        <v>1</v>
      </c>
      <c r="N164" s="172" t="s">
        <v>39</v>
      </c>
      <c r="O164" s="58"/>
      <c r="P164" s="158">
        <f t="shared" si="1"/>
        <v>0</v>
      </c>
      <c r="Q164" s="158">
        <v>8.5000000000000006E-2</v>
      </c>
      <c r="R164" s="158">
        <f t="shared" si="2"/>
        <v>14.766200000000001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185</v>
      </c>
      <c r="AT164" s="160" t="s">
        <v>221</v>
      </c>
      <c r="AU164" s="160" t="s">
        <v>149</v>
      </c>
      <c r="AY164" s="14" t="s">
        <v>141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149</v>
      </c>
      <c r="BK164" s="161">
        <f t="shared" si="9"/>
        <v>0</v>
      </c>
      <c r="BL164" s="14" t="s">
        <v>148</v>
      </c>
      <c r="BM164" s="160" t="s">
        <v>374</v>
      </c>
    </row>
    <row r="165" spans="1:65" s="2" customFormat="1" ht="24.15" customHeight="1">
      <c r="A165" s="29"/>
      <c r="B165" s="147"/>
      <c r="C165" s="148" t="s">
        <v>213</v>
      </c>
      <c r="D165" s="148" t="s">
        <v>144</v>
      </c>
      <c r="E165" s="149" t="s">
        <v>291</v>
      </c>
      <c r="F165" s="150" t="s">
        <v>292</v>
      </c>
      <c r="G165" s="151" t="s">
        <v>188</v>
      </c>
      <c r="H165" s="152">
        <v>22</v>
      </c>
      <c r="I165" s="153"/>
      <c r="J165" s="154">
        <f t="shared" si="0"/>
        <v>0</v>
      </c>
      <c r="K165" s="155"/>
      <c r="L165" s="30"/>
      <c r="M165" s="156" t="s">
        <v>1</v>
      </c>
      <c r="N165" s="157" t="s">
        <v>39</v>
      </c>
      <c r="O165" s="58"/>
      <c r="P165" s="158">
        <f t="shared" si="1"/>
        <v>0</v>
      </c>
      <c r="Q165" s="158">
        <v>0.15906000000000001</v>
      </c>
      <c r="R165" s="158">
        <f t="shared" si="2"/>
        <v>3.49932</v>
      </c>
      <c r="S165" s="158">
        <v>0</v>
      </c>
      <c r="T165" s="159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148</v>
      </c>
      <c r="AT165" s="160" t="s">
        <v>144</v>
      </c>
      <c r="AU165" s="160" t="s">
        <v>149</v>
      </c>
      <c r="AY165" s="14" t="s">
        <v>141</v>
      </c>
      <c r="BE165" s="161">
        <f t="shared" si="4"/>
        <v>0</v>
      </c>
      <c r="BF165" s="161">
        <f t="shared" si="5"/>
        <v>0</v>
      </c>
      <c r="BG165" s="161">
        <f t="shared" si="6"/>
        <v>0</v>
      </c>
      <c r="BH165" s="161">
        <f t="shared" si="7"/>
        <v>0</v>
      </c>
      <c r="BI165" s="161">
        <f t="shared" si="8"/>
        <v>0</v>
      </c>
      <c r="BJ165" s="14" t="s">
        <v>149</v>
      </c>
      <c r="BK165" s="161">
        <f t="shared" si="9"/>
        <v>0</v>
      </c>
      <c r="BL165" s="14" t="s">
        <v>148</v>
      </c>
      <c r="BM165" s="160" t="s">
        <v>375</v>
      </c>
    </row>
    <row r="166" spans="1:65" s="2" customFormat="1" ht="24.15" customHeight="1">
      <c r="A166" s="29"/>
      <c r="B166" s="147"/>
      <c r="C166" s="162" t="s">
        <v>224</v>
      </c>
      <c r="D166" s="162" t="s">
        <v>221</v>
      </c>
      <c r="E166" s="163" t="s">
        <v>299</v>
      </c>
      <c r="F166" s="164" t="s">
        <v>300</v>
      </c>
      <c r="G166" s="165" t="s">
        <v>275</v>
      </c>
      <c r="H166" s="166">
        <v>44.88</v>
      </c>
      <c r="I166" s="167"/>
      <c r="J166" s="168">
        <f t="shared" si="0"/>
        <v>0</v>
      </c>
      <c r="K166" s="169"/>
      <c r="L166" s="170"/>
      <c r="M166" s="171" t="s">
        <v>1</v>
      </c>
      <c r="N166" s="172" t="s">
        <v>39</v>
      </c>
      <c r="O166" s="58"/>
      <c r="P166" s="158">
        <f t="shared" si="1"/>
        <v>0</v>
      </c>
      <c r="Q166" s="158">
        <v>2.9100000000000001E-2</v>
      </c>
      <c r="R166" s="158">
        <f t="shared" si="2"/>
        <v>1.3060080000000001</v>
      </c>
      <c r="S166" s="158">
        <v>0</v>
      </c>
      <c r="T166" s="159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185</v>
      </c>
      <c r="AT166" s="160" t="s">
        <v>221</v>
      </c>
      <c r="AU166" s="160" t="s">
        <v>149</v>
      </c>
      <c r="AY166" s="14" t="s">
        <v>141</v>
      </c>
      <c r="BE166" s="161">
        <f t="shared" si="4"/>
        <v>0</v>
      </c>
      <c r="BF166" s="161">
        <f t="shared" si="5"/>
        <v>0</v>
      </c>
      <c r="BG166" s="161">
        <f t="shared" si="6"/>
        <v>0</v>
      </c>
      <c r="BH166" s="161">
        <f t="shared" si="7"/>
        <v>0</v>
      </c>
      <c r="BI166" s="161">
        <f t="shared" si="8"/>
        <v>0</v>
      </c>
      <c r="BJ166" s="14" t="s">
        <v>149</v>
      </c>
      <c r="BK166" s="161">
        <f t="shared" si="9"/>
        <v>0</v>
      </c>
      <c r="BL166" s="14" t="s">
        <v>148</v>
      </c>
      <c r="BM166" s="160" t="s">
        <v>376</v>
      </c>
    </row>
    <row r="167" spans="1:65" s="2" customFormat="1" ht="33" customHeight="1">
      <c r="A167" s="29"/>
      <c r="B167" s="147"/>
      <c r="C167" s="162" t="s">
        <v>260</v>
      </c>
      <c r="D167" s="162" t="s">
        <v>221</v>
      </c>
      <c r="E167" s="163" t="s">
        <v>319</v>
      </c>
      <c r="F167" s="164" t="s">
        <v>320</v>
      </c>
      <c r="G167" s="165" t="s">
        <v>275</v>
      </c>
      <c r="H167" s="166">
        <v>124</v>
      </c>
      <c r="I167" s="167"/>
      <c r="J167" s="168">
        <f t="shared" si="0"/>
        <v>0</v>
      </c>
      <c r="K167" s="169"/>
      <c r="L167" s="170"/>
      <c r="M167" s="171" t="s">
        <v>1</v>
      </c>
      <c r="N167" s="172" t="s">
        <v>39</v>
      </c>
      <c r="O167" s="58"/>
      <c r="P167" s="158">
        <f t="shared" si="1"/>
        <v>0</v>
      </c>
      <c r="Q167" s="158">
        <v>8.7999999999999995E-2</v>
      </c>
      <c r="R167" s="158">
        <f t="shared" si="2"/>
        <v>10.911999999999999</v>
      </c>
      <c r="S167" s="158">
        <v>0</v>
      </c>
      <c r="T167" s="159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185</v>
      </c>
      <c r="AT167" s="160" t="s">
        <v>221</v>
      </c>
      <c r="AU167" s="160" t="s">
        <v>149</v>
      </c>
      <c r="AY167" s="14" t="s">
        <v>141</v>
      </c>
      <c r="BE167" s="161">
        <f t="shared" si="4"/>
        <v>0</v>
      </c>
      <c r="BF167" s="161">
        <f t="shared" si="5"/>
        <v>0</v>
      </c>
      <c r="BG167" s="161">
        <f t="shared" si="6"/>
        <v>0</v>
      </c>
      <c r="BH167" s="161">
        <f t="shared" si="7"/>
        <v>0</v>
      </c>
      <c r="BI167" s="161">
        <f t="shared" si="8"/>
        <v>0</v>
      </c>
      <c r="BJ167" s="14" t="s">
        <v>149</v>
      </c>
      <c r="BK167" s="161">
        <f t="shared" si="9"/>
        <v>0</v>
      </c>
      <c r="BL167" s="14" t="s">
        <v>148</v>
      </c>
      <c r="BM167" s="160" t="s">
        <v>377</v>
      </c>
    </row>
    <row r="168" spans="1:65" s="12" customFormat="1" ht="25.95" customHeight="1">
      <c r="B168" s="134"/>
      <c r="D168" s="135" t="s">
        <v>72</v>
      </c>
      <c r="E168" s="136" t="s">
        <v>224</v>
      </c>
      <c r="F168" s="136" t="s">
        <v>225</v>
      </c>
      <c r="I168" s="137"/>
      <c r="J168" s="138">
        <f>BK168</f>
        <v>0</v>
      </c>
      <c r="L168" s="134"/>
      <c r="M168" s="139"/>
      <c r="N168" s="140"/>
      <c r="O168" s="140"/>
      <c r="P168" s="141">
        <f>P169</f>
        <v>0</v>
      </c>
      <c r="Q168" s="140"/>
      <c r="R168" s="141">
        <f>R169</f>
        <v>46.328879999999998</v>
      </c>
      <c r="S168" s="140"/>
      <c r="T168" s="142">
        <f>T169</f>
        <v>0</v>
      </c>
      <c r="AR168" s="135" t="s">
        <v>80</v>
      </c>
      <c r="AT168" s="143" t="s">
        <v>72</v>
      </c>
      <c r="AU168" s="143" t="s">
        <v>73</v>
      </c>
      <c r="AY168" s="135" t="s">
        <v>141</v>
      </c>
      <c r="BK168" s="144">
        <f>BK169</f>
        <v>0</v>
      </c>
    </row>
    <row r="169" spans="1:65" s="12" customFormat="1" ht="22.8" customHeight="1">
      <c r="B169" s="134"/>
      <c r="D169" s="135" t="s">
        <v>72</v>
      </c>
      <c r="E169" s="145" t="s">
        <v>259</v>
      </c>
      <c r="F169" s="145" t="s">
        <v>199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SUM(P170:P171)</f>
        <v>0</v>
      </c>
      <c r="Q169" s="140"/>
      <c r="R169" s="141">
        <f>SUM(R170:R171)</f>
        <v>46.328879999999998</v>
      </c>
      <c r="S169" s="140"/>
      <c r="T169" s="142">
        <f>SUM(T170:T171)</f>
        <v>0</v>
      </c>
      <c r="AR169" s="135" t="s">
        <v>80</v>
      </c>
      <c r="AT169" s="143" t="s">
        <v>72</v>
      </c>
      <c r="AU169" s="143" t="s">
        <v>80</v>
      </c>
      <c r="AY169" s="135" t="s">
        <v>141</v>
      </c>
      <c r="BK169" s="144">
        <f>SUM(BK170:BK171)</f>
        <v>0</v>
      </c>
    </row>
    <row r="170" spans="1:65" s="2" customFormat="1" ht="37.799999999999997" customHeight="1">
      <c r="A170" s="29"/>
      <c r="B170" s="147"/>
      <c r="C170" s="148" t="s">
        <v>264</v>
      </c>
      <c r="D170" s="148" t="s">
        <v>144</v>
      </c>
      <c r="E170" s="149" t="s">
        <v>378</v>
      </c>
      <c r="F170" s="150" t="s">
        <v>379</v>
      </c>
      <c r="G170" s="151" t="s">
        <v>188</v>
      </c>
      <c r="H170" s="152">
        <v>124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>O170*H170</f>
        <v>0</v>
      </c>
      <c r="Q170" s="158">
        <v>0.35721999999999998</v>
      </c>
      <c r="R170" s="158">
        <f>Q170*H170</f>
        <v>44.295279999999998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148</v>
      </c>
      <c r="AT170" s="160" t="s">
        <v>144</v>
      </c>
      <c r="AU170" s="160" t="s">
        <v>149</v>
      </c>
      <c r="AY170" s="14" t="s">
        <v>141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149</v>
      </c>
      <c r="BK170" s="161">
        <f>ROUND(I170*H170,2)</f>
        <v>0</v>
      </c>
      <c r="BL170" s="14" t="s">
        <v>148</v>
      </c>
      <c r="BM170" s="160" t="s">
        <v>380</v>
      </c>
    </row>
    <row r="171" spans="1:65" s="2" customFormat="1" ht="37.799999999999997" customHeight="1">
      <c r="A171" s="29"/>
      <c r="B171" s="147"/>
      <c r="C171" s="162" t="s">
        <v>268</v>
      </c>
      <c r="D171" s="162" t="s">
        <v>221</v>
      </c>
      <c r="E171" s="163" t="s">
        <v>323</v>
      </c>
      <c r="F171" s="164" t="s">
        <v>324</v>
      </c>
      <c r="G171" s="165" t="s">
        <v>275</v>
      </c>
      <c r="H171" s="166">
        <v>248</v>
      </c>
      <c r="I171" s="167"/>
      <c r="J171" s="168">
        <f>ROUND(I171*H171,2)</f>
        <v>0</v>
      </c>
      <c r="K171" s="169"/>
      <c r="L171" s="170"/>
      <c r="M171" s="173" t="s">
        <v>1</v>
      </c>
      <c r="N171" s="174" t="s">
        <v>39</v>
      </c>
      <c r="O171" s="175"/>
      <c r="P171" s="176">
        <f>O171*H171</f>
        <v>0</v>
      </c>
      <c r="Q171" s="176">
        <v>8.2000000000000007E-3</v>
      </c>
      <c r="R171" s="176">
        <f>Q171*H171</f>
        <v>2.0336000000000003</v>
      </c>
      <c r="S171" s="176">
        <v>0</v>
      </c>
      <c r="T171" s="177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185</v>
      </c>
      <c r="AT171" s="160" t="s">
        <v>221</v>
      </c>
      <c r="AU171" s="160" t="s">
        <v>149</v>
      </c>
      <c r="AY171" s="14" t="s">
        <v>141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149</v>
      </c>
      <c r="BK171" s="161">
        <f>ROUND(I171*H171,2)</f>
        <v>0</v>
      </c>
      <c r="BL171" s="14" t="s">
        <v>148</v>
      </c>
      <c r="BM171" s="160" t="s">
        <v>381</v>
      </c>
    </row>
    <row r="172" spans="1:65" s="2" customFormat="1" ht="6.9" customHeight="1">
      <c r="A172" s="29"/>
      <c r="B172" s="47"/>
      <c r="C172" s="48"/>
      <c r="D172" s="48"/>
      <c r="E172" s="48"/>
      <c r="F172" s="48"/>
      <c r="G172" s="48"/>
      <c r="H172" s="48"/>
      <c r="I172" s="48"/>
      <c r="J172" s="48"/>
      <c r="K172" s="48"/>
      <c r="L172" s="30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  <row r="174" spans="1:65" ht="14.4" customHeight="1">
      <c r="B174" s="222" t="s">
        <v>691</v>
      </c>
      <c r="C174" s="222"/>
      <c r="D174" s="222"/>
      <c r="E174" s="222"/>
      <c r="F174" s="222"/>
      <c r="G174" s="222"/>
      <c r="H174" s="222"/>
      <c r="I174" s="222"/>
      <c r="J174" s="222"/>
    </row>
    <row r="175" spans="1:65" ht="14.4" customHeight="1">
      <c r="B175" s="222"/>
      <c r="C175" s="222"/>
      <c r="D175" s="222"/>
      <c r="E175" s="222"/>
      <c r="F175" s="222"/>
      <c r="G175" s="222"/>
      <c r="H175" s="222"/>
      <c r="I175" s="222"/>
      <c r="J175" s="222"/>
    </row>
    <row r="176" spans="1:65" ht="14.4" customHeight="1">
      <c r="B176" s="222"/>
      <c r="C176" s="222"/>
      <c r="D176" s="222"/>
      <c r="E176" s="222"/>
      <c r="F176" s="222"/>
      <c r="G176" s="222"/>
      <c r="H176" s="222"/>
      <c r="I176" s="222"/>
      <c r="J176" s="222"/>
    </row>
    <row r="177" spans="2:10" ht="14.4" customHeight="1">
      <c r="B177" s="222"/>
      <c r="C177" s="222"/>
      <c r="D177" s="222"/>
      <c r="E177" s="222"/>
      <c r="F177" s="222"/>
      <c r="G177" s="222"/>
      <c r="H177" s="222"/>
      <c r="I177" s="222"/>
      <c r="J177" s="222"/>
    </row>
    <row r="180" spans="2:10" ht="14.4" customHeight="1">
      <c r="C180" s="222" t="s">
        <v>692</v>
      </c>
      <c r="D180" s="222"/>
      <c r="E180" s="222"/>
      <c r="F180" s="222"/>
      <c r="G180" s="222"/>
      <c r="H180" s="222"/>
      <c r="I180" s="222"/>
      <c r="J180" s="222"/>
    </row>
    <row r="181" spans="2:10" ht="14.4" customHeight="1">
      <c r="C181" s="222"/>
      <c r="D181" s="222"/>
      <c r="E181" s="222"/>
      <c r="F181" s="222"/>
      <c r="G181" s="222"/>
      <c r="H181" s="222"/>
      <c r="I181" s="222"/>
      <c r="J181" s="222"/>
    </row>
    <row r="182" spans="2:10" ht="14.4" customHeight="1">
      <c r="C182" s="222"/>
      <c r="D182" s="222"/>
      <c r="E182" s="222"/>
      <c r="F182" s="222"/>
      <c r="G182" s="222"/>
      <c r="H182" s="222"/>
      <c r="I182" s="222"/>
      <c r="J182" s="222"/>
    </row>
  </sheetData>
  <autoFilter ref="C130:K171" xr:uid="{00000000-0009-0000-0000-000002000000}"/>
  <mergeCells count="11">
    <mergeCell ref="C180:J182"/>
    <mergeCell ref="E87:H87"/>
    <mergeCell ref="E121:H121"/>
    <mergeCell ref="E123:H123"/>
    <mergeCell ref="L2:V2"/>
    <mergeCell ref="B174:J17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46"/>
  <sheetViews>
    <sheetView showGridLines="0" topLeftCell="A121" workbookViewId="0">
      <selection activeCell="V129" sqref="V12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673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382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ROUND((SUM(BE122:BE134)),  2)</f>
        <v>0</v>
      </c>
      <c r="G33" s="100"/>
      <c r="H33" s="100"/>
      <c r="I33" s="101">
        <v>0.2</v>
      </c>
      <c r="J33" s="99">
        <f>ROUND(((SUM(BE122:BE134))*I33),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ROUND((SUM(BF122:BF134)),  2)</f>
        <v>0</v>
      </c>
      <c r="G34" s="100"/>
      <c r="H34" s="100"/>
      <c r="I34" s="101">
        <v>0.2</v>
      </c>
      <c r="J34" s="99">
        <f>ROUND(((SUM(BF122:BF134))*I34),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ROUND((SUM(BG122:BG134)),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ROUND((SUM(BH122:BH134)),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ROUND((SUM(BI122:BI134)),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02_02 - Rekonštrukcia chodníka Námestie SNP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J123</f>
        <v>0</v>
      </c>
      <c r="L97" s="115"/>
    </row>
    <row r="98" spans="1:31" s="10" customFormat="1" ht="19.95" hidden="1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J124</f>
        <v>0</v>
      </c>
      <c r="L98" s="119"/>
    </row>
    <row r="99" spans="1:31" s="10" customFormat="1" ht="19.95" hidden="1" customHeight="1">
      <c r="B99" s="119"/>
      <c r="D99" s="120" t="s">
        <v>113</v>
      </c>
      <c r="E99" s="121"/>
      <c r="F99" s="121"/>
      <c r="G99" s="121"/>
      <c r="H99" s="121"/>
      <c r="I99" s="121"/>
      <c r="J99" s="122">
        <f>J126</f>
        <v>0</v>
      </c>
      <c r="L99" s="119"/>
    </row>
    <row r="100" spans="1:31" s="10" customFormat="1" ht="19.95" hidden="1" customHeight="1">
      <c r="B100" s="119"/>
      <c r="D100" s="120" t="s">
        <v>114</v>
      </c>
      <c r="E100" s="121"/>
      <c r="F100" s="121"/>
      <c r="G100" s="121"/>
      <c r="H100" s="121"/>
      <c r="I100" s="121"/>
      <c r="J100" s="122">
        <f>J129</f>
        <v>0</v>
      </c>
      <c r="L100" s="119"/>
    </row>
    <row r="101" spans="1:31" s="9" customFormat="1" ht="24.9" hidden="1" customHeight="1">
      <c r="B101" s="115"/>
      <c r="D101" s="116" t="s">
        <v>123</v>
      </c>
      <c r="E101" s="117"/>
      <c r="F101" s="117"/>
      <c r="G101" s="117"/>
      <c r="H101" s="117"/>
      <c r="I101" s="117"/>
      <c r="J101" s="118">
        <f>J131</f>
        <v>0</v>
      </c>
      <c r="L101" s="115"/>
    </row>
    <row r="102" spans="1:31" s="10" customFormat="1" ht="19.95" hidden="1" customHeight="1">
      <c r="B102" s="119"/>
      <c r="D102" s="120" t="s">
        <v>125</v>
      </c>
      <c r="E102" s="121"/>
      <c r="F102" s="121"/>
      <c r="G102" s="121"/>
      <c r="H102" s="121"/>
      <c r="I102" s="121"/>
      <c r="J102" s="122">
        <f>J132</f>
        <v>0</v>
      </c>
      <c r="L102" s="119"/>
    </row>
    <row r="103" spans="1:31" s="2" customFormat="1" ht="21.75" hidden="1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42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6.9" hidden="1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idden="1"/>
    <row r="106" spans="1:31" hidden="1"/>
    <row r="107" spans="1:31" hidden="1"/>
    <row r="108" spans="1:31" s="2" customFormat="1" ht="6.9" customHeight="1">
      <c r="A108" s="29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24.9" customHeight="1">
      <c r="A109" s="29"/>
      <c r="B109" s="30"/>
      <c r="C109" s="18" t="s">
        <v>127</v>
      </c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>
      <c r="A111" s="29"/>
      <c r="B111" s="30"/>
      <c r="C111" s="24" t="s">
        <v>16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26.25" customHeight="1">
      <c r="A112" s="29"/>
      <c r="B112" s="30"/>
      <c r="C112" s="29"/>
      <c r="D112" s="29"/>
      <c r="E112" s="224" t="str">
        <f>E7</f>
        <v>Dobudovanie základnej technickej infraštruktúry v obci Gemerská Poloma</v>
      </c>
      <c r="F112" s="225"/>
      <c r="G112" s="225"/>
      <c r="H112" s="225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103</v>
      </c>
      <c r="D113" s="29"/>
      <c r="E113" s="29" t="s">
        <v>674</v>
      </c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6.5" customHeight="1">
      <c r="A114" s="29"/>
      <c r="B114" s="30"/>
      <c r="C114" s="29"/>
      <c r="D114" s="29"/>
      <c r="E114" s="215" t="str">
        <f>E9</f>
        <v>SO 02_02 - Rekonštrukcia chodníka Námestie SNP</v>
      </c>
      <c r="F114" s="223"/>
      <c r="G114" s="223"/>
      <c r="H114" s="223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2" customHeight="1">
      <c r="A116" s="29"/>
      <c r="B116" s="30"/>
      <c r="C116" s="24" t="s">
        <v>20</v>
      </c>
      <c r="D116" s="29"/>
      <c r="E116" s="29"/>
      <c r="F116" s="22" t="str">
        <f>F12</f>
        <v xml:space="preserve"> </v>
      </c>
      <c r="G116" s="29"/>
      <c r="H116" s="29"/>
      <c r="I116" s="24" t="s">
        <v>22</v>
      </c>
      <c r="J116" s="55" t="str">
        <f>IF(J12="","",J12)</f>
        <v/>
      </c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>
      <c r="A118" s="29"/>
      <c r="B118" s="30"/>
      <c r="C118" s="24" t="s">
        <v>23</v>
      </c>
      <c r="D118" s="29"/>
      <c r="E118" s="29"/>
      <c r="F118" s="22" t="str">
        <f>E15</f>
        <v xml:space="preserve">obec Gemerská Poloma </v>
      </c>
      <c r="G118" s="29"/>
      <c r="H118" s="29"/>
      <c r="I118" s="24" t="s">
        <v>30</v>
      </c>
      <c r="J118" s="27">
        <f>E21</f>
        <v>0</v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28</v>
      </c>
      <c r="D119" s="29"/>
      <c r="E119" s="29"/>
      <c r="F119" s="22" t="str">
        <f>IF(E18="","",E18)</f>
        <v>Vyplň údaj</v>
      </c>
      <c r="G119" s="29"/>
      <c r="H119" s="29"/>
      <c r="I119" s="24" t="s">
        <v>31</v>
      </c>
      <c r="J119" s="27" t="str">
        <f>E24</f>
        <v xml:space="preserve"> 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0.35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11" customFormat="1" ht="29.25" customHeight="1">
      <c r="A121" s="123"/>
      <c r="B121" s="124"/>
      <c r="C121" s="125" t="s">
        <v>128</v>
      </c>
      <c r="D121" s="126" t="s">
        <v>58</v>
      </c>
      <c r="E121" s="126" t="s">
        <v>54</v>
      </c>
      <c r="F121" s="126" t="s">
        <v>55</v>
      </c>
      <c r="G121" s="126" t="s">
        <v>129</v>
      </c>
      <c r="H121" s="126" t="s">
        <v>130</v>
      </c>
      <c r="I121" s="126" t="s">
        <v>131</v>
      </c>
      <c r="J121" s="127" t="s">
        <v>107</v>
      </c>
      <c r="K121" s="128" t="s">
        <v>132</v>
      </c>
      <c r="L121" s="129"/>
      <c r="M121" s="62" t="s">
        <v>1</v>
      </c>
      <c r="N121" s="63" t="s">
        <v>37</v>
      </c>
      <c r="O121" s="63" t="s">
        <v>133</v>
      </c>
      <c r="P121" s="63" t="s">
        <v>134</v>
      </c>
      <c r="Q121" s="63" t="s">
        <v>135</v>
      </c>
      <c r="R121" s="63" t="s">
        <v>136</v>
      </c>
      <c r="S121" s="63" t="s">
        <v>137</v>
      </c>
      <c r="T121" s="64" t="s">
        <v>138</v>
      </c>
      <c r="U121" s="123"/>
      <c r="V121" s="123"/>
      <c r="W121" s="123"/>
      <c r="X121" s="123"/>
      <c r="Y121" s="123"/>
      <c r="Z121" s="123"/>
      <c r="AA121" s="123"/>
      <c r="AB121" s="123"/>
      <c r="AC121" s="123"/>
      <c r="AD121" s="123"/>
      <c r="AE121" s="123"/>
    </row>
    <row r="122" spans="1:65" s="2" customFormat="1" ht="22.8" customHeight="1">
      <c r="A122" s="29"/>
      <c r="B122" s="30"/>
      <c r="C122" s="69" t="s">
        <v>108</v>
      </c>
      <c r="D122" s="29"/>
      <c r="E122" s="29"/>
      <c r="F122" s="29"/>
      <c r="G122" s="29"/>
      <c r="H122" s="29"/>
      <c r="I122" s="29"/>
      <c r="J122" s="130">
        <f>BK122</f>
        <v>0</v>
      </c>
      <c r="K122" s="29"/>
      <c r="L122" s="30"/>
      <c r="M122" s="65"/>
      <c r="N122" s="56"/>
      <c r="O122" s="66"/>
      <c r="P122" s="131">
        <f>P123+P131</f>
        <v>0</v>
      </c>
      <c r="Q122" s="66"/>
      <c r="R122" s="131">
        <f>R123+R131</f>
        <v>33.781829999999999</v>
      </c>
      <c r="S122" s="66"/>
      <c r="T122" s="132">
        <f>T123+T131</f>
        <v>24.402000000000001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72</v>
      </c>
      <c r="AU122" s="14" t="s">
        <v>109</v>
      </c>
      <c r="BK122" s="133">
        <f>BK123+BK131</f>
        <v>0</v>
      </c>
    </row>
    <row r="123" spans="1:65" s="12" customFormat="1" ht="25.95" customHeight="1">
      <c r="B123" s="134"/>
      <c r="D123" s="135" t="s">
        <v>72</v>
      </c>
      <c r="E123" s="136" t="s">
        <v>154</v>
      </c>
      <c r="F123" s="136" t="s">
        <v>155</v>
      </c>
      <c r="I123" s="137"/>
      <c r="J123" s="138">
        <f>BK123</f>
        <v>0</v>
      </c>
      <c r="L123" s="134"/>
      <c r="M123" s="139"/>
      <c r="N123" s="140"/>
      <c r="O123" s="140"/>
      <c r="P123" s="141">
        <f>P124+P126+P129</f>
        <v>0</v>
      </c>
      <c r="Q123" s="140"/>
      <c r="R123" s="141">
        <f>R124+R126+R129</f>
        <v>0</v>
      </c>
      <c r="S123" s="140"/>
      <c r="T123" s="142">
        <f>T124+T126+T129</f>
        <v>24.402000000000001</v>
      </c>
      <c r="AR123" s="135" t="s">
        <v>80</v>
      </c>
      <c r="AT123" s="143" t="s">
        <v>72</v>
      </c>
      <c r="AU123" s="143" t="s">
        <v>73</v>
      </c>
      <c r="AY123" s="135" t="s">
        <v>141</v>
      </c>
      <c r="BK123" s="144">
        <f>BK124+BK126+BK129</f>
        <v>0</v>
      </c>
    </row>
    <row r="124" spans="1:65" s="12" customFormat="1" ht="22.8" customHeight="1">
      <c r="B124" s="134"/>
      <c r="D124" s="135" t="s">
        <v>72</v>
      </c>
      <c r="E124" s="145" t="s">
        <v>183</v>
      </c>
      <c r="F124" s="145" t="s">
        <v>184</v>
      </c>
      <c r="I124" s="137"/>
      <c r="J124" s="146">
        <f>BK124</f>
        <v>0</v>
      </c>
      <c r="L124" s="134"/>
      <c r="M124" s="139"/>
      <c r="N124" s="140"/>
      <c r="O124" s="140"/>
      <c r="P124" s="141">
        <f>P125</f>
        <v>0</v>
      </c>
      <c r="Q124" s="140"/>
      <c r="R124" s="141">
        <f>R125</f>
        <v>0</v>
      </c>
      <c r="S124" s="140"/>
      <c r="T124" s="142">
        <f>T125</f>
        <v>24.402000000000001</v>
      </c>
      <c r="AR124" s="135" t="s">
        <v>80</v>
      </c>
      <c r="AT124" s="143" t="s">
        <v>72</v>
      </c>
      <c r="AU124" s="143" t="s">
        <v>80</v>
      </c>
      <c r="AY124" s="135" t="s">
        <v>141</v>
      </c>
      <c r="BK124" s="144">
        <f>BK125</f>
        <v>0</v>
      </c>
    </row>
    <row r="125" spans="1:65" s="2" customFormat="1" ht="24.15" customHeight="1">
      <c r="A125" s="29"/>
      <c r="B125" s="147"/>
      <c r="C125" s="148" t="s">
        <v>80</v>
      </c>
      <c r="D125" s="148" t="s">
        <v>144</v>
      </c>
      <c r="E125" s="149" t="s">
        <v>383</v>
      </c>
      <c r="F125" s="150" t="s">
        <v>384</v>
      </c>
      <c r="G125" s="151" t="s">
        <v>175</v>
      </c>
      <c r="H125" s="152">
        <v>249</v>
      </c>
      <c r="I125" s="153"/>
      <c r="J125" s="154">
        <f>ROUND(I125*H125,2)</f>
        <v>0</v>
      </c>
      <c r="K125" s="155"/>
      <c r="L125" s="30"/>
      <c r="M125" s="156" t="s">
        <v>1</v>
      </c>
      <c r="N125" s="157" t="s">
        <v>39</v>
      </c>
      <c r="O125" s="58"/>
      <c r="P125" s="158">
        <f>O125*H125</f>
        <v>0</v>
      </c>
      <c r="Q125" s="158">
        <v>0</v>
      </c>
      <c r="R125" s="158">
        <f>Q125*H125</f>
        <v>0</v>
      </c>
      <c r="S125" s="158">
        <v>9.8000000000000004E-2</v>
      </c>
      <c r="T125" s="159">
        <f>S125*H125</f>
        <v>24.402000000000001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60" t="s">
        <v>148</v>
      </c>
      <c r="AT125" s="160" t="s">
        <v>144</v>
      </c>
      <c r="AU125" s="160" t="s">
        <v>149</v>
      </c>
      <c r="AY125" s="14" t="s">
        <v>141</v>
      </c>
      <c r="BE125" s="161">
        <f>IF(N125="základná",J125,0)</f>
        <v>0</v>
      </c>
      <c r="BF125" s="161">
        <f>IF(N125="znížená",J125,0)</f>
        <v>0</v>
      </c>
      <c r="BG125" s="161">
        <f>IF(N125="zákl. prenesená",J125,0)</f>
        <v>0</v>
      </c>
      <c r="BH125" s="161">
        <f>IF(N125="zníž. prenesená",J125,0)</f>
        <v>0</v>
      </c>
      <c r="BI125" s="161">
        <f>IF(N125="nulová",J125,0)</f>
        <v>0</v>
      </c>
      <c r="BJ125" s="14" t="s">
        <v>149</v>
      </c>
      <c r="BK125" s="161">
        <f>ROUND(I125*H125,2)</f>
        <v>0</v>
      </c>
      <c r="BL125" s="14" t="s">
        <v>148</v>
      </c>
      <c r="BM125" s="160" t="s">
        <v>385</v>
      </c>
    </row>
    <row r="126" spans="1:65" s="12" customFormat="1" ht="22.8" customHeight="1">
      <c r="B126" s="134"/>
      <c r="D126" s="135" t="s">
        <v>72</v>
      </c>
      <c r="E126" s="145" t="s">
        <v>156</v>
      </c>
      <c r="F126" s="145" t="s">
        <v>157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SUM(P127:P128)</f>
        <v>0</v>
      </c>
      <c r="Q126" s="140"/>
      <c r="R126" s="141">
        <f>SUM(R127:R128)</f>
        <v>0</v>
      </c>
      <c r="S126" s="140"/>
      <c r="T126" s="142">
        <f>SUM(T127:T128)</f>
        <v>0</v>
      </c>
      <c r="AR126" s="135" t="s">
        <v>80</v>
      </c>
      <c r="AT126" s="143" t="s">
        <v>72</v>
      </c>
      <c r="AU126" s="143" t="s">
        <v>80</v>
      </c>
      <c r="AY126" s="135" t="s">
        <v>141</v>
      </c>
      <c r="BK126" s="144">
        <f>SUM(BK127:BK128)</f>
        <v>0</v>
      </c>
    </row>
    <row r="127" spans="1:65" s="2" customFormat="1" ht="33" customHeight="1">
      <c r="A127" s="29"/>
      <c r="B127" s="147"/>
      <c r="C127" s="148" t="s">
        <v>149</v>
      </c>
      <c r="D127" s="148" t="s">
        <v>144</v>
      </c>
      <c r="E127" s="149" t="s">
        <v>159</v>
      </c>
      <c r="F127" s="150" t="s">
        <v>160</v>
      </c>
      <c r="G127" s="151" t="s">
        <v>161</v>
      </c>
      <c r="H127" s="152">
        <v>24.402000000000001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39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148</v>
      </c>
      <c r="AT127" s="160" t="s">
        <v>144</v>
      </c>
      <c r="AU127" s="160" t="s">
        <v>149</v>
      </c>
      <c r="AY127" s="14" t="s">
        <v>141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149</v>
      </c>
      <c r="BK127" s="161">
        <f>ROUND(I127*H127,2)</f>
        <v>0</v>
      </c>
      <c r="BL127" s="14" t="s">
        <v>148</v>
      </c>
      <c r="BM127" s="160" t="s">
        <v>386</v>
      </c>
    </row>
    <row r="128" spans="1:65" s="2" customFormat="1" ht="24.15" customHeight="1">
      <c r="A128" s="29"/>
      <c r="B128" s="147"/>
      <c r="C128" s="227" t="s">
        <v>158</v>
      </c>
      <c r="D128" s="227" t="s">
        <v>144</v>
      </c>
      <c r="E128" s="228" t="s">
        <v>163</v>
      </c>
      <c r="F128" s="229" t="s">
        <v>164</v>
      </c>
      <c r="G128" s="230" t="s">
        <v>161</v>
      </c>
      <c r="H128" s="231">
        <v>0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39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148</v>
      </c>
      <c r="AT128" s="160" t="s">
        <v>144</v>
      </c>
      <c r="AU128" s="160" t="s">
        <v>149</v>
      </c>
      <c r="AY128" s="14" t="s">
        <v>141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149</v>
      </c>
      <c r="BK128" s="161">
        <f>ROUND(I128*H128,2)</f>
        <v>0</v>
      </c>
      <c r="BL128" s="14" t="s">
        <v>148</v>
      </c>
      <c r="BM128" s="160" t="s">
        <v>387</v>
      </c>
    </row>
    <row r="129" spans="1:65" s="12" customFormat="1" ht="22.8" customHeight="1">
      <c r="B129" s="134"/>
      <c r="D129" s="135" t="s">
        <v>72</v>
      </c>
      <c r="E129" s="145" t="s">
        <v>166</v>
      </c>
      <c r="F129" s="145" t="s">
        <v>167</v>
      </c>
      <c r="I129" s="137"/>
      <c r="J129" s="146">
        <f>BK129</f>
        <v>0</v>
      </c>
      <c r="L129" s="134"/>
      <c r="M129" s="139"/>
      <c r="N129" s="140"/>
      <c r="O129" s="140"/>
      <c r="P129" s="141">
        <f>P130</f>
        <v>0</v>
      </c>
      <c r="Q129" s="140"/>
      <c r="R129" s="141">
        <f>R130</f>
        <v>0</v>
      </c>
      <c r="S129" s="140"/>
      <c r="T129" s="142">
        <f>T130</f>
        <v>0</v>
      </c>
      <c r="AR129" s="135" t="s">
        <v>80</v>
      </c>
      <c r="AT129" s="143" t="s">
        <v>72</v>
      </c>
      <c r="AU129" s="143" t="s">
        <v>80</v>
      </c>
      <c r="AY129" s="135" t="s">
        <v>141</v>
      </c>
      <c r="BK129" s="144">
        <f>BK130</f>
        <v>0</v>
      </c>
    </row>
    <row r="130" spans="1:65" s="2" customFormat="1" ht="24.15" customHeight="1">
      <c r="A130" s="29"/>
      <c r="B130" s="147"/>
      <c r="C130" s="148" t="s">
        <v>148</v>
      </c>
      <c r="D130" s="148" t="s">
        <v>144</v>
      </c>
      <c r="E130" s="149" t="s">
        <v>169</v>
      </c>
      <c r="F130" s="150" t="s">
        <v>170</v>
      </c>
      <c r="G130" s="151" t="s">
        <v>161</v>
      </c>
      <c r="H130" s="152">
        <v>24.402000000000001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39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148</v>
      </c>
      <c r="AT130" s="160" t="s">
        <v>144</v>
      </c>
      <c r="AU130" s="160" t="s">
        <v>149</v>
      </c>
      <c r="AY130" s="14" t="s">
        <v>141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149</v>
      </c>
      <c r="BK130" s="161">
        <f>ROUND(I130*H130,2)</f>
        <v>0</v>
      </c>
      <c r="BL130" s="14" t="s">
        <v>148</v>
      </c>
      <c r="BM130" s="160" t="s">
        <v>388</v>
      </c>
    </row>
    <row r="131" spans="1:65" s="12" customFormat="1" ht="25.95" customHeight="1">
      <c r="B131" s="134"/>
      <c r="D131" s="135" t="s">
        <v>72</v>
      </c>
      <c r="E131" s="136" t="s">
        <v>224</v>
      </c>
      <c r="F131" s="136" t="s">
        <v>225</v>
      </c>
      <c r="I131" s="137"/>
      <c r="J131" s="138">
        <f>BK131</f>
        <v>0</v>
      </c>
      <c r="L131" s="134"/>
      <c r="M131" s="139"/>
      <c r="N131" s="140"/>
      <c r="O131" s="140"/>
      <c r="P131" s="141">
        <f>P132</f>
        <v>0</v>
      </c>
      <c r="Q131" s="140"/>
      <c r="R131" s="141">
        <f>R132</f>
        <v>33.781829999999999</v>
      </c>
      <c r="S131" s="140"/>
      <c r="T131" s="142">
        <f>T132</f>
        <v>0</v>
      </c>
      <c r="AR131" s="135" t="s">
        <v>80</v>
      </c>
      <c r="AT131" s="143" t="s">
        <v>72</v>
      </c>
      <c r="AU131" s="143" t="s">
        <v>73</v>
      </c>
      <c r="AY131" s="135" t="s">
        <v>141</v>
      </c>
      <c r="BK131" s="144">
        <f>BK132</f>
        <v>0</v>
      </c>
    </row>
    <row r="132" spans="1:65" s="12" customFormat="1" ht="22.8" customHeight="1">
      <c r="B132" s="134"/>
      <c r="D132" s="135" t="s">
        <v>72</v>
      </c>
      <c r="E132" s="145" t="s">
        <v>240</v>
      </c>
      <c r="F132" s="145" t="s">
        <v>241</v>
      </c>
      <c r="I132" s="137"/>
      <c r="J132" s="146">
        <f>BK132</f>
        <v>0</v>
      </c>
      <c r="L132" s="134"/>
      <c r="M132" s="139"/>
      <c r="N132" s="140"/>
      <c r="O132" s="140"/>
      <c r="P132" s="141">
        <f>SUM(P133:P134)</f>
        <v>0</v>
      </c>
      <c r="Q132" s="140"/>
      <c r="R132" s="141">
        <f>SUM(R133:R134)</f>
        <v>33.781829999999999</v>
      </c>
      <c r="S132" s="140"/>
      <c r="T132" s="142">
        <f>SUM(T133:T134)</f>
        <v>0</v>
      </c>
      <c r="AR132" s="135" t="s">
        <v>80</v>
      </c>
      <c r="AT132" s="143" t="s">
        <v>72</v>
      </c>
      <c r="AU132" s="143" t="s">
        <v>80</v>
      </c>
      <c r="AY132" s="135" t="s">
        <v>141</v>
      </c>
      <c r="BK132" s="144">
        <f>SUM(BK133:BK134)</f>
        <v>0</v>
      </c>
    </row>
    <row r="133" spans="1:65" s="2" customFormat="1" ht="33" customHeight="1">
      <c r="A133" s="29"/>
      <c r="B133" s="147"/>
      <c r="C133" s="148" t="s">
        <v>168</v>
      </c>
      <c r="D133" s="148" t="s">
        <v>144</v>
      </c>
      <c r="E133" s="149" t="s">
        <v>243</v>
      </c>
      <c r="F133" s="150" t="s">
        <v>244</v>
      </c>
      <c r="G133" s="151" t="s">
        <v>175</v>
      </c>
      <c r="H133" s="152">
        <v>249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6.0099999999999997E-3</v>
      </c>
      <c r="R133" s="158">
        <f>Q133*H133</f>
        <v>1.4964899999999999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148</v>
      </c>
      <c r="AT133" s="160" t="s">
        <v>144</v>
      </c>
      <c r="AU133" s="160" t="s">
        <v>149</v>
      </c>
      <c r="AY133" s="14" t="s">
        <v>141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149</v>
      </c>
      <c r="BK133" s="161">
        <f>ROUND(I133*H133,2)</f>
        <v>0</v>
      </c>
      <c r="BL133" s="14" t="s">
        <v>148</v>
      </c>
      <c r="BM133" s="160" t="s">
        <v>389</v>
      </c>
    </row>
    <row r="134" spans="1:65" s="2" customFormat="1" ht="33" customHeight="1">
      <c r="A134" s="29"/>
      <c r="B134" s="147"/>
      <c r="C134" s="148" t="s">
        <v>172</v>
      </c>
      <c r="D134" s="148" t="s">
        <v>144</v>
      </c>
      <c r="E134" s="149" t="s">
        <v>253</v>
      </c>
      <c r="F134" s="150" t="s">
        <v>254</v>
      </c>
      <c r="G134" s="151" t="s">
        <v>175</v>
      </c>
      <c r="H134" s="152">
        <v>249</v>
      </c>
      <c r="I134" s="153"/>
      <c r="J134" s="154">
        <f>ROUND(I134*H134,2)</f>
        <v>0</v>
      </c>
      <c r="K134" s="155"/>
      <c r="L134" s="30"/>
      <c r="M134" s="178" t="s">
        <v>1</v>
      </c>
      <c r="N134" s="179" t="s">
        <v>39</v>
      </c>
      <c r="O134" s="175"/>
      <c r="P134" s="176">
        <f>O134*H134</f>
        <v>0</v>
      </c>
      <c r="Q134" s="176">
        <v>0.12966</v>
      </c>
      <c r="R134" s="176">
        <f>Q134*H134</f>
        <v>32.285339999999998</v>
      </c>
      <c r="S134" s="176">
        <v>0</v>
      </c>
      <c r="T134" s="177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148</v>
      </c>
      <c r="AT134" s="160" t="s">
        <v>144</v>
      </c>
      <c r="AU134" s="160" t="s">
        <v>149</v>
      </c>
      <c r="AY134" s="14" t="s">
        <v>141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149</v>
      </c>
      <c r="BK134" s="161">
        <f>ROUND(I134*H134,2)</f>
        <v>0</v>
      </c>
      <c r="BL134" s="14" t="s">
        <v>148</v>
      </c>
      <c r="BM134" s="160" t="s">
        <v>390</v>
      </c>
    </row>
    <row r="135" spans="1:65" s="2" customFormat="1" ht="6.9" customHeight="1">
      <c r="A135" s="29"/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30"/>
      <c r="M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8" spans="1:65" ht="14.4" customHeight="1">
      <c r="C138" s="222" t="s">
        <v>691</v>
      </c>
      <c r="D138" s="222"/>
      <c r="E138" s="222"/>
      <c r="F138" s="222"/>
      <c r="G138" s="222"/>
      <c r="H138" s="222"/>
      <c r="I138" s="222"/>
      <c r="J138" s="222"/>
    </row>
    <row r="139" spans="1:65" ht="14.4" customHeight="1">
      <c r="C139" s="222"/>
      <c r="D139" s="222"/>
      <c r="E139" s="222"/>
      <c r="F139" s="222"/>
      <c r="G139" s="222"/>
      <c r="H139" s="222"/>
      <c r="I139" s="222"/>
      <c r="J139" s="222"/>
    </row>
    <row r="140" spans="1:65" ht="14.4" customHeight="1">
      <c r="C140" s="222"/>
      <c r="D140" s="222"/>
      <c r="E140" s="222"/>
      <c r="F140" s="222"/>
      <c r="G140" s="222"/>
      <c r="H140" s="222"/>
      <c r="I140" s="222"/>
      <c r="J140" s="222"/>
    </row>
    <row r="141" spans="1:65" ht="14.4" customHeight="1">
      <c r="C141" s="222"/>
      <c r="D141" s="222"/>
      <c r="E141" s="222"/>
      <c r="F141" s="222"/>
      <c r="G141" s="222"/>
      <c r="H141" s="222"/>
      <c r="I141" s="222"/>
      <c r="J141" s="222"/>
    </row>
    <row r="144" spans="1:65" ht="14.4" customHeight="1">
      <c r="C144" s="222" t="s">
        <v>692</v>
      </c>
      <c r="D144" s="222"/>
      <c r="E144" s="222"/>
      <c r="F144" s="222"/>
      <c r="G144" s="222"/>
      <c r="H144" s="222"/>
      <c r="I144" s="222"/>
      <c r="J144" s="222"/>
    </row>
    <row r="145" spans="3:10" ht="14.4" customHeight="1">
      <c r="C145" s="222"/>
      <c r="D145" s="222"/>
      <c r="E145" s="222"/>
      <c r="F145" s="222"/>
      <c r="G145" s="222"/>
      <c r="H145" s="222"/>
      <c r="I145" s="222"/>
      <c r="J145" s="222"/>
    </row>
    <row r="146" spans="3:10" ht="14.4" customHeight="1">
      <c r="C146" s="222"/>
      <c r="D146" s="222"/>
      <c r="E146" s="222"/>
      <c r="F146" s="222"/>
      <c r="G146" s="222"/>
      <c r="H146" s="222"/>
      <c r="I146" s="222"/>
      <c r="J146" s="222"/>
    </row>
  </sheetData>
  <autoFilter ref="C121:K134" xr:uid="{00000000-0009-0000-0000-000003000000}"/>
  <mergeCells count="11">
    <mergeCell ref="C144:J146"/>
    <mergeCell ref="E87:H87"/>
    <mergeCell ref="E112:H112"/>
    <mergeCell ref="E114:H114"/>
    <mergeCell ref="L2:V2"/>
    <mergeCell ref="C138:J141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2"/>
  <sheetViews>
    <sheetView showGridLines="0" topLeftCell="A119" workbookViewId="0">
      <selection activeCell="W130" sqref="W13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391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ROUND((SUM(BE123:BE139)),  2)</f>
        <v>0</v>
      </c>
      <c r="G33" s="100"/>
      <c r="H33" s="100"/>
      <c r="I33" s="101">
        <v>0.2</v>
      </c>
      <c r="J33" s="99">
        <f>ROUND(((SUM(BE123:BE139))*I33),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ROUND((SUM(BF123:BF139)),  2)</f>
        <v>0</v>
      </c>
      <c r="G34" s="100"/>
      <c r="H34" s="100"/>
      <c r="I34" s="101">
        <v>0.2</v>
      </c>
      <c r="J34" s="99">
        <f>ROUND(((SUM(BF123:BF139))*I34),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ROUND((SUM(BG123:BG139)),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ROUND((SUM(BH123:BH139)),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ROUND((SUM(BI123:BI139)),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03 - Rekonštrukcia chodníkov na Hlavnej ceste (I/67)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112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95" hidden="1" customHeight="1">
      <c r="B98" s="119"/>
      <c r="D98" s="120" t="s">
        <v>116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95" hidden="1" customHeight="1">
      <c r="B99" s="119"/>
      <c r="D99" s="120" t="s">
        <v>113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31" s="10" customFormat="1" ht="19.95" hidden="1" customHeight="1">
      <c r="B100" s="119"/>
      <c r="D100" s="120" t="s">
        <v>114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9" customFormat="1" ht="24.9" hidden="1" customHeight="1">
      <c r="B101" s="115"/>
      <c r="D101" s="116" t="s">
        <v>123</v>
      </c>
      <c r="E101" s="117"/>
      <c r="F101" s="117"/>
      <c r="G101" s="117"/>
      <c r="H101" s="117"/>
      <c r="I101" s="117"/>
      <c r="J101" s="118">
        <f>J133</f>
        <v>0</v>
      </c>
      <c r="L101" s="115"/>
    </row>
    <row r="102" spans="1:31" s="10" customFormat="1" ht="19.95" hidden="1" customHeight="1">
      <c r="B102" s="119"/>
      <c r="D102" s="120" t="s">
        <v>125</v>
      </c>
      <c r="E102" s="121"/>
      <c r="F102" s="121"/>
      <c r="G102" s="121"/>
      <c r="H102" s="121"/>
      <c r="I102" s="121"/>
      <c r="J102" s="122">
        <f>J134</f>
        <v>0</v>
      </c>
      <c r="L102" s="119"/>
    </row>
    <row r="103" spans="1:31" s="10" customFormat="1" ht="19.95" hidden="1" customHeight="1">
      <c r="B103" s="119"/>
      <c r="D103" s="120" t="s">
        <v>126</v>
      </c>
      <c r="E103" s="121"/>
      <c r="F103" s="121"/>
      <c r="G103" s="121"/>
      <c r="H103" s="121"/>
      <c r="I103" s="121"/>
      <c r="J103" s="122">
        <f>J137</f>
        <v>0</v>
      </c>
      <c r="L103" s="119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hidden="1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idden="1"/>
    <row r="107" spans="1:31" hidden="1"/>
    <row r="108" spans="1:31" hidden="1"/>
    <row r="109" spans="1:31" s="2" customFormat="1" ht="6.9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18" t="s">
        <v>127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6.25" customHeight="1">
      <c r="A113" s="29"/>
      <c r="B113" s="30"/>
      <c r="C113" s="29"/>
      <c r="D113" s="29"/>
      <c r="E113" s="224" t="str">
        <f>E7</f>
        <v>Dobudovanie základnej technickej infraštruktúry v obci Gemerská Poloma</v>
      </c>
      <c r="F113" s="225"/>
      <c r="G113" s="225"/>
      <c r="H113" s="225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103</v>
      </c>
      <c r="D114" s="29"/>
      <c r="E114" s="29" t="s">
        <v>676</v>
      </c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E9</f>
        <v>SO 03 - Rekonštrukcia chodníkov na Hlavnej ceste (I/67)</v>
      </c>
      <c r="F115" s="223"/>
      <c r="G115" s="223"/>
      <c r="H115" s="22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20</v>
      </c>
      <c r="D117" s="29"/>
      <c r="E117" s="29"/>
      <c r="F117" s="22" t="str">
        <f>F12</f>
        <v xml:space="preserve"> </v>
      </c>
      <c r="G117" s="29"/>
      <c r="H117" s="29"/>
      <c r="I117" s="24" t="s">
        <v>22</v>
      </c>
      <c r="J117" s="55" t="str">
        <f>IF(J12="","",J12)</f>
        <v/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23</v>
      </c>
      <c r="D119" s="29"/>
      <c r="E119" s="29"/>
      <c r="F119" s="22" t="str">
        <f>E15</f>
        <v xml:space="preserve">obec Gemerská Poloma </v>
      </c>
      <c r="G119" s="29"/>
      <c r="H119" s="29"/>
      <c r="I119" s="24" t="s">
        <v>30</v>
      </c>
      <c r="J119" s="27">
        <f>E21</f>
        <v>0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28</v>
      </c>
      <c r="D120" s="29"/>
      <c r="E120" s="29"/>
      <c r="F120" s="22" t="str">
        <f>IF(E18="","",E18)</f>
        <v>Vyplň údaj</v>
      </c>
      <c r="G120" s="29"/>
      <c r="H120" s="29"/>
      <c r="I120" s="24" t="s">
        <v>31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128</v>
      </c>
      <c r="D122" s="126" t="s">
        <v>58</v>
      </c>
      <c r="E122" s="126" t="s">
        <v>54</v>
      </c>
      <c r="F122" s="126" t="s">
        <v>55</v>
      </c>
      <c r="G122" s="126" t="s">
        <v>129</v>
      </c>
      <c r="H122" s="126" t="s">
        <v>130</v>
      </c>
      <c r="I122" s="126" t="s">
        <v>131</v>
      </c>
      <c r="J122" s="127" t="s">
        <v>107</v>
      </c>
      <c r="K122" s="128" t="s">
        <v>132</v>
      </c>
      <c r="L122" s="129"/>
      <c r="M122" s="62" t="s">
        <v>1</v>
      </c>
      <c r="N122" s="63" t="s">
        <v>37</v>
      </c>
      <c r="O122" s="63" t="s">
        <v>133</v>
      </c>
      <c r="P122" s="63" t="s">
        <v>134</v>
      </c>
      <c r="Q122" s="63" t="s">
        <v>135</v>
      </c>
      <c r="R122" s="63" t="s">
        <v>136</v>
      </c>
      <c r="S122" s="63" t="s">
        <v>137</v>
      </c>
      <c r="T122" s="64" t="s">
        <v>138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8" customHeight="1">
      <c r="A123" s="29"/>
      <c r="B123" s="30"/>
      <c r="C123" s="69" t="s">
        <v>108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P124+P133</f>
        <v>0</v>
      </c>
      <c r="Q123" s="66"/>
      <c r="R123" s="131">
        <f>R124+R133</f>
        <v>365.35997999999995</v>
      </c>
      <c r="S123" s="66"/>
      <c r="T123" s="132">
        <f>T124+T133</f>
        <v>344.38800000000003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109</v>
      </c>
      <c r="BK123" s="133">
        <f>BK124+BK133</f>
        <v>0</v>
      </c>
    </row>
    <row r="124" spans="1:65" s="12" customFormat="1" ht="25.95" customHeight="1">
      <c r="B124" s="134"/>
      <c r="D124" s="135" t="s">
        <v>72</v>
      </c>
      <c r="E124" s="136" t="s">
        <v>154</v>
      </c>
      <c r="F124" s="136" t="s">
        <v>155</v>
      </c>
      <c r="I124" s="137"/>
      <c r="J124" s="138">
        <f>BK124</f>
        <v>0</v>
      </c>
      <c r="L124" s="134"/>
      <c r="M124" s="139"/>
      <c r="N124" s="140"/>
      <c r="O124" s="140"/>
      <c r="P124" s="141">
        <f>P125+P128+P131</f>
        <v>0</v>
      </c>
      <c r="Q124" s="140"/>
      <c r="R124" s="141">
        <f>R125+R128+R131</f>
        <v>0</v>
      </c>
      <c r="S124" s="140"/>
      <c r="T124" s="142">
        <f>T125+T128+T131</f>
        <v>344.38800000000003</v>
      </c>
      <c r="AR124" s="135" t="s">
        <v>80</v>
      </c>
      <c r="AT124" s="143" t="s">
        <v>72</v>
      </c>
      <c r="AU124" s="143" t="s">
        <v>73</v>
      </c>
      <c r="AY124" s="135" t="s">
        <v>141</v>
      </c>
      <c r="BK124" s="144">
        <f>BK125+BK128+BK131</f>
        <v>0</v>
      </c>
    </row>
    <row r="125" spans="1:65" s="12" customFormat="1" ht="22.8" customHeight="1">
      <c r="B125" s="134"/>
      <c r="D125" s="135" t="s">
        <v>72</v>
      </c>
      <c r="E125" s="145" t="s">
        <v>183</v>
      </c>
      <c r="F125" s="145" t="s">
        <v>184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SUM(P126:P127)</f>
        <v>0</v>
      </c>
      <c r="Q125" s="140"/>
      <c r="R125" s="141">
        <f>SUM(R126:R127)</f>
        <v>0</v>
      </c>
      <c r="S125" s="140"/>
      <c r="T125" s="142">
        <f>SUM(T126:T127)</f>
        <v>344.38800000000003</v>
      </c>
      <c r="AR125" s="135" t="s">
        <v>80</v>
      </c>
      <c r="AT125" s="143" t="s">
        <v>72</v>
      </c>
      <c r="AU125" s="143" t="s">
        <v>80</v>
      </c>
      <c r="AY125" s="135" t="s">
        <v>141</v>
      </c>
      <c r="BK125" s="144">
        <f>SUM(BK126:BK127)</f>
        <v>0</v>
      </c>
    </row>
    <row r="126" spans="1:65" s="2" customFormat="1" ht="24.15" customHeight="1">
      <c r="A126" s="29"/>
      <c r="B126" s="147"/>
      <c r="C126" s="148" t="s">
        <v>80</v>
      </c>
      <c r="D126" s="148" t="s">
        <v>144</v>
      </c>
      <c r="E126" s="149" t="s">
        <v>383</v>
      </c>
      <c r="F126" s="150" t="s">
        <v>384</v>
      </c>
      <c r="G126" s="151" t="s">
        <v>175</v>
      </c>
      <c r="H126" s="152">
        <v>1806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39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9.8000000000000004E-2</v>
      </c>
      <c r="T126" s="159">
        <f>S126*H126</f>
        <v>176.988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148</v>
      </c>
      <c r="AT126" s="160" t="s">
        <v>144</v>
      </c>
      <c r="AU126" s="160" t="s">
        <v>149</v>
      </c>
      <c r="AY126" s="14" t="s">
        <v>141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149</v>
      </c>
      <c r="BK126" s="161">
        <f>ROUND(I126*H126,2)</f>
        <v>0</v>
      </c>
      <c r="BL126" s="14" t="s">
        <v>148</v>
      </c>
      <c r="BM126" s="160" t="s">
        <v>392</v>
      </c>
    </row>
    <row r="127" spans="1:65" s="2" customFormat="1" ht="33" customHeight="1">
      <c r="A127" s="29"/>
      <c r="B127" s="147"/>
      <c r="C127" s="148" t="s">
        <v>149</v>
      </c>
      <c r="D127" s="148" t="s">
        <v>144</v>
      </c>
      <c r="E127" s="149" t="s">
        <v>393</v>
      </c>
      <c r="F127" s="150" t="s">
        <v>394</v>
      </c>
      <c r="G127" s="151" t="s">
        <v>175</v>
      </c>
      <c r="H127" s="152">
        <v>744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39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0.22500000000000001</v>
      </c>
      <c r="T127" s="159">
        <f>S127*H127</f>
        <v>167.4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148</v>
      </c>
      <c r="AT127" s="160" t="s">
        <v>144</v>
      </c>
      <c r="AU127" s="160" t="s">
        <v>149</v>
      </c>
      <c r="AY127" s="14" t="s">
        <v>141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149</v>
      </c>
      <c r="BK127" s="161">
        <f>ROUND(I127*H127,2)</f>
        <v>0</v>
      </c>
      <c r="BL127" s="14" t="s">
        <v>148</v>
      </c>
      <c r="BM127" s="160" t="s">
        <v>395</v>
      </c>
    </row>
    <row r="128" spans="1:65" s="12" customFormat="1" ht="22.8" customHeight="1">
      <c r="B128" s="134"/>
      <c r="D128" s="135" t="s">
        <v>72</v>
      </c>
      <c r="E128" s="145" t="s">
        <v>156</v>
      </c>
      <c r="F128" s="145" t="s">
        <v>157</v>
      </c>
      <c r="I128" s="137"/>
      <c r="J128" s="146">
        <f>BK128</f>
        <v>0</v>
      </c>
      <c r="L128" s="134"/>
      <c r="M128" s="139"/>
      <c r="N128" s="140"/>
      <c r="O128" s="140"/>
      <c r="P128" s="141">
        <f>SUM(P129:P130)</f>
        <v>0</v>
      </c>
      <c r="Q128" s="140"/>
      <c r="R128" s="141">
        <f>SUM(R129:R130)</f>
        <v>0</v>
      </c>
      <c r="S128" s="140"/>
      <c r="T128" s="142">
        <f>SUM(T129:T130)</f>
        <v>0</v>
      </c>
      <c r="AR128" s="135" t="s">
        <v>80</v>
      </c>
      <c r="AT128" s="143" t="s">
        <v>72</v>
      </c>
      <c r="AU128" s="143" t="s">
        <v>80</v>
      </c>
      <c r="AY128" s="135" t="s">
        <v>141</v>
      </c>
      <c r="BK128" s="144">
        <f>SUM(BK129:BK130)</f>
        <v>0</v>
      </c>
    </row>
    <row r="129" spans="1:65" s="2" customFormat="1" ht="33" customHeight="1">
      <c r="A129" s="29"/>
      <c r="B129" s="147"/>
      <c r="C129" s="148" t="s">
        <v>158</v>
      </c>
      <c r="D129" s="148" t="s">
        <v>144</v>
      </c>
      <c r="E129" s="149" t="s">
        <v>159</v>
      </c>
      <c r="F129" s="150" t="s">
        <v>160</v>
      </c>
      <c r="G129" s="151" t="s">
        <v>161</v>
      </c>
      <c r="H129" s="152">
        <v>344.38799999999998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39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148</v>
      </c>
      <c r="AT129" s="160" t="s">
        <v>144</v>
      </c>
      <c r="AU129" s="160" t="s">
        <v>149</v>
      </c>
      <c r="AY129" s="14" t="s">
        <v>141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149</v>
      </c>
      <c r="BK129" s="161">
        <f>ROUND(I129*H129,2)</f>
        <v>0</v>
      </c>
      <c r="BL129" s="14" t="s">
        <v>148</v>
      </c>
      <c r="BM129" s="160" t="s">
        <v>396</v>
      </c>
    </row>
    <row r="130" spans="1:65" s="2" customFormat="1" ht="24.15" customHeight="1">
      <c r="A130" s="29"/>
      <c r="B130" s="147"/>
      <c r="C130" s="227" t="s">
        <v>148</v>
      </c>
      <c r="D130" s="227" t="s">
        <v>144</v>
      </c>
      <c r="E130" s="228" t="s">
        <v>163</v>
      </c>
      <c r="F130" s="229" t="s">
        <v>164</v>
      </c>
      <c r="G130" s="230" t="s">
        <v>161</v>
      </c>
      <c r="H130" s="231">
        <v>0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39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148</v>
      </c>
      <c r="AT130" s="160" t="s">
        <v>144</v>
      </c>
      <c r="AU130" s="160" t="s">
        <v>149</v>
      </c>
      <c r="AY130" s="14" t="s">
        <v>141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149</v>
      </c>
      <c r="BK130" s="161">
        <f>ROUND(I130*H130,2)</f>
        <v>0</v>
      </c>
      <c r="BL130" s="14" t="s">
        <v>148</v>
      </c>
      <c r="BM130" s="160" t="s">
        <v>397</v>
      </c>
    </row>
    <row r="131" spans="1:65" s="12" customFormat="1" ht="22.8" customHeight="1">
      <c r="B131" s="134"/>
      <c r="D131" s="135" t="s">
        <v>72</v>
      </c>
      <c r="E131" s="145" t="s">
        <v>166</v>
      </c>
      <c r="F131" s="145" t="s">
        <v>167</v>
      </c>
      <c r="I131" s="137"/>
      <c r="J131" s="146">
        <f>BK131</f>
        <v>0</v>
      </c>
      <c r="L131" s="134"/>
      <c r="M131" s="139"/>
      <c r="N131" s="140"/>
      <c r="O131" s="140"/>
      <c r="P131" s="141">
        <f>P132</f>
        <v>0</v>
      </c>
      <c r="Q131" s="140"/>
      <c r="R131" s="141">
        <f>R132</f>
        <v>0</v>
      </c>
      <c r="S131" s="140"/>
      <c r="T131" s="142">
        <f>T132</f>
        <v>0</v>
      </c>
      <c r="AR131" s="135" t="s">
        <v>80</v>
      </c>
      <c r="AT131" s="143" t="s">
        <v>72</v>
      </c>
      <c r="AU131" s="143" t="s">
        <v>80</v>
      </c>
      <c r="AY131" s="135" t="s">
        <v>141</v>
      </c>
      <c r="BK131" s="144">
        <f>BK132</f>
        <v>0</v>
      </c>
    </row>
    <row r="132" spans="1:65" s="2" customFormat="1" ht="24.15" customHeight="1">
      <c r="A132" s="29"/>
      <c r="B132" s="147"/>
      <c r="C132" s="148" t="s">
        <v>168</v>
      </c>
      <c r="D132" s="148" t="s">
        <v>144</v>
      </c>
      <c r="E132" s="149" t="s">
        <v>169</v>
      </c>
      <c r="F132" s="150" t="s">
        <v>170</v>
      </c>
      <c r="G132" s="151" t="s">
        <v>161</v>
      </c>
      <c r="H132" s="152">
        <v>344.38799999999998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148</v>
      </c>
      <c r="AT132" s="160" t="s">
        <v>144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398</v>
      </c>
    </row>
    <row r="133" spans="1:65" s="12" customFormat="1" ht="25.95" customHeight="1">
      <c r="B133" s="134"/>
      <c r="D133" s="135" t="s">
        <v>72</v>
      </c>
      <c r="E133" s="136" t="s">
        <v>224</v>
      </c>
      <c r="F133" s="136" t="s">
        <v>225</v>
      </c>
      <c r="I133" s="137"/>
      <c r="J133" s="138">
        <f>BK133</f>
        <v>0</v>
      </c>
      <c r="L133" s="134"/>
      <c r="M133" s="139"/>
      <c r="N133" s="140"/>
      <c r="O133" s="140"/>
      <c r="P133" s="141">
        <f>P134+P137</f>
        <v>0</v>
      </c>
      <c r="Q133" s="140"/>
      <c r="R133" s="141">
        <f>R134+R137</f>
        <v>365.35997999999995</v>
      </c>
      <c r="S133" s="140"/>
      <c r="T133" s="142">
        <f>T134+T137</f>
        <v>0</v>
      </c>
      <c r="AR133" s="135" t="s">
        <v>80</v>
      </c>
      <c r="AT133" s="143" t="s">
        <v>72</v>
      </c>
      <c r="AU133" s="143" t="s">
        <v>73</v>
      </c>
      <c r="AY133" s="135" t="s">
        <v>141</v>
      </c>
      <c r="BK133" s="144">
        <f>BK134+BK137</f>
        <v>0</v>
      </c>
    </row>
    <row r="134" spans="1:65" s="12" customFormat="1" ht="22.8" customHeight="1">
      <c r="B134" s="134"/>
      <c r="D134" s="135" t="s">
        <v>72</v>
      </c>
      <c r="E134" s="145" t="s">
        <v>240</v>
      </c>
      <c r="F134" s="145" t="s">
        <v>241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SUM(P135:P136)</f>
        <v>0</v>
      </c>
      <c r="Q134" s="140"/>
      <c r="R134" s="141">
        <f>SUM(R135:R136)</f>
        <v>345.95849999999996</v>
      </c>
      <c r="S134" s="140"/>
      <c r="T134" s="142">
        <f>SUM(T135:T136)</f>
        <v>0</v>
      </c>
      <c r="AR134" s="135" t="s">
        <v>80</v>
      </c>
      <c r="AT134" s="143" t="s">
        <v>72</v>
      </c>
      <c r="AU134" s="143" t="s">
        <v>80</v>
      </c>
      <c r="AY134" s="135" t="s">
        <v>141</v>
      </c>
      <c r="BK134" s="144">
        <f>SUM(BK135:BK136)</f>
        <v>0</v>
      </c>
    </row>
    <row r="135" spans="1:65" s="2" customFormat="1" ht="33" customHeight="1">
      <c r="A135" s="29"/>
      <c r="B135" s="147"/>
      <c r="C135" s="148" t="s">
        <v>172</v>
      </c>
      <c r="D135" s="148" t="s">
        <v>144</v>
      </c>
      <c r="E135" s="149" t="s">
        <v>243</v>
      </c>
      <c r="F135" s="150" t="s">
        <v>244</v>
      </c>
      <c r="G135" s="151" t="s">
        <v>175</v>
      </c>
      <c r="H135" s="152">
        <v>2550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6.0099999999999997E-3</v>
      </c>
      <c r="R135" s="158">
        <f>Q135*H135</f>
        <v>15.3255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399</v>
      </c>
    </row>
    <row r="136" spans="1:65" s="2" customFormat="1" ht="33" customHeight="1">
      <c r="A136" s="29"/>
      <c r="B136" s="147"/>
      <c r="C136" s="148" t="s">
        <v>179</v>
      </c>
      <c r="D136" s="148" t="s">
        <v>144</v>
      </c>
      <c r="E136" s="149" t="s">
        <v>253</v>
      </c>
      <c r="F136" s="150" t="s">
        <v>254</v>
      </c>
      <c r="G136" s="151" t="s">
        <v>175</v>
      </c>
      <c r="H136" s="152">
        <v>2550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0.12966</v>
      </c>
      <c r="R136" s="158">
        <f>Q136*H136</f>
        <v>330.63299999999998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148</v>
      </c>
      <c r="AT136" s="160" t="s">
        <v>144</v>
      </c>
      <c r="AU136" s="160" t="s">
        <v>149</v>
      </c>
      <c r="AY136" s="14" t="s">
        <v>141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149</v>
      </c>
      <c r="BK136" s="161">
        <f>ROUND(I136*H136,2)</f>
        <v>0</v>
      </c>
      <c r="BL136" s="14" t="s">
        <v>148</v>
      </c>
      <c r="BM136" s="160" t="s">
        <v>400</v>
      </c>
    </row>
    <row r="137" spans="1:65" s="12" customFormat="1" ht="22.8" customHeight="1">
      <c r="B137" s="134"/>
      <c r="D137" s="135" t="s">
        <v>72</v>
      </c>
      <c r="E137" s="145" t="s">
        <v>259</v>
      </c>
      <c r="F137" s="145" t="s">
        <v>199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19.401479999999999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141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185</v>
      </c>
      <c r="D138" s="148" t="s">
        <v>144</v>
      </c>
      <c r="E138" s="149" t="s">
        <v>282</v>
      </c>
      <c r="F138" s="150" t="s">
        <v>283</v>
      </c>
      <c r="G138" s="151" t="s">
        <v>284</v>
      </c>
      <c r="H138" s="152">
        <v>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148</v>
      </c>
      <c r="AT138" s="160" t="s">
        <v>144</v>
      </c>
      <c r="AU138" s="160" t="s">
        <v>149</v>
      </c>
      <c r="AY138" s="14" t="s">
        <v>141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149</v>
      </c>
      <c r="BK138" s="161">
        <f>ROUND(I138*H138,2)</f>
        <v>0</v>
      </c>
      <c r="BL138" s="14" t="s">
        <v>148</v>
      </c>
      <c r="BM138" s="160" t="s">
        <v>401</v>
      </c>
    </row>
    <row r="139" spans="1:65" s="2" customFormat="1" ht="33" customHeight="1">
      <c r="A139" s="29"/>
      <c r="B139" s="147"/>
      <c r="C139" s="148" t="s">
        <v>192</v>
      </c>
      <c r="D139" s="148" t="s">
        <v>144</v>
      </c>
      <c r="E139" s="149" t="s">
        <v>307</v>
      </c>
      <c r="F139" s="150" t="s">
        <v>308</v>
      </c>
      <c r="G139" s="151" t="s">
        <v>275</v>
      </c>
      <c r="H139" s="152">
        <v>12</v>
      </c>
      <c r="I139" s="153"/>
      <c r="J139" s="154">
        <f>ROUND(I139*H139,2)</f>
        <v>0</v>
      </c>
      <c r="K139" s="155"/>
      <c r="L139" s="30"/>
      <c r="M139" s="178" t="s">
        <v>1</v>
      </c>
      <c r="N139" s="179" t="s">
        <v>39</v>
      </c>
      <c r="O139" s="175"/>
      <c r="P139" s="176">
        <f>O139*H139</f>
        <v>0</v>
      </c>
      <c r="Q139" s="176">
        <v>1.6167899999999999</v>
      </c>
      <c r="R139" s="176">
        <f>Q139*H139</f>
        <v>19.401479999999999</v>
      </c>
      <c r="S139" s="176">
        <v>0</v>
      </c>
      <c r="T139" s="177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148</v>
      </c>
      <c r="AT139" s="160" t="s">
        <v>144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402</v>
      </c>
    </row>
    <row r="140" spans="1:65" s="2" customFormat="1" ht="6.9" customHeight="1">
      <c r="A140" s="29"/>
      <c r="B140" s="47"/>
      <c r="C140" s="48"/>
      <c r="D140" s="48"/>
      <c r="E140" s="48"/>
      <c r="F140" s="48"/>
      <c r="G140" s="48"/>
      <c r="H140" s="48"/>
      <c r="I140" s="48"/>
      <c r="J140" s="48"/>
      <c r="K140" s="48"/>
      <c r="L140" s="30"/>
      <c r="M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3" spans="1:65" ht="14.4" customHeight="1">
      <c r="C143" s="222" t="s">
        <v>691</v>
      </c>
      <c r="D143" s="222"/>
      <c r="E143" s="222"/>
      <c r="F143" s="222"/>
      <c r="G143" s="222"/>
      <c r="H143" s="222"/>
      <c r="I143" s="222"/>
      <c r="J143" s="222"/>
    </row>
    <row r="144" spans="1:65" ht="14.4" customHeight="1">
      <c r="C144" s="222"/>
      <c r="D144" s="222"/>
      <c r="E144" s="222"/>
      <c r="F144" s="222"/>
      <c r="G144" s="222"/>
      <c r="H144" s="222"/>
      <c r="I144" s="222"/>
      <c r="J144" s="222"/>
    </row>
    <row r="145" spans="3:10" ht="14.4" customHeight="1">
      <c r="C145" s="222"/>
      <c r="D145" s="222"/>
      <c r="E145" s="222"/>
      <c r="F145" s="222"/>
      <c r="G145" s="222"/>
      <c r="H145" s="222"/>
      <c r="I145" s="222"/>
      <c r="J145" s="222"/>
    </row>
    <row r="146" spans="3:10" ht="14.4" customHeight="1">
      <c r="C146" s="222"/>
      <c r="D146" s="222"/>
      <c r="E146" s="222"/>
      <c r="F146" s="222"/>
      <c r="G146" s="222"/>
      <c r="H146" s="222"/>
      <c r="I146" s="222"/>
      <c r="J146" s="222"/>
    </row>
    <row r="149" spans="3:10" ht="14.4" customHeight="1">
      <c r="C149" s="222" t="s">
        <v>692</v>
      </c>
      <c r="D149" s="222"/>
      <c r="E149" s="222"/>
      <c r="F149" s="222"/>
      <c r="G149" s="222"/>
      <c r="H149" s="222"/>
      <c r="I149" s="222"/>
      <c r="J149" s="222"/>
    </row>
    <row r="150" spans="3:10" ht="14.4" customHeight="1">
      <c r="C150" s="222"/>
      <c r="D150" s="222"/>
      <c r="E150" s="222"/>
      <c r="F150" s="222"/>
      <c r="G150" s="222"/>
      <c r="H150" s="222"/>
      <c r="I150" s="222"/>
      <c r="J150" s="222"/>
    </row>
    <row r="151" spans="3:10" ht="14.4" customHeight="1">
      <c r="C151" s="222"/>
      <c r="D151" s="222"/>
      <c r="E151" s="222"/>
      <c r="F151" s="222"/>
      <c r="G151" s="222"/>
      <c r="H151" s="222"/>
      <c r="I151" s="222"/>
      <c r="J151" s="222"/>
    </row>
    <row r="152" spans="3:10" ht="14.4" customHeight="1">
      <c r="C152" s="222"/>
      <c r="D152" s="222"/>
      <c r="E152" s="222"/>
      <c r="F152" s="222"/>
      <c r="G152" s="222"/>
      <c r="H152" s="222"/>
      <c r="I152" s="222"/>
      <c r="J152" s="222"/>
    </row>
  </sheetData>
  <autoFilter ref="C122:K139" xr:uid="{00000000-0009-0000-0000-000004000000}"/>
  <mergeCells count="11">
    <mergeCell ref="C149:J152"/>
    <mergeCell ref="E87:H87"/>
    <mergeCell ref="E113:H113"/>
    <mergeCell ref="E115:H115"/>
    <mergeCell ref="L2:V2"/>
    <mergeCell ref="C143:J14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01"/>
  <sheetViews>
    <sheetView showGridLines="0" topLeftCell="A144" workbookViewId="0">
      <selection activeCell="W153" sqref="W15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403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ROUND((SUM(BE136:BE189)),  2)</f>
        <v>0</v>
      </c>
      <c r="G33" s="100"/>
      <c r="H33" s="100"/>
      <c r="I33" s="101">
        <v>0.2</v>
      </c>
      <c r="J33" s="99">
        <f>ROUND(((SUM(BE136:BE189))*I33),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ROUND((SUM(BF136:BF189)),  2)</f>
        <v>0</v>
      </c>
      <c r="G34" s="100"/>
      <c r="H34" s="100"/>
      <c r="I34" s="101">
        <v>0.2</v>
      </c>
      <c r="J34" s="99">
        <f>ROUND(((SUM(BF136:BF189))*I34),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ROUND((SUM(BG136:BG189)),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ROUND((SUM(BH136:BH189)),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ROUND((SUM(BI136:BI189)),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04 - Rekonštrukcia cesty  na ul. Hviezdoslavová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J136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2:12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J137</f>
        <v>0</v>
      </c>
      <c r="L97" s="115"/>
    </row>
    <row r="98" spans="2:12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J138</f>
        <v>0</v>
      </c>
      <c r="L98" s="119"/>
    </row>
    <row r="99" spans="2:12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2:12" s="9" customFormat="1" ht="24.9" hidden="1" customHeight="1">
      <c r="B100" s="115"/>
      <c r="D100" s="116" t="s">
        <v>110</v>
      </c>
      <c r="E100" s="117"/>
      <c r="F100" s="117"/>
      <c r="G100" s="117"/>
      <c r="H100" s="117"/>
      <c r="I100" s="117"/>
      <c r="J100" s="118">
        <f>J143</f>
        <v>0</v>
      </c>
      <c r="L100" s="115"/>
    </row>
    <row r="101" spans="2:12" s="10" customFormat="1" ht="19.95" hidden="1" customHeight="1">
      <c r="B101" s="119"/>
      <c r="D101" s="120" t="s">
        <v>404</v>
      </c>
      <c r="E101" s="121"/>
      <c r="F101" s="121"/>
      <c r="G101" s="121"/>
      <c r="H101" s="121"/>
      <c r="I101" s="121"/>
      <c r="J101" s="122">
        <f>J144</f>
        <v>0</v>
      </c>
      <c r="L101" s="119"/>
    </row>
    <row r="102" spans="2:12" s="9" customFormat="1" ht="24.9" hidden="1" customHeight="1">
      <c r="B102" s="115"/>
      <c r="D102" s="116" t="s">
        <v>112</v>
      </c>
      <c r="E102" s="117"/>
      <c r="F102" s="117"/>
      <c r="G102" s="117"/>
      <c r="H102" s="117"/>
      <c r="I102" s="117"/>
      <c r="J102" s="118">
        <f>J148</f>
        <v>0</v>
      </c>
      <c r="L102" s="115"/>
    </row>
    <row r="103" spans="2:12" s="10" customFormat="1" ht="19.95" hidden="1" customHeight="1">
      <c r="B103" s="119"/>
      <c r="D103" s="120" t="s">
        <v>116</v>
      </c>
      <c r="E103" s="121"/>
      <c r="F103" s="121"/>
      <c r="G103" s="121"/>
      <c r="H103" s="121"/>
      <c r="I103" s="121"/>
      <c r="J103" s="122">
        <f>J149</f>
        <v>0</v>
      </c>
      <c r="L103" s="119"/>
    </row>
    <row r="104" spans="2:12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J151</f>
        <v>0</v>
      </c>
      <c r="L104" s="119"/>
    </row>
    <row r="105" spans="2:12" s="9" customFormat="1" ht="24.9" hidden="1" customHeight="1">
      <c r="B105" s="115"/>
      <c r="D105" s="116" t="s">
        <v>112</v>
      </c>
      <c r="E105" s="117"/>
      <c r="F105" s="117"/>
      <c r="G105" s="117"/>
      <c r="H105" s="117"/>
      <c r="I105" s="117"/>
      <c r="J105" s="118">
        <f>J154</f>
        <v>0</v>
      </c>
      <c r="L105" s="115"/>
    </row>
    <row r="106" spans="2:12" s="10" customFormat="1" ht="19.95" hidden="1" customHeight="1">
      <c r="B106" s="119"/>
      <c r="D106" s="120" t="s">
        <v>114</v>
      </c>
      <c r="E106" s="121"/>
      <c r="F106" s="121"/>
      <c r="G106" s="121"/>
      <c r="H106" s="121"/>
      <c r="I106" s="121"/>
      <c r="J106" s="122">
        <f>J155</f>
        <v>0</v>
      </c>
      <c r="L106" s="119"/>
    </row>
    <row r="107" spans="2:12" s="9" customFormat="1" ht="24.9" hidden="1" customHeight="1">
      <c r="B107" s="115"/>
      <c r="D107" s="116" t="s">
        <v>118</v>
      </c>
      <c r="E107" s="117"/>
      <c r="F107" s="117"/>
      <c r="G107" s="117"/>
      <c r="H107" s="117"/>
      <c r="I107" s="117"/>
      <c r="J107" s="118">
        <f>J158</f>
        <v>0</v>
      </c>
      <c r="L107" s="115"/>
    </row>
    <row r="108" spans="2:12" s="9" customFormat="1" ht="24.9" hidden="1" customHeight="1">
      <c r="B108" s="115"/>
      <c r="D108" s="116" t="s">
        <v>121</v>
      </c>
      <c r="E108" s="117"/>
      <c r="F108" s="117"/>
      <c r="G108" s="117"/>
      <c r="H108" s="117"/>
      <c r="I108" s="117"/>
      <c r="J108" s="118">
        <f>J159</f>
        <v>0</v>
      </c>
      <c r="L108" s="115"/>
    </row>
    <row r="109" spans="2:12" s="10" customFormat="1" ht="19.95" hidden="1" customHeight="1">
      <c r="B109" s="119"/>
      <c r="D109" s="120" t="s">
        <v>122</v>
      </c>
      <c r="E109" s="121"/>
      <c r="F109" s="121"/>
      <c r="G109" s="121"/>
      <c r="H109" s="121"/>
      <c r="I109" s="121"/>
      <c r="J109" s="122">
        <f>J160</f>
        <v>0</v>
      </c>
      <c r="L109" s="119"/>
    </row>
    <row r="110" spans="2:12" s="9" customFormat="1" ht="24.9" hidden="1" customHeight="1">
      <c r="B110" s="115"/>
      <c r="D110" s="116" t="s">
        <v>123</v>
      </c>
      <c r="E110" s="117"/>
      <c r="F110" s="117"/>
      <c r="G110" s="117"/>
      <c r="H110" s="117"/>
      <c r="I110" s="117"/>
      <c r="J110" s="118">
        <f>J163</f>
        <v>0</v>
      </c>
      <c r="L110" s="115"/>
    </row>
    <row r="111" spans="2:12" s="10" customFormat="1" ht="19.95" hidden="1" customHeight="1">
      <c r="B111" s="119"/>
      <c r="D111" s="120" t="s">
        <v>124</v>
      </c>
      <c r="E111" s="121"/>
      <c r="F111" s="121"/>
      <c r="G111" s="121"/>
      <c r="H111" s="121"/>
      <c r="I111" s="121"/>
      <c r="J111" s="122">
        <f>J164</f>
        <v>0</v>
      </c>
      <c r="L111" s="119"/>
    </row>
    <row r="112" spans="2:12" s="10" customFormat="1" ht="19.95" hidden="1" customHeight="1">
      <c r="B112" s="119"/>
      <c r="D112" s="120" t="s">
        <v>125</v>
      </c>
      <c r="E112" s="121"/>
      <c r="F112" s="121"/>
      <c r="G112" s="121"/>
      <c r="H112" s="121"/>
      <c r="I112" s="121"/>
      <c r="J112" s="122">
        <f>J168</f>
        <v>0</v>
      </c>
      <c r="L112" s="119"/>
    </row>
    <row r="113" spans="1:31" s="10" customFormat="1" ht="19.95" hidden="1" customHeight="1">
      <c r="B113" s="119"/>
      <c r="D113" s="120" t="s">
        <v>126</v>
      </c>
      <c r="E113" s="121"/>
      <c r="F113" s="121"/>
      <c r="G113" s="121"/>
      <c r="H113" s="121"/>
      <c r="I113" s="121"/>
      <c r="J113" s="122">
        <f>J173</f>
        <v>0</v>
      </c>
      <c r="L113" s="119"/>
    </row>
    <row r="114" spans="1:31" s="9" customFormat="1" ht="24.9" hidden="1" customHeight="1">
      <c r="B114" s="115"/>
      <c r="D114" s="116" t="s">
        <v>405</v>
      </c>
      <c r="E114" s="117"/>
      <c r="F114" s="117"/>
      <c r="G114" s="117"/>
      <c r="H114" s="117"/>
      <c r="I114" s="117"/>
      <c r="J114" s="118">
        <f>J178</f>
        <v>0</v>
      </c>
      <c r="L114" s="115"/>
    </row>
    <row r="115" spans="1:31" s="10" customFormat="1" ht="19.95" hidden="1" customHeight="1">
      <c r="B115" s="119"/>
      <c r="D115" s="120" t="s">
        <v>406</v>
      </c>
      <c r="E115" s="121"/>
      <c r="F115" s="121"/>
      <c r="G115" s="121"/>
      <c r="H115" s="121"/>
      <c r="I115" s="121"/>
      <c r="J115" s="122">
        <f>J179</f>
        <v>0</v>
      </c>
      <c r="L115" s="119"/>
    </row>
    <row r="116" spans="1:31" s="10" customFormat="1" ht="19.95" hidden="1" customHeight="1">
      <c r="B116" s="119"/>
      <c r="D116" s="120" t="s">
        <v>407</v>
      </c>
      <c r="E116" s="121"/>
      <c r="F116" s="121"/>
      <c r="G116" s="121"/>
      <c r="H116" s="121"/>
      <c r="I116" s="121"/>
      <c r="J116" s="122">
        <f>J188</f>
        <v>0</v>
      </c>
      <c r="L116" s="119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hidden="1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idden="1"/>
    <row r="120" spans="1:31" hidden="1"/>
    <row r="121" spans="1:31" hidden="1"/>
    <row r="122" spans="1:31" s="2" customFormat="1" ht="6.9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18" t="s">
        <v>127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16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26.25" customHeight="1">
      <c r="A126" s="29"/>
      <c r="B126" s="30"/>
      <c r="C126" s="29"/>
      <c r="D126" s="29"/>
      <c r="E126" s="224" t="str">
        <f>E7</f>
        <v>Dobudovanie základnej technickej infraštruktúry v obci Gemerská Poloma</v>
      </c>
      <c r="F126" s="225"/>
      <c r="G126" s="225"/>
      <c r="H126" s="225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103</v>
      </c>
      <c r="D127" s="29"/>
      <c r="E127" s="29" t="s">
        <v>678</v>
      </c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15" t="str">
        <f>E9</f>
        <v>SO 04 - Rekonštrukcia cesty  na ul. Hviezdoslavová</v>
      </c>
      <c r="F128" s="223"/>
      <c r="G128" s="223"/>
      <c r="H128" s="223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20</v>
      </c>
      <c r="D130" s="29"/>
      <c r="E130" s="29"/>
      <c r="F130" s="22" t="str">
        <f>F12</f>
        <v xml:space="preserve"> </v>
      </c>
      <c r="G130" s="29"/>
      <c r="H130" s="29"/>
      <c r="I130" s="24" t="s">
        <v>22</v>
      </c>
      <c r="J130" s="55" t="str">
        <f>IF(J12="","",J12)</f>
        <v/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4" t="s">
        <v>23</v>
      </c>
      <c r="D132" s="29"/>
      <c r="E132" s="29"/>
      <c r="F132" s="22" t="str">
        <f>E15</f>
        <v xml:space="preserve">obec Gemerská Poloma </v>
      </c>
      <c r="G132" s="29"/>
      <c r="H132" s="29"/>
      <c r="I132" s="24" t="s">
        <v>30</v>
      </c>
      <c r="J132" s="27">
        <f>E21</f>
        <v>0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4" t="s">
        <v>28</v>
      </c>
      <c r="D133" s="29"/>
      <c r="E133" s="29"/>
      <c r="F133" s="22" t="str">
        <f>IF(E18="","",E18)</f>
        <v>Vyplň údaj</v>
      </c>
      <c r="G133" s="29"/>
      <c r="H133" s="29"/>
      <c r="I133" s="24" t="s">
        <v>31</v>
      </c>
      <c r="J133" s="27" t="str">
        <f>E24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23"/>
      <c r="B135" s="124"/>
      <c r="C135" s="125" t="s">
        <v>128</v>
      </c>
      <c r="D135" s="126" t="s">
        <v>58</v>
      </c>
      <c r="E135" s="126" t="s">
        <v>54</v>
      </c>
      <c r="F135" s="126" t="s">
        <v>55</v>
      </c>
      <c r="G135" s="126" t="s">
        <v>129</v>
      </c>
      <c r="H135" s="126" t="s">
        <v>130</v>
      </c>
      <c r="I135" s="126" t="s">
        <v>131</v>
      </c>
      <c r="J135" s="127" t="s">
        <v>107</v>
      </c>
      <c r="K135" s="128" t="s">
        <v>132</v>
      </c>
      <c r="L135" s="129"/>
      <c r="M135" s="62" t="s">
        <v>1</v>
      </c>
      <c r="N135" s="63" t="s">
        <v>37</v>
      </c>
      <c r="O135" s="63" t="s">
        <v>133</v>
      </c>
      <c r="P135" s="63" t="s">
        <v>134</v>
      </c>
      <c r="Q135" s="63" t="s">
        <v>135</v>
      </c>
      <c r="R135" s="63" t="s">
        <v>136</v>
      </c>
      <c r="S135" s="63" t="s">
        <v>137</v>
      </c>
      <c r="T135" s="64" t="s">
        <v>138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65" s="2" customFormat="1" ht="22.8" customHeight="1">
      <c r="A136" s="29"/>
      <c r="B136" s="30"/>
      <c r="C136" s="69" t="s">
        <v>108</v>
      </c>
      <c r="D136" s="29"/>
      <c r="E136" s="29"/>
      <c r="F136" s="29"/>
      <c r="G136" s="29"/>
      <c r="H136" s="29"/>
      <c r="I136" s="29"/>
      <c r="J136" s="130">
        <f>BK136</f>
        <v>0</v>
      </c>
      <c r="K136" s="29"/>
      <c r="L136" s="30"/>
      <c r="M136" s="65"/>
      <c r="N136" s="56"/>
      <c r="O136" s="66"/>
      <c r="P136" s="131">
        <f>P137+P143+P148+P154+P158+P159+P163+P178</f>
        <v>0</v>
      </c>
      <c r="Q136" s="66"/>
      <c r="R136" s="131">
        <f>R137+R143+R148+R154+R158+R159+R163+R178</f>
        <v>2241.114192</v>
      </c>
      <c r="S136" s="66"/>
      <c r="T136" s="132">
        <f>T137+T143+T148+T154+T158+T159+T163+T178</f>
        <v>974.24499999999989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72</v>
      </c>
      <c r="AU136" s="14" t="s">
        <v>109</v>
      </c>
      <c r="BK136" s="133">
        <f>BK137+BK143+BK148+BK154+BK158+BK159+BK163+BK178</f>
        <v>0</v>
      </c>
    </row>
    <row r="137" spans="1:65" s="12" customFormat="1" ht="25.95" customHeight="1">
      <c r="B137" s="134"/>
      <c r="D137" s="135" t="s">
        <v>72</v>
      </c>
      <c r="E137" s="136" t="s">
        <v>139</v>
      </c>
      <c r="F137" s="136" t="s">
        <v>140</v>
      </c>
      <c r="I137" s="137"/>
      <c r="J137" s="138">
        <f>BK137</f>
        <v>0</v>
      </c>
      <c r="L137" s="134"/>
      <c r="M137" s="139"/>
      <c r="N137" s="140"/>
      <c r="O137" s="140"/>
      <c r="P137" s="141">
        <f>P138+P141</f>
        <v>0</v>
      </c>
      <c r="Q137" s="140"/>
      <c r="R137" s="141">
        <f>R138+R141</f>
        <v>0</v>
      </c>
      <c r="S137" s="140"/>
      <c r="T137" s="142">
        <f>T138+T141</f>
        <v>0</v>
      </c>
      <c r="AR137" s="135" t="s">
        <v>80</v>
      </c>
      <c r="AT137" s="143" t="s">
        <v>72</v>
      </c>
      <c r="AU137" s="143" t="s">
        <v>73</v>
      </c>
      <c r="AY137" s="135" t="s">
        <v>141</v>
      </c>
      <c r="BK137" s="144">
        <f>BK138+BK141</f>
        <v>0</v>
      </c>
    </row>
    <row r="138" spans="1:65" s="12" customFormat="1" ht="22.8" customHeight="1">
      <c r="B138" s="134"/>
      <c r="D138" s="135" t="s">
        <v>72</v>
      </c>
      <c r="E138" s="145" t="s">
        <v>142</v>
      </c>
      <c r="F138" s="145" t="s">
        <v>143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SUM(P139:P140)</f>
        <v>0</v>
      </c>
      <c r="Q138" s="140"/>
      <c r="R138" s="141">
        <f>SUM(R139:R140)</f>
        <v>0</v>
      </c>
      <c r="S138" s="140"/>
      <c r="T138" s="142">
        <f>SUM(T139:T140)</f>
        <v>0</v>
      </c>
      <c r="AR138" s="135" t="s">
        <v>80</v>
      </c>
      <c r="AT138" s="143" t="s">
        <v>72</v>
      </c>
      <c r="AU138" s="143" t="s">
        <v>80</v>
      </c>
      <c r="AY138" s="135" t="s">
        <v>141</v>
      </c>
      <c r="BK138" s="144">
        <f>SUM(BK139:BK140)</f>
        <v>0</v>
      </c>
    </row>
    <row r="139" spans="1:65" s="2" customFormat="1" ht="24.15" customHeight="1">
      <c r="A139" s="29"/>
      <c r="B139" s="147"/>
      <c r="C139" s="148" t="s">
        <v>80</v>
      </c>
      <c r="D139" s="148" t="s">
        <v>144</v>
      </c>
      <c r="E139" s="149" t="s">
        <v>145</v>
      </c>
      <c r="F139" s="150" t="s">
        <v>146</v>
      </c>
      <c r="G139" s="151" t="s">
        <v>147</v>
      </c>
      <c r="H139" s="152">
        <v>80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148</v>
      </c>
      <c r="AT139" s="160" t="s">
        <v>144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408</v>
      </c>
    </row>
    <row r="140" spans="1:65" s="2" customFormat="1" ht="24.15" customHeight="1">
      <c r="A140" s="29"/>
      <c r="B140" s="147"/>
      <c r="C140" s="148" t="s">
        <v>149</v>
      </c>
      <c r="D140" s="148" t="s">
        <v>144</v>
      </c>
      <c r="E140" s="149" t="s">
        <v>151</v>
      </c>
      <c r="F140" s="150" t="s">
        <v>152</v>
      </c>
      <c r="G140" s="151" t="s">
        <v>147</v>
      </c>
      <c r="H140" s="152">
        <v>80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148</v>
      </c>
      <c r="AT140" s="160" t="s">
        <v>144</v>
      </c>
      <c r="AU140" s="160" t="s">
        <v>149</v>
      </c>
      <c r="AY140" s="14" t="s">
        <v>141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149</v>
      </c>
      <c r="BK140" s="161">
        <f>ROUND(I140*H140,2)</f>
        <v>0</v>
      </c>
      <c r="BL140" s="14" t="s">
        <v>148</v>
      </c>
      <c r="BM140" s="160" t="s">
        <v>409</v>
      </c>
    </row>
    <row r="141" spans="1:65" s="12" customFormat="1" ht="22.8" customHeight="1">
      <c r="B141" s="134"/>
      <c r="D141" s="135" t="s">
        <v>72</v>
      </c>
      <c r="E141" s="145" t="s">
        <v>338</v>
      </c>
      <c r="F141" s="145" t="s">
        <v>339</v>
      </c>
      <c r="I141" s="137"/>
      <c r="J141" s="146">
        <f>BK141</f>
        <v>0</v>
      </c>
      <c r="L141" s="134"/>
      <c r="M141" s="139"/>
      <c r="N141" s="140"/>
      <c r="O141" s="140"/>
      <c r="P141" s="141">
        <f>P142</f>
        <v>0</v>
      </c>
      <c r="Q141" s="140"/>
      <c r="R141" s="141">
        <f>R142</f>
        <v>0</v>
      </c>
      <c r="S141" s="140"/>
      <c r="T141" s="142">
        <f>T142</f>
        <v>0</v>
      </c>
      <c r="AR141" s="135" t="s">
        <v>80</v>
      </c>
      <c r="AT141" s="143" t="s">
        <v>72</v>
      </c>
      <c r="AU141" s="143" t="s">
        <v>80</v>
      </c>
      <c r="AY141" s="135" t="s">
        <v>141</v>
      </c>
      <c r="BK141" s="144">
        <f>BK142</f>
        <v>0</v>
      </c>
    </row>
    <row r="142" spans="1:65" s="2" customFormat="1" ht="24.15" customHeight="1">
      <c r="A142" s="29"/>
      <c r="B142" s="147"/>
      <c r="C142" s="148" t="s">
        <v>158</v>
      </c>
      <c r="D142" s="148" t="s">
        <v>144</v>
      </c>
      <c r="E142" s="149" t="s">
        <v>340</v>
      </c>
      <c r="F142" s="150" t="s">
        <v>341</v>
      </c>
      <c r="G142" s="151" t="s">
        <v>175</v>
      </c>
      <c r="H142" s="152">
        <v>149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148</v>
      </c>
      <c r="AT142" s="160" t="s">
        <v>144</v>
      </c>
      <c r="AU142" s="160" t="s">
        <v>149</v>
      </c>
      <c r="AY142" s="14" t="s">
        <v>141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149</v>
      </c>
      <c r="BK142" s="161">
        <f>ROUND(I142*H142,2)</f>
        <v>0</v>
      </c>
      <c r="BL142" s="14" t="s">
        <v>148</v>
      </c>
      <c r="BM142" s="160" t="s">
        <v>410</v>
      </c>
    </row>
    <row r="143" spans="1:65" s="12" customFormat="1" ht="25.95" customHeight="1">
      <c r="B143" s="134"/>
      <c r="D143" s="135" t="s">
        <v>72</v>
      </c>
      <c r="E143" s="136" t="s">
        <v>139</v>
      </c>
      <c r="F143" s="136" t="s">
        <v>140</v>
      </c>
      <c r="I143" s="137"/>
      <c r="J143" s="138">
        <f>BK143</f>
        <v>0</v>
      </c>
      <c r="L143" s="134"/>
      <c r="M143" s="139"/>
      <c r="N143" s="140"/>
      <c r="O143" s="140"/>
      <c r="P143" s="141">
        <f>P144</f>
        <v>0</v>
      </c>
      <c r="Q143" s="140"/>
      <c r="R143" s="141">
        <f>R144</f>
        <v>94.5</v>
      </c>
      <c r="S143" s="140"/>
      <c r="T143" s="142">
        <f>T144</f>
        <v>0</v>
      </c>
      <c r="AR143" s="135" t="s">
        <v>80</v>
      </c>
      <c r="AT143" s="143" t="s">
        <v>72</v>
      </c>
      <c r="AU143" s="143" t="s">
        <v>73</v>
      </c>
      <c r="AY143" s="135" t="s">
        <v>141</v>
      </c>
      <c r="BK143" s="144">
        <f>BK144</f>
        <v>0</v>
      </c>
    </row>
    <row r="144" spans="1:65" s="12" customFormat="1" ht="22.8" customHeight="1">
      <c r="B144" s="134"/>
      <c r="D144" s="135" t="s">
        <v>72</v>
      </c>
      <c r="E144" s="145" t="s">
        <v>411</v>
      </c>
      <c r="F144" s="145" t="s">
        <v>412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SUM(P145:P147)</f>
        <v>0</v>
      </c>
      <c r="Q144" s="140"/>
      <c r="R144" s="141">
        <f>SUM(R145:R147)</f>
        <v>94.5</v>
      </c>
      <c r="S144" s="140"/>
      <c r="T144" s="142">
        <f>SUM(T145:T147)</f>
        <v>0</v>
      </c>
      <c r="AR144" s="135" t="s">
        <v>80</v>
      </c>
      <c r="AT144" s="143" t="s">
        <v>72</v>
      </c>
      <c r="AU144" s="143" t="s">
        <v>80</v>
      </c>
      <c r="AY144" s="135" t="s">
        <v>141</v>
      </c>
      <c r="BK144" s="144">
        <f>SUM(BK145:BK147)</f>
        <v>0</v>
      </c>
    </row>
    <row r="145" spans="1:65" s="2" customFormat="1" ht="24.15" customHeight="1">
      <c r="A145" s="29"/>
      <c r="B145" s="147"/>
      <c r="C145" s="148" t="s">
        <v>148</v>
      </c>
      <c r="D145" s="148" t="s">
        <v>144</v>
      </c>
      <c r="E145" s="149" t="s">
        <v>413</v>
      </c>
      <c r="F145" s="150" t="s">
        <v>414</v>
      </c>
      <c r="G145" s="151" t="s">
        <v>147</v>
      </c>
      <c r="H145" s="152">
        <v>33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148</v>
      </c>
      <c r="AT145" s="160" t="s">
        <v>144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415</v>
      </c>
    </row>
    <row r="146" spans="1:65" s="2" customFormat="1" ht="24.15" customHeight="1">
      <c r="A146" s="29"/>
      <c r="B146" s="147"/>
      <c r="C146" s="148" t="s">
        <v>168</v>
      </c>
      <c r="D146" s="148" t="s">
        <v>144</v>
      </c>
      <c r="E146" s="149" t="s">
        <v>416</v>
      </c>
      <c r="F146" s="150" t="s">
        <v>417</v>
      </c>
      <c r="G146" s="151" t="s">
        <v>147</v>
      </c>
      <c r="H146" s="152">
        <v>17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148</v>
      </c>
      <c r="AT146" s="160" t="s">
        <v>144</v>
      </c>
      <c r="AU146" s="160" t="s">
        <v>149</v>
      </c>
      <c r="AY146" s="14" t="s">
        <v>141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149</v>
      </c>
      <c r="BK146" s="161">
        <f>ROUND(I146*H146,2)</f>
        <v>0</v>
      </c>
      <c r="BL146" s="14" t="s">
        <v>148</v>
      </c>
      <c r="BM146" s="160" t="s">
        <v>418</v>
      </c>
    </row>
    <row r="147" spans="1:65" s="2" customFormat="1" ht="16.5" customHeight="1">
      <c r="A147" s="29"/>
      <c r="B147" s="147"/>
      <c r="C147" s="162" t="s">
        <v>172</v>
      </c>
      <c r="D147" s="162" t="s">
        <v>221</v>
      </c>
      <c r="E147" s="163" t="s">
        <v>419</v>
      </c>
      <c r="F147" s="164" t="s">
        <v>420</v>
      </c>
      <c r="G147" s="165" t="s">
        <v>161</v>
      </c>
      <c r="H147" s="166">
        <v>94.5</v>
      </c>
      <c r="I147" s="167"/>
      <c r="J147" s="168">
        <f>ROUND(I147*H147,2)</f>
        <v>0</v>
      </c>
      <c r="K147" s="169"/>
      <c r="L147" s="170"/>
      <c r="M147" s="171" t="s">
        <v>1</v>
      </c>
      <c r="N147" s="172" t="s">
        <v>39</v>
      </c>
      <c r="O147" s="58"/>
      <c r="P147" s="158">
        <f>O147*H147</f>
        <v>0</v>
      </c>
      <c r="Q147" s="158">
        <v>1</v>
      </c>
      <c r="R147" s="158">
        <f>Q147*H147</f>
        <v>94.5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185</v>
      </c>
      <c r="AT147" s="160" t="s">
        <v>221</v>
      </c>
      <c r="AU147" s="160" t="s">
        <v>149</v>
      </c>
      <c r="AY147" s="14" t="s">
        <v>141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149</v>
      </c>
      <c r="BK147" s="161">
        <f>ROUND(I147*H147,2)</f>
        <v>0</v>
      </c>
      <c r="BL147" s="14" t="s">
        <v>148</v>
      </c>
      <c r="BM147" s="160" t="s">
        <v>421</v>
      </c>
    </row>
    <row r="148" spans="1:65" s="12" customFormat="1" ht="25.95" customHeight="1">
      <c r="B148" s="134"/>
      <c r="D148" s="135" t="s">
        <v>72</v>
      </c>
      <c r="E148" s="136" t="s">
        <v>154</v>
      </c>
      <c r="F148" s="136" t="s">
        <v>155</v>
      </c>
      <c r="I148" s="137"/>
      <c r="J148" s="138">
        <f>BK148</f>
        <v>0</v>
      </c>
      <c r="L148" s="134"/>
      <c r="M148" s="139"/>
      <c r="N148" s="140"/>
      <c r="O148" s="140"/>
      <c r="P148" s="141">
        <f>P149+P151</f>
        <v>0</v>
      </c>
      <c r="Q148" s="140"/>
      <c r="R148" s="141">
        <f>R149+R151</f>
        <v>0</v>
      </c>
      <c r="S148" s="140"/>
      <c r="T148" s="142">
        <f>T149+T151</f>
        <v>59.304999999999993</v>
      </c>
      <c r="AR148" s="135" t="s">
        <v>80</v>
      </c>
      <c r="AT148" s="143" t="s">
        <v>72</v>
      </c>
      <c r="AU148" s="143" t="s">
        <v>73</v>
      </c>
      <c r="AY148" s="135" t="s">
        <v>141</v>
      </c>
      <c r="BK148" s="144">
        <f>BK149+BK151</f>
        <v>0</v>
      </c>
    </row>
    <row r="149" spans="1:65" s="12" customFormat="1" ht="22.8" customHeight="1">
      <c r="B149" s="134"/>
      <c r="D149" s="135" t="s">
        <v>72</v>
      </c>
      <c r="E149" s="145" t="s">
        <v>183</v>
      </c>
      <c r="F149" s="145" t="s">
        <v>184</v>
      </c>
      <c r="I149" s="137"/>
      <c r="J149" s="146">
        <f>BK149</f>
        <v>0</v>
      </c>
      <c r="L149" s="134"/>
      <c r="M149" s="139"/>
      <c r="N149" s="140"/>
      <c r="O149" s="140"/>
      <c r="P149" s="141">
        <f>P150</f>
        <v>0</v>
      </c>
      <c r="Q149" s="140"/>
      <c r="R149" s="141">
        <f>R150</f>
        <v>0</v>
      </c>
      <c r="S149" s="140"/>
      <c r="T149" s="142">
        <f>T150</f>
        <v>59.304999999999993</v>
      </c>
      <c r="AR149" s="135" t="s">
        <v>80</v>
      </c>
      <c r="AT149" s="143" t="s">
        <v>72</v>
      </c>
      <c r="AU149" s="143" t="s">
        <v>80</v>
      </c>
      <c r="AY149" s="135" t="s">
        <v>141</v>
      </c>
      <c r="BK149" s="144">
        <f>BK150</f>
        <v>0</v>
      </c>
    </row>
    <row r="150" spans="1:65" s="2" customFormat="1" ht="24.15" customHeight="1">
      <c r="A150" s="29"/>
      <c r="B150" s="147"/>
      <c r="C150" s="148" t="s">
        <v>179</v>
      </c>
      <c r="D150" s="148" t="s">
        <v>144</v>
      </c>
      <c r="E150" s="149" t="s">
        <v>422</v>
      </c>
      <c r="F150" s="150" t="s">
        <v>423</v>
      </c>
      <c r="G150" s="151" t="s">
        <v>188</v>
      </c>
      <c r="H150" s="152">
        <v>409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0.14499999999999999</v>
      </c>
      <c r="T150" s="159">
        <f>S150*H150</f>
        <v>59.304999999999993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148</v>
      </c>
      <c r="AT150" s="160" t="s">
        <v>144</v>
      </c>
      <c r="AU150" s="160" t="s">
        <v>149</v>
      </c>
      <c r="AY150" s="14" t="s">
        <v>141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149</v>
      </c>
      <c r="BK150" s="161">
        <f>ROUND(I150*H150,2)</f>
        <v>0</v>
      </c>
      <c r="BL150" s="14" t="s">
        <v>148</v>
      </c>
      <c r="BM150" s="160" t="s">
        <v>424</v>
      </c>
    </row>
    <row r="151" spans="1:65" s="12" customFormat="1" ht="22.8" customHeight="1">
      <c r="B151" s="134"/>
      <c r="D151" s="135" t="s">
        <v>72</v>
      </c>
      <c r="E151" s="145" t="s">
        <v>156</v>
      </c>
      <c r="F151" s="145" t="s">
        <v>157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SUM(P152:P153)</f>
        <v>0</v>
      </c>
      <c r="Q151" s="140"/>
      <c r="R151" s="141">
        <f>SUM(R152:R153)</f>
        <v>0</v>
      </c>
      <c r="S151" s="140"/>
      <c r="T151" s="142">
        <f>SUM(T152:T153)</f>
        <v>0</v>
      </c>
      <c r="AR151" s="135" t="s">
        <v>80</v>
      </c>
      <c r="AT151" s="143" t="s">
        <v>72</v>
      </c>
      <c r="AU151" s="143" t="s">
        <v>80</v>
      </c>
      <c r="AY151" s="135" t="s">
        <v>141</v>
      </c>
      <c r="BK151" s="144">
        <f>SUM(BK152:BK153)</f>
        <v>0</v>
      </c>
    </row>
    <row r="152" spans="1:65" s="2" customFormat="1" ht="33" customHeight="1">
      <c r="A152" s="29"/>
      <c r="B152" s="147"/>
      <c r="C152" s="148" t="s">
        <v>185</v>
      </c>
      <c r="D152" s="148" t="s">
        <v>144</v>
      </c>
      <c r="E152" s="149" t="s">
        <v>159</v>
      </c>
      <c r="F152" s="150" t="s">
        <v>160</v>
      </c>
      <c r="G152" s="151" t="s">
        <v>161</v>
      </c>
      <c r="H152" s="152">
        <v>974.245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148</v>
      </c>
      <c r="AT152" s="160" t="s">
        <v>144</v>
      </c>
      <c r="AU152" s="160" t="s">
        <v>149</v>
      </c>
      <c r="AY152" s="14" t="s">
        <v>141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149</v>
      </c>
      <c r="BK152" s="161">
        <f>ROUND(I152*H152,2)</f>
        <v>0</v>
      </c>
      <c r="BL152" s="14" t="s">
        <v>148</v>
      </c>
      <c r="BM152" s="160" t="s">
        <v>425</v>
      </c>
    </row>
    <row r="153" spans="1:65" s="2" customFormat="1" ht="24.15" customHeight="1">
      <c r="A153" s="29"/>
      <c r="B153" s="147"/>
      <c r="C153" s="227" t="s">
        <v>192</v>
      </c>
      <c r="D153" s="227" t="s">
        <v>144</v>
      </c>
      <c r="E153" s="228" t="s">
        <v>163</v>
      </c>
      <c r="F153" s="229" t="s">
        <v>164</v>
      </c>
      <c r="G153" s="230" t="s">
        <v>161</v>
      </c>
      <c r="H153" s="231">
        <v>0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148</v>
      </c>
      <c r="AT153" s="160" t="s">
        <v>144</v>
      </c>
      <c r="AU153" s="160" t="s">
        <v>149</v>
      </c>
      <c r="AY153" s="14" t="s">
        <v>141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149</v>
      </c>
      <c r="BK153" s="161">
        <f>ROUND(I153*H153,2)</f>
        <v>0</v>
      </c>
      <c r="BL153" s="14" t="s">
        <v>148</v>
      </c>
      <c r="BM153" s="160" t="s">
        <v>426</v>
      </c>
    </row>
    <row r="154" spans="1:65" s="12" customFormat="1" ht="25.95" customHeight="1">
      <c r="B154" s="134"/>
      <c r="D154" s="135" t="s">
        <v>72</v>
      </c>
      <c r="E154" s="136" t="s">
        <v>154</v>
      </c>
      <c r="F154" s="136" t="s">
        <v>155</v>
      </c>
      <c r="I154" s="137"/>
      <c r="J154" s="138">
        <f>BK154</f>
        <v>0</v>
      </c>
      <c r="L154" s="134"/>
      <c r="M154" s="139"/>
      <c r="N154" s="140"/>
      <c r="O154" s="140"/>
      <c r="P154" s="141">
        <f>P155</f>
        <v>0</v>
      </c>
      <c r="Q154" s="140"/>
      <c r="R154" s="141">
        <f>R155</f>
        <v>1.0764</v>
      </c>
      <c r="S154" s="140"/>
      <c r="T154" s="142">
        <f>T155</f>
        <v>914.93999999999994</v>
      </c>
      <c r="AR154" s="135" t="s">
        <v>80</v>
      </c>
      <c r="AT154" s="143" t="s">
        <v>72</v>
      </c>
      <c r="AU154" s="143" t="s">
        <v>73</v>
      </c>
      <c r="AY154" s="135" t="s">
        <v>141</v>
      </c>
      <c r="BK154" s="144">
        <f>BK155</f>
        <v>0</v>
      </c>
    </row>
    <row r="155" spans="1:65" s="12" customFormat="1" ht="22.8" customHeight="1">
      <c r="B155" s="134"/>
      <c r="D155" s="135" t="s">
        <v>72</v>
      </c>
      <c r="E155" s="145" t="s">
        <v>166</v>
      </c>
      <c r="F155" s="145" t="s">
        <v>167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SUM(P156:P157)</f>
        <v>0</v>
      </c>
      <c r="Q155" s="140"/>
      <c r="R155" s="141">
        <f>SUM(R156:R157)</f>
        <v>1.0764</v>
      </c>
      <c r="S155" s="140"/>
      <c r="T155" s="142">
        <f>SUM(T156:T157)</f>
        <v>914.93999999999994</v>
      </c>
      <c r="AR155" s="135" t="s">
        <v>80</v>
      </c>
      <c r="AT155" s="143" t="s">
        <v>72</v>
      </c>
      <c r="AU155" s="143" t="s">
        <v>80</v>
      </c>
      <c r="AY155" s="135" t="s">
        <v>141</v>
      </c>
      <c r="BK155" s="144">
        <f>SUM(BK156:BK157)</f>
        <v>0</v>
      </c>
    </row>
    <row r="156" spans="1:65" s="2" customFormat="1" ht="24.15" customHeight="1">
      <c r="A156" s="29"/>
      <c r="B156" s="147"/>
      <c r="C156" s="148" t="s">
        <v>200</v>
      </c>
      <c r="D156" s="148" t="s">
        <v>144</v>
      </c>
      <c r="E156" s="149" t="s">
        <v>169</v>
      </c>
      <c r="F156" s="150" t="s">
        <v>170</v>
      </c>
      <c r="G156" s="151" t="s">
        <v>161</v>
      </c>
      <c r="H156" s="152">
        <v>974.245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148</v>
      </c>
      <c r="AT156" s="160" t="s">
        <v>144</v>
      </c>
      <c r="AU156" s="160" t="s">
        <v>149</v>
      </c>
      <c r="AY156" s="14" t="s">
        <v>141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149</v>
      </c>
      <c r="BK156" s="161">
        <f>ROUND(I156*H156,2)</f>
        <v>0</v>
      </c>
      <c r="BL156" s="14" t="s">
        <v>148</v>
      </c>
      <c r="BM156" s="160" t="s">
        <v>427</v>
      </c>
    </row>
    <row r="157" spans="1:65" s="2" customFormat="1" ht="37.799999999999997" customHeight="1">
      <c r="A157" s="29"/>
      <c r="B157" s="147"/>
      <c r="C157" s="148" t="s">
        <v>196</v>
      </c>
      <c r="D157" s="148" t="s">
        <v>144</v>
      </c>
      <c r="E157" s="149" t="s">
        <v>428</v>
      </c>
      <c r="F157" s="150" t="s">
        <v>429</v>
      </c>
      <c r="G157" s="151" t="s">
        <v>175</v>
      </c>
      <c r="H157" s="152">
        <v>8970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1.2E-4</v>
      </c>
      <c r="R157" s="158">
        <f>Q157*H157</f>
        <v>1.0764</v>
      </c>
      <c r="S157" s="158">
        <v>0.10199999999999999</v>
      </c>
      <c r="T157" s="159">
        <f>S157*H157</f>
        <v>914.93999999999994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430</v>
      </c>
    </row>
    <row r="158" spans="1:65" s="12" customFormat="1" ht="25.95" customHeight="1">
      <c r="B158" s="134"/>
      <c r="D158" s="135" t="s">
        <v>72</v>
      </c>
      <c r="E158" s="136" t="s">
        <v>196</v>
      </c>
      <c r="F158" s="136" t="s">
        <v>197</v>
      </c>
      <c r="I158" s="137"/>
      <c r="J158" s="138">
        <f>BK158</f>
        <v>0</v>
      </c>
      <c r="L158" s="134"/>
      <c r="M158" s="139"/>
      <c r="N158" s="140"/>
      <c r="O158" s="140"/>
      <c r="P158" s="141">
        <v>0</v>
      </c>
      <c r="Q158" s="140"/>
      <c r="R158" s="141">
        <v>0</v>
      </c>
      <c r="S158" s="140"/>
      <c r="T158" s="142">
        <v>0</v>
      </c>
      <c r="AR158" s="135" t="s">
        <v>80</v>
      </c>
      <c r="AT158" s="143" t="s">
        <v>72</v>
      </c>
      <c r="AU158" s="143" t="s">
        <v>73</v>
      </c>
      <c r="AY158" s="135" t="s">
        <v>141</v>
      </c>
      <c r="BK158" s="144">
        <v>0</v>
      </c>
    </row>
    <row r="159" spans="1:65" s="12" customFormat="1" ht="25.95" customHeight="1">
      <c r="B159" s="134"/>
      <c r="D159" s="135" t="s">
        <v>72</v>
      </c>
      <c r="E159" s="136" t="s">
        <v>213</v>
      </c>
      <c r="F159" s="136" t="s">
        <v>214</v>
      </c>
      <c r="I159" s="137"/>
      <c r="J159" s="138">
        <f>BK159</f>
        <v>0</v>
      </c>
      <c r="L159" s="134"/>
      <c r="M159" s="139"/>
      <c r="N159" s="140"/>
      <c r="O159" s="140"/>
      <c r="P159" s="141">
        <f>P160</f>
        <v>0</v>
      </c>
      <c r="Q159" s="140"/>
      <c r="R159" s="141">
        <f>R160</f>
        <v>0.35414999999999996</v>
      </c>
      <c r="S159" s="140"/>
      <c r="T159" s="142">
        <f>T160</f>
        <v>0</v>
      </c>
      <c r="AR159" s="135" t="s">
        <v>80</v>
      </c>
      <c r="AT159" s="143" t="s">
        <v>72</v>
      </c>
      <c r="AU159" s="143" t="s">
        <v>73</v>
      </c>
      <c r="AY159" s="135" t="s">
        <v>141</v>
      </c>
      <c r="BK159" s="144">
        <f>BK160</f>
        <v>0</v>
      </c>
    </row>
    <row r="160" spans="1:65" s="12" customFormat="1" ht="22.8" customHeight="1">
      <c r="B160" s="134"/>
      <c r="D160" s="135" t="s">
        <v>72</v>
      </c>
      <c r="E160" s="145" t="s">
        <v>215</v>
      </c>
      <c r="F160" s="145" t="s">
        <v>199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SUM(P161:P162)</f>
        <v>0</v>
      </c>
      <c r="Q160" s="140"/>
      <c r="R160" s="141">
        <f>SUM(R161:R162)</f>
        <v>0.35414999999999996</v>
      </c>
      <c r="S160" s="140"/>
      <c r="T160" s="142">
        <f>SUM(T161:T162)</f>
        <v>0</v>
      </c>
      <c r="AR160" s="135" t="s">
        <v>80</v>
      </c>
      <c r="AT160" s="143" t="s">
        <v>72</v>
      </c>
      <c r="AU160" s="143" t="s">
        <v>80</v>
      </c>
      <c r="AY160" s="135" t="s">
        <v>141</v>
      </c>
      <c r="BK160" s="144">
        <f>SUM(BK161:BK162)</f>
        <v>0</v>
      </c>
    </row>
    <row r="161" spans="1:65" s="2" customFormat="1" ht="24.15" customHeight="1">
      <c r="A161" s="29"/>
      <c r="B161" s="147"/>
      <c r="C161" s="148" t="s">
        <v>209</v>
      </c>
      <c r="D161" s="148" t="s">
        <v>144</v>
      </c>
      <c r="E161" s="149" t="s">
        <v>217</v>
      </c>
      <c r="F161" s="150" t="s">
        <v>218</v>
      </c>
      <c r="G161" s="151" t="s">
        <v>188</v>
      </c>
      <c r="H161" s="152">
        <v>5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3.3E-4</v>
      </c>
      <c r="R161" s="158">
        <f>Q161*H161</f>
        <v>1.65E-3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148</v>
      </c>
      <c r="AT161" s="160" t="s">
        <v>144</v>
      </c>
      <c r="AU161" s="160" t="s">
        <v>149</v>
      </c>
      <c r="AY161" s="14" t="s">
        <v>141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149</v>
      </c>
      <c r="BK161" s="161">
        <f>ROUND(I161*H161,2)</f>
        <v>0</v>
      </c>
      <c r="BL161" s="14" t="s">
        <v>148</v>
      </c>
      <c r="BM161" s="160" t="s">
        <v>431</v>
      </c>
    </row>
    <row r="162" spans="1:65" s="2" customFormat="1" ht="24.15" customHeight="1">
      <c r="A162" s="29"/>
      <c r="B162" s="147"/>
      <c r="C162" s="162" t="s">
        <v>216</v>
      </c>
      <c r="D162" s="162" t="s">
        <v>221</v>
      </c>
      <c r="E162" s="163" t="s">
        <v>222</v>
      </c>
      <c r="F162" s="164" t="s">
        <v>695</v>
      </c>
      <c r="G162" s="165" t="s">
        <v>188</v>
      </c>
      <c r="H162" s="166">
        <v>5</v>
      </c>
      <c r="I162" s="167"/>
      <c r="J162" s="168">
        <f>ROUND(I162*H162,2)</f>
        <v>0</v>
      </c>
      <c r="K162" s="169"/>
      <c r="L162" s="170"/>
      <c r="M162" s="171" t="s">
        <v>1</v>
      </c>
      <c r="N162" s="172" t="s">
        <v>39</v>
      </c>
      <c r="O162" s="58"/>
      <c r="P162" s="158">
        <f>O162*H162</f>
        <v>0</v>
      </c>
      <c r="Q162" s="158">
        <v>7.0499999999999993E-2</v>
      </c>
      <c r="R162" s="158">
        <f>Q162*H162</f>
        <v>0.35249999999999998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185</v>
      </c>
      <c r="AT162" s="160" t="s">
        <v>221</v>
      </c>
      <c r="AU162" s="160" t="s">
        <v>149</v>
      </c>
      <c r="AY162" s="14" t="s">
        <v>141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149</v>
      </c>
      <c r="BK162" s="161">
        <f>ROUND(I162*H162,2)</f>
        <v>0</v>
      </c>
      <c r="BL162" s="14" t="s">
        <v>148</v>
      </c>
      <c r="BM162" s="160" t="s">
        <v>432</v>
      </c>
    </row>
    <row r="163" spans="1:65" s="12" customFormat="1" ht="25.95" customHeight="1">
      <c r="B163" s="134"/>
      <c r="D163" s="135" t="s">
        <v>72</v>
      </c>
      <c r="E163" s="136" t="s">
        <v>224</v>
      </c>
      <c r="F163" s="136" t="s">
        <v>225</v>
      </c>
      <c r="I163" s="137"/>
      <c r="J163" s="138">
        <f>BK163</f>
        <v>0</v>
      </c>
      <c r="L163" s="134"/>
      <c r="M163" s="139"/>
      <c r="N163" s="140"/>
      <c r="O163" s="140"/>
      <c r="P163" s="141">
        <f>P164+P168+P173</f>
        <v>0</v>
      </c>
      <c r="Q163" s="140"/>
      <c r="R163" s="141">
        <f>R164+R168+R173</f>
        <v>2118.1653000000001</v>
      </c>
      <c r="S163" s="140"/>
      <c r="T163" s="142">
        <f>T164+T168+T173</f>
        <v>0</v>
      </c>
      <c r="AR163" s="135" t="s">
        <v>80</v>
      </c>
      <c r="AT163" s="143" t="s">
        <v>72</v>
      </c>
      <c r="AU163" s="143" t="s">
        <v>73</v>
      </c>
      <c r="AY163" s="135" t="s">
        <v>141</v>
      </c>
      <c r="BK163" s="144">
        <f>BK164+BK168+BK173</f>
        <v>0</v>
      </c>
    </row>
    <row r="164" spans="1:65" s="12" customFormat="1" ht="22.8" customHeight="1">
      <c r="B164" s="134"/>
      <c r="D164" s="135" t="s">
        <v>72</v>
      </c>
      <c r="E164" s="145" t="s">
        <v>226</v>
      </c>
      <c r="F164" s="145" t="s">
        <v>227</v>
      </c>
      <c r="I164" s="137"/>
      <c r="J164" s="146">
        <f>BK164</f>
        <v>0</v>
      </c>
      <c r="L164" s="134"/>
      <c r="M164" s="139"/>
      <c r="N164" s="140"/>
      <c r="O164" s="140"/>
      <c r="P164" s="141">
        <f>SUM(P165:P167)</f>
        <v>0</v>
      </c>
      <c r="Q164" s="140"/>
      <c r="R164" s="141">
        <f>SUM(R165:R167)</f>
        <v>208.01112000000001</v>
      </c>
      <c r="S164" s="140"/>
      <c r="T164" s="142">
        <f>SUM(T165:T167)</f>
        <v>0</v>
      </c>
      <c r="AR164" s="135" t="s">
        <v>80</v>
      </c>
      <c r="AT164" s="143" t="s">
        <v>72</v>
      </c>
      <c r="AU164" s="143" t="s">
        <v>80</v>
      </c>
      <c r="AY164" s="135" t="s">
        <v>141</v>
      </c>
      <c r="BK164" s="144">
        <f>SUM(BK165:BK167)</f>
        <v>0</v>
      </c>
    </row>
    <row r="165" spans="1:65" s="2" customFormat="1" ht="24.15" customHeight="1">
      <c r="A165" s="29"/>
      <c r="B165" s="147"/>
      <c r="C165" s="148" t="s">
        <v>220</v>
      </c>
      <c r="D165" s="148" t="s">
        <v>144</v>
      </c>
      <c r="E165" s="149" t="s">
        <v>229</v>
      </c>
      <c r="F165" s="150" t="s">
        <v>230</v>
      </c>
      <c r="G165" s="151" t="s">
        <v>175</v>
      </c>
      <c r="H165" s="152">
        <v>149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39</v>
      </c>
      <c r="O165" s="58"/>
      <c r="P165" s="158">
        <f>O165*H165</f>
        <v>0</v>
      </c>
      <c r="Q165" s="158">
        <v>0.31628000000000001</v>
      </c>
      <c r="R165" s="158">
        <f>Q165*H165</f>
        <v>47.125720000000001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148</v>
      </c>
      <c r="AT165" s="160" t="s">
        <v>144</v>
      </c>
      <c r="AU165" s="160" t="s">
        <v>149</v>
      </c>
      <c r="AY165" s="14" t="s">
        <v>141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149</v>
      </c>
      <c r="BK165" s="161">
        <f>ROUND(I165*H165,2)</f>
        <v>0</v>
      </c>
      <c r="BL165" s="14" t="s">
        <v>148</v>
      </c>
      <c r="BM165" s="160" t="s">
        <v>433</v>
      </c>
    </row>
    <row r="166" spans="1:65" s="2" customFormat="1" ht="24.15" customHeight="1">
      <c r="A166" s="29"/>
      <c r="B166" s="147"/>
      <c r="C166" s="148" t="s">
        <v>228</v>
      </c>
      <c r="D166" s="148" t="s">
        <v>144</v>
      </c>
      <c r="E166" s="149" t="s">
        <v>233</v>
      </c>
      <c r="F166" s="150" t="s">
        <v>234</v>
      </c>
      <c r="G166" s="151" t="s">
        <v>175</v>
      </c>
      <c r="H166" s="152">
        <v>149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39</v>
      </c>
      <c r="O166" s="58"/>
      <c r="P166" s="158">
        <f>O166*H166</f>
        <v>0</v>
      </c>
      <c r="Q166" s="158">
        <v>0.37080000000000002</v>
      </c>
      <c r="R166" s="158">
        <f>Q166*H166</f>
        <v>55.249200000000002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148</v>
      </c>
      <c r="AT166" s="160" t="s">
        <v>144</v>
      </c>
      <c r="AU166" s="160" t="s">
        <v>149</v>
      </c>
      <c r="AY166" s="14" t="s">
        <v>141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149</v>
      </c>
      <c r="BK166" s="161">
        <f>ROUND(I166*H166,2)</f>
        <v>0</v>
      </c>
      <c r="BL166" s="14" t="s">
        <v>148</v>
      </c>
      <c r="BM166" s="160" t="s">
        <v>434</v>
      </c>
    </row>
    <row r="167" spans="1:65" s="2" customFormat="1" ht="24.15" customHeight="1">
      <c r="A167" s="29"/>
      <c r="B167" s="147"/>
      <c r="C167" s="148" t="s">
        <v>232</v>
      </c>
      <c r="D167" s="148" t="s">
        <v>144</v>
      </c>
      <c r="E167" s="149" t="s">
        <v>435</v>
      </c>
      <c r="F167" s="150" t="s">
        <v>436</v>
      </c>
      <c r="G167" s="151" t="s">
        <v>175</v>
      </c>
      <c r="H167" s="152">
        <v>380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39</v>
      </c>
      <c r="O167" s="58"/>
      <c r="P167" s="158">
        <f>O167*H167</f>
        <v>0</v>
      </c>
      <c r="Q167" s="158">
        <v>0.27799000000000001</v>
      </c>
      <c r="R167" s="158">
        <f>Q167*H167</f>
        <v>105.6362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148</v>
      </c>
      <c r="AT167" s="160" t="s">
        <v>144</v>
      </c>
      <c r="AU167" s="160" t="s">
        <v>149</v>
      </c>
      <c r="AY167" s="14" t="s">
        <v>141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149</v>
      </c>
      <c r="BK167" s="161">
        <f>ROUND(I167*H167,2)</f>
        <v>0</v>
      </c>
      <c r="BL167" s="14" t="s">
        <v>148</v>
      </c>
      <c r="BM167" s="160" t="s">
        <v>437</v>
      </c>
    </row>
    <row r="168" spans="1:65" s="12" customFormat="1" ht="22.8" customHeight="1">
      <c r="B168" s="134"/>
      <c r="D168" s="135" t="s">
        <v>72</v>
      </c>
      <c r="E168" s="145" t="s">
        <v>240</v>
      </c>
      <c r="F168" s="145" t="s">
        <v>241</v>
      </c>
      <c r="I168" s="137"/>
      <c r="J168" s="146">
        <f>BK168</f>
        <v>0</v>
      </c>
      <c r="L168" s="134"/>
      <c r="M168" s="139"/>
      <c r="N168" s="140"/>
      <c r="O168" s="140"/>
      <c r="P168" s="141">
        <f>SUM(P169:P172)</f>
        <v>0</v>
      </c>
      <c r="Q168" s="140"/>
      <c r="R168" s="141">
        <f>SUM(R169:R172)</f>
        <v>1557.1023</v>
      </c>
      <c r="S168" s="140"/>
      <c r="T168" s="142">
        <f>SUM(T169:T172)</f>
        <v>0</v>
      </c>
      <c r="AR168" s="135" t="s">
        <v>80</v>
      </c>
      <c r="AT168" s="143" t="s">
        <v>72</v>
      </c>
      <c r="AU168" s="143" t="s">
        <v>80</v>
      </c>
      <c r="AY168" s="135" t="s">
        <v>141</v>
      </c>
      <c r="BK168" s="144">
        <f>SUM(BK169:BK172)</f>
        <v>0</v>
      </c>
    </row>
    <row r="169" spans="1:65" s="2" customFormat="1" ht="33" customHeight="1">
      <c r="A169" s="29"/>
      <c r="B169" s="147"/>
      <c r="C169" s="148" t="s">
        <v>236</v>
      </c>
      <c r="D169" s="148" t="s">
        <v>144</v>
      </c>
      <c r="E169" s="149" t="s">
        <v>243</v>
      </c>
      <c r="F169" s="150" t="s">
        <v>244</v>
      </c>
      <c r="G169" s="151" t="s">
        <v>175</v>
      </c>
      <c r="H169" s="152">
        <v>4485</v>
      </c>
      <c r="I169" s="153"/>
      <c r="J169" s="154">
        <f>ROUND(I169*H169,2)</f>
        <v>0</v>
      </c>
      <c r="K169" s="155"/>
      <c r="L169" s="30"/>
      <c r="M169" s="156" t="s">
        <v>1</v>
      </c>
      <c r="N169" s="157" t="s">
        <v>39</v>
      </c>
      <c r="O169" s="58"/>
      <c r="P169" s="158">
        <f>O169*H169</f>
        <v>0</v>
      </c>
      <c r="Q169" s="158">
        <v>6.0099999999999997E-3</v>
      </c>
      <c r="R169" s="158">
        <f>Q169*H169</f>
        <v>26.95485</v>
      </c>
      <c r="S169" s="158">
        <v>0</v>
      </c>
      <c r="T169" s="159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148</v>
      </c>
      <c r="AT169" s="160" t="s">
        <v>144</v>
      </c>
      <c r="AU169" s="160" t="s">
        <v>149</v>
      </c>
      <c r="AY169" s="14" t="s">
        <v>141</v>
      </c>
      <c r="BE169" s="161">
        <f>IF(N169="základná",J169,0)</f>
        <v>0</v>
      </c>
      <c r="BF169" s="161">
        <f>IF(N169="znížená",J169,0)</f>
        <v>0</v>
      </c>
      <c r="BG169" s="161">
        <f>IF(N169="zákl. prenesená",J169,0)</f>
        <v>0</v>
      </c>
      <c r="BH169" s="161">
        <f>IF(N169="zníž. prenesená",J169,0)</f>
        <v>0</v>
      </c>
      <c r="BI169" s="161">
        <f>IF(N169="nulová",J169,0)</f>
        <v>0</v>
      </c>
      <c r="BJ169" s="14" t="s">
        <v>149</v>
      </c>
      <c r="BK169" s="161">
        <f>ROUND(I169*H169,2)</f>
        <v>0</v>
      </c>
      <c r="BL169" s="14" t="s">
        <v>148</v>
      </c>
      <c r="BM169" s="160" t="s">
        <v>438</v>
      </c>
    </row>
    <row r="170" spans="1:65" s="2" customFormat="1" ht="33" customHeight="1">
      <c r="A170" s="29"/>
      <c r="B170" s="147"/>
      <c r="C170" s="148" t="s">
        <v>242</v>
      </c>
      <c r="D170" s="148" t="s">
        <v>144</v>
      </c>
      <c r="E170" s="149" t="s">
        <v>247</v>
      </c>
      <c r="F170" s="150" t="s">
        <v>248</v>
      </c>
      <c r="G170" s="151" t="s">
        <v>175</v>
      </c>
      <c r="H170" s="152">
        <v>4485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>O170*H170</f>
        <v>0</v>
      </c>
      <c r="Q170" s="158">
        <v>5.1000000000000004E-4</v>
      </c>
      <c r="R170" s="158">
        <f>Q170*H170</f>
        <v>2.28735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148</v>
      </c>
      <c r="AT170" s="160" t="s">
        <v>144</v>
      </c>
      <c r="AU170" s="160" t="s">
        <v>149</v>
      </c>
      <c r="AY170" s="14" t="s">
        <v>141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149</v>
      </c>
      <c r="BK170" s="161">
        <f>ROUND(I170*H170,2)</f>
        <v>0</v>
      </c>
      <c r="BL170" s="14" t="s">
        <v>148</v>
      </c>
      <c r="BM170" s="160" t="s">
        <v>439</v>
      </c>
    </row>
    <row r="171" spans="1:65" s="2" customFormat="1" ht="33" customHeight="1">
      <c r="A171" s="29"/>
      <c r="B171" s="147"/>
      <c r="C171" s="148" t="s">
        <v>246</v>
      </c>
      <c r="D171" s="148" t="s">
        <v>144</v>
      </c>
      <c r="E171" s="149" t="s">
        <v>253</v>
      </c>
      <c r="F171" s="150" t="s">
        <v>254</v>
      </c>
      <c r="G171" s="151" t="s">
        <v>175</v>
      </c>
      <c r="H171" s="152">
        <v>4485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39</v>
      </c>
      <c r="O171" s="58"/>
      <c r="P171" s="158">
        <f>O171*H171</f>
        <v>0</v>
      </c>
      <c r="Q171" s="158">
        <v>0.12966</v>
      </c>
      <c r="R171" s="158">
        <f>Q171*H171</f>
        <v>581.52509999999995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148</v>
      </c>
      <c r="AT171" s="160" t="s">
        <v>144</v>
      </c>
      <c r="AU171" s="160" t="s">
        <v>149</v>
      </c>
      <c r="AY171" s="14" t="s">
        <v>141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149</v>
      </c>
      <c r="BK171" s="161">
        <f>ROUND(I171*H171,2)</f>
        <v>0</v>
      </c>
      <c r="BL171" s="14" t="s">
        <v>148</v>
      </c>
      <c r="BM171" s="160" t="s">
        <v>440</v>
      </c>
    </row>
    <row r="172" spans="1:65" s="2" customFormat="1" ht="37.799999999999997" customHeight="1">
      <c r="A172" s="29"/>
      <c r="B172" s="147"/>
      <c r="C172" s="148" t="s">
        <v>8</v>
      </c>
      <c r="D172" s="148" t="s">
        <v>144</v>
      </c>
      <c r="E172" s="149" t="s">
        <v>256</v>
      </c>
      <c r="F172" s="150" t="s">
        <v>257</v>
      </c>
      <c r="G172" s="151" t="s">
        <v>175</v>
      </c>
      <c r="H172" s="152">
        <v>4485</v>
      </c>
      <c r="I172" s="153"/>
      <c r="J172" s="154">
        <f>ROUND(I172*H172,2)</f>
        <v>0</v>
      </c>
      <c r="K172" s="155"/>
      <c r="L172" s="30"/>
      <c r="M172" s="156" t="s">
        <v>1</v>
      </c>
      <c r="N172" s="157" t="s">
        <v>39</v>
      </c>
      <c r="O172" s="58"/>
      <c r="P172" s="158">
        <f>O172*H172</f>
        <v>0</v>
      </c>
      <c r="Q172" s="158">
        <v>0.21099999999999999</v>
      </c>
      <c r="R172" s="158">
        <f>Q172*H172</f>
        <v>946.33499999999992</v>
      </c>
      <c r="S172" s="158">
        <v>0</v>
      </c>
      <c r="T172" s="15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148</v>
      </c>
      <c r="AT172" s="160" t="s">
        <v>144</v>
      </c>
      <c r="AU172" s="160" t="s">
        <v>149</v>
      </c>
      <c r="AY172" s="14" t="s">
        <v>141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149</v>
      </c>
      <c r="BK172" s="161">
        <f>ROUND(I172*H172,2)</f>
        <v>0</v>
      </c>
      <c r="BL172" s="14" t="s">
        <v>148</v>
      </c>
      <c r="BM172" s="160" t="s">
        <v>441</v>
      </c>
    </row>
    <row r="173" spans="1:65" s="12" customFormat="1" ht="22.8" customHeight="1">
      <c r="B173" s="134"/>
      <c r="D173" s="135" t="s">
        <v>72</v>
      </c>
      <c r="E173" s="145" t="s">
        <v>259</v>
      </c>
      <c r="F173" s="145" t="s">
        <v>199</v>
      </c>
      <c r="I173" s="137"/>
      <c r="J173" s="146">
        <f>BK173</f>
        <v>0</v>
      </c>
      <c r="L173" s="134"/>
      <c r="M173" s="139"/>
      <c r="N173" s="140"/>
      <c r="O173" s="140"/>
      <c r="P173" s="141">
        <f>SUM(P174:P177)</f>
        <v>0</v>
      </c>
      <c r="Q173" s="140"/>
      <c r="R173" s="141">
        <f>SUM(R174:R177)</f>
        <v>353.05187999999998</v>
      </c>
      <c r="S173" s="140"/>
      <c r="T173" s="142">
        <f>SUM(T174:T177)</f>
        <v>0</v>
      </c>
      <c r="AR173" s="135" t="s">
        <v>80</v>
      </c>
      <c r="AT173" s="143" t="s">
        <v>72</v>
      </c>
      <c r="AU173" s="143" t="s">
        <v>80</v>
      </c>
      <c r="AY173" s="135" t="s">
        <v>141</v>
      </c>
      <c r="BK173" s="144">
        <f>SUM(BK174:BK177)</f>
        <v>0</v>
      </c>
    </row>
    <row r="174" spans="1:65" s="2" customFormat="1" ht="37.799999999999997" customHeight="1">
      <c r="A174" s="29"/>
      <c r="B174" s="147"/>
      <c r="C174" s="148" t="s">
        <v>213</v>
      </c>
      <c r="D174" s="148" t="s">
        <v>144</v>
      </c>
      <c r="E174" s="149" t="s">
        <v>261</v>
      </c>
      <c r="F174" s="150" t="s">
        <v>262</v>
      </c>
      <c r="G174" s="151" t="s">
        <v>188</v>
      </c>
      <c r="H174" s="152">
        <v>517</v>
      </c>
      <c r="I174" s="153"/>
      <c r="J174" s="154">
        <f>ROUND(I174*H174,2)</f>
        <v>0</v>
      </c>
      <c r="K174" s="155"/>
      <c r="L174" s="30"/>
      <c r="M174" s="156" t="s">
        <v>1</v>
      </c>
      <c r="N174" s="157" t="s">
        <v>39</v>
      </c>
      <c r="O174" s="58"/>
      <c r="P174" s="158">
        <f>O174*H174</f>
        <v>0</v>
      </c>
      <c r="Q174" s="158">
        <v>1.1E-4</v>
      </c>
      <c r="R174" s="158">
        <f>Q174*H174</f>
        <v>5.6870000000000004E-2</v>
      </c>
      <c r="S174" s="158">
        <v>0</v>
      </c>
      <c r="T174" s="15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148</v>
      </c>
      <c r="AT174" s="160" t="s">
        <v>144</v>
      </c>
      <c r="AU174" s="160" t="s">
        <v>149</v>
      </c>
      <c r="AY174" s="14" t="s">
        <v>141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149</v>
      </c>
      <c r="BK174" s="161">
        <f>ROUND(I174*H174,2)</f>
        <v>0</v>
      </c>
      <c r="BL174" s="14" t="s">
        <v>148</v>
      </c>
      <c r="BM174" s="160" t="s">
        <v>442</v>
      </c>
    </row>
    <row r="175" spans="1:65" s="2" customFormat="1" ht="33" customHeight="1">
      <c r="A175" s="29"/>
      <c r="B175" s="147"/>
      <c r="C175" s="148" t="s">
        <v>224</v>
      </c>
      <c r="D175" s="148" t="s">
        <v>144</v>
      </c>
      <c r="E175" s="149" t="s">
        <v>269</v>
      </c>
      <c r="F175" s="150" t="s">
        <v>270</v>
      </c>
      <c r="G175" s="151" t="s">
        <v>188</v>
      </c>
      <c r="H175" s="152">
        <v>1150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39</v>
      </c>
      <c r="O175" s="58"/>
      <c r="P175" s="158">
        <f>O175*H175</f>
        <v>0</v>
      </c>
      <c r="Q175" s="158">
        <v>0.19843</v>
      </c>
      <c r="R175" s="158">
        <f>Q175*H175</f>
        <v>228.19450000000001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148</v>
      </c>
      <c r="AT175" s="160" t="s">
        <v>144</v>
      </c>
      <c r="AU175" s="160" t="s">
        <v>149</v>
      </c>
      <c r="AY175" s="14" t="s">
        <v>141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149</v>
      </c>
      <c r="BK175" s="161">
        <f>ROUND(I175*H175,2)</f>
        <v>0</v>
      </c>
      <c r="BL175" s="14" t="s">
        <v>148</v>
      </c>
      <c r="BM175" s="160" t="s">
        <v>443</v>
      </c>
    </row>
    <row r="176" spans="1:65" s="2" customFormat="1" ht="21.75" customHeight="1">
      <c r="A176" s="29"/>
      <c r="B176" s="147"/>
      <c r="C176" s="162" t="s">
        <v>260</v>
      </c>
      <c r="D176" s="162" t="s">
        <v>221</v>
      </c>
      <c r="E176" s="163" t="s">
        <v>273</v>
      </c>
      <c r="F176" s="164" t="s">
        <v>274</v>
      </c>
      <c r="G176" s="165" t="s">
        <v>275</v>
      </c>
      <c r="H176" s="166">
        <v>1161.5</v>
      </c>
      <c r="I176" s="167"/>
      <c r="J176" s="168">
        <f>ROUND(I176*H176,2)</f>
        <v>0</v>
      </c>
      <c r="K176" s="169"/>
      <c r="L176" s="170"/>
      <c r="M176" s="171" t="s">
        <v>1</v>
      </c>
      <c r="N176" s="172" t="s">
        <v>39</v>
      </c>
      <c r="O176" s="58"/>
      <c r="P176" s="158">
        <f>O176*H176</f>
        <v>0</v>
      </c>
      <c r="Q176" s="158">
        <v>8.1000000000000003E-2</v>
      </c>
      <c r="R176" s="158">
        <f>Q176*H176</f>
        <v>94.081500000000005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185</v>
      </c>
      <c r="AT176" s="160" t="s">
        <v>221</v>
      </c>
      <c r="AU176" s="160" t="s">
        <v>149</v>
      </c>
      <c r="AY176" s="14" t="s">
        <v>141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149</v>
      </c>
      <c r="BK176" s="161">
        <f>ROUND(I176*H176,2)</f>
        <v>0</v>
      </c>
      <c r="BL176" s="14" t="s">
        <v>148</v>
      </c>
      <c r="BM176" s="160" t="s">
        <v>444</v>
      </c>
    </row>
    <row r="177" spans="1:65" s="2" customFormat="1" ht="33" customHeight="1">
      <c r="A177" s="29"/>
      <c r="B177" s="147"/>
      <c r="C177" s="148" t="s">
        <v>264</v>
      </c>
      <c r="D177" s="148" t="s">
        <v>144</v>
      </c>
      <c r="E177" s="149" t="s">
        <v>307</v>
      </c>
      <c r="F177" s="150" t="s">
        <v>308</v>
      </c>
      <c r="G177" s="151" t="s">
        <v>275</v>
      </c>
      <c r="H177" s="152">
        <v>19</v>
      </c>
      <c r="I177" s="153"/>
      <c r="J177" s="154">
        <f>ROUND(I177*H177,2)</f>
        <v>0</v>
      </c>
      <c r="K177" s="155"/>
      <c r="L177" s="30"/>
      <c r="M177" s="156" t="s">
        <v>1</v>
      </c>
      <c r="N177" s="157" t="s">
        <v>39</v>
      </c>
      <c r="O177" s="58"/>
      <c r="P177" s="158">
        <f>O177*H177</f>
        <v>0</v>
      </c>
      <c r="Q177" s="158">
        <v>1.6167899999999999</v>
      </c>
      <c r="R177" s="158">
        <f>Q177*H177</f>
        <v>30.719009999999997</v>
      </c>
      <c r="S177" s="158">
        <v>0</v>
      </c>
      <c r="T177" s="159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148</v>
      </c>
      <c r="AT177" s="160" t="s">
        <v>144</v>
      </c>
      <c r="AU177" s="160" t="s">
        <v>149</v>
      </c>
      <c r="AY177" s="14" t="s">
        <v>141</v>
      </c>
      <c r="BE177" s="161">
        <f>IF(N177="základná",J177,0)</f>
        <v>0</v>
      </c>
      <c r="BF177" s="161">
        <f>IF(N177="znížená",J177,0)</f>
        <v>0</v>
      </c>
      <c r="BG177" s="161">
        <f>IF(N177="zákl. prenesená",J177,0)</f>
        <v>0</v>
      </c>
      <c r="BH177" s="161">
        <f>IF(N177="zníž. prenesená",J177,0)</f>
        <v>0</v>
      </c>
      <c r="BI177" s="161">
        <f>IF(N177="nulová",J177,0)</f>
        <v>0</v>
      </c>
      <c r="BJ177" s="14" t="s">
        <v>149</v>
      </c>
      <c r="BK177" s="161">
        <f>ROUND(I177*H177,2)</f>
        <v>0</v>
      </c>
      <c r="BL177" s="14" t="s">
        <v>148</v>
      </c>
      <c r="BM177" s="160" t="s">
        <v>445</v>
      </c>
    </row>
    <row r="178" spans="1:65" s="12" customFormat="1" ht="25.95" customHeight="1">
      <c r="B178" s="134"/>
      <c r="D178" s="135" t="s">
        <v>72</v>
      </c>
      <c r="E178" s="136" t="s">
        <v>277</v>
      </c>
      <c r="F178" s="136" t="s">
        <v>446</v>
      </c>
      <c r="I178" s="137"/>
      <c r="J178" s="138">
        <f>BK178</f>
        <v>0</v>
      </c>
      <c r="L178" s="134"/>
      <c r="M178" s="139"/>
      <c r="N178" s="140"/>
      <c r="O178" s="140"/>
      <c r="P178" s="141">
        <f>P179+P188</f>
        <v>0</v>
      </c>
      <c r="Q178" s="140"/>
      <c r="R178" s="141">
        <f>R179+R188</f>
        <v>27.018342000000001</v>
      </c>
      <c r="S178" s="140"/>
      <c r="T178" s="142">
        <f>T179+T188</f>
        <v>0</v>
      </c>
      <c r="AR178" s="135" t="s">
        <v>80</v>
      </c>
      <c r="AT178" s="143" t="s">
        <v>72</v>
      </c>
      <c r="AU178" s="143" t="s">
        <v>73</v>
      </c>
      <c r="AY178" s="135" t="s">
        <v>141</v>
      </c>
      <c r="BK178" s="144">
        <f>BK179+BK188</f>
        <v>0</v>
      </c>
    </row>
    <row r="179" spans="1:65" s="12" customFormat="1" ht="22.8" customHeight="1">
      <c r="B179" s="134"/>
      <c r="D179" s="135" t="s">
        <v>72</v>
      </c>
      <c r="E179" s="145" t="s">
        <v>447</v>
      </c>
      <c r="F179" s="145" t="s">
        <v>448</v>
      </c>
      <c r="I179" s="137"/>
      <c r="J179" s="146">
        <f>BK179</f>
        <v>0</v>
      </c>
      <c r="L179" s="134"/>
      <c r="M179" s="139"/>
      <c r="N179" s="140"/>
      <c r="O179" s="140"/>
      <c r="P179" s="141">
        <f>SUM(P180:P187)</f>
        <v>0</v>
      </c>
      <c r="Q179" s="140"/>
      <c r="R179" s="141">
        <f>SUM(R180:R187)</f>
        <v>13.971960000000001</v>
      </c>
      <c r="S179" s="140"/>
      <c r="T179" s="142">
        <f>SUM(T180:T187)</f>
        <v>0</v>
      </c>
      <c r="AR179" s="135" t="s">
        <v>80</v>
      </c>
      <c r="AT179" s="143" t="s">
        <v>72</v>
      </c>
      <c r="AU179" s="143" t="s">
        <v>80</v>
      </c>
      <c r="AY179" s="135" t="s">
        <v>141</v>
      </c>
      <c r="BK179" s="144">
        <f>SUM(BK180:BK187)</f>
        <v>0</v>
      </c>
    </row>
    <row r="180" spans="1:65" s="2" customFormat="1" ht="24.15" customHeight="1">
      <c r="A180" s="29"/>
      <c r="B180" s="147"/>
      <c r="C180" s="148" t="s">
        <v>268</v>
      </c>
      <c r="D180" s="148" t="s">
        <v>144</v>
      </c>
      <c r="E180" s="149" t="s">
        <v>449</v>
      </c>
      <c r="F180" s="150" t="s">
        <v>450</v>
      </c>
      <c r="G180" s="151" t="s">
        <v>188</v>
      </c>
      <c r="H180" s="152">
        <v>69</v>
      </c>
      <c r="I180" s="153"/>
      <c r="J180" s="154">
        <f t="shared" ref="J180:J187" si="0">ROUND(I180*H180,2)</f>
        <v>0</v>
      </c>
      <c r="K180" s="155"/>
      <c r="L180" s="30"/>
      <c r="M180" s="156" t="s">
        <v>1</v>
      </c>
      <c r="N180" s="157" t="s">
        <v>39</v>
      </c>
      <c r="O180" s="58"/>
      <c r="P180" s="158">
        <f t="shared" ref="P180:P187" si="1">O180*H180</f>
        <v>0</v>
      </c>
      <c r="Q180" s="158">
        <v>1.0000000000000001E-5</v>
      </c>
      <c r="R180" s="158">
        <f t="shared" ref="R180:R187" si="2">Q180*H180</f>
        <v>6.9000000000000008E-4</v>
      </c>
      <c r="S180" s="158">
        <v>0</v>
      </c>
      <c r="T180" s="159">
        <f t="shared" ref="T180:T187" si="3"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148</v>
      </c>
      <c r="AT180" s="160" t="s">
        <v>144</v>
      </c>
      <c r="AU180" s="160" t="s">
        <v>149</v>
      </c>
      <c r="AY180" s="14" t="s">
        <v>141</v>
      </c>
      <c r="BE180" s="161">
        <f t="shared" ref="BE180:BE187" si="4">IF(N180="základná",J180,0)</f>
        <v>0</v>
      </c>
      <c r="BF180" s="161">
        <f t="shared" ref="BF180:BF187" si="5">IF(N180="znížená",J180,0)</f>
        <v>0</v>
      </c>
      <c r="BG180" s="161">
        <f t="shared" ref="BG180:BG187" si="6">IF(N180="zákl. prenesená",J180,0)</f>
        <v>0</v>
      </c>
      <c r="BH180" s="161">
        <f t="shared" ref="BH180:BH187" si="7">IF(N180="zníž. prenesená",J180,0)</f>
        <v>0</v>
      </c>
      <c r="BI180" s="161">
        <f t="shared" ref="BI180:BI187" si="8">IF(N180="nulová",J180,0)</f>
        <v>0</v>
      </c>
      <c r="BJ180" s="14" t="s">
        <v>149</v>
      </c>
      <c r="BK180" s="161">
        <f t="shared" ref="BK180:BK187" si="9">ROUND(I180*H180,2)</f>
        <v>0</v>
      </c>
      <c r="BL180" s="14" t="s">
        <v>148</v>
      </c>
      <c r="BM180" s="160" t="s">
        <v>451</v>
      </c>
    </row>
    <row r="181" spans="1:65" s="2" customFormat="1" ht="33" customHeight="1">
      <c r="A181" s="29"/>
      <c r="B181" s="147"/>
      <c r="C181" s="162" t="s">
        <v>272</v>
      </c>
      <c r="D181" s="162" t="s">
        <v>221</v>
      </c>
      <c r="E181" s="163" t="s">
        <v>452</v>
      </c>
      <c r="F181" s="164" t="s">
        <v>453</v>
      </c>
      <c r="G181" s="165" t="s">
        <v>275</v>
      </c>
      <c r="H181" s="166">
        <v>14</v>
      </c>
      <c r="I181" s="167"/>
      <c r="J181" s="168">
        <f t="shared" si="0"/>
        <v>0</v>
      </c>
      <c r="K181" s="169"/>
      <c r="L181" s="170"/>
      <c r="M181" s="171" t="s">
        <v>1</v>
      </c>
      <c r="N181" s="172" t="s">
        <v>39</v>
      </c>
      <c r="O181" s="58"/>
      <c r="P181" s="158">
        <f t="shared" si="1"/>
        <v>0</v>
      </c>
      <c r="Q181" s="158">
        <v>1.278E-2</v>
      </c>
      <c r="R181" s="158">
        <f t="shared" si="2"/>
        <v>0.17892</v>
      </c>
      <c r="S181" s="158">
        <v>0</v>
      </c>
      <c r="T181" s="159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185</v>
      </c>
      <c r="AT181" s="160" t="s">
        <v>221</v>
      </c>
      <c r="AU181" s="160" t="s">
        <v>149</v>
      </c>
      <c r="AY181" s="14" t="s">
        <v>141</v>
      </c>
      <c r="BE181" s="161">
        <f t="shared" si="4"/>
        <v>0</v>
      </c>
      <c r="BF181" s="161">
        <f t="shared" si="5"/>
        <v>0</v>
      </c>
      <c r="BG181" s="161">
        <f t="shared" si="6"/>
        <v>0</v>
      </c>
      <c r="BH181" s="161">
        <f t="shared" si="7"/>
        <v>0</v>
      </c>
      <c r="BI181" s="161">
        <f t="shared" si="8"/>
        <v>0</v>
      </c>
      <c r="BJ181" s="14" t="s">
        <v>149</v>
      </c>
      <c r="BK181" s="161">
        <f t="shared" si="9"/>
        <v>0</v>
      </c>
      <c r="BL181" s="14" t="s">
        <v>148</v>
      </c>
      <c r="BM181" s="160" t="s">
        <v>454</v>
      </c>
    </row>
    <row r="182" spans="1:65" s="2" customFormat="1" ht="24.15" customHeight="1">
      <c r="A182" s="29"/>
      <c r="B182" s="147"/>
      <c r="C182" s="148" t="s">
        <v>277</v>
      </c>
      <c r="D182" s="148" t="s">
        <v>144</v>
      </c>
      <c r="E182" s="149" t="s">
        <v>455</v>
      </c>
      <c r="F182" s="150" t="s">
        <v>456</v>
      </c>
      <c r="G182" s="151" t="s">
        <v>275</v>
      </c>
      <c r="H182" s="152">
        <v>15</v>
      </c>
      <c r="I182" s="153"/>
      <c r="J182" s="154">
        <f t="shared" si="0"/>
        <v>0</v>
      </c>
      <c r="K182" s="155"/>
      <c r="L182" s="30"/>
      <c r="M182" s="156" t="s">
        <v>1</v>
      </c>
      <c r="N182" s="157" t="s">
        <v>39</v>
      </c>
      <c r="O182" s="58"/>
      <c r="P182" s="158">
        <f t="shared" si="1"/>
        <v>0</v>
      </c>
      <c r="Q182" s="158">
        <v>0.34099000000000002</v>
      </c>
      <c r="R182" s="158">
        <f t="shared" si="2"/>
        <v>5.1148500000000006</v>
      </c>
      <c r="S182" s="158">
        <v>0</v>
      </c>
      <c r="T182" s="159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148</v>
      </c>
      <c r="AT182" s="160" t="s">
        <v>144</v>
      </c>
      <c r="AU182" s="160" t="s">
        <v>149</v>
      </c>
      <c r="AY182" s="14" t="s">
        <v>141</v>
      </c>
      <c r="BE182" s="161">
        <f t="shared" si="4"/>
        <v>0</v>
      </c>
      <c r="BF182" s="161">
        <f t="shared" si="5"/>
        <v>0</v>
      </c>
      <c r="BG182" s="161">
        <f t="shared" si="6"/>
        <v>0</v>
      </c>
      <c r="BH182" s="161">
        <f t="shared" si="7"/>
        <v>0</v>
      </c>
      <c r="BI182" s="161">
        <f t="shared" si="8"/>
        <v>0</v>
      </c>
      <c r="BJ182" s="14" t="s">
        <v>149</v>
      </c>
      <c r="BK182" s="161">
        <f t="shared" si="9"/>
        <v>0</v>
      </c>
      <c r="BL182" s="14" t="s">
        <v>148</v>
      </c>
      <c r="BM182" s="160" t="s">
        <v>457</v>
      </c>
    </row>
    <row r="183" spans="1:65" s="2" customFormat="1" ht="24.15" customHeight="1">
      <c r="A183" s="29"/>
      <c r="B183" s="147"/>
      <c r="C183" s="162" t="s">
        <v>281</v>
      </c>
      <c r="D183" s="162" t="s">
        <v>221</v>
      </c>
      <c r="E183" s="163" t="s">
        <v>458</v>
      </c>
      <c r="F183" s="164" t="s">
        <v>459</v>
      </c>
      <c r="G183" s="165" t="s">
        <v>275</v>
      </c>
      <c r="H183" s="166">
        <v>15</v>
      </c>
      <c r="I183" s="167"/>
      <c r="J183" s="168">
        <f t="shared" si="0"/>
        <v>0</v>
      </c>
      <c r="K183" s="169"/>
      <c r="L183" s="170"/>
      <c r="M183" s="171" t="s">
        <v>1</v>
      </c>
      <c r="N183" s="172" t="s">
        <v>39</v>
      </c>
      <c r="O183" s="58"/>
      <c r="P183" s="158">
        <f t="shared" si="1"/>
        <v>0</v>
      </c>
      <c r="Q183" s="158">
        <v>0.22600000000000001</v>
      </c>
      <c r="R183" s="158">
        <f t="shared" si="2"/>
        <v>3.39</v>
      </c>
      <c r="S183" s="158">
        <v>0</v>
      </c>
      <c r="T183" s="159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185</v>
      </c>
      <c r="AT183" s="160" t="s">
        <v>221</v>
      </c>
      <c r="AU183" s="160" t="s">
        <v>149</v>
      </c>
      <c r="AY183" s="14" t="s">
        <v>141</v>
      </c>
      <c r="BE183" s="161">
        <f t="shared" si="4"/>
        <v>0</v>
      </c>
      <c r="BF183" s="161">
        <f t="shared" si="5"/>
        <v>0</v>
      </c>
      <c r="BG183" s="161">
        <f t="shared" si="6"/>
        <v>0</v>
      </c>
      <c r="BH183" s="161">
        <f t="shared" si="7"/>
        <v>0</v>
      </c>
      <c r="BI183" s="161">
        <f t="shared" si="8"/>
        <v>0</v>
      </c>
      <c r="BJ183" s="14" t="s">
        <v>149</v>
      </c>
      <c r="BK183" s="161">
        <f t="shared" si="9"/>
        <v>0</v>
      </c>
      <c r="BL183" s="14" t="s">
        <v>148</v>
      </c>
      <c r="BM183" s="160" t="s">
        <v>460</v>
      </c>
    </row>
    <row r="184" spans="1:65" s="2" customFormat="1" ht="24.15" customHeight="1">
      <c r="A184" s="29"/>
      <c r="B184" s="147"/>
      <c r="C184" s="162" t="s">
        <v>286</v>
      </c>
      <c r="D184" s="162" t="s">
        <v>221</v>
      </c>
      <c r="E184" s="163" t="s">
        <v>461</v>
      </c>
      <c r="F184" s="164" t="s">
        <v>462</v>
      </c>
      <c r="G184" s="165" t="s">
        <v>275</v>
      </c>
      <c r="H184" s="166">
        <v>15</v>
      </c>
      <c r="I184" s="167"/>
      <c r="J184" s="168">
        <f t="shared" si="0"/>
        <v>0</v>
      </c>
      <c r="K184" s="169"/>
      <c r="L184" s="170"/>
      <c r="M184" s="171" t="s">
        <v>1</v>
      </c>
      <c r="N184" s="172" t="s">
        <v>39</v>
      </c>
      <c r="O184" s="58"/>
      <c r="P184" s="158">
        <f t="shared" si="1"/>
        <v>0</v>
      </c>
      <c r="Q184" s="158">
        <v>7.5999999999999998E-2</v>
      </c>
      <c r="R184" s="158">
        <f t="shared" si="2"/>
        <v>1.1399999999999999</v>
      </c>
      <c r="S184" s="158">
        <v>0</v>
      </c>
      <c r="T184" s="159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185</v>
      </c>
      <c r="AT184" s="160" t="s">
        <v>221</v>
      </c>
      <c r="AU184" s="160" t="s">
        <v>149</v>
      </c>
      <c r="AY184" s="14" t="s">
        <v>141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4" t="s">
        <v>149</v>
      </c>
      <c r="BK184" s="161">
        <f t="shared" si="9"/>
        <v>0</v>
      </c>
      <c r="BL184" s="14" t="s">
        <v>148</v>
      </c>
      <c r="BM184" s="160" t="s">
        <v>463</v>
      </c>
    </row>
    <row r="185" spans="1:65" s="2" customFormat="1" ht="24.15" customHeight="1">
      <c r="A185" s="29"/>
      <c r="B185" s="147"/>
      <c r="C185" s="162" t="s">
        <v>290</v>
      </c>
      <c r="D185" s="162" t="s">
        <v>221</v>
      </c>
      <c r="E185" s="163" t="s">
        <v>464</v>
      </c>
      <c r="F185" s="164" t="s">
        <v>465</v>
      </c>
      <c r="G185" s="165" t="s">
        <v>275</v>
      </c>
      <c r="H185" s="166">
        <v>15</v>
      </c>
      <c r="I185" s="167"/>
      <c r="J185" s="168">
        <f t="shared" si="0"/>
        <v>0</v>
      </c>
      <c r="K185" s="169"/>
      <c r="L185" s="170"/>
      <c r="M185" s="171" t="s">
        <v>1</v>
      </c>
      <c r="N185" s="172" t="s">
        <v>39</v>
      </c>
      <c r="O185" s="58"/>
      <c r="P185" s="158">
        <f t="shared" si="1"/>
        <v>0</v>
      </c>
      <c r="Q185" s="158">
        <v>9.9000000000000005E-2</v>
      </c>
      <c r="R185" s="158">
        <f t="shared" si="2"/>
        <v>1.4850000000000001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185</v>
      </c>
      <c r="AT185" s="160" t="s">
        <v>221</v>
      </c>
      <c r="AU185" s="160" t="s">
        <v>149</v>
      </c>
      <c r="AY185" s="14" t="s">
        <v>141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149</v>
      </c>
      <c r="BK185" s="161">
        <f t="shared" si="9"/>
        <v>0</v>
      </c>
      <c r="BL185" s="14" t="s">
        <v>148</v>
      </c>
      <c r="BM185" s="160" t="s">
        <v>466</v>
      </c>
    </row>
    <row r="186" spans="1:65" s="2" customFormat="1" ht="24.15" customHeight="1">
      <c r="A186" s="29"/>
      <c r="B186" s="147"/>
      <c r="C186" s="162" t="s">
        <v>294</v>
      </c>
      <c r="D186" s="162" t="s">
        <v>221</v>
      </c>
      <c r="E186" s="163" t="s">
        <v>467</v>
      </c>
      <c r="F186" s="164" t="s">
        <v>468</v>
      </c>
      <c r="G186" s="165" t="s">
        <v>275</v>
      </c>
      <c r="H186" s="166">
        <v>15</v>
      </c>
      <c r="I186" s="167"/>
      <c r="J186" s="168">
        <f t="shared" si="0"/>
        <v>0</v>
      </c>
      <c r="K186" s="169"/>
      <c r="L186" s="170"/>
      <c r="M186" s="171" t="s">
        <v>1</v>
      </c>
      <c r="N186" s="172" t="s">
        <v>39</v>
      </c>
      <c r="O186" s="58"/>
      <c r="P186" s="158">
        <f t="shared" si="1"/>
        <v>0</v>
      </c>
      <c r="Q186" s="158">
        <v>0.17499999999999999</v>
      </c>
      <c r="R186" s="158">
        <f t="shared" si="2"/>
        <v>2.625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185</v>
      </c>
      <c r="AT186" s="160" t="s">
        <v>221</v>
      </c>
      <c r="AU186" s="160" t="s">
        <v>149</v>
      </c>
      <c r="AY186" s="14" t="s">
        <v>141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149</v>
      </c>
      <c r="BK186" s="161">
        <f t="shared" si="9"/>
        <v>0</v>
      </c>
      <c r="BL186" s="14" t="s">
        <v>148</v>
      </c>
      <c r="BM186" s="160" t="s">
        <v>469</v>
      </c>
    </row>
    <row r="187" spans="1:65" s="2" customFormat="1" ht="24.15" customHeight="1">
      <c r="A187" s="29"/>
      <c r="B187" s="147"/>
      <c r="C187" s="162" t="s">
        <v>298</v>
      </c>
      <c r="D187" s="162" t="s">
        <v>221</v>
      </c>
      <c r="E187" s="163" t="s">
        <v>470</v>
      </c>
      <c r="F187" s="164" t="s">
        <v>471</v>
      </c>
      <c r="G187" s="165" t="s">
        <v>275</v>
      </c>
      <c r="H187" s="166">
        <v>15</v>
      </c>
      <c r="I187" s="167"/>
      <c r="J187" s="168">
        <f t="shared" si="0"/>
        <v>0</v>
      </c>
      <c r="K187" s="169"/>
      <c r="L187" s="170"/>
      <c r="M187" s="171" t="s">
        <v>1</v>
      </c>
      <c r="N187" s="172" t="s">
        <v>39</v>
      </c>
      <c r="O187" s="58"/>
      <c r="P187" s="158">
        <f t="shared" si="1"/>
        <v>0</v>
      </c>
      <c r="Q187" s="158">
        <v>2.5000000000000001E-3</v>
      </c>
      <c r="R187" s="158">
        <f t="shared" si="2"/>
        <v>3.7499999999999999E-2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185</v>
      </c>
      <c r="AT187" s="160" t="s">
        <v>221</v>
      </c>
      <c r="AU187" s="160" t="s">
        <v>149</v>
      </c>
      <c r="AY187" s="14" t="s">
        <v>141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149</v>
      </c>
      <c r="BK187" s="161">
        <f t="shared" si="9"/>
        <v>0</v>
      </c>
      <c r="BL187" s="14" t="s">
        <v>148</v>
      </c>
      <c r="BM187" s="160" t="s">
        <v>472</v>
      </c>
    </row>
    <row r="188" spans="1:65" s="12" customFormat="1" ht="22.8" customHeight="1">
      <c r="B188" s="134"/>
      <c r="D188" s="135" t="s">
        <v>72</v>
      </c>
      <c r="E188" s="145" t="s">
        <v>473</v>
      </c>
      <c r="F188" s="145" t="s">
        <v>352</v>
      </c>
      <c r="I188" s="137"/>
      <c r="J188" s="146">
        <f>BK188</f>
        <v>0</v>
      </c>
      <c r="L188" s="134"/>
      <c r="M188" s="139"/>
      <c r="N188" s="140"/>
      <c r="O188" s="140"/>
      <c r="P188" s="141">
        <f>P189</f>
        <v>0</v>
      </c>
      <c r="Q188" s="140"/>
      <c r="R188" s="141">
        <f>R189</f>
        <v>13.046381999999999</v>
      </c>
      <c r="S188" s="140"/>
      <c r="T188" s="142">
        <f>T189</f>
        <v>0</v>
      </c>
      <c r="AR188" s="135" t="s">
        <v>80</v>
      </c>
      <c r="AT188" s="143" t="s">
        <v>72</v>
      </c>
      <c r="AU188" s="143" t="s">
        <v>80</v>
      </c>
      <c r="AY188" s="135" t="s">
        <v>141</v>
      </c>
      <c r="BK188" s="144">
        <f>BK189</f>
        <v>0</v>
      </c>
    </row>
    <row r="189" spans="1:65" s="2" customFormat="1" ht="33" customHeight="1">
      <c r="A189" s="29"/>
      <c r="B189" s="147"/>
      <c r="C189" s="148" t="s">
        <v>302</v>
      </c>
      <c r="D189" s="148" t="s">
        <v>144</v>
      </c>
      <c r="E189" s="149" t="s">
        <v>474</v>
      </c>
      <c r="F189" s="150" t="s">
        <v>475</v>
      </c>
      <c r="G189" s="151" t="s">
        <v>147</v>
      </c>
      <c r="H189" s="152">
        <v>6.9</v>
      </c>
      <c r="I189" s="153"/>
      <c r="J189" s="154">
        <f>ROUND(I189*H189,2)</f>
        <v>0</v>
      </c>
      <c r="K189" s="155"/>
      <c r="L189" s="30"/>
      <c r="M189" s="178" t="s">
        <v>1</v>
      </c>
      <c r="N189" s="179" t="s">
        <v>39</v>
      </c>
      <c r="O189" s="175"/>
      <c r="P189" s="176">
        <f>O189*H189</f>
        <v>0</v>
      </c>
      <c r="Q189" s="176">
        <v>1.8907799999999999</v>
      </c>
      <c r="R189" s="176">
        <f>Q189*H189</f>
        <v>13.046381999999999</v>
      </c>
      <c r="S189" s="176">
        <v>0</v>
      </c>
      <c r="T189" s="177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148</v>
      </c>
      <c r="AT189" s="160" t="s">
        <v>144</v>
      </c>
      <c r="AU189" s="160" t="s">
        <v>149</v>
      </c>
      <c r="AY189" s="14" t="s">
        <v>141</v>
      </c>
      <c r="BE189" s="161">
        <f>IF(N189="základná",J189,0)</f>
        <v>0</v>
      </c>
      <c r="BF189" s="161">
        <f>IF(N189="znížená",J189,0)</f>
        <v>0</v>
      </c>
      <c r="BG189" s="161">
        <f>IF(N189="zákl. prenesená",J189,0)</f>
        <v>0</v>
      </c>
      <c r="BH189" s="161">
        <f>IF(N189="zníž. prenesená",J189,0)</f>
        <v>0</v>
      </c>
      <c r="BI189" s="161">
        <f>IF(N189="nulová",J189,0)</f>
        <v>0</v>
      </c>
      <c r="BJ189" s="14" t="s">
        <v>149</v>
      </c>
      <c r="BK189" s="161">
        <f>ROUND(I189*H189,2)</f>
        <v>0</v>
      </c>
      <c r="BL189" s="14" t="s">
        <v>148</v>
      </c>
      <c r="BM189" s="160" t="s">
        <v>476</v>
      </c>
    </row>
    <row r="190" spans="1:65" s="2" customFormat="1" ht="6.9" customHeight="1">
      <c r="A190" s="29"/>
      <c r="B190" s="47"/>
      <c r="C190" s="48"/>
      <c r="D190" s="48"/>
      <c r="E190" s="48"/>
      <c r="F190" s="48"/>
      <c r="G190" s="48"/>
      <c r="H190" s="48"/>
      <c r="I190" s="48"/>
      <c r="J190" s="48"/>
      <c r="K190" s="48"/>
      <c r="L190" s="30"/>
      <c r="M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</row>
    <row r="193" spans="3:10" ht="14.4" customHeight="1">
      <c r="C193" s="222" t="s">
        <v>691</v>
      </c>
      <c r="D193" s="222"/>
      <c r="E193" s="222"/>
      <c r="F193" s="222"/>
      <c r="G193" s="222"/>
      <c r="H193" s="222"/>
      <c r="I193" s="222"/>
      <c r="J193" s="222"/>
    </row>
    <row r="194" spans="3:10" ht="14.4" customHeight="1">
      <c r="C194" s="222"/>
      <c r="D194" s="222"/>
      <c r="E194" s="222"/>
      <c r="F194" s="222"/>
      <c r="G194" s="222"/>
      <c r="H194" s="222"/>
      <c r="I194" s="222"/>
      <c r="J194" s="222"/>
    </row>
    <row r="195" spans="3:10" ht="14.4" customHeight="1">
      <c r="C195" s="222"/>
      <c r="D195" s="222"/>
      <c r="E195" s="222"/>
      <c r="F195" s="222"/>
      <c r="G195" s="222"/>
      <c r="H195" s="222"/>
      <c r="I195" s="222"/>
      <c r="J195" s="222"/>
    </row>
    <row r="196" spans="3:10" ht="14.4" customHeight="1">
      <c r="C196" s="222"/>
      <c r="D196" s="222"/>
      <c r="E196" s="222"/>
      <c r="F196" s="222"/>
      <c r="G196" s="222"/>
      <c r="H196" s="222"/>
      <c r="I196" s="222"/>
      <c r="J196" s="222"/>
    </row>
    <row r="199" spans="3:10" ht="14.4" customHeight="1">
      <c r="C199" s="222" t="s">
        <v>692</v>
      </c>
      <c r="D199" s="222"/>
      <c r="E199" s="222"/>
      <c r="F199" s="222"/>
      <c r="G199" s="222"/>
      <c r="H199" s="222"/>
      <c r="I199" s="222"/>
      <c r="J199" s="222"/>
    </row>
    <row r="200" spans="3:10" ht="14.4" customHeight="1">
      <c r="C200" s="222"/>
      <c r="D200" s="222"/>
      <c r="E200" s="222"/>
      <c r="F200" s="222"/>
      <c r="G200" s="222"/>
      <c r="H200" s="222"/>
      <c r="I200" s="222"/>
      <c r="J200" s="222"/>
    </row>
    <row r="201" spans="3:10" ht="14.4" customHeight="1">
      <c r="C201" s="222"/>
      <c r="D201" s="222"/>
      <c r="E201" s="222"/>
      <c r="F201" s="222"/>
      <c r="G201" s="222"/>
      <c r="H201" s="222"/>
      <c r="I201" s="222"/>
      <c r="J201" s="222"/>
    </row>
  </sheetData>
  <autoFilter ref="C135:K189" xr:uid="{00000000-0009-0000-0000-000005000000}"/>
  <mergeCells count="11">
    <mergeCell ref="C199:J201"/>
    <mergeCell ref="E87:H87"/>
    <mergeCell ref="E126:H126"/>
    <mergeCell ref="E128:H128"/>
    <mergeCell ref="L2:V2"/>
    <mergeCell ref="C193:J19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59"/>
  <sheetViews>
    <sheetView showGridLines="0" topLeftCell="A122" workbookViewId="0">
      <selection activeCell="F137" sqref="F13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679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477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ROUND(J124,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ROUND((SUM(BE124:BE146)),  2)</f>
        <v>0</v>
      </c>
      <c r="G33" s="100"/>
      <c r="H33" s="100"/>
      <c r="I33" s="101">
        <v>0.2</v>
      </c>
      <c r="J33" s="99">
        <f>ROUND(((SUM(BE124:BE146))*I33),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ROUND((SUM(BF124:BF146)),  2)</f>
        <v>0</v>
      </c>
      <c r="G34" s="100"/>
      <c r="H34" s="100"/>
      <c r="I34" s="101">
        <v>0.2</v>
      </c>
      <c r="J34" s="99">
        <f>ROUND(((SUM(BF124:BF146))*I34),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ROUND((SUM(BG124:BG146)),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ROUND((SUM(BH124:BH146)),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ROUND((SUM(BI124:BI146)),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05 - Rekonštrukcia cesty na ul. Madáčová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J124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J125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J126</f>
        <v>0</v>
      </c>
      <c r="L98" s="119"/>
    </row>
    <row r="99" spans="1:31" s="9" customFormat="1" ht="24.9" hidden="1" customHeight="1">
      <c r="B99" s="115"/>
      <c r="D99" s="116" t="s">
        <v>121</v>
      </c>
      <c r="E99" s="117"/>
      <c r="F99" s="117"/>
      <c r="G99" s="117"/>
      <c r="H99" s="117"/>
      <c r="I99" s="117"/>
      <c r="J99" s="118">
        <f>J129</f>
        <v>0</v>
      </c>
      <c r="L99" s="115"/>
    </row>
    <row r="100" spans="1:31" s="10" customFormat="1" ht="19.95" hidden="1" customHeight="1">
      <c r="B100" s="119"/>
      <c r="D100" s="120" t="s">
        <v>122</v>
      </c>
      <c r="E100" s="121"/>
      <c r="F100" s="121"/>
      <c r="G100" s="121"/>
      <c r="H100" s="121"/>
      <c r="I100" s="121"/>
      <c r="J100" s="122">
        <f>J130</f>
        <v>0</v>
      </c>
      <c r="L100" s="119"/>
    </row>
    <row r="101" spans="1:31" s="9" customFormat="1" ht="24.9" hidden="1" customHeight="1">
      <c r="B101" s="115"/>
      <c r="D101" s="116" t="s">
        <v>123</v>
      </c>
      <c r="E101" s="117"/>
      <c r="F101" s="117"/>
      <c r="G101" s="117"/>
      <c r="H101" s="117"/>
      <c r="I101" s="117"/>
      <c r="J101" s="118">
        <f>J133</f>
        <v>0</v>
      </c>
      <c r="L101" s="115"/>
    </row>
    <row r="102" spans="1:31" s="10" customFormat="1" ht="19.95" hidden="1" customHeight="1">
      <c r="B102" s="119"/>
      <c r="D102" s="120" t="s">
        <v>124</v>
      </c>
      <c r="E102" s="121"/>
      <c r="F102" s="121"/>
      <c r="G102" s="121"/>
      <c r="H102" s="121"/>
      <c r="I102" s="121"/>
      <c r="J102" s="122">
        <f>J134</f>
        <v>0</v>
      </c>
      <c r="L102" s="119"/>
    </row>
    <row r="103" spans="1:31" s="10" customFormat="1" ht="19.95" hidden="1" customHeight="1">
      <c r="B103" s="119"/>
      <c r="D103" s="120" t="s">
        <v>125</v>
      </c>
      <c r="E103" s="121"/>
      <c r="F103" s="121"/>
      <c r="G103" s="121"/>
      <c r="H103" s="121"/>
      <c r="I103" s="121"/>
      <c r="J103" s="122">
        <f>J136</f>
        <v>0</v>
      </c>
      <c r="L103" s="119"/>
    </row>
    <row r="104" spans="1:31" s="10" customFormat="1" ht="19.95" hidden="1" customHeight="1">
      <c r="B104" s="119"/>
      <c r="D104" s="120" t="s">
        <v>126</v>
      </c>
      <c r="E104" s="121"/>
      <c r="F104" s="121"/>
      <c r="G104" s="121"/>
      <c r="H104" s="121"/>
      <c r="I104" s="121"/>
      <c r="J104" s="122">
        <f>J142</f>
        <v>0</v>
      </c>
      <c r="L104" s="119"/>
    </row>
    <row r="105" spans="1:31" s="2" customFormat="1" ht="21.75" hidden="1" customHeight="1">
      <c r="A105" s="29"/>
      <c r="B105" s="30"/>
      <c r="C105" s="29"/>
      <c r="D105" s="29"/>
      <c r="E105" s="29"/>
      <c r="F105" s="29"/>
      <c r="G105" s="29"/>
      <c r="H105" s="29"/>
      <c r="I105" s="29"/>
      <c r="J105" s="29"/>
      <c r="K105" s="29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hidden="1" customHeight="1">
      <c r="A106" s="29"/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42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idden="1"/>
    <row r="108" spans="1:31" hidden="1"/>
    <row r="109" spans="1:31" hidden="1"/>
    <row r="110" spans="1:31" s="2" customFormat="1" ht="6.9" customHeight="1">
      <c r="A110" s="29"/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24.9" customHeight="1">
      <c r="A111" s="29"/>
      <c r="B111" s="30"/>
      <c r="C111" s="18" t="s">
        <v>127</v>
      </c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>
      <c r="A112" s="29"/>
      <c r="B112" s="30"/>
      <c r="C112" s="29"/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2" customHeight="1">
      <c r="A113" s="29"/>
      <c r="B113" s="30"/>
      <c r="C113" s="24" t="s">
        <v>16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26.25" customHeight="1">
      <c r="A114" s="29"/>
      <c r="B114" s="30"/>
      <c r="C114" s="29"/>
      <c r="D114" s="29"/>
      <c r="E114" s="224" t="str">
        <f>E7</f>
        <v>Dobudovanie základnej technickej infraštruktúry v obci Gemerská Poloma</v>
      </c>
      <c r="F114" s="225"/>
      <c r="G114" s="225"/>
      <c r="H114" s="225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>
      <c r="A115" s="29"/>
      <c r="B115" s="30"/>
      <c r="C115" s="24" t="s">
        <v>103</v>
      </c>
      <c r="D115" s="29"/>
      <c r="E115" s="29" t="s">
        <v>680</v>
      </c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6.5" customHeight="1">
      <c r="A116" s="29"/>
      <c r="B116" s="30"/>
      <c r="C116" s="29"/>
      <c r="D116" s="29"/>
      <c r="E116" s="215" t="str">
        <f>E9</f>
        <v>SO 05 - Rekonštrukcia cesty na ul. Madáčová</v>
      </c>
      <c r="F116" s="223"/>
      <c r="G116" s="223"/>
      <c r="H116" s="223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2" customHeight="1">
      <c r="A118" s="29"/>
      <c r="B118" s="30"/>
      <c r="C118" s="24" t="s">
        <v>20</v>
      </c>
      <c r="D118" s="29"/>
      <c r="E118" s="29"/>
      <c r="F118" s="22" t="str">
        <f>F12</f>
        <v xml:space="preserve"> </v>
      </c>
      <c r="G118" s="29"/>
      <c r="H118" s="29"/>
      <c r="I118" s="24" t="s">
        <v>22</v>
      </c>
      <c r="J118" s="55" t="str">
        <f>IF(J12="","",J12)</f>
        <v/>
      </c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23</v>
      </c>
      <c r="D120" s="29"/>
      <c r="E120" s="29"/>
      <c r="F120" s="22" t="str">
        <f>E15</f>
        <v xml:space="preserve">obec Gemerská Poloma </v>
      </c>
      <c r="G120" s="29"/>
      <c r="H120" s="29"/>
      <c r="I120" s="24" t="s">
        <v>30</v>
      </c>
      <c r="J120" s="27">
        <f>E21</f>
        <v>0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5.15" customHeight="1">
      <c r="A121" s="29"/>
      <c r="B121" s="30"/>
      <c r="C121" s="24" t="s">
        <v>28</v>
      </c>
      <c r="D121" s="29"/>
      <c r="E121" s="29"/>
      <c r="F121" s="22" t="str">
        <f>IF(E18="","",E18)</f>
        <v>Vyplň údaj</v>
      </c>
      <c r="G121" s="29"/>
      <c r="H121" s="29"/>
      <c r="I121" s="24" t="s">
        <v>31</v>
      </c>
      <c r="J121" s="27" t="str">
        <f>E24</f>
        <v xml:space="preserve"> </v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2" customFormat="1" ht="10.35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5" s="11" customFormat="1" ht="29.25" customHeight="1">
      <c r="A123" s="123"/>
      <c r="B123" s="124"/>
      <c r="C123" s="125" t="s">
        <v>128</v>
      </c>
      <c r="D123" s="126" t="s">
        <v>58</v>
      </c>
      <c r="E123" s="126" t="s">
        <v>54</v>
      </c>
      <c r="F123" s="126" t="s">
        <v>55</v>
      </c>
      <c r="G123" s="126" t="s">
        <v>129</v>
      </c>
      <c r="H123" s="126" t="s">
        <v>130</v>
      </c>
      <c r="I123" s="126" t="s">
        <v>131</v>
      </c>
      <c r="J123" s="127" t="s">
        <v>107</v>
      </c>
      <c r="K123" s="128" t="s">
        <v>132</v>
      </c>
      <c r="L123" s="129"/>
      <c r="M123" s="62" t="s">
        <v>1</v>
      </c>
      <c r="N123" s="63" t="s">
        <v>37</v>
      </c>
      <c r="O123" s="63" t="s">
        <v>133</v>
      </c>
      <c r="P123" s="63" t="s">
        <v>134</v>
      </c>
      <c r="Q123" s="63" t="s">
        <v>135</v>
      </c>
      <c r="R123" s="63" t="s">
        <v>136</v>
      </c>
      <c r="S123" s="63" t="s">
        <v>137</v>
      </c>
      <c r="T123" s="64" t="s">
        <v>138</v>
      </c>
      <c r="U123" s="123"/>
      <c r="V123" s="123"/>
      <c r="W123" s="123"/>
      <c r="X123" s="123"/>
      <c r="Y123" s="123"/>
      <c r="Z123" s="123"/>
      <c r="AA123" s="123"/>
      <c r="AB123" s="123"/>
      <c r="AC123" s="123"/>
      <c r="AD123" s="123"/>
      <c r="AE123" s="123"/>
    </row>
    <row r="124" spans="1:65" s="2" customFormat="1" ht="22.8" customHeight="1">
      <c r="A124" s="29"/>
      <c r="B124" s="30"/>
      <c r="C124" s="69" t="s">
        <v>108</v>
      </c>
      <c r="D124" s="29"/>
      <c r="E124" s="29"/>
      <c r="F124" s="29"/>
      <c r="G124" s="29"/>
      <c r="H124" s="29"/>
      <c r="I124" s="29"/>
      <c r="J124" s="130">
        <f>BK124</f>
        <v>0</v>
      </c>
      <c r="K124" s="29"/>
      <c r="L124" s="30"/>
      <c r="M124" s="65"/>
      <c r="N124" s="56"/>
      <c r="O124" s="66"/>
      <c r="P124" s="131">
        <f>P125+P129+P133</f>
        <v>0</v>
      </c>
      <c r="Q124" s="66"/>
      <c r="R124" s="131">
        <f>R125+R129+R133</f>
        <v>390.40866000000005</v>
      </c>
      <c r="S124" s="66"/>
      <c r="T124" s="132">
        <f>T125+T129+T133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72</v>
      </c>
      <c r="AU124" s="14" t="s">
        <v>109</v>
      </c>
      <c r="BK124" s="133">
        <f>BK125+BK129+BK133</f>
        <v>0</v>
      </c>
    </row>
    <row r="125" spans="1:65" s="12" customFormat="1" ht="25.95" customHeight="1">
      <c r="B125" s="134"/>
      <c r="D125" s="135" t="s">
        <v>72</v>
      </c>
      <c r="E125" s="136" t="s">
        <v>139</v>
      </c>
      <c r="F125" s="136" t="s">
        <v>140</v>
      </c>
      <c r="I125" s="137"/>
      <c r="J125" s="138">
        <f>BK125</f>
        <v>0</v>
      </c>
      <c r="L125" s="134"/>
      <c r="M125" s="139"/>
      <c r="N125" s="140"/>
      <c r="O125" s="140"/>
      <c r="P125" s="141">
        <f>P126</f>
        <v>0</v>
      </c>
      <c r="Q125" s="140"/>
      <c r="R125" s="141">
        <f>R126</f>
        <v>0</v>
      </c>
      <c r="S125" s="140"/>
      <c r="T125" s="142">
        <f>T126</f>
        <v>0</v>
      </c>
      <c r="AR125" s="135" t="s">
        <v>80</v>
      </c>
      <c r="AT125" s="143" t="s">
        <v>72</v>
      </c>
      <c r="AU125" s="143" t="s">
        <v>73</v>
      </c>
      <c r="AY125" s="135" t="s">
        <v>141</v>
      </c>
      <c r="BK125" s="144">
        <f>BK126</f>
        <v>0</v>
      </c>
    </row>
    <row r="126" spans="1:65" s="12" customFormat="1" ht="22.8" customHeight="1">
      <c r="B126" s="134"/>
      <c r="D126" s="135" t="s">
        <v>72</v>
      </c>
      <c r="E126" s="145" t="s">
        <v>142</v>
      </c>
      <c r="F126" s="145" t="s">
        <v>143</v>
      </c>
      <c r="I126" s="137"/>
      <c r="J126" s="146">
        <f>BK126</f>
        <v>0</v>
      </c>
      <c r="L126" s="134"/>
      <c r="M126" s="139"/>
      <c r="N126" s="140"/>
      <c r="O126" s="140"/>
      <c r="P126" s="141">
        <f>SUM(P127:P128)</f>
        <v>0</v>
      </c>
      <c r="Q126" s="140"/>
      <c r="R126" s="141">
        <f>SUM(R127:R128)</f>
        <v>0</v>
      </c>
      <c r="S126" s="140"/>
      <c r="T126" s="142">
        <f>SUM(T127:T128)</f>
        <v>0</v>
      </c>
      <c r="AR126" s="135" t="s">
        <v>80</v>
      </c>
      <c r="AT126" s="143" t="s">
        <v>72</v>
      </c>
      <c r="AU126" s="143" t="s">
        <v>80</v>
      </c>
      <c r="AY126" s="135" t="s">
        <v>141</v>
      </c>
      <c r="BK126" s="144">
        <f>SUM(BK127:BK128)</f>
        <v>0</v>
      </c>
    </row>
    <row r="127" spans="1:65" s="2" customFormat="1" ht="24.15" customHeight="1">
      <c r="A127" s="29"/>
      <c r="B127" s="147"/>
      <c r="C127" s="148" t="s">
        <v>80</v>
      </c>
      <c r="D127" s="148" t="s">
        <v>144</v>
      </c>
      <c r="E127" s="149" t="s">
        <v>145</v>
      </c>
      <c r="F127" s="150" t="s">
        <v>146</v>
      </c>
      <c r="G127" s="151" t="s">
        <v>147</v>
      </c>
      <c r="H127" s="152">
        <v>15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39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148</v>
      </c>
      <c r="AT127" s="160" t="s">
        <v>144</v>
      </c>
      <c r="AU127" s="160" t="s">
        <v>149</v>
      </c>
      <c r="AY127" s="14" t="s">
        <v>141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149</v>
      </c>
      <c r="BK127" s="161">
        <f>ROUND(I127*H127,2)</f>
        <v>0</v>
      </c>
      <c r="BL127" s="14" t="s">
        <v>148</v>
      </c>
      <c r="BM127" s="160" t="s">
        <v>478</v>
      </c>
    </row>
    <row r="128" spans="1:65" s="2" customFormat="1" ht="24.15" customHeight="1">
      <c r="A128" s="29"/>
      <c r="B128" s="147"/>
      <c r="C128" s="148" t="s">
        <v>149</v>
      </c>
      <c r="D128" s="148" t="s">
        <v>144</v>
      </c>
      <c r="E128" s="149" t="s">
        <v>151</v>
      </c>
      <c r="F128" s="150" t="s">
        <v>152</v>
      </c>
      <c r="G128" s="151" t="s">
        <v>147</v>
      </c>
      <c r="H128" s="152">
        <v>15</v>
      </c>
      <c r="I128" s="153"/>
      <c r="J128" s="154">
        <f>ROUND(I128*H128,2)</f>
        <v>0</v>
      </c>
      <c r="K128" s="155"/>
      <c r="L128" s="30"/>
      <c r="M128" s="156" t="s">
        <v>1</v>
      </c>
      <c r="N128" s="157" t="s">
        <v>39</v>
      </c>
      <c r="O128" s="58"/>
      <c r="P128" s="158">
        <f>O128*H128</f>
        <v>0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60" t="s">
        <v>148</v>
      </c>
      <c r="AT128" s="160" t="s">
        <v>144</v>
      </c>
      <c r="AU128" s="160" t="s">
        <v>149</v>
      </c>
      <c r="AY128" s="14" t="s">
        <v>141</v>
      </c>
      <c r="BE128" s="161">
        <f>IF(N128="základná",J128,0)</f>
        <v>0</v>
      </c>
      <c r="BF128" s="161">
        <f>IF(N128="znížená",J128,0)</f>
        <v>0</v>
      </c>
      <c r="BG128" s="161">
        <f>IF(N128="zákl. prenesená",J128,0)</f>
        <v>0</v>
      </c>
      <c r="BH128" s="161">
        <f>IF(N128="zníž. prenesená",J128,0)</f>
        <v>0</v>
      </c>
      <c r="BI128" s="161">
        <f>IF(N128="nulová",J128,0)</f>
        <v>0</v>
      </c>
      <c r="BJ128" s="14" t="s">
        <v>149</v>
      </c>
      <c r="BK128" s="161">
        <f>ROUND(I128*H128,2)</f>
        <v>0</v>
      </c>
      <c r="BL128" s="14" t="s">
        <v>148</v>
      </c>
      <c r="BM128" s="160" t="s">
        <v>479</v>
      </c>
    </row>
    <row r="129" spans="1:65" s="12" customFormat="1" ht="25.95" customHeight="1">
      <c r="B129" s="134"/>
      <c r="D129" s="135" t="s">
        <v>72</v>
      </c>
      <c r="E129" s="136" t="s">
        <v>213</v>
      </c>
      <c r="F129" s="136" t="s">
        <v>214</v>
      </c>
      <c r="I129" s="137"/>
      <c r="J129" s="138">
        <f>BK129</f>
        <v>0</v>
      </c>
      <c r="L129" s="134"/>
      <c r="M129" s="139"/>
      <c r="N129" s="140"/>
      <c r="O129" s="140"/>
      <c r="P129" s="141">
        <f>P130</f>
        <v>0</v>
      </c>
      <c r="Q129" s="140"/>
      <c r="R129" s="141">
        <f>R130</f>
        <v>0.35414999999999996</v>
      </c>
      <c r="S129" s="140"/>
      <c r="T129" s="142">
        <f>T130</f>
        <v>0</v>
      </c>
      <c r="AR129" s="135" t="s">
        <v>80</v>
      </c>
      <c r="AT129" s="143" t="s">
        <v>72</v>
      </c>
      <c r="AU129" s="143" t="s">
        <v>73</v>
      </c>
      <c r="AY129" s="135" t="s">
        <v>141</v>
      </c>
      <c r="BK129" s="144">
        <f>BK130</f>
        <v>0</v>
      </c>
    </row>
    <row r="130" spans="1:65" s="12" customFormat="1" ht="22.8" customHeight="1">
      <c r="B130" s="134"/>
      <c r="D130" s="135" t="s">
        <v>72</v>
      </c>
      <c r="E130" s="145" t="s">
        <v>215</v>
      </c>
      <c r="F130" s="145" t="s">
        <v>199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SUM(P131:P132)</f>
        <v>0</v>
      </c>
      <c r="Q130" s="140"/>
      <c r="R130" s="141">
        <f>SUM(R131:R132)</f>
        <v>0.35414999999999996</v>
      </c>
      <c r="S130" s="140"/>
      <c r="T130" s="142">
        <f>SUM(T131:T132)</f>
        <v>0</v>
      </c>
      <c r="AR130" s="135" t="s">
        <v>80</v>
      </c>
      <c r="AT130" s="143" t="s">
        <v>72</v>
      </c>
      <c r="AU130" s="143" t="s">
        <v>80</v>
      </c>
      <c r="AY130" s="135" t="s">
        <v>141</v>
      </c>
      <c r="BK130" s="144">
        <f>SUM(BK131:BK132)</f>
        <v>0</v>
      </c>
    </row>
    <row r="131" spans="1:65" s="2" customFormat="1" ht="24.15" customHeight="1">
      <c r="A131" s="29"/>
      <c r="B131" s="147"/>
      <c r="C131" s="148" t="s">
        <v>158</v>
      </c>
      <c r="D131" s="148" t="s">
        <v>144</v>
      </c>
      <c r="E131" s="149" t="s">
        <v>217</v>
      </c>
      <c r="F131" s="150" t="s">
        <v>218</v>
      </c>
      <c r="G131" s="151" t="s">
        <v>188</v>
      </c>
      <c r="H131" s="152">
        <v>5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39</v>
      </c>
      <c r="O131" s="58"/>
      <c r="P131" s="158">
        <f>O131*H131</f>
        <v>0</v>
      </c>
      <c r="Q131" s="158">
        <v>3.3E-4</v>
      </c>
      <c r="R131" s="158">
        <f>Q131*H131</f>
        <v>1.65E-3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148</v>
      </c>
      <c r="AT131" s="160" t="s">
        <v>144</v>
      </c>
      <c r="AU131" s="160" t="s">
        <v>149</v>
      </c>
      <c r="AY131" s="14" t="s">
        <v>141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149</v>
      </c>
      <c r="BK131" s="161">
        <f>ROUND(I131*H131,2)</f>
        <v>0</v>
      </c>
      <c r="BL131" s="14" t="s">
        <v>148</v>
      </c>
      <c r="BM131" s="160" t="s">
        <v>480</v>
      </c>
    </row>
    <row r="132" spans="1:65" s="2" customFormat="1" ht="24.15" customHeight="1">
      <c r="A132" s="29"/>
      <c r="B132" s="147"/>
      <c r="C132" s="162" t="s">
        <v>148</v>
      </c>
      <c r="D132" s="162" t="s">
        <v>221</v>
      </c>
      <c r="E132" s="163" t="s">
        <v>222</v>
      </c>
      <c r="F132" s="164" t="s">
        <v>695</v>
      </c>
      <c r="G132" s="165" t="s">
        <v>188</v>
      </c>
      <c r="H132" s="166">
        <v>5</v>
      </c>
      <c r="I132" s="167"/>
      <c r="J132" s="168">
        <f>ROUND(I132*H132,2)</f>
        <v>0</v>
      </c>
      <c r="K132" s="169"/>
      <c r="L132" s="170"/>
      <c r="M132" s="171" t="s">
        <v>1</v>
      </c>
      <c r="N132" s="172" t="s">
        <v>39</v>
      </c>
      <c r="O132" s="58"/>
      <c r="P132" s="158">
        <f>O132*H132</f>
        <v>0</v>
      </c>
      <c r="Q132" s="158">
        <v>7.0499999999999993E-2</v>
      </c>
      <c r="R132" s="158">
        <f>Q132*H132</f>
        <v>0.35249999999999998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185</v>
      </c>
      <c r="AT132" s="160" t="s">
        <v>221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481</v>
      </c>
    </row>
    <row r="133" spans="1:65" s="12" customFormat="1" ht="25.95" customHeight="1">
      <c r="B133" s="134"/>
      <c r="D133" s="135" t="s">
        <v>72</v>
      </c>
      <c r="E133" s="136" t="s">
        <v>224</v>
      </c>
      <c r="F133" s="136" t="s">
        <v>225</v>
      </c>
      <c r="I133" s="137"/>
      <c r="J133" s="138">
        <f>BK133</f>
        <v>0</v>
      </c>
      <c r="L133" s="134"/>
      <c r="M133" s="139"/>
      <c r="N133" s="140"/>
      <c r="O133" s="140"/>
      <c r="P133" s="141">
        <f>P134+P136+P142</f>
        <v>0</v>
      </c>
      <c r="Q133" s="140"/>
      <c r="R133" s="141">
        <f>R134+R136+R142</f>
        <v>390.05451000000005</v>
      </c>
      <c r="S133" s="140"/>
      <c r="T133" s="142">
        <f>T134+T136+T142</f>
        <v>0</v>
      </c>
      <c r="AR133" s="135" t="s">
        <v>80</v>
      </c>
      <c r="AT133" s="143" t="s">
        <v>72</v>
      </c>
      <c r="AU133" s="143" t="s">
        <v>73</v>
      </c>
      <c r="AY133" s="135" t="s">
        <v>141</v>
      </c>
      <c r="BK133" s="144">
        <f>BK134+BK136+BK142</f>
        <v>0</v>
      </c>
    </row>
    <row r="134" spans="1:65" s="12" customFormat="1" ht="22.8" customHeight="1">
      <c r="B134" s="134"/>
      <c r="D134" s="135" t="s">
        <v>72</v>
      </c>
      <c r="E134" s="145" t="s">
        <v>226</v>
      </c>
      <c r="F134" s="145" t="s">
        <v>227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15.9596</v>
      </c>
      <c r="S134" s="140"/>
      <c r="T134" s="142">
        <f>T135</f>
        <v>0</v>
      </c>
      <c r="AR134" s="135" t="s">
        <v>80</v>
      </c>
      <c r="AT134" s="143" t="s">
        <v>72</v>
      </c>
      <c r="AU134" s="143" t="s">
        <v>80</v>
      </c>
      <c r="AY134" s="135" t="s">
        <v>141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168</v>
      </c>
      <c r="D135" s="148" t="s">
        <v>144</v>
      </c>
      <c r="E135" s="149" t="s">
        <v>237</v>
      </c>
      <c r="F135" s="150" t="s">
        <v>238</v>
      </c>
      <c r="G135" s="151" t="s">
        <v>175</v>
      </c>
      <c r="H135" s="152">
        <v>85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0.18776000000000001</v>
      </c>
      <c r="R135" s="158">
        <f>Q135*H135</f>
        <v>15.9596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482</v>
      </c>
    </row>
    <row r="136" spans="1:65" s="12" customFormat="1" ht="22.8" customHeight="1">
      <c r="B136" s="134"/>
      <c r="D136" s="135" t="s">
        <v>72</v>
      </c>
      <c r="E136" s="145" t="s">
        <v>240</v>
      </c>
      <c r="F136" s="145" t="s">
        <v>241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SUM(P137:P141)</f>
        <v>0</v>
      </c>
      <c r="Q136" s="140"/>
      <c r="R136" s="141">
        <f>SUM(R137:R141)</f>
        <v>343.95922000000002</v>
      </c>
      <c r="S136" s="140"/>
      <c r="T136" s="142">
        <f>SUM(T137:T141)</f>
        <v>0</v>
      </c>
      <c r="AR136" s="135" t="s">
        <v>80</v>
      </c>
      <c r="AT136" s="143" t="s">
        <v>72</v>
      </c>
      <c r="AU136" s="143" t="s">
        <v>80</v>
      </c>
      <c r="AY136" s="135" t="s">
        <v>141</v>
      </c>
      <c r="BK136" s="144">
        <f>SUM(BK137:BK141)</f>
        <v>0</v>
      </c>
    </row>
    <row r="137" spans="1:65" s="2" customFormat="1" ht="33" customHeight="1">
      <c r="A137" s="29"/>
      <c r="B137" s="147"/>
      <c r="C137" s="148" t="s">
        <v>172</v>
      </c>
      <c r="D137" s="148" t="s">
        <v>144</v>
      </c>
      <c r="E137" s="149" t="s">
        <v>243</v>
      </c>
      <c r="F137" s="150" t="s">
        <v>244</v>
      </c>
      <c r="G137" s="151" t="s">
        <v>175</v>
      </c>
      <c r="H137" s="152">
        <v>563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6.0099999999999997E-3</v>
      </c>
      <c r="R137" s="158">
        <f>Q137*H137</f>
        <v>3.3836299999999997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148</v>
      </c>
      <c r="AT137" s="160" t="s">
        <v>144</v>
      </c>
      <c r="AU137" s="160" t="s">
        <v>149</v>
      </c>
      <c r="AY137" s="14" t="s">
        <v>141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149</v>
      </c>
      <c r="BK137" s="161">
        <f>ROUND(I137*H137,2)</f>
        <v>0</v>
      </c>
      <c r="BL137" s="14" t="s">
        <v>148</v>
      </c>
      <c r="BM137" s="160" t="s">
        <v>483</v>
      </c>
    </row>
    <row r="138" spans="1:65" s="2" customFormat="1" ht="33" customHeight="1">
      <c r="A138" s="29"/>
      <c r="B138" s="147"/>
      <c r="C138" s="148" t="s">
        <v>179</v>
      </c>
      <c r="D138" s="148" t="s">
        <v>144</v>
      </c>
      <c r="E138" s="149" t="s">
        <v>247</v>
      </c>
      <c r="F138" s="150" t="s">
        <v>248</v>
      </c>
      <c r="G138" s="151" t="s">
        <v>175</v>
      </c>
      <c r="H138" s="152">
        <v>563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5.1000000000000004E-4</v>
      </c>
      <c r="R138" s="158">
        <f>Q138*H138</f>
        <v>0.28713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148</v>
      </c>
      <c r="AT138" s="160" t="s">
        <v>144</v>
      </c>
      <c r="AU138" s="160" t="s">
        <v>149</v>
      </c>
      <c r="AY138" s="14" t="s">
        <v>141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149</v>
      </c>
      <c r="BK138" s="161">
        <f>ROUND(I138*H138,2)</f>
        <v>0</v>
      </c>
      <c r="BL138" s="14" t="s">
        <v>148</v>
      </c>
      <c r="BM138" s="160" t="s">
        <v>484</v>
      </c>
    </row>
    <row r="139" spans="1:65" s="2" customFormat="1" ht="24.15" customHeight="1">
      <c r="A139" s="29"/>
      <c r="B139" s="147"/>
      <c r="C139" s="148" t="s">
        <v>185</v>
      </c>
      <c r="D139" s="148" t="s">
        <v>144</v>
      </c>
      <c r="E139" s="149" t="s">
        <v>250</v>
      </c>
      <c r="F139" s="150" t="s">
        <v>485</v>
      </c>
      <c r="G139" s="151" t="s">
        <v>175</v>
      </c>
      <c r="H139" s="152">
        <v>563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0.26375999999999999</v>
      </c>
      <c r="R139" s="158">
        <f>Q139*H139</f>
        <v>148.49688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148</v>
      </c>
      <c r="AT139" s="160" t="s">
        <v>144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486</v>
      </c>
    </row>
    <row r="140" spans="1:65" s="2" customFormat="1" ht="33" customHeight="1">
      <c r="A140" s="29"/>
      <c r="B140" s="147"/>
      <c r="C140" s="148" t="s">
        <v>192</v>
      </c>
      <c r="D140" s="148" t="s">
        <v>144</v>
      </c>
      <c r="E140" s="149" t="s">
        <v>253</v>
      </c>
      <c r="F140" s="150" t="s">
        <v>254</v>
      </c>
      <c r="G140" s="151" t="s">
        <v>175</v>
      </c>
      <c r="H140" s="152">
        <v>563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0.12966</v>
      </c>
      <c r="R140" s="158">
        <f>Q140*H140</f>
        <v>72.998580000000004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148</v>
      </c>
      <c r="AT140" s="160" t="s">
        <v>144</v>
      </c>
      <c r="AU140" s="160" t="s">
        <v>149</v>
      </c>
      <c r="AY140" s="14" t="s">
        <v>141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149</v>
      </c>
      <c r="BK140" s="161">
        <f>ROUND(I140*H140,2)</f>
        <v>0</v>
      </c>
      <c r="BL140" s="14" t="s">
        <v>148</v>
      </c>
      <c r="BM140" s="160" t="s">
        <v>487</v>
      </c>
    </row>
    <row r="141" spans="1:65" s="2" customFormat="1" ht="37.799999999999997" customHeight="1">
      <c r="A141" s="29"/>
      <c r="B141" s="147"/>
      <c r="C141" s="148" t="s">
        <v>200</v>
      </c>
      <c r="D141" s="148" t="s">
        <v>144</v>
      </c>
      <c r="E141" s="149" t="s">
        <v>256</v>
      </c>
      <c r="F141" s="150" t="s">
        <v>257</v>
      </c>
      <c r="G141" s="151" t="s">
        <v>175</v>
      </c>
      <c r="H141" s="152">
        <v>563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0.21099999999999999</v>
      </c>
      <c r="R141" s="158">
        <f>Q141*H141</f>
        <v>118.79299999999999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148</v>
      </c>
      <c r="AT141" s="160" t="s">
        <v>144</v>
      </c>
      <c r="AU141" s="160" t="s">
        <v>149</v>
      </c>
      <c r="AY141" s="14" t="s">
        <v>141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149</v>
      </c>
      <c r="BK141" s="161">
        <f>ROUND(I141*H141,2)</f>
        <v>0</v>
      </c>
      <c r="BL141" s="14" t="s">
        <v>148</v>
      </c>
      <c r="BM141" s="160" t="s">
        <v>488</v>
      </c>
    </row>
    <row r="142" spans="1:65" s="12" customFormat="1" ht="22.8" customHeight="1">
      <c r="B142" s="134"/>
      <c r="D142" s="135" t="s">
        <v>72</v>
      </c>
      <c r="E142" s="145" t="s">
        <v>259</v>
      </c>
      <c r="F142" s="145" t="s">
        <v>199</v>
      </c>
      <c r="I142" s="137"/>
      <c r="J142" s="146">
        <f>BK142</f>
        <v>0</v>
      </c>
      <c r="L142" s="134"/>
      <c r="M142" s="139"/>
      <c r="N142" s="140"/>
      <c r="O142" s="140"/>
      <c r="P142" s="141">
        <f>SUM(P143:P146)</f>
        <v>0</v>
      </c>
      <c r="Q142" s="140"/>
      <c r="R142" s="141">
        <f>SUM(R143:R146)</f>
        <v>30.13569</v>
      </c>
      <c r="S142" s="140"/>
      <c r="T142" s="142">
        <f>SUM(T143:T146)</f>
        <v>0</v>
      </c>
      <c r="AR142" s="135" t="s">
        <v>80</v>
      </c>
      <c r="AT142" s="143" t="s">
        <v>72</v>
      </c>
      <c r="AU142" s="143" t="s">
        <v>80</v>
      </c>
      <c r="AY142" s="135" t="s">
        <v>141</v>
      </c>
      <c r="BK142" s="144">
        <f>SUM(BK143:BK146)</f>
        <v>0</v>
      </c>
    </row>
    <row r="143" spans="1:65" s="2" customFormat="1" ht="33" customHeight="1">
      <c r="A143" s="29"/>
      <c r="B143" s="147"/>
      <c r="C143" s="148" t="s">
        <v>196</v>
      </c>
      <c r="D143" s="148" t="s">
        <v>144</v>
      </c>
      <c r="E143" s="149" t="s">
        <v>307</v>
      </c>
      <c r="F143" s="150" t="s">
        <v>308</v>
      </c>
      <c r="G143" s="151" t="s">
        <v>275</v>
      </c>
      <c r="H143" s="152">
        <v>7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1.6167899999999999</v>
      </c>
      <c r="R143" s="158">
        <f>Q143*H143</f>
        <v>11.31753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148</v>
      </c>
      <c r="AT143" s="160" t="s">
        <v>144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489</v>
      </c>
    </row>
    <row r="144" spans="1:65" s="2" customFormat="1" ht="37.799999999999997" customHeight="1">
      <c r="A144" s="29"/>
      <c r="B144" s="147"/>
      <c r="C144" s="148" t="s">
        <v>209</v>
      </c>
      <c r="D144" s="148" t="s">
        <v>144</v>
      </c>
      <c r="E144" s="149" t="s">
        <v>311</v>
      </c>
      <c r="F144" s="150" t="s">
        <v>312</v>
      </c>
      <c r="G144" s="151" t="s">
        <v>188</v>
      </c>
      <c r="H144" s="152">
        <v>24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0.32608999999999999</v>
      </c>
      <c r="R144" s="158">
        <f>Q144*H144</f>
        <v>7.8261599999999998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490</v>
      </c>
    </row>
    <row r="145" spans="1:65" s="2" customFormat="1" ht="37.799999999999997" customHeight="1">
      <c r="A145" s="29"/>
      <c r="B145" s="147"/>
      <c r="C145" s="162" t="s">
        <v>216</v>
      </c>
      <c r="D145" s="162" t="s">
        <v>221</v>
      </c>
      <c r="E145" s="163" t="s">
        <v>327</v>
      </c>
      <c r="F145" s="164" t="s">
        <v>328</v>
      </c>
      <c r="G145" s="165" t="s">
        <v>275</v>
      </c>
      <c r="H145" s="166">
        <v>48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39</v>
      </c>
      <c r="O145" s="58"/>
      <c r="P145" s="158">
        <f>O145*H145</f>
        <v>0</v>
      </c>
      <c r="Q145" s="158">
        <v>3.9E-2</v>
      </c>
      <c r="R145" s="158">
        <f>Q145*H145</f>
        <v>1.8719999999999999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185</v>
      </c>
      <c r="AT145" s="160" t="s">
        <v>221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491</v>
      </c>
    </row>
    <row r="146" spans="1:65" s="2" customFormat="1" ht="37.799999999999997" customHeight="1">
      <c r="A146" s="29"/>
      <c r="B146" s="147"/>
      <c r="C146" s="162" t="s">
        <v>220</v>
      </c>
      <c r="D146" s="162" t="s">
        <v>221</v>
      </c>
      <c r="E146" s="163" t="s">
        <v>331</v>
      </c>
      <c r="F146" s="164" t="s">
        <v>694</v>
      </c>
      <c r="G146" s="165" t="s">
        <v>275</v>
      </c>
      <c r="H146" s="166">
        <v>24</v>
      </c>
      <c r="I146" s="167"/>
      <c r="J146" s="168">
        <f>ROUND(I146*H146,2)</f>
        <v>0</v>
      </c>
      <c r="K146" s="169"/>
      <c r="L146" s="170"/>
      <c r="M146" s="173" t="s">
        <v>1</v>
      </c>
      <c r="N146" s="174" t="s">
        <v>39</v>
      </c>
      <c r="O146" s="175"/>
      <c r="P146" s="176">
        <f>O146*H146</f>
        <v>0</v>
      </c>
      <c r="Q146" s="176">
        <v>0.38</v>
      </c>
      <c r="R146" s="176">
        <f>Q146*H146</f>
        <v>9.120000000000001</v>
      </c>
      <c r="S146" s="176">
        <v>0</v>
      </c>
      <c r="T146" s="177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185</v>
      </c>
      <c r="AT146" s="160" t="s">
        <v>221</v>
      </c>
      <c r="AU146" s="160" t="s">
        <v>149</v>
      </c>
      <c r="AY146" s="14" t="s">
        <v>141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149</v>
      </c>
      <c r="BK146" s="161">
        <f>ROUND(I146*H146,2)</f>
        <v>0</v>
      </c>
      <c r="BL146" s="14" t="s">
        <v>148</v>
      </c>
      <c r="BM146" s="160" t="s">
        <v>492</v>
      </c>
    </row>
    <row r="147" spans="1:65" s="2" customFormat="1" ht="6.9" customHeight="1">
      <c r="A147" s="29"/>
      <c r="B147" s="47"/>
      <c r="C147" s="48"/>
      <c r="D147" s="48"/>
      <c r="E147" s="48"/>
      <c r="F147" s="48"/>
      <c r="G147" s="48"/>
      <c r="H147" s="48"/>
      <c r="I147" s="48"/>
      <c r="J147" s="48"/>
      <c r="K147" s="48"/>
      <c r="L147" s="30"/>
      <c r="M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50" spans="1:65" ht="14.4" customHeight="1">
      <c r="C150" s="222" t="s">
        <v>691</v>
      </c>
      <c r="D150" s="222"/>
      <c r="E150" s="222"/>
      <c r="F150" s="222"/>
      <c r="G150" s="222"/>
      <c r="H150" s="222"/>
      <c r="I150" s="222"/>
      <c r="J150" s="222"/>
    </row>
    <row r="151" spans="1:65" ht="14.4" customHeight="1">
      <c r="C151" s="222"/>
      <c r="D151" s="222"/>
      <c r="E151" s="222"/>
      <c r="F151" s="222"/>
      <c r="G151" s="222"/>
      <c r="H151" s="222"/>
      <c r="I151" s="222"/>
      <c r="J151" s="222"/>
    </row>
    <row r="152" spans="1:65" ht="14.4" customHeight="1">
      <c r="C152" s="222"/>
      <c r="D152" s="222"/>
      <c r="E152" s="222"/>
      <c r="F152" s="222"/>
      <c r="G152" s="222"/>
      <c r="H152" s="222"/>
      <c r="I152" s="222"/>
      <c r="J152" s="222"/>
    </row>
    <row r="153" spans="1:65" ht="14.4" customHeight="1">
      <c r="C153" s="222"/>
      <c r="D153" s="222"/>
      <c r="E153" s="222"/>
      <c r="F153" s="222"/>
      <c r="G153" s="222"/>
      <c r="H153" s="222"/>
      <c r="I153" s="222"/>
      <c r="J153" s="222"/>
    </row>
    <row r="157" spans="1:65" ht="14.4" customHeight="1">
      <c r="C157" s="222" t="s">
        <v>692</v>
      </c>
      <c r="D157" s="222"/>
      <c r="E157" s="222"/>
      <c r="F157" s="222"/>
      <c r="G157" s="222"/>
      <c r="H157" s="222"/>
      <c r="I157" s="222"/>
      <c r="J157" s="222"/>
    </row>
    <row r="158" spans="1:65" ht="14.4" customHeight="1">
      <c r="C158" s="222"/>
      <c r="D158" s="222"/>
      <c r="E158" s="222"/>
      <c r="F158" s="222"/>
      <c r="G158" s="222"/>
      <c r="H158" s="222"/>
      <c r="I158" s="222"/>
      <c r="J158" s="222"/>
    </row>
    <row r="159" spans="1:65" ht="14.4" customHeight="1">
      <c r="C159" s="222"/>
      <c r="D159" s="222"/>
      <c r="E159" s="222"/>
      <c r="F159" s="222"/>
      <c r="G159" s="222"/>
      <c r="H159" s="222"/>
      <c r="I159" s="222"/>
      <c r="J159" s="222"/>
    </row>
  </sheetData>
  <autoFilter ref="C123:K146" xr:uid="{00000000-0009-0000-0000-000006000000}"/>
  <mergeCells count="11">
    <mergeCell ref="C157:J159"/>
    <mergeCell ref="E87:H87"/>
    <mergeCell ref="E114:H114"/>
    <mergeCell ref="E116:H116"/>
    <mergeCell ref="L2:V2"/>
    <mergeCell ref="C150:J15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81"/>
  <sheetViews>
    <sheetView showGridLines="0" topLeftCell="A144" workbookViewId="0">
      <selection activeCell="X149" sqref="X14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681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493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ROUND((SUM(BE129:BE169)),  2)</f>
        <v>0</v>
      </c>
      <c r="G33" s="100"/>
      <c r="H33" s="100"/>
      <c r="I33" s="101">
        <v>0.2</v>
      </c>
      <c r="J33" s="99">
        <f>ROUND(((SUM(BE129:BE169))*I33),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ROUND((SUM(BF129:BF169)),  2)</f>
        <v>0</v>
      </c>
      <c r="G34" s="100"/>
      <c r="H34" s="100"/>
      <c r="I34" s="101">
        <v>0.2</v>
      </c>
      <c r="J34" s="99">
        <f>ROUND(((SUM(BF129:BF169))*I34),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ROUND((SUM(BG129:BG169)),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ROUND((SUM(BH129:BH169)),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ROUND((SUM(BI129:BI169)),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06_01 - Rekonštrukcia cesty  na ul. Fraňa Kráľa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" hidden="1" customHeight="1">
      <c r="B100" s="115"/>
      <c r="D100" s="116" t="s">
        <v>494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95" hidden="1" customHeight="1">
      <c r="B101" s="119"/>
      <c r="D101" s="120" t="s">
        <v>495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9" customFormat="1" ht="24.9" hidden="1" customHeight="1">
      <c r="B102" s="115"/>
      <c r="D102" s="116" t="s">
        <v>112</v>
      </c>
      <c r="E102" s="117"/>
      <c r="F102" s="117"/>
      <c r="G102" s="117"/>
      <c r="H102" s="117"/>
      <c r="I102" s="117"/>
      <c r="J102" s="118">
        <f>J140</f>
        <v>0</v>
      </c>
      <c r="L102" s="115"/>
    </row>
    <row r="103" spans="1:31" s="10" customFormat="1" ht="19.95" hidden="1" customHeight="1">
      <c r="B103" s="119"/>
      <c r="D103" s="120" t="s">
        <v>116</v>
      </c>
      <c r="E103" s="121"/>
      <c r="F103" s="121"/>
      <c r="G103" s="121"/>
      <c r="H103" s="121"/>
      <c r="I103" s="121"/>
      <c r="J103" s="122">
        <f>J141</f>
        <v>0</v>
      </c>
      <c r="L103" s="119"/>
    </row>
    <row r="104" spans="1:31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J144</f>
        <v>0</v>
      </c>
      <c r="L104" s="119"/>
    </row>
    <row r="105" spans="1:31" s="10" customFormat="1" ht="19.95" hidden="1" customHeight="1">
      <c r="B105" s="119"/>
      <c r="D105" s="120" t="s">
        <v>114</v>
      </c>
      <c r="E105" s="121"/>
      <c r="F105" s="121"/>
      <c r="G105" s="121"/>
      <c r="H105" s="121"/>
      <c r="I105" s="121"/>
      <c r="J105" s="122">
        <f>J147</f>
        <v>0</v>
      </c>
      <c r="L105" s="119"/>
    </row>
    <row r="106" spans="1:31" s="9" customFormat="1" ht="24.9" hidden="1" customHeight="1">
      <c r="B106" s="115"/>
      <c r="D106" s="116" t="s">
        <v>123</v>
      </c>
      <c r="E106" s="117"/>
      <c r="F106" s="117"/>
      <c r="G106" s="117"/>
      <c r="H106" s="117"/>
      <c r="I106" s="117"/>
      <c r="J106" s="118">
        <f>J150</f>
        <v>0</v>
      </c>
      <c r="L106" s="115"/>
    </row>
    <row r="107" spans="1:31" s="10" customFormat="1" ht="19.95" hidden="1" customHeight="1">
      <c r="B107" s="119"/>
      <c r="D107" s="120" t="s">
        <v>124</v>
      </c>
      <c r="E107" s="121"/>
      <c r="F107" s="121"/>
      <c r="G107" s="121"/>
      <c r="H107" s="121"/>
      <c r="I107" s="121"/>
      <c r="J107" s="122">
        <f>J151</f>
        <v>0</v>
      </c>
      <c r="L107" s="119"/>
    </row>
    <row r="108" spans="1:31" s="10" customFormat="1" ht="19.95" hidden="1" customHeight="1">
      <c r="B108" s="119"/>
      <c r="D108" s="120" t="s">
        <v>125</v>
      </c>
      <c r="E108" s="121"/>
      <c r="F108" s="121"/>
      <c r="G108" s="121"/>
      <c r="H108" s="121"/>
      <c r="I108" s="121"/>
      <c r="J108" s="122">
        <f>J156</f>
        <v>0</v>
      </c>
      <c r="L108" s="119"/>
    </row>
    <row r="109" spans="1:31" s="10" customFormat="1" ht="19.95" hidden="1" customHeight="1">
      <c r="B109" s="119"/>
      <c r="D109" s="120" t="s">
        <v>126</v>
      </c>
      <c r="E109" s="121"/>
      <c r="F109" s="121"/>
      <c r="G109" s="121"/>
      <c r="H109" s="121"/>
      <c r="I109" s="121"/>
      <c r="J109" s="122">
        <f>J161</f>
        <v>0</v>
      </c>
      <c r="L109" s="119"/>
    </row>
    <row r="110" spans="1:31" s="2" customFormat="1" ht="21.75" hidden="1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hidden="1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idden="1"/>
    <row r="113" spans="1:31" hidden="1"/>
    <row r="114" spans="1:31" hidden="1"/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127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6.25" customHeight="1">
      <c r="A119" s="29"/>
      <c r="B119" s="30"/>
      <c r="C119" s="29"/>
      <c r="D119" s="29"/>
      <c r="E119" s="224" t="str">
        <f>E7</f>
        <v>Dobudovanie základnej technickej infraštruktúry v obci Gemerská Poloma</v>
      </c>
      <c r="F119" s="225"/>
      <c r="G119" s="225"/>
      <c r="H119" s="225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103</v>
      </c>
      <c r="D120" s="29"/>
      <c r="E120" s="29" t="s">
        <v>682</v>
      </c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6.5" customHeight="1">
      <c r="A121" s="29"/>
      <c r="B121" s="30"/>
      <c r="C121" s="29"/>
      <c r="D121" s="29"/>
      <c r="E121" s="215" t="str">
        <f>E9</f>
        <v>SO 06_01 - Rekonštrukcia cesty  na ul. Fraňa Kráľa</v>
      </c>
      <c r="F121" s="223"/>
      <c r="G121" s="223"/>
      <c r="H121" s="223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 xml:space="preserve"> </v>
      </c>
      <c r="G123" s="29"/>
      <c r="H123" s="29"/>
      <c r="I123" s="24" t="s">
        <v>22</v>
      </c>
      <c r="J123" s="55" t="str">
        <f>IF(J12="","",J12)</f>
        <v/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23</v>
      </c>
      <c r="D125" s="29"/>
      <c r="E125" s="29"/>
      <c r="F125" s="22" t="str">
        <f>E15</f>
        <v xml:space="preserve">obec Gemerská Poloma </v>
      </c>
      <c r="G125" s="29"/>
      <c r="H125" s="29"/>
      <c r="I125" s="24" t="s">
        <v>30</v>
      </c>
      <c r="J125" s="27">
        <f>E21</f>
        <v>0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28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128</v>
      </c>
      <c r="D128" s="126" t="s">
        <v>58</v>
      </c>
      <c r="E128" s="126" t="s">
        <v>54</v>
      </c>
      <c r="F128" s="126" t="s">
        <v>55</v>
      </c>
      <c r="G128" s="126" t="s">
        <v>129</v>
      </c>
      <c r="H128" s="126" t="s">
        <v>130</v>
      </c>
      <c r="I128" s="126" t="s">
        <v>131</v>
      </c>
      <c r="J128" s="127" t="s">
        <v>107</v>
      </c>
      <c r="K128" s="128" t="s">
        <v>132</v>
      </c>
      <c r="L128" s="129"/>
      <c r="M128" s="62" t="s">
        <v>1</v>
      </c>
      <c r="N128" s="63" t="s">
        <v>37</v>
      </c>
      <c r="O128" s="63" t="s">
        <v>133</v>
      </c>
      <c r="P128" s="63" t="s">
        <v>134</v>
      </c>
      <c r="Q128" s="63" t="s">
        <v>135</v>
      </c>
      <c r="R128" s="63" t="s">
        <v>136</v>
      </c>
      <c r="S128" s="63" t="s">
        <v>137</v>
      </c>
      <c r="T128" s="64" t="s">
        <v>138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8" customHeight="1">
      <c r="A129" s="29"/>
      <c r="B129" s="30"/>
      <c r="C129" s="69" t="s">
        <v>108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P130+P136+P140+P150</f>
        <v>0</v>
      </c>
      <c r="Q129" s="66"/>
      <c r="R129" s="131">
        <f>R130+R136+R140+R150</f>
        <v>648.20179800000005</v>
      </c>
      <c r="S129" s="66"/>
      <c r="T129" s="132">
        <f>T130+T136+T140+T150</f>
        <v>293.45500000000004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109</v>
      </c>
      <c r="BK129" s="133">
        <f>BK130+BK136+BK140+BK150</f>
        <v>0</v>
      </c>
    </row>
    <row r="130" spans="1:65" s="12" customFormat="1" ht="25.95" customHeight="1">
      <c r="B130" s="134"/>
      <c r="D130" s="135" t="s">
        <v>72</v>
      </c>
      <c r="E130" s="136" t="s">
        <v>139</v>
      </c>
      <c r="F130" s="136" t="s">
        <v>140</v>
      </c>
      <c r="I130" s="137"/>
      <c r="J130" s="138">
        <f>BK130</f>
        <v>0</v>
      </c>
      <c r="L130" s="134"/>
      <c r="M130" s="139"/>
      <c r="N130" s="140"/>
      <c r="O130" s="140"/>
      <c r="P130" s="141">
        <f>P131+P134</f>
        <v>0</v>
      </c>
      <c r="Q130" s="140"/>
      <c r="R130" s="141">
        <f>R131+R134</f>
        <v>0</v>
      </c>
      <c r="S130" s="140"/>
      <c r="T130" s="142">
        <f>T131+T134</f>
        <v>0</v>
      </c>
      <c r="AR130" s="135" t="s">
        <v>80</v>
      </c>
      <c r="AT130" s="143" t="s">
        <v>72</v>
      </c>
      <c r="AU130" s="143" t="s">
        <v>73</v>
      </c>
      <c r="AY130" s="135" t="s">
        <v>141</v>
      </c>
      <c r="BK130" s="144">
        <f>BK131+BK134</f>
        <v>0</v>
      </c>
    </row>
    <row r="131" spans="1:65" s="12" customFormat="1" ht="22.8" customHeight="1">
      <c r="B131" s="134"/>
      <c r="D131" s="135" t="s">
        <v>72</v>
      </c>
      <c r="E131" s="145" t="s">
        <v>142</v>
      </c>
      <c r="F131" s="145" t="s">
        <v>143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SUM(P132:P133)</f>
        <v>0</v>
      </c>
      <c r="Q131" s="140"/>
      <c r="R131" s="141">
        <f>SUM(R132:R133)</f>
        <v>0</v>
      </c>
      <c r="S131" s="140"/>
      <c r="T131" s="142">
        <f>SUM(T132:T133)</f>
        <v>0</v>
      </c>
      <c r="AR131" s="135" t="s">
        <v>80</v>
      </c>
      <c r="AT131" s="143" t="s">
        <v>72</v>
      </c>
      <c r="AU131" s="143" t="s">
        <v>80</v>
      </c>
      <c r="AY131" s="135" t="s">
        <v>141</v>
      </c>
      <c r="BK131" s="144">
        <f>SUM(BK132:BK133)</f>
        <v>0</v>
      </c>
    </row>
    <row r="132" spans="1:65" s="2" customFormat="1" ht="24.15" customHeight="1">
      <c r="A132" s="29"/>
      <c r="B132" s="147"/>
      <c r="C132" s="148" t="s">
        <v>80</v>
      </c>
      <c r="D132" s="148" t="s">
        <v>144</v>
      </c>
      <c r="E132" s="149" t="s">
        <v>145</v>
      </c>
      <c r="F132" s="150" t="s">
        <v>146</v>
      </c>
      <c r="G132" s="151" t="s">
        <v>147</v>
      </c>
      <c r="H132" s="152">
        <v>48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148</v>
      </c>
      <c r="AT132" s="160" t="s">
        <v>144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496</v>
      </c>
    </row>
    <row r="133" spans="1:65" s="2" customFormat="1" ht="24.15" customHeight="1">
      <c r="A133" s="29"/>
      <c r="B133" s="147"/>
      <c r="C133" s="148" t="s">
        <v>149</v>
      </c>
      <c r="D133" s="148" t="s">
        <v>144</v>
      </c>
      <c r="E133" s="149" t="s">
        <v>151</v>
      </c>
      <c r="F133" s="150" t="s">
        <v>152</v>
      </c>
      <c r="G133" s="151" t="s">
        <v>147</v>
      </c>
      <c r="H133" s="152">
        <v>48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148</v>
      </c>
      <c r="AT133" s="160" t="s">
        <v>144</v>
      </c>
      <c r="AU133" s="160" t="s">
        <v>149</v>
      </c>
      <c r="AY133" s="14" t="s">
        <v>141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149</v>
      </c>
      <c r="BK133" s="161">
        <f>ROUND(I133*H133,2)</f>
        <v>0</v>
      </c>
      <c r="BL133" s="14" t="s">
        <v>148</v>
      </c>
      <c r="BM133" s="160" t="s">
        <v>497</v>
      </c>
    </row>
    <row r="134" spans="1:65" s="12" customFormat="1" ht="22.8" customHeight="1">
      <c r="B134" s="134"/>
      <c r="D134" s="135" t="s">
        <v>72</v>
      </c>
      <c r="E134" s="145" t="s">
        <v>338</v>
      </c>
      <c r="F134" s="145" t="s">
        <v>339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80</v>
      </c>
      <c r="AT134" s="143" t="s">
        <v>72</v>
      </c>
      <c r="AU134" s="143" t="s">
        <v>80</v>
      </c>
      <c r="AY134" s="135" t="s">
        <v>141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158</v>
      </c>
      <c r="D135" s="148" t="s">
        <v>144</v>
      </c>
      <c r="E135" s="149" t="s">
        <v>340</v>
      </c>
      <c r="F135" s="150" t="s">
        <v>498</v>
      </c>
      <c r="G135" s="151" t="s">
        <v>175</v>
      </c>
      <c r="H135" s="152">
        <v>127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148</v>
      </c>
      <c r="AT135" s="160" t="s">
        <v>144</v>
      </c>
      <c r="AU135" s="160" t="s">
        <v>149</v>
      </c>
      <c r="AY135" s="14" t="s">
        <v>141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149</v>
      </c>
      <c r="BK135" s="161">
        <f>ROUND(I135*H135,2)</f>
        <v>0</v>
      </c>
      <c r="BL135" s="14" t="s">
        <v>148</v>
      </c>
      <c r="BM135" s="160" t="s">
        <v>499</v>
      </c>
    </row>
    <row r="136" spans="1:65" s="12" customFormat="1" ht="25.95" customHeight="1">
      <c r="B136" s="134"/>
      <c r="D136" s="135" t="s">
        <v>72</v>
      </c>
      <c r="E136" s="136" t="s">
        <v>500</v>
      </c>
      <c r="F136" s="136" t="s">
        <v>501</v>
      </c>
      <c r="I136" s="137"/>
      <c r="J136" s="138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4.2671999999999995E-2</v>
      </c>
      <c r="S136" s="140"/>
      <c r="T136" s="142">
        <f>T137</f>
        <v>0</v>
      </c>
      <c r="AR136" s="135" t="s">
        <v>80</v>
      </c>
      <c r="AT136" s="143" t="s">
        <v>72</v>
      </c>
      <c r="AU136" s="143" t="s">
        <v>73</v>
      </c>
      <c r="AY136" s="135" t="s">
        <v>141</v>
      </c>
      <c r="BK136" s="144">
        <f>BK137</f>
        <v>0</v>
      </c>
    </row>
    <row r="137" spans="1:65" s="12" customFormat="1" ht="22.8" customHeight="1">
      <c r="B137" s="134"/>
      <c r="D137" s="135" t="s">
        <v>72</v>
      </c>
      <c r="E137" s="145" t="s">
        <v>502</v>
      </c>
      <c r="F137" s="145" t="s">
        <v>503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4.2671999999999995E-2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141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148</v>
      </c>
      <c r="D138" s="148" t="s">
        <v>144</v>
      </c>
      <c r="E138" s="149" t="s">
        <v>504</v>
      </c>
      <c r="F138" s="150" t="s">
        <v>505</v>
      </c>
      <c r="G138" s="151" t="s">
        <v>175</v>
      </c>
      <c r="H138" s="152">
        <v>127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3.0000000000000001E-5</v>
      </c>
      <c r="R138" s="158">
        <f>Q138*H138</f>
        <v>3.81E-3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148</v>
      </c>
      <c r="AT138" s="160" t="s">
        <v>144</v>
      </c>
      <c r="AU138" s="160" t="s">
        <v>149</v>
      </c>
      <c r="AY138" s="14" t="s">
        <v>141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149</v>
      </c>
      <c r="BK138" s="161">
        <f>ROUND(I138*H138,2)</f>
        <v>0</v>
      </c>
      <c r="BL138" s="14" t="s">
        <v>148</v>
      </c>
      <c r="BM138" s="160" t="s">
        <v>506</v>
      </c>
    </row>
    <row r="139" spans="1:65" s="2" customFormat="1" ht="16.5" customHeight="1">
      <c r="A139" s="29"/>
      <c r="B139" s="147"/>
      <c r="C139" s="162" t="s">
        <v>168</v>
      </c>
      <c r="D139" s="162" t="s">
        <v>221</v>
      </c>
      <c r="E139" s="163" t="s">
        <v>507</v>
      </c>
      <c r="F139" s="164" t="s">
        <v>508</v>
      </c>
      <c r="G139" s="165" t="s">
        <v>175</v>
      </c>
      <c r="H139" s="166">
        <v>129.54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39</v>
      </c>
      <c r="O139" s="58"/>
      <c r="P139" s="158">
        <f>O139*H139</f>
        <v>0</v>
      </c>
      <c r="Q139" s="158">
        <v>2.9999999999999997E-4</v>
      </c>
      <c r="R139" s="158">
        <f>Q139*H139</f>
        <v>3.8861999999999994E-2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185</v>
      </c>
      <c r="AT139" s="160" t="s">
        <v>221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509</v>
      </c>
    </row>
    <row r="140" spans="1:65" s="12" customFormat="1" ht="25.95" customHeight="1">
      <c r="B140" s="134"/>
      <c r="D140" s="135" t="s">
        <v>72</v>
      </c>
      <c r="E140" s="136" t="s">
        <v>154</v>
      </c>
      <c r="F140" s="136" t="s">
        <v>155</v>
      </c>
      <c r="I140" s="137"/>
      <c r="J140" s="138">
        <f>BK140</f>
        <v>0</v>
      </c>
      <c r="L140" s="134"/>
      <c r="M140" s="139"/>
      <c r="N140" s="140"/>
      <c r="O140" s="140"/>
      <c r="P140" s="141">
        <f>P141+P144+P147</f>
        <v>0</v>
      </c>
      <c r="Q140" s="140"/>
      <c r="R140" s="141">
        <f>R141+R144+R147</f>
        <v>0.33528000000000002</v>
      </c>
      <c r="S140" s="140"/>
      <c r="T140" s="142">
        <f>T141+T144+T147</f>
        <v>293.45500000000004</v>
      </c>
      <c r="AR140" s="135" t="s">
        <v>80</v>
      </c>
      <c r="AT140" s="143" t="s">
        <v>72</v>
      </c>
      <c r="AU140" s="143" t="s">
        <v>73</v>
      </c>
      <c r="AY140" s="135" t="s">
        <v>141</v>
      </c>
      <c r="BK140" s="144">
        <f>BK141+BK144+BK147</f>
        <v>0</v>
      </c>
    </row>
    <row r="141" spans="1:65" s="12" customFormat="1" ht="22.8" customHeight="1">
      <c r="B141" s="134"/>
      <c r="D141" s="135" t="s">
        <v>72</v>
      </c>
      <c r="E141" s="145" t="s">
        <v>183</v>
      </c>
      <c r="F141" s="145" t="s">
        <v>184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0</v>
      </c>
      <c r="S141" s="140"/>
      <c r="T141" s="142">
        <f>SUM(T142:T143)</f>
        <v>35.390999999999998</v>
      </c>
      <c r="AR141" s="135" t="s">
        <v>80</v>
      </c>
      <c r="AT141" s="143" t="s">
        <v>72</v>
      </c>
      <c r="AU141" s="143" t="s">
        <v>80</v>
      </c>
      <c r="AY141" s="135" t="s">
        <v>141</v>
      </c>
      <c r="BK141" s="144">
        <f>SUM(BK142:BK143)</f>
        <v>0</v>
      </c>
    </row>
    <row r="142" spans="1:65" s="2" customFormat="1" ht="24.15" customHeight="1">
      <c r="A142" s="29"/>
      <c r="B142" s="147"/>
      <c r="C142" s="148" t="s">
        <v>172</v>
      </c>
      <c r="D142" s="148" t="s">
        <v>144</v>
      </c>
      <c r="E142" s="149" t="s">
        <v>186</v>
      </c>
      <c r="F142" s="150" t="s">
        <v>187</v>
      </c>
      <c r="G142" s="151" t="s">
        <v>188</v>
      </c>
      <c r="H142" s="152">
        <v>47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0.753</v>
      </c>
      <c r="T142" s="159">
        <f>S142*H142</f>
        <v>35.390999999999998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148</v>
      </c>
      <c r="AT142" s="160" t="s">
        <v>144</v>
      </c>
      <c r="AU142" s="160" t="s">
        <v>149</v>
      </c>
      <c r="AY142" s="14" t="s">
        <v>141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149</v>
      </c>
      <c r="BK142" s="161">
        <f>ROUND(I142*H142,2)</f>
        <v>0</v>
      </c>
      <c r="BL142" s="14" t="s">
        <v>148</v>
      </c>
      <c r="BM142" s="160" t="s">
        <v>510</v>
      </c>
    </row>
    <row r="143" spans="1:65" s="2" customFormat="1" ht="24.15" customHeight="1">
      <c r="A143" s="29"/>
      <c r="B143" s="147"/>
      <c r="C143" s="148" t="s">
        <v>179</v>
      </c>
      <c r="D143" s="148" t="s">
        <v>144</v>
      </c>
      <c r="E143" s="149" t="s">
        <v>193</v>
      </c>
      <c r="F143" s="150" t="s">
        <v>194</v>
      </c>
      <c r="G143" s="151" t="s">
        <v>175</v>
      </c>
      <c r="H143" s="152">
        <v>144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148</v>
      </c>
      <c r="AT143" s="160" t="s">
        <v>144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511</v>
      </c>
    </row>
    <row r="144" spans="1:65" s="12" customFormat="1" ht="22.8" customHeight="1">
      <c r="B144" s="134"/>
      <c r="D144" s="135" t="s">
        <v>72</v>
      </c>
      <c r="E144" s="145" t="s">
        <v>156</v>
      </c>
      <c r="F144" s="145" t="s">
        <v>157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SUM(P145:P146)</f>
        <v>0</v>
      </c>
      <c r="Q144" s="140"/>
      <c r="R144" s="141">
        <f>SUM(R145:R146)</f>
        <v>0</v>
      </c>
      <c r="S144" s="140"/>
      <c r="T144" s="142">
        <f>SUM(T145:T146)</f>
        <v>0</v>
      </c>
      <c r="AR144" s="135" t="s">
        <v>80</v>
      </c>
      <c r="AT144" s="143" t="s">
        <v>72</v>
      </c>
      <c r="AU144" s="143" t="s">
        <v>80</v>
      </c>
      <c r="AY144" s="135" t="s">
        <v>141</v>
      </c>
      <c r="BK144" s="144">
        <f>SUM(BK145:BK146)</f>
        <v>0</v>
      </c>
    </row>
    <row r="145" spans="1:65" s="2" customFormat="1" ht="33" customHeight="1">
      <c r="A145" s="29"/>
      <c r="B145" s="147"/>
      <c r="C145" s="148" t="s">
        <v>185</v>
      </c>
      <c r="D145" s="148" t="s">
        <v>144</v>
      </c>
      <c r="E145" s="149" t="s">
        <v>159</v>
      </c>
      <c r="F145" s="150" t="s">
        <v>160</v>
      </c>
      <c r="G145" s="151" t="s">
        <v>161</v>
      </c>
      <c r="H145" s="152">
        <v>293.45499999999998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148</v>
      </c>
      <c r="AT145" s="160" t="s">
        <v>144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512</v>
      </c>
    </row>
    <row r="146" spans="1:65" s="2" customFormat="1" ht="24.15" customHeight="1">
      <c r="A146" s="29"/>
      <c r="B146" s="147"/>
      <c r="C146" s="227" t="s">
        <v>192</v>
      </c>
      <c r="D146" s="227" t="s">
        <v>144</v>
      </c>
      <c r="E146" s="228" t="s">
        <v>163</v>
      </c>
      <c r="F146" s="229" t="s">
        <v>164</v>
      </c>
      <c r="G146" s="230" t="s">
        <v>161</v>
      </c>
      <c r="H146" s="231">
        <v>0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148</v>
      </c>
      <c r="AT146" s="160" t="s">
        <v>144</v>
      </c>
      <c r="AU146" s="160" t="s">
        <v>149</v>
      </c>
      <c r="AY146" s="14" t="s">
        <v>141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149</v>
      </c>
      <c r="BK146" s="161">
        <f>ROUND(I146*H146,2)</f>
        <v>0</v>
      </c>
      <c r="BL146" s="14" t="s">
        <v>148</v>
      </c>
      <c r="BM146" s="160" t="s">
        <v>513</v>
      </c>
    </row>
    <row r="147" spans="1:65" s="12" customFormat="1" ht="22.8" customHeight="1">
      <c r="B147" s="134"/>
      <c r="D147" s="135" t="s">
        <v>72</v>
      </c>
      <c r="E147" s="145" t="s">
        <v>166</v>
      </c>
      <c r="F147" s="145" t="s">
        <v>167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0.33528000000000002</v>
      </c>
      <c r="S147" s="140"/>
      <c r="T147" s="142">
        <f>SUM(T148:T149)</f>
        <v>258.06400000000002</v>
      </c>
      <c r="AR147" s="135" t="s">
        <v>80</v>
      </c>
      <c r="AT147" s="143" t="s">
        <v>72</v>
      </c>
      <c r="AU147" s="143" t="s">
        <v>80</v>
      </c>
      <c r="AY147" s="135" t="s">
        <v>141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200</v>
      </c>
      <c r="D148" s="148" t="s">
        <v>144</v>
      </c>
      <c r="E148" s="149" t="s">
        <v>169</v>
      </c>
      <c r="F148" s="150" t="s">
        <v>170</v>
      </c>
      <c r="G148" s="151" t="s">
        <v>161</v>
      </c>
      <c r="H148" s="152">
        <v>293.45499999999998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148</v>
      </c>
      <c r="AT148" s="160" t="s">
        <v>144</v>
      </c>
      <c r="AU148" s="160" t="s">
        <v>149</v>
      </c>
      <c r="AY148" s="14" t="s">
        <v>141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149</v>
      </c>
      <c r="BK148" s="161">
        <f>ROUND(I148*H148,2)</f>
        <v>0</v>
      </c>
      <c r="BL148" s="14" t="s">
        <v>148</v>
      </c>
      <c r="BM148" s="160" t="s">
        <v>514</v>
      </c>
    </row>
    <row r="149" spans="1:65" s="2" customFormat="1" ht="37.799999999999997" customHeight="1">
      <c r="A149" s="29"/>
      <c r="B149" s="147"/>
      <c r="C149" s="148" t="s">
        <v>196</v>
      </c>
      <c r="D149" s="148" t="s">
        <v>144</v>
      </c>
      <c r="E149" s="149" t="s">
        <v>173</v>
      </c>
      <c r="F149" s="150" t="s">
        <v>174</v>
      </c>
      <c r="G149" s="151" t="s">
        <v>175</v>
      </c>
      <c r="H149" s="152">
        <v>1016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>O149*H149</f>
        <v>0</v>
      </c>
      <c r="Q149" s="158">
        <v>3.3E-4</v>
      </c>
      <c r="R149" s="158">
        <f>Q149*H149</f>
        <v>0.33528000000000002</v>
      </c>
      <c r="S149" s="158">
        <v>0.254</v>
      </c>
      <c r="T149" s="159">
        <f>S149*H149</f>
        <v>258.06400000000002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148</v>
      </c>
      <c r="AT149" s="160" t="s">
        <v>144</v>
      </c>
      <c r="AU149" s="160" t="s">
        <v>149</v>
      </c>
      <c r="AY149" s="14" t="s">
        <v>141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149</v>
      </c>
      <c r="BK149" s="161">
        <f>ROUND(I149*H149,2)</f>
        <v>0</v>
      </c>
      <c r="BL149" s="14" t="s">
        <v>148</v>
      </c>
      <c r="BM149" s="160" t="s">
        <v>515</v>
      </c>
    </row>
    <row r="150" spans="1:65" s="12" customFormat="1" ht="25.95" customHeight="1">
      <c r="B150" s="134"/>
      <c r="D150" s="135" t="s">
        <v>72</v>
      </c>
      <c r="E150" s="136" t="s">
        <v>224</v>
      </c>
      <c r="F150" s="136" t="s">
        <v>225</v>
      </c>
      <c r="I150" s="137"/>
      <c r="J150" s="138">
        <f>BK150</f>
        <v>0</v>
      </c>
      <c r="L150" s="134"/>
      <c r="M150" s="139"/>
      <c r="N150" s="140"/>
      <c r="O150" s="140"/>
      <c r="P150" s="141">
        <f>P151+P156+P161</f>
        <v>0</v>
      </c>
      <c r="Q150" s="140"/>
      <c r="R150" s="141">
        <f>R151+R156+R161</f>
        <v>647.823846</v>
      </c>
      <c r="S150" s="140"/>
      <c r="T150" s="142">
        <f>T151+T156+T161</f>
        <v>0</v>
      </c>
      <c r="AR150" s="135" t="s">
        <v>80</v>
      </c>
      <c r="AT150" s="143" t="s">
        <v>72</v>
      </c>
      <c r="AU150" s="143" t="s">
        <v>73</v>
      </c>
      <c r="AY150" s="135" t="s">
        <v>141</v>
      </c>
      <c r="BK150" s="144">
        <f>BK151+BK156+BK161</f>
        <v>0</v>
      </c>
    </row>
    <row r="151" spans="1:65" s="12" customFormat="1" ht="22.8" customHeight="1">
      <c r="B151" s="134"/>
      <c r="D151" s="135" t="s">
        <v>72</v>
      </c>
      <c r="E151" s="145" t="s">
        <v>226</v>
      </c>
      <c r="F151" s="145" t="s">
        <v>227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SUM(P152:P155)</f>
        <v>0</v>
      </c>
      <c r="Q151" s="140"/>
      <c r="R151" s="141">
        <f>SUM(R152:R155)</f>
        <v>169.7355</v>
      </c>
      <c r="S151" s="140"/>
      <c r="T151" s="142">
        <f>SUM(T152:T155)</f>
        <v>0</v>
      </c>
      <c r="AR151" s="135" t="s">
        <v>80</v>
      </c>
      <c r="AT151" s="143" t="s">
        <v>72</v>
      </c>
      <c r="AU151" s="143" t="s">
        <v>80</v>
      </c>
      <c r="AY151" s="135" t="s">
        <v>141</v>
      </c>
      <c r="BK151" s="144">
        <f>SUM(BK152:BK155)</f>
        <v>0</v>
      </c>
    </row>
    <row r="152" spans="1:65" s="2" customFormat="1" ht="24.15" customHeight="1">
      <c r="A152" s="29"/>
      <c r="B152" s="147"/>
      <c r="C152" s="148" t="s">
        <v>209</v>
      </c>
      <c r="D152" s="148" t="s">
        <v>144</v>
      </c>
      <c r="E152" s="149" t="s">
        <v>229</v>
      </c>
      <c r="F152" s="150" t="s">
        <v>230</v>
      </c>
      <c r="G152" s="151" t="s">
        <v>175</v>
      </c>
      <c r="H152" s="152">
        <v>127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0.31628000000000001</v>
      </c>
      <c r="R152" s="158">
        <f>Q152*H152</f>
        <v>40.167560000000002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148</v>
      </c>
      <c r="AT152" s="160" t="s">
        <v>144</v>
      </c>
      <c r="AU152" s="160" t="s">
        <v>149</v>
      </c>
      <c r="AY152" s="14" t="s">
        <v>141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149</v>
      </c>
      <c r="BK152" s="161">
        <f>ROUND(I152*H152,2)</f>
        <v>0</v>
      </c>
      <c r="BL152" s="14" t="s">
        <v>148</v>
      </c>
      <c r="BM152" s="160" t="s">
        <v>516</v>
      </c>
    </row>
    <row r="153" spans="1:65" s="2" customFormat="1" ht="24.15" customHeight="1">
      <c r="A153" s="29"/>
      <c r="B153" s="147"/>
      <c r="C153" s="148" t="s">
        <v>216</v>
      </c>
      <c r="D153" s="148" t="s">
        <v>144</v>
      </c>
      <c r="E153" s="149" t="s">
        <v>233</v>
      </c>
      <c r="F153" s="150" t="s">
        <v>234</v>
      </c>
      <c r="G153" s="151" t="s">
        <v>175</v>
      </c>
      <c r="H153" s="152">
        <v>127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0.37080000000000002</v>
      </c>
      <c r="R153" s="158">
        <f>Q153*H153</f>
        <v>47.0916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148</v>
      </c>
      <c r="AT153" s="160" t="s">
        <v>144</v>
      </c>
      <c r="AU153" s="160" t="s">
        <v>149</v>
      </c>
      <c r="AY153" s="14" t="s">
        <v>141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149</v>
      </c>
      <c r="BK153" s="161">
        <f>ROUND(I153*H153,2)</f>
        <v>0</v>
      </c>
      <c r="BL153" s="14" t="s">
        <v>148</v>
      </c>
      <c r="BM153" s="160" t="s">
        <v>517</v>
      </c>
    </row>
    <row r="154" spans="1:65" s="2" customFormat="1" ht="24.15" customHeight="1">
      <c r="A154" s="29"/>
      <c r="B154" s="147"/>
      <c r="C154" s="148" t="s">
        <v>220</v>
      </c>
      <c r="D154" s="148" t="s">
        <v>144</v>
      </c>
      <c r="E154" s="149" t="s">
        <v>356</v>
      </c>
      <c r="F154" s="150" t="s">
        <v>518</v>
      </c>
      <c r="G154" s="151" t="s">
        <v>175</v>
      </c>
      <c r="H154" s="152">
        <v>127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0.46166000000000001</v>
      </c>
      <c r="R154" s="158">
        <f>Q154*H154</f>
        <v>58.63082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148</v>
      </c>
      <c r="AT154" s="160" t="s">
        <v>144</v>
      </c>
      <c r="AU154" s="160" t="s">
        <v>149</v>
      </c>
      <c r="AY154" s="14" t="s">
        <v>141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149</v>
      </c>
      <c r="BK154" s="161">
        <f>ROUND(I154*H154,2)</f>
        <v>0</v>
      </c>
      <c r="BL154" s="14" t="s">
        <v>148</v>
      </c>
      <c r="BM154" s="160" t="s">
        <v>519</v>
      </c>
    </row>
    <row r="155" spans="1:65" s="2" customFormat="1" ht="24.15" customHeight="1">
      <c r="A155" s="29"/>
      <c r="B155" s="147"/>
      <c r="C155" s="148" t="s">
        <v>228</v>
      </c>
      <c r="D155" s="148" t="s">
        <v>144</v>
      </c>
      <c r="E155" s="149" t="s">
        <v>237</v>
      </c>
      <c r="F155" s="150" t="s">
        <v>238</v>
      </c>
      <c r="G155" s="151" t="s">
        <v>175</v>
      </c>
      <c r="H155" s="152">
        <v>127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39</v>
      </c>
      <c r="O155" s="58"/>
      <c r="P155" s="158">
        <f>O155*H155</f>
        <v>0</v>
      </c>
      <c r="Q155" s="158">
        <v>0.18776000000000001</v>
      </c>
      <c r="R155" s="158">
        <f>Q155*H155</f>
        <v>23.84552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148</v>
      </c>
      <c r="AT155" s="160" t="s">
        <v>144</v>
      </c>
      <c r="AU155" s="160" t="s">
        <v>149</v>
      </c>
      <c r="AY155" s="14" t="s">
        <v>141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149</v>
      </c>
      <c r="BK155" s="161">
        <f>ROUND(I155*H155,2)</f>
        <v>0</v>
      </c>
      <c r="BL155" s="14" t="s">
        <v>148</v>
      </c>
      <c r="BM155" s="160" t="s">
        <v>520</v>
      </c>
    </row>
    <row r="156" spans="1:65" s="12" customFormat="1" ht="22.8" customHeight="1">
      <c r="B156" s="134"/>
      <c r="D156" s="135" t="s">
        <v>72</v>
      </c>
      <c r="E156" s="145" t="s">
        <v>240</v>
      </c>
      <c r="F156" s="145" t="s">
        <v>241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SUM(P157:P160)</f>
        <v>0</v>
      </c>
      <c r="Q156" s="140"/>
      <c r="R156" s="141">
        <f>SUM(R157:R160)</f>
        <v>396.82673999999997</v>
      </c>
      <c r="S156" s="140"/>
      <c r="T156" s="142">
        <f>SUM(T157:T160)</f>
        <v>0</v>
      </c>
      <c r="AR156" s="135" t="s">
        <v>80</v>
      </c>
      <c r="AT156" s="143" t="s">
        <v>72</v>
      </c>
      <c r="AU156" s="143" t="s">
        <v>80</v>
      </c>
      <c r="AY156" s="135" t="s">
        <v>141</v>
      </c>
      <c r="BK156" s="144">
        <f>SUM(BK157:BK160)</f>
        <v>0</v>
      </c>
    </row>
    <row r="157" spans="1:65" s="2" customFormat="1" ht="33" customHeight="1">
      <c r="A157" s="29"/>
      <c r="B157" s="147"/>
      <c r="C157" s="148" t="s">
        <v>232</v>
      </c>
      <c r="D157" s="148" t="s">
        <v>144</v>
      </c>
      <c r="E157" s="149" t="s">
        <v>243</v>
      </c>
      <c r="F157" s="150" t="s">
        <v>244</v>
      </c>
      <c r="G157" s="151" t="s">
        <v>175</v>
      </c>
      <c r="H157" s="152">
        <v>1143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6.0099999999999997E-3</v>
      </c>
      <c r="R157" s="158">
        <f>Q157*H157</f>
        <v>6.8694299999999995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148</v>
      </c>
      <c r="AT157" s="160" t="s">
        <v>144</v>
      </c>
      <c r="AU157" s="160" t="s">
        <v>149</v>
      </c>
      <c r="AY157" s="14" t="s">
        <v>141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149</v>
      </c>
      <c r="BK157" s="161">
        <f>ROUND(I157*H157,2)</f>
        <v>0</v>
      </c>
      <c r="BL157" s="14" t="s">
        <v>148</v>
      </c>
      <c r="BM157" s="160" t="s">
        <v>521</v>
      </c>
    </row>
    <row r="158" spans="1:65" s="2" customFormat="1" ht="33" customHeight="1">
      <c r="A158" s="29"/>
      <c r="B158" s="147"/>
      <c r="C158" s="148" t="s">
        <v>236</v>
      </c>
      <c r="D158" s="148" t="s">
        <v>144</v>
      </c>
      <c r="E158" s="149" t="s">
        <v>247</v>
      </c>
      <c r="F158" s="150" t="s">
        <v>248</v>
      </c>
      <c r="G158" s="151" t="s">
        <v>175</v>
      </c>
      <c r="H158" s="152">
        <v>1143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5.1000000000000004E-4</v>
      </c>
      <c r="R158" s="158">
        <f>Q158*H158</f>
        <v>0.58293000000000006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148</v>
      </c>
      <c r="AT158" s="160" t="s">
        <v>144</v>
      </c>
      <c r="AU158" s="160" t="s">
        <v>149</v>
      </c>
      <c r="AY158" s="14" t="s">
        <v>141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149</v>
      </c>
      <c r="BK158" s="161">
        <f>ROUND(I158*H158,2)</f>
        <v>0</v>
      </c>
      <c r="BL158" s="14" t="s">
        <v>148</v>
      </c>
      <c r="BM158" s="160" t="s">
        <v>522</v>
      </c>
    </row>
    <row r="159" spans="1:65" s="2" customFormat="1" ht="33" customHeight="1">
      <c r="A159" s="29"/>
      <c r="B159" s="147"/>
      <c r="C159" s="148" t="s">
        <v>242</v>
      </c>
      <c r="D159" s="148" t="s">
        <v>144</v>
      </c>
      <c r="E159" s="149" t="s">
        <v>253</v>
      </c>
      <c r="F159" s="150" t="s">
        <v>254</v>
      </c>
      <c r="G159" s="151" t="s">
        <v>175</v>
      </c>
      <c r="H159" s="152">
        <v>1143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39</v>
      </c>
      <c r="O159" s="58"/>
      <c r="P159" s="158">
        <f>O159*H159</f>
        <v>0</v>
      </c>
      <c r="Q159" s="158">
        <v>0.12966</v>
      </c>
      <c r="R159" s="158">
        <f>Q159*H159</f>
        <v>148.20138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148</v>
      </c>
      <c r="AT159" s="160" t="s">
        <v>144</v>
      </c>
      <c r="AU159" s="160" t="s">
        <v>149</v>
      </c>
      <c r="AY159" s="14" t="s">
        <v>141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149</v>
      </c>
      <c r="BK159" s="161">
        <f>ROUND(I159*H159,2)</f>
        <v>0</v>
      </c>
      <c r="BL159" s="14" t="s">
        <v>148</v>
      </c>
      <c r="BM159" s="160" t="s">
        <v>523</v>
      </c>
    </row>
    <row r="160" spans="1:65" s="2" customFormat="1" ht="37.799999999999997" customHeight="1">
      <c r="A160" s="29"/>
      <c r="B160" s="147"/>
      <c r="C160" s="148" t="s">
        <v>246</v>
      </c>
      <c r="D160" s="148" t="s">
        <v>144</v>
      </c>
      <c r="E160" s="149" t="s">
        <v>256</v>
      </c>
      <c r="F160" s="150" t="s">
        <v>257</v>
      </c>
      <c r="G160" s="151" t="s">
        <v>175</v>
      </c>
      <c r="H160" s="152">
        <v>1143</v>
      </c>
      <c r="I160" s="153"/>
      <c r="J160" s="154">
        <f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>O160*H160</f>
        <v>0</v>
      </c>
      <c r="Q160" s="158">
        <v>0.21099999999999999</v>
      </c>
      <c r="R160" s="158">
        <f>Q160*H160</f>
        <v>241.173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148</v>
      </c>
      <c r="AT160" s="160" t="s">
        <v>144</v>
      </c>
      <c r="AU160" s="160" t="s">
        <v>149</v>
      </c>
      <c r="AY160" s="14" t="s">
        <v>141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149</v>
      </c>
      <c r="BK160" s="161">
        <f>ROUND(I160*H160,2)</f>
        <v>0</v>
      </c>
      <c r="BL160" s="14" t="s">
        <v>148</v>
      </c>
      <c r="BM160" s="160" t="s">
        <v>524</v>
      </c>
    </row>
    <row r="161" spans="1:65" s="12" customFormat="1" ht="22.8" customHeight="1">
      <c r="B161" s="134"/>
      <c r="D161" s="135" t="s">
        <v>72</v>
      </c>
      <c r="E161" s="145" t="s">
        <v>259</v>
      </c>
      <c r="F161" s="145" t="s">
        <v>199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SUM(P162:P169)</f>
        <v>0</v>
      </c>
      <c r="Q161" s="140"/>
      <c r="R161" s="141">
        <f>SUM(R162:R169)</f>
        <v>81.261605999999986</v>
      </c>
      <c r="S161" s="140"/>
      <c r="T161" s="142">
        <f>SUM(T162:T169)</f>
        <v>0</v>
      </c>
      <c r="AR161" s="135" t="s">
        <v>80</v>
      </c>
      <c r="AT161" s="143" t="s">
        <v>72</v>
      </c>
      <c r="AU161" s="143" t="s">
        <v>80</v>
      </c>
      <c r="AY161" s="135" t="s">
        <v>141</v>
      </c>
      <c r="BK161" s="144">
        <f>SUM(BK162:BK169)</f>
        <v>0</v>
      </c>
    </row>
    <row r="162" spans="1:65" s="2" customFormat="1" ht="24.15" customHeight="1">
      <c r="A162" s="29"/>
      <c r="B162" s="147"/>
      <c r="C162" s="148" t="s">
        <v>8</v>
      </c>
      <c r="D162" s="148" t="s">
        <v>144</v>
      </c>
      <c r="E162" s="149" t="s">
        <v>525</v>
      </c>
      <c r="F162" s="150" t="s">
        <v>526</v>
      </c>
      <c r="G162" s="151" t="s">
        <v>284</v>
      </c>
      <c r="H162" s="152">
        <v>1</v>
      </c>
      <c r="I162" s="153"/>
      <c r="J162" s="154">
        <f t="shared" ref="J162:J169" si="0">ROUND(I162*H162,2)</f>
        <v>0</v>
      </c>
      <c r="K162" s="155"/>
      <c r="L162" s="30"/>
      <c r="M162" s="156" t="s">
        <v>1</v>
      </c>
      <c r="N162" s="157" t="s">
        <v>39</v>
      </c>
      <c r="O162" s="58"/>
      <c r="P162" s="158">
        <f t="shared" ref="P162:P169" si="1">O162*H162</f>
        <v>0</v>
      </c>
      <c r="Q162" s="158">
        <v>0</v>
      </c>
      <c r="R162" s="158">
        <f t="shared" ref="R162:R169" si="2">Q162*H162</f>
        <v>0</v>
      </c>
      <c r="S162" s="158">
        <v>0</v>
      </c>
      <c r="T162" s="159">
        <f t="shared" ref="T162:T169" si="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148</v>
      </c>
      <c r="AT162" s="160" t="s">
        <v>144</v>
      </c>
      <c r="AU162" s="160" t="s">
        <v>149</v>
      </c>
      <c r="AY162" s="14" t="s">
        <v>141</v>
      </c>
      <c r="BE162" s="161">
        <f t="shared" ref="BE162:BE169" si="4">IF(N162="základná",J162,0)</f>
        <v>0</v>
      </c>
      <c r="BF162" s="161">
        <f t="shared" ref="BF162:BF169" si="5">IF(N162="znížená",J162,0)</f>
        <v>0</v>
      </c>
      <c r="BG162" s="161">
        <f t="shared" ref="BG162:BG169" si="6">IF(N162="zákl. prenesená",J162,0)</f>
        <v>0</v>
      </c>
      <c r="BH162" s="161">
        <f t="shared" ref="BH162:BH169" si="7">IF(N162="zníž. prenesená",J162,0)</f>
        <v>0</v>
      </c>
      <c r="BI162" s="161">
        <f t="shared" ref="BI162:BI169" si="8">IF(N162="nulová",J162,0)</f>
        <v>0</v>
      </c>
      <c r="BJ162" s="14" t="s">
        <v>149</v>
      </c>
      <c r="BK162" s="161">
        <f t="shared" ref="BK162:BK169" si="9">ROUND(I162*H162,2)</f>
        <v>0</v>
      </c>
      <c r="BL162" s="14" t="s">
        <v>148</v>
      </c>
      <c r="BM162" s="160" t="s">
        <v>527</v>
      </c>
    </row>
    <row r="163" spans="1:65" s="2" customFormat="1" ht="37.799999999999997" customHeight="1">
      <c r="A163" s="29"/>
      <c r="B163" s="147"/>
      <c r="C163" s="148" t="s">
        <v>213</v>
      </c>
      <c r="D163" s="148" t="s">
        <v>144</v>
      </c>
      <c r="E163" s="149" t="s">
        <v>261</v>
      </c>
      <c r="F163" s="150" t="s">
        <v>262</v>
      </c>
      <c r="G163" s="151" t="s">
        <v>188</v>
      </c>
      <c r="H163" s="152">
        <v>200</v>
      </c>
      <c r="I163" s="153"/>
      <c r="J163" s="154">
        <f t="shared" si="0"/>
        <v>0</v>
      </c>
      <c r="K163" s="155"/>
      <c r="L163" s="30"/>
      <c r="M163" s="156" t="s">
        <v>1</v>
      </c>
      <c r="N163" s="157" t="s">
        <v>39</v>
      </c>
      <c r="O163" s="58"/>
      <c r="P163" s="158">
        <f t="shared" si="1"/>
        <v>0</v>
      </c>
      <c r="Q163" s="158">
        <v>1.1E-4</v>
      </c>
      <c r="R163" s="158">
        <f t="shared" si="2"/>
        <v>2.2000000000000002E-2</v>
      </c>
      <c r="S163" s="158">
        <v>0</v>
      </c>
      <c r="T163" s="159">
        <f t="shared" si="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148</v>
      </c>
      <c r="AT163" s="160" t="s">
        <v>144</v>
      </c>
      <c r="AU163" s="160" t="s">
        <v>149</v>
      </c>
      <c r="AY163" s="14" t="s">
        <v>141</v>
      </c>
      <c r="BE163" s="161">
        <f t="shared" si="4"/>
        <v>0</v>
      </c>
      <c r="BF163" s="161">
        <f t="shared" si="5"/>
        <v>0</v>
      </c>
      <c r="BG163" s="161">
        <f t="shared" si="6"/>
        <v>0</v>
      </c>
      <c r="BH163" s="161">
        <f t="shared" si="7"/>
        <v>0</v>
      </c>
      <c r="BI163" s="161">
        <f t="shared" si="8"/>
        <v>0</v>
      </c>
      <c r="BJ163" s="14" t="s">
        <v>149</v>
      </c>
      <c r="BK163" s="161">
        <f t="shared" si="9"/>
        <v>0</v>
      </c>
      <c r="BL163" s="14" t="s">
        <v>148</v>
      </c>
      <c r="BM163" s="160" t="s">
        <v>528</v>
      </c>
    </row>
    <row r="164" spans="1:65" s="2" customFormat="1" ht="24.15" customHeight="1">
      <c r="A164" s="29"/>
      <c r="B164" s="147"/>
      <c r="C164" s="148" t="s">
        <v>224</v>
      </c>
      <c r="D164" s="148" t="s">
        <v>144</v>
      </c>
      <c r="E164" s="149" t="s">
        <v>291</v>
      </c>
      <c r="F164" s="150" t="s">
        <v>292</v>
      </c>
      <c r="G164" s="151" t="s">
        <v>188</v>
      </c>
      <c r="H164" s="152">
        <v>144</v>
      </c>
      <c r="I164" s="153"/>
      <c r="J164" s="154">
        <f t="shared" si="0"/>
        <v>0</v>
      </c>
      <c r="K164" s="155"/>
      <c r="L164" s="30"/>
      <c r="M164" s="156" t="s">
        <v>1</v>
      </c>
      <c r="N164" s="157" t="s">
        <v>39</v>
      </c>
      <c r="O164" s="58"/>
      <c r="P164" s="158">
        <f t="shared" si="1"/>
        <v>0</v>
      </c>
      <c r="Q164" s="158">
        <v>0.15906000000000001</v>
      </c>
      <c r="R164" s="158">
        <f t="shared" si="2"/>
        <v>22.904640000000001</v>
      </c>
      <c r="S164" s="158">
        <v>0</v>
      </c>
      <c r="T164" s="159">
        <f t="shared" si="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148</v>
      </c>
      <c r="AT164" s="160" t="s">
        <v>144</v>
      </c>
      <c r="AU164" s="160" t="s">
        <v>149</v>
      </c>
      <c r="AY164" s="14" t="s">
        <v>141</v>
      </c>
      <c r="BE164" s="161">
        <f t="shared" si="4"/>
        <v>0</v>
      </c>
      <c r="BF164" s="161">
        <f t="shared" si="5"/>
        <v>0</v>
      </c>
      <c r="BG164" s="161">
        <f t="shared" si="6"/>
        <v>0</v>
      </c>
      <c r="BH164" s="161">
        <f t="shared" si="7"/>
        <v>0</v>
      </c>
      <c r="BI164" s="161">
        <f t="shared" si="8"/>
        <v>0</v>
      </c>
      <c r="BJ164" s="14" t="s">
        <v>149</v>
      </c>
      <c r="BK164" s="161">
        <f t="shared" si="9"/>
        <v>0</v>
      </c>
      <c r="BL164" s="14" t="s">
        <v>148</v>
      </c>
      <c r="BM164" s="160" t="s">
        <v>529</v>
      </c>
    </row>
    <row r="165" spans="1:65" s="2" customFormat="1" ht="24.15" customHeight="1">
      <c r="A165" s="29"/>
      <c r="B165" s="147"/>
      <c r="C165" s="162" t="s">
        <v>260</v>
      </c>
      <c r="D165" s="162" t="s">
        <v>221</v>
      </c>
      <c r="E165" s="163" t="s">
        <v>299</v>
      </c>
      <c r="F165" s="164" t="s">
        <v>300</v>
      </c>
      <c r="G165" s="165" t="s">
        <v>275</v>
      </c>
      <c r="H165" s="166">
        <v>293.76</v>
      </c>
      <c r="I165" s="167"/>
      <c r="J165" s="168">
        <f t="shared" si="0"/>
        <v>0</v>
      </c>
      <c r="K165" s="169"/>
      <c r="L165" s="170"/>
      <c r="M165" s="171" t="s">
        <v>1</v>
      </c>
      <c r="N165" s="172" t="s">
        <v>39</v>
      </c>
      <c r="O165" s="58"/>
      <c r="P165" s="158">
        <f t="shared" si="1"/>
        <v>0</v>
      </c>
      <c r="Q165" s="158">
        <v>2.9100000000000001E-2</v>
      </c>
      <c r="R165" s="158">
        <f t="shared" si="2"/>
        <v>8.5484159999999996</v>
      </c>
      <c r="S165" s="158">
        <v>0</v>
      </c>
      <c r="T165" s="159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185</v>
      </c>
      <c r="AT165" s="160" t="s">
        <v>221</v>
      </c>
      <c r="AU165" s="160" t="s">
        <v>149</v>
      </c>
      <c r="AY165" s="14" t="s">
        <v>141</v>
      </c>
      <c r="BE165" s="161">
        <f t="shared" si="4"/>
        <v>0</v>
      </c>
      <c r="BF165" s="161">
        <f t="shared" si="5"/>
        <v>0</v>
      </c>
      <c r="BG165" s="161">
        <f t="shared" si="6"/>
        <v>0</v>
      </c>
      <c r="BH165" s="161">
        <f t="shared" si="7"/>
        <v>0</v>
      </c>
      <c r="BI165" s="161">
        <f t="shared" si="8"/>
        <v>0</v>
      </c>
      <c r="BJ165" s="14" t="s">
        <v>149</v>
      </c>
      <c r="BK165" s="161">
        <f t="shared" si="9"/>
        <v>0</v>
      </c>
      <c r="BL165" s="14" t="s">
        <v>148</v>
      </c>
      <c r="BM165" s="160" t="s">
        <v>530</v>
      </c>
    </row>
    <row r="166" spans="1:65" s="2" customFormat="1" ht="33" customHeight="1">
      <c r="A166" s="29"/>
      <c r="B166" s="147"/>
      <c r="C166" s="148" t="s">
        <v>264</v>
      </c>
      <c r="D166" s="148" t="s">
        <v>144</v>
      </c>
      <c r="E166" s="149" t="s">
        <v>307</v>
      </c>
      <c r="F166" s="150" t="s">
        <v>308</v>
      </c>
      <c r="G166" s="151" t="s">
        <v>275</v>
      </c>
      <c r="H166" s="152">
        <v>8</v>
      </c>
      <c r="I166" s="153"/>
      <c r="J166" s="154">
        <f t="shared" si="0"/>
        <v>0</v>
      </c>
      <c r="K166" s="155"/>
      <c r="L166" s="30"/>
      <c r="M166" s="156" t="s">
        <v>1</v>
      </c>
      <c r="N166" s="157" t="s">
        <v>39</v>
      </c>
      <c r="O166" s="58"/>
      <c r="P166" s="158">
        <f t="shared" si="1"/>
        <v>0</v>
      </c>
      <c r="Q166" s="158">
        <v>1.6167899999999999</v>
      </c>
      <c r="R166" s="158">
        <f t="shared" si="2"/>
        <v>12.93432</v>
      </c>
      <c r="S166" s="158">
        <v>0</v>
      </c>
      <c r="T166" s="159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148</v>
      </c>
      <c r="AT166" s="160" t="s">
        <v>144</v>
      </c>
      <c r="AU166" s="160" t="s">
        <v>149</v>
      </c>
      <c r="AY166" s="14" t="s">
        <v>141</v>
      </c>
      <c r="BE166" s="161">
        <f t="shared" si="4"/>
        <v>0</v>
      </c>
      <c r="BF166" s="161">
        <f t="shared" si="5"/>
        <v>0</v>
      </c>
      <c r="BG166" s="161">
        <f t="shared" si="6"/>
        <v>0</v>
      </c>
      <c r="BH166" s="161">
        <f t="shared" si="7"/>
        <v>0</v>
      </c>
      <c r="BI166" s="161">
        <f t="shared" si="8"/>
        <v>0</v>
      </c>
      <c r="BJ166" s="14" t="s">
        <v>149</v>
      </c>
      <c r="BK166" s="161">
        <f t="shared" si="9"/>
        <v>0</v>
      </c>
      <c r="BL166" s="14" t="s">
        <v>148</v>
      </c>
      <c r="BM166" s="160" t="s">
        <v>531</v>
      </c>
    </row>
    <row r="167" spans="1:65" s="2" customFormat="1" ht="37.799999999999997" customHeight="1">
      <c r="A167" s="29"/>
      <c r="B167" s="147"/>
      <c r="C167" s="148" t="s">
        <v>268</v>
      </c>
      <c r="D167" s="148" t="s">
        <v>144</v>
      </c>
      <c r="E167" s="149" t="s">
        <v>311</v>
      </c>
      <c r="F167" s="150" t="s">
        <v>312</v>
      </c>
      <c r="G167" s="151" t="s">
        <v>188</v>
      </c>
      <c r="H167" s="152">
        <v>47</v>
      </c>
      <c r="I167" s="153"/>
      <c r="J167" s="154">
        <f t="shared" si="0"/>
        <v>0</v>
      </c>
      <c r="K167" s="155"/>
      <c r="L167" s="30"/>
      <c r="M167" s="156" t="s">
        <v>1</v>
      </c>
      <c r="N167" s="157" t="s">
        <v>39</v>
      </c>
      <c r="O167" s="58"/>
      <c r="P167" s="158">
        <f t="shared" si="1"/>
        <v>0</v>
      </c>
      <c r="Q167" s="158">
        <v>0.32608999999999999</v>
      </c>
      <c r="R167" s="158">
        <f t="shared" si="2"/>
        <v>15.326229999999999</v>
      </c>
      <c r="S167" s="158">
        <v>0</v>
      </c>
      <c r="T167" s="159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148</v>
      </c>
      <c r="AT167" s="160" t="s">
        <v>144</v>
      </c>
      <c r="AU167" s="160" t="s">
        <v>149</v>
      </c>
      <c r="AY167" s="14" t="s">
        <v>141</v>
      </c>
      <c r="BE167" s="161">
        <f t="shared" si="4"/>
        <v>0</v>
      </c>
      <c r="BF167" s="161">
        <f t="shared" si="5"/>
        <v>0</v>
      </c>
      <c r="BG167" s="161">
        <f t="shared" si="6"/>
        <v>0</v>
      </c>
      <c r="BH167" s="161">
        <f t="shared" si="7"/>
        <v>0</v>
      </c>
      <c r="BI167" s="161">
        <f t="shared" si="8"/>
        <v>0</v>
      </c>
      <c r="BJ167" s="14" t="s">
        <v>149</v>
      </c>
      <c r="BK167" s="161">
        <f t="shared" si="9"/>
        <v>0</v>
      </c>
      <c r="BL167" s="14" t="s">
        <v>148</v>
      </c>
      <c r="BM167" s="160" t="s">
        <v>532</v>
      </c>
    </row>
    <row r="168" spans="1:65" s="2" customFormat="1" ht="37.799999999999997" customHeight="1">
      <c r="A168" s="29"/>
      <c r="B168" s="147"/>
      <c r="C168" s="162" t="s">
        <v>272</v>
      </c>
      <c r="D168" s="162" t="s">
        <v>221</v>
      </c>
      <c r="E168" s="163" t="s">
        <v>327</v>
      </c>
      <c r="F168" s="164" t="s">
        <v>328</v>
      </c>
      <c r="G168" s="165" t="s">
        <v>275</v>
      </c>
      <c r="H168" s="166">
        <v>94</v>
      </c>
      <c r="I168" s="167"/>
      <c r="J168" s="168">
        <f t="shared" si="0"/>
        <v>0</v>
      </c>
      <c r="K168" s="169"/>
      <c r="L168" s="170"/>
      <c r="M168" s="171" t="s">
        <v>1</v>
      </c>
      <c r="N168" s="172" t="s">
        <v>39</v>
      </c>
      <c r="O168" s="58"/>
      <c r="P168" s="158">
        <f t="shared" si="1"/>
        <v>0</v>
      </c>
      <c r="Q168" s="158">
        <v>3.9E-2</v>
      </c>
      <c r="R168" s="158">
        <f t="shared" si="2"/>
        <v>3.6659999999999999</v>
      </c>
      <c r="S168" s="158">
        <v>0</v>
      </c>
      <c r="T168" s="159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185</v>
      </c>
      <c r="AT168" s="160" t="s">
        <v>221</v>
      </c>
      <c r="AU168" s="160" t="s">
        <v>149</v>
      </c>
      <c r="AY168" s="14" t="s">
        <v>141</v>
      </c>
      <c r="BE168" s="161">
        <f t="shared" si="4"/>
        <v>0</v>
      </c>
      <c r="BF168" s="161">
        <f t="shared" si="5"/>
        <v>0</v>
      </c>
      <c r="BG168" s="161">
        <f t="shared" si="6"/>
        <v>0</v>
      </c>
      <c r="BH168" s="161">
        <f t="shared" si="7"/>
        <v>0</v>
      </c>
      <c r="BI168" s="161">
        <f t="shared" si="8"/>
        <v>0</v>
      </c>
      <c r="BJ168" s="14" t="s">
        <v>149</v>
      </c>
      <c r="BK168" s="161">
        <f t="shared" si="9"/>
        <v>0</v>
      </c>
      <c r="BL168" s="14" t="s">
        <v>148</v>
      </c>
      <c r="BM168" s="160" t="s">
        <v>533</v>
      </c>
    </row>
    <row r="169" spans="1:65" s="2" customFormat="1" ht="37.799999999999997" customHeight="1">
      <c r="A169" s="29"/>
      <c r="B169" s="147"/>
      <c r="C169" s="162" t="s">
        <v>277</v>
      </c>
      <c r="D169" s="162" t="s">
        <v>221</v>
      </c>
      <c r="E169" s="163" t="s">
        <v>331</v>
      </c>
      <c r="F169" s="164" t="s">
        <v>694</v>
      </c>
      <c r="G169" s="165" t="s">
        <v>275</v>
      </c>
      <c r="H169" s="166">
        <v>47</v>
      </c>
      <c r="I169" s="167"/>
      <c r="J169" s="168">
        <f t="shared" si="0"/>
        <v>0</v>
      </c>
      <c r="K169" s="169"/>
      <c r="L169" s="170"/>
      <c r="M169" s="173" t="s">
        <v>1</v>
      </c>
      <c r="N169" s="174" t="s">
        <v>39</v>
      </c>
      <c r="O169" s="175"/>
      <c r="P169" s="176">
        <f t="shared" si="1"/>
        <v>0</v>
      </c>
      <c r="Q169" s="176">
        <v>0.38</v>
      </c>
      <c r="R169" s="176">
        <f t="shared" si="2"/>
        <v>17.86</v>
      </c>
      <c r="S169" s="176">
        <v>0</v>
      </c>
      <c r="T169" s="177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60" t="s">
        <v>185</v>
      </c>
      <c r="AT169" s="160" t="s">
        <v>221</v>
      </c>
      <c r="AU169" s="160" t="s">
        <v>149</v>
      </c>
      <c r="AY169" s="14" t="s">
        <v>141</v>
      </c>
      <c r="BE169" s="161">
        <f t="shared" si="4"/>
        <v>0</v>
      </c>
      <c r="BF169" s="161">
        <f t="shared" si="5"/>
        <v>0</v>
      </c>
      <c r="BG169" s="161">
        <f t="shared" si="6"/>
        <v>0</v>
      </c>
      <c r="BH169" s="161">
        <f t="shared" si="7"/>
        <v>0</v>
      </c>
      <c r="BI169" s="161">
        <f t="shared" si="8"/>
        <v>0</v>
      </c>
      <c r="BJ169" s="14" t="s">
        <v>149</v>
      </c>
      <c r="BK169" s="161">
        <f t="shared" si="9"/>
        <v>0</v>
      </c>
      <c r="BL169" s="14" t="s">
        <v>148</v>
      </c>
      <c r="BM169" s="160" t="s">
        <v>534</v>
      </c>
    </row>
    <row r="170" spans="1:65" s="2" customFormat="1" ht="6.9" customHeight="1">
      <c r="A170" s="29"/>
      <c r="B170" s="47"/>
      <c r="C170" s="48"/>
      <c r="D170" s="48"/>
      <c r="E170" s="48"/>
      <c r="F170" s="48"/>
      <c r="G170" s="48"/>
      <c r="H170" s="48"/>
      <c r="I170" s="48"/>
      <c r="J170" s="48"/>
      <c r="K170" s="48"/>
      <c r="L170" s="30"/>
      <c r="M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  <row r="173" spans="1:65" ht="14.4" customHeight="1">
      <c r="C173" s="222" t="s">
        <v>691</v>
      </c>
      <c r="D173" s="222"/>
      <c r="E173" s="222"/>
      <c r="F173" s="222"/>
      <c r="G173" s="222"/>
      <c r="H173" s="222"/>
      <c r="I173" s="222"/>
      <c r="J173" s="222"/>
    </row>
    <row r="174" spans="1:65" ht="14.4" customHeight="1">
      <c r="C174" s="222"/>
      <c r="D174" s="222"/>
      <c r="E174" s="222"/>
      <c r="F174" s="222"/>
      <c r="G174" s="222"/>
      <c r="H174" s="222"/>
      <c r="I174" s="222"/>
      <c r="J174" s="222"/>
    </row>
    <row r="175" spans="1:65" ht="14.4" customHeight="1">
      <c r="C175" s="222"/>
      <c r="D175" s="222"/>
      <c r="E175" s="222"/>
      <c r="F175" s="222"/>
      <c r="G175" s="222"/>
      <c r="H175" s="222"/>
      <c r="I175" s="222"/>
      <c r="J175" s="222"/>
    </row>
    <row r="176" spans="1:65" ht="14.4" customHeight="1">
      <c r="C176" s="222"/>
      <c r="D176" s="222"/>
      <c r="E176" s="222"/>
      <c r="F176" s="222"/>
      <c r="G176" s="222"/>
      <c r="H176" s="222"/>
      <c r="I176" s="222"/>
      <c r="J176" s="222"/>
    </row>
    <row r="179" spans="3:10" ht="14.4" customHeight="1">
      <c r="C179" s="222" t="s">
        <v>692</v>
      </c>
      <c r="D179" s="222"/>
      <c r="E179" s="222"/>
      <c r="F179" s="222"/>
      <c r="G179" s="222"/>
      <c r="H179" s="222"/>
      <c r="I179" s="222"/>
      <c r="J179" s="222"/>
    </row>
    <row r="180" spans="3:10" ht="14.4" customHeight="1">
      <c r="C180" s="222"/>
      <c r="D180" s="222"/>
      <c r="E180" s="222"/>
      <c r="F180" s="222"/>
      <c r="G180" s="222"/>
      <c r="H180" s="222"/>
      <c r="I180" s="222"/>
      <c r="J180" s="222"/>
    </row>
    <row r="181" spans="3:10" ht="14.4" customHeight="1">
      <c r="C181" s="222"/>
      <c r="D181" s="222"/>
      <c r="E181" s="222"/>
      <c r="F181" s="222"/>
      <c r="G181" s="222"/>
      <c r="H181" s="222"/>
      <c r="I181" s="222"/>
      <c r="J181" s="222"/>
    </row>
  </sheetData>
  <autoFilter ref="C128:K169" xr:uid="{00000000-0009-0000-0000-000007000000}"/>
  <mergeCells count="11">
    <mergeCell ref="C179:J181"/>
    <mergeCell ref="E87:H87"/>
    <mergeCell ref="E119:H119"/>
    <mergeCell ref="E121:H121"/>
    <mergeCell ref="L2:V2"/>
    <mergeCell ref="C173:J176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57"/>
  <sheetViews>
    <sheetView showGridLines="0" topLeftCell="A129" workbookViewId="0">
      <selection activeCell="C155" sqref="C155:J157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207" t="s">
        <v>6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102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26.25" customHeight="1">
      <c r="B7" s="17"/>
      <c r="E7" s="224" t="str">
        <f>'Rekapitulácia stavby'!K6</f>
        <v>Dobudovanie základnej technickej infraštruktúry v obci Gemerská Poloma</v>
      </c>
      <c r="F7" s="225"/>
      <c r="G7" s="225"/>
      <c r="H7" s="225"/>
      <c r="L7" s="17"/>
    </row>
    <row r="8" spans="1:46" s="2" customFormat="1" ht="12" customHeight="1">
      <c r="A8" s="29"/>
      <c r="B8" s="30"/>
      <c r="C8" s="29"/>
      <c r="D8" s="24" t="s">
        <v>683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5" t="s">
        <v>535</v>
      </c>
      <c r="F9" s="223"/>
      <c r="G9" s="223"/>
      <c r="H9" s="223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6" t="str">
        <f>'Rekapitulácia stavby'!E14</f>
        <v>Vyplň údaj</v>
      </c>
      <c r="F18" s="188"/>
      <c r="G18" s="188"/>
      <c r="H18" s="188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3" t="s">
        <v>1</v>
      </c>
      <c r="F27" s="193"/>
      <c r="G27" s="193"/>
      <c r="H27" s="193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ROUND(J123,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ROUND((SUM(BE123:BE145)),  2)</f>
        <v>0</v>
      </c>
      <c r="G33" s="100"/>
      <c r="H33" s="100"/>
      <c r="I33" s="101">
        <v>0.2</v>
      </c>
      <c r="J33" s="99">
        <f>ROUND(((SUM(BE123:BE145))*I33),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ROUND((SUM(BF123:BF145)),  2)</f>
        <v>0</v>
      </c>
      <c r="G34" s="100"/>
      <c r="H34" s="100"/>
      <c r="I34" s="101">
        <v>0.2</v>
      </c>
      <c r="J34" s="99">
        <f>ROUND(((SUM(BF123:BF145))*I34),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ROUND((SUM(BG123:BG145)),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ROUND((SUM(BH123:BH145)),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ROUND((SUM(BI123:BI145)),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105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26.25" hidden="1" customHeight="1">
      <c r="A85" s="29"/>
      <c r="B85" s="30"/>
      <c r="C85" s="29"/>
      <c r="D85" s="29"/>
      <c r="E85" s="224" t="str">
        <f>E7</f>
        <v>Dobudovanie základnej technickej infraštruktúry v obci Gemerská Poloma</v>
      </c>
      <c r="F85" s="225"/>
      <c r="G85" s="225"/>
      <c r="H85" s="225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103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5" t="str">
        <f>E9</f>
        <v>SO 06_02 - Rekoštrukcia chodníka na ul. Fraňa Kráľa</v>
      </c>
      <c r="F87" s="223"/>
      <c r="G87" s="223"/>
      <c r="H87" s="223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obec Gemerská Poloma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106</v>
      </c>
      <c r="D94" s="104"/>
      <c r="E94" s="104"/>
      <c r="F94" s="104"/>
      <c r="G94" s="104"/>
      <c r="H94" s="104"/>
      <c r="I94" s="104"/>
      <c r="J94" s="113" t="s">
        <v>107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108</v>
      </c>
      <c r="D96" s="29"/>
      <c r="E96" s="29"/>
      <c r="F96" s="29"/>
      <c r="G96" s="29"/>
      <c r="H96" s="29"/>
      <c r="I96" s="29"/>
      <c r="J96" s="71">
        <f>J123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109</v>
      </c>
    </row>
    <row r="97" spans="1:31" s="9" customFormat="1" ht="24.9" hidden="1" customHeight="1">
      <c r="B97" s="115"/>
      <c r="D97" s="116" t="s">
        <v>110</v>
      </c>
      <c r="E97" s="117"/>
      <c r="F97" s="117"/>
      <c r="G97" s="117"/>
      <c r="H97" s="117"/>
      <c r="I97" s="117"/>
      <c r="J97" s="118">
        <f>J124</f>
        <v>0</v>
      </c>
      <c r="L97" s="115"/>
    </row>
    <row r="98" spans="1:31" s="10" customFormat="1" ht="19.95" hidden="1" customHeight="1">
      <c r="B98" s="119"/>
      <c r="D98" s="120" t="s">
        <v>111</v>
      </c>
      <c r="E98" s="121"/>
      <c r="F98" s="121"/>
      <c r="G98" s="121"/>
      <c r="H98" s="121"/>
      <c r="I98" s="121"/>
      <c r="J98" s="122">
        <f>J125</f>
        <v>0</v>
      </c>
      <c r="L98" s="119"/>
    </row>
    <row r="99" spans="1:31" s="10" customFormat="1" ht="19.95" hidden="1" customHeight="1">
      <c r="B99" s="119"/>
      <c r="D99" s="120" t="s">
        <v>334</v>
      </c>
      <c r="E99" s="121"/>
      <c r="F99" s="121"/>
      <c r="G99" s="121"/>
      <c r="H99" s="121"/>
      <c r="I99" s="121"/>
      <c r="J99" s="122">
        <f>J128</f>
        <v>0</v>
      </c>
      <c r="L99" s="119"/>
    </row>
    <row r="100" spans="1:31" s="9" customFormat="1" ht="24.9" hidden="1" customHeight="1">
      <c r="B100" s="115"/>
      <c r="D100" s="116" t="s">
        <v>123</v>
      </c>
      <c r="E100" s="117"/>
      <c r="F100" s="117"/>
      <c r="G100" s="117"/>
      <c r="H100" s="117"/>
      <c r="I100" s="117"/>
      <c r="J100" s="118">
        <f>J130</f>
        <v>0</v>
      </c>
      <c r="L100" s="115"/>
    </row>
    <row r="101" spans="1:31" s="10" customFormat="1" ht="19.95" hidden="1" customHeight="1">
      <c r="B101" s="119"/>
      <c r="D101" s="120" t="s">
        <v>124</v>
      </c>
      <c r="E101" s="121"/>
      <c r="F101" s="121"/>
      <c r="G101" s="121"/>
      <c r="H101" s="121"/>
      <c r="I101" s="121"/>
      <c r="J101" s="122">
        <f>J131</f>
        <v>0</v>
      </c>
      <c r="L101" s="119"/>
    </row>
    <row r="102" spans="1:31" s="10" customFormat="1" ht="19.95" hidden="1" customHeight="1">
      <c r="B102" s="119"/>
      <c r="D102" s="120" t="s">
        <v>536</v>
      </c>
      <c r="E102" s="121"/>
      <c r="F102" s="121"/>
      <c r="G102" s="121"/>
      <c r="H102" s="121"/>
      <c r="I102" s="121"/>
      <c r="J102" s="122">
        <f>J135</f>
        <v>0</v>
      </c>
      <c r="L102" s="119"/>
    </row>
    <row r="103" spans="1:31" s="10" customFormat="1" ht="19.95" hidden="1" customHeight="1">
      <c r="B103" s="119"/>
      <c r="D103" s="120" t="s">
        <v>126</v>
      </c>
      <c r="E103" s="121"/>
      <c r="F103" s="121"/>
      <c r="G103" s="121"/>
      <c r="H103" s="121"/>
      <c r="I103" s="121"/>
      <c r="J103" s="122">
        <f>J140</f>
        <v>0</v>
      </c>
      <c r="L103" s="119"/>
    </row>
    <row r="104" spans="1:31" s="2" customFormat="1" ht="21.75" hidden="1" customHeight="1">
      <c r="A104" s="29"/>
      <c r="B104" s="30"/>
      <c r="C104" s="29"/>
      <c r="D104" s="29"/>
      <c r="E104" s="29"/>
      <c r="F104" s="29"/>
      <c r="G104" s="29"/>
      <c r="H104" s="29"/>
      <c r="I104" s="29"/>
      <c r="J104" s="29"/>
      <c r="K104" s="29"/>
      <c r="L104" s="42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hidden="1" customHeight="1">
      <c r="A105" s="29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idden="1"/>
    <row r="107" spans="1:31" hidden="1"/>
    <row r="108" spans="1:31" hidden="1"/>
    <row r="109" spans="1:31" s="2" customFormat="1" ht="6.9" customHeight="1">
      <c r="A109" s="29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24.9" customHeight="1">
      <c r="A110" s="29"/>
      <c r="B110" s="30"/>
      <c r="C110" s="18" t="s">
        <v>127</v>
      </c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>
      <c r="A111" s="29"/>
      <c r="B111" s="30"/>
      <c r="C111" s="29"/>
      <c r="D111" s="29"/>
      <c r="E111" s="29"/>
      <c r="F111" s="29"/>
      <c r="G111" s="29"/>
      <c r="H111" s="29"/>
      <c r="I111" s="29"/>
      <c r="J111" s="29"/>
      <c r="K111" s="29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>
      <c r="A112" s="29"/>
      <c r="B112" s="30"/>
      <c r="C112" s="24" t="s">
        <v>16</v>
      </c>
      <c r="D112" s="29"/>
      <c r="E112" s="29"/>
      <c r="F112" s="29"/>
      <c r="G112" s="29"/>
      <c r="H112" s="29"/>
      <c r="I112" s="29"/>
      <c r="J112" s="29"/>
      <c r="K112" s="29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26.25" customHeight="1">
      <c r="A113" s="29"/>
      <c r="B113" s="30"/>
      <c r="C113" s="29"/>
      <c r="D113" s="29"/>
      <c r="E113" s="224" t="str">
        <f>E7</f>
        <v>Dobudovanie základnej technickej infraštruktúry v obci Gemerská Poloma</v>
      </c>
      <c r="F113" s="225"/>
      <c r="G113" s="225"/>
      <c r="H113" s="225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2" customHeight="1">
      <c r="A114" s="29"/>
      <c r="B114" s="30"/>
      <c r="C114" s="24" t="s">
        <v>103</v>
      </c>
      <c r="D114" s="29"/>
      <c r="E114" s="29" t="s">
        <v>684</v>
      </c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6.5" customHeight="1">
      <c r="A115" s="29"/>
      <c r="B115" s="30"/>
      <c r="C115" s="29"/>
      <c r="D115" s="29"/>
      <c r="E115" s="215" t="str">
        <f>E9</f>
        <v>SO 06_02 - Rekoštrukcia chodníka na ul. Fraňa Kráľa</v>
      </c>
      <c r="F115" s="223"/>
      <c r="G115" s="223"/>
      <c r="H115" s="223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2" customHeight="1">
      <c r="A117" s="29"/>
      <c r="B117" s="30"/>
      <c r="C117" s="24" t="s">
        <v>20</v>
      </c>
      <c r="D117" s="29"/>
      <c r="E117" s="29"/>
      <c r="F117" s="22" t="str">
        <f>F12</f>
        <v xml:space="preserve"> </v>
      </c>
      <c r="G117" s="29"/>
      <c r="H117" s="29"/>
      <c r="I117" s="24" t="s">
        <v>22</v>
      </c>
      <c r="J117" s="55" t="str">
        <f>IF(J12="","",J12)</f>
        <v/>
      </c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6.9" customHeight="1">
      <c r="A118" s="29"/>
      <c r="B118" s="30"/>
      <c r="C118" s="29"/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5.15" customHeight="1">
      <c r="A119" s="29"/>
      <c r="B119" s="30"/>
      <c r="C119" s="24" t="s">
        <v>23</v>
      </c>
      <c r="D119" s="29"/>
      <c r="E119" s="29"/>
      <c r="F119" s="22" t="str">
        <f>E15</f>
        <v xml:space="preserve">obec Gemerská Poloma </v>
      </c>
      <c r="G119" s="29"/>
      <c r="H119" s="29"/>
      <c r="I119" s="24" t="s">
        <v>30</v>
      </c>
      <c r="J119" s="27">
        <f>E21</f>
        <v>0</v>
      </c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2" customFormat="1" ht="15.15" customHeight="1">
      <c r="A120" s="29"/>
      <c r="B120" s="30"/>
      <c r="C120" s="24" t="s">
        <v>28</v>
      </c>
      <c r="D120" s="29"/>
      <c r="E120" s="29"/>
      <c r="F120" s="22" t="str">
        <f>IF(E18="","",E18)</f>
        <v>Vyplň údaj</v>
      </c>
      <c r="G120" s="29"/>
      <c r="H120" s="29"/>
      <c r="I120" s="24" t="s">
        <v>31</v>
      </c>
      <c r="J120" s="27" t="str">
        <f>E24</f>
        <v xml:space="preserve"> </v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5" s="2" customFormat="1" ht="10.3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5" s="11" customFormat="1" ht="29.25" customHeight="1">
      <c r="A122" s="123"/>
      <c r="B122" s="124"/>
      <c r="C122" s="125" t="s">
        <v>128</v>
      </c>
      <c r="D122" s="126" t="s">
        <v>58</v>
      </c>
      <c r="E122" s="126" t="s">
        <v>54</v>
      </c>
      <c r="F122" s="126" t="s">
        <v>55</v>
      </c>
      <c r="G122" s="126" t="s">
        <v>129</v>
      </c>
      <c r="H122" s="126" t="s">
        <v>130</v>
      </c>
      <c r="I122" s="126" t="s">
        <v>131</v>
      </c>
      <c r="J122" s="127" t="s">
        <v>107</v>
      </c>
      <c r="K122" s="128" t="s">
        <v>132</v>
      </c>
      <c r="L122" s="129"/>
      <c r="M122" s="62" t="s">
        <v>1</v>
      </c>
      <c r="N122" s="63" t="s">
        <v>37</v>
      </c>
      <c r="O122" s="63" t="s">
        <v>133</v>
      </c>
      <c r="P122" s="63" t="s">
        <v>134</v>
      </c>
      <c r="Q122" s="63" t="s">
        <v>135</v>
      </c>
      <c r="R122" s="63" t="s">
        <v>136</v>
      </c>
      <c r="S122" s="63" t="s">
        <v>137</v>
      </c>
      <c r="T122" s="64" t="s">
        <v>138</v>
      </c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</row>
    <row r="123" spans="1:65" s="2" customFormat="1" ht="22.8" customHeight="1">
      <c r="A123" s="29"/>
      <c r="B123" s="30"/>
      <c r="C123" s="69" t="s">
        <v>108</v>
      </c>
      <c r="D123" s="29"/>
      <c r="E123" s="29"/>
      <c r="F123" s="29"/>
      <c r="G123" s="29"/>
      <c r="H123" s="29"/>
      <c r="I123" s="29"/>
      <c r="J123" s="130">
        <f>BK123</f>
        <v>0</v>
      </c>
      <c r="K123" s="29"/>
      <c r="L123" s="30"/>
      <c r="M123" s="65"/>
      <c r="N123" s="56"/>
      <c r="O123" s="66"/>
      <c r="P123" s="131">
        <f>P124+P130</f>
        <v>0</v>
      </c>
      <c r="Q123" s="66"/>
      <c r="R123" s="131">
        <f>R124+R130</f>
        <v>285.28212000000002</v>
      </c>
      <c r="S123" s="66"/>
      <c r="T123" s="132">
        <f>T124+T130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72</v>
      </c>
      <c r="AU123" s="14" t="s">
        <v>109</v>
      </c>
      <c r="BK123" s="133">
        <f>BK124+BK130</f>
        <v>0</v>
      </c>
    </row>
    <row r="124" spans="1:65" s="12" customFormat="1" ht="25.95" customHeight="1">
      <c r="B124" s="134"/>
      <c r="D124" s="135" t="s">
        <v>72</v>
      </c>
      <c r="E124" s="136" t="s">
        <v>139</v>
      </c>
      <c r="F124" s="136" t="s">
        <v>140</v>
      </c>
      <c r="I124" s="137"/>
      <c r="J124" s="138">
        <f>BK124</f>
        <v>0</v>
      </c>
      <c r="L124" s="134"/>
      <c r="M124" s="139"/>
      <c r="N124" s="140"/>
      <c r="O124" s="140"/>
      <c r="P124" s="141">
        <f>P125+P128</f>
        <v>0</v>
      </c>
      <c r="Q124" s="140"/>
      <c r="R124" s="141">
        <f>R125+R128</f>
        <v>0</v>
      </c>
      <c r="S124" s="140"/>
      <c r="T124" s="142">
        <f>T125+T128</f>
        <v>0</v>
      </c>
      <c r="AR124" s="135" t="s">
        <v>80</v>
      </c>
      <c r="AT124" s="143" t="s">
        <v>72</v>
      </c>
      <c r="AU124" s="143" t="s">
        <v>73</v>
      </c>
      <c r="AY124" s="135" t="s">
        <v>141</v>
      </c>
      <c r="BK124" s="144">
        <f>BK125+BK128</f>
        <v>0</v>
      </c>
    </row>
    <row r="125" spans="1:65" s="12" customFormat="1" ht="22.8" customHeight="1">
      <c r="B125" s="134"/>
      <c r="D125" s="135" t="s">
        <v>72</v>
      </c>
      <c r="E125" s="145" t="s">
        <v>142</v>
      </c>
      <c r="F125" s="145" t="s">
        <v>143</v>
      </c>
      <c r="I125" s="137"/>
      <c r="J125" s="146">
        <f>BK125</f>
        <v>0</v>
      </c>
      <c r="L125" s="134"/>
      <c r="M125" s="139"/>
      <c r="N125" s="140"/>
      <c r="O125" s="140"/>
      <c r="P125" s="141">
        <f>SUM(P126:P127)</f>
        <v>0</v>
      </c>
      <c r="Q125" s="140"/>
      <c r="R125" s="141">
        <f>SUM(R126:R127)</f>
        <v>0</v>
      </c>
      <c r="S125" s="140"/>
      <c r="T125" s="142">
        <f>SUM(T126:T127)</f>
        <v>0</v>
      </c>
      <c r="AR125" s="135" t="s">
        <v>80</v>
      </c>
      <c r="AT125" s="143" t="s">
        <v>72</v>
      </c>
      <c r="AU125" s="143" t="s">
        <v>80</v>
      </c>
      <c r="AY125" s="135" t="s">
        <v>141</v>
      </c>
      <c r="BK125" s="144">
        <f>SUM(BK126:BK127)</f>
        <v>0</v>
      </c>
    </row>
    <row r="126" spans="1:65" s="2" customFormat="1" ht="24.15" customHeight="1">
      <c r="A126" s="29"/>
      <c r="B126" s="147"/>
      <c r="C126" s="148" t="s">
        <v>80</v>
      </c>
      <c r="D126" s="148" t="s">
        <v>144</v>
      </c>
      <c r="E126" s="149" t="s">
        <v>145</v>
      </c>
      <c r="F126" s="150" t="s">
        <v>146</v>
      </c>
      <c r="G126" s="151" t="s">
        <v>147</v>
      </c>
      <c r="H126" s="152">
        <v>54</v>
      </c>
      <c r="I126" s="153"/>
      <c r="J126" s="154">
        <f>ROUND(I126*H126,2)</f>
        <v>0</v>
      </c>
      <c r="K126" s="155"/>
      <c r="L126" s="30"/>
      <c r="M126" s="156" t="s">
        <v>1</v>
      </c>
      <c r="N126" s="157" t="s">
        <v>39</v>
      </c>
      <c r="O126" s="58"/>
      <c r="P126" s="158">
        <f>O126*H126</f>
        <v>0</v>
      </c>
      <c r="Q126" s="158">
        <v>0</v>
      </c>
      <c r="R126" s="158">
        <f>Q126*H126</f>
        <v>0</v>
      </c>
      <c r="S126" s="158">
        <v>0</v>
      </c>
      <c r="T126" s="159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60" t="s">
        <v>148</v>
      </c>
      <c r="AT126" s="160" t="s">
        <v>144</v>
      </c>
      <c r="AU126" s="160" t="s">
        <v>149</v>
      </c>
      <c r="AY126" s="14" t="s">
        <v>141</v>
      </c>
      <c r="BE126" s="161">
        <f>IF(N126="základná",J126,0)</f>
        <v>0</v>
      </c>
      <c r="BF126" s="161">
        <f>IF(N126="znížená",J126,0)</f>
        <v>0</v>
      </c>
      <c r="BG126" s="161">
        <f>IF(N126="zákl. prenesená",J126,0)</f>
        <v>0</v>
      </c>
      <c r="BH126" s="161">
        <f>IF(N126="zníž. prenesená",J126,0)</f>
        <v>0</v>
      </c>
      <c r="BI126" s="161">
        <f>IF(N126="nulová",J126,0)</f>
        <v>0</v>
      </c>
      <c r="BJ126" s="14" t="s">
        <v>149</v>
      </c>
      <c r="BK126" s="161">
        <f>ROUND(I126*H126,2)</f>
        <v>0</v>
      </c>
      <c r="BL126" s="14" t="s">
        <v>148</v>
      </c>
      <c r="BM126" s="160" t="s">
        <v>537</v>
      </c>
    </row>
    <row r="127" spans="1:65" s="2" customFormat="1" ht="24.15" customHeight="1">
      <c r="A127" s="29"/>
      <c r="B127" s="147"/>
      <c r="C127" s="148" t="s">
        <v>149</v>
      </c>
      <c r="D127" s="148" t="s">
        <v>144</v>
      </c>
      <c r="E127" s="149" t="s">
        <v>151</v>
      </c>
      <c r="F127" s="150" t="s">
        <v>152</v>
      </c>
      <c r="G127" s="151" t="s">
        <v>147</v>
      </c>
      <c r="H127" s="152">
        <v>54</v>
      </c>
      <c r="I127" s="153"/>
      <c r="J127" s="154">
        <f>ROUND(I127*H127,2)</f>
        <v>0</v>
      </c>
      <c r="K127" s="155"/>
      <c r="L127" s="30"/>
      <c r="M127" s="156" t="s">
        <v>1</v>
      </c>
      <c r="N127" s="157" t="s">
        <v>39</v>
      </c>
      <c r="O127" s="58"/>
      <c r="P127" s="158">
        <f>O127*H127</f>
        <v>0</v>
      </c>
      <c r="Q127" s="158">
        <v>0</v>
      </c>
      <c r="R127" s="158">
        <f>Q127*H127</f>
        <v>0</v>
      </c>
      <c r="S127" s="158">
        <v>0</v>
      </c>
      <c r="T127" s="159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60" t="s">
        <v>148</v>
      </c>
      <c r="AT127" s="160" t="s">
        <v>144</v>
      </c>
      <c r="AU127" s="160" t="s">
        <v>149</v>
      </c>
      <c r="AY127" s="14" t="s">
        <v>141</v>
      </c>
      <c r="BE127" s="161">
        <f>IF(N127="základná",J127,0)</f>
        <v>0</v>
      </c>
      <c r="BF127" s="161">
        <f>IF(N127="znížená",J127,0)</f>
        <v>0</v>
      </c>
      <c r="BG127" s="161">
        <f>IF(N127="zákl. prenesená",J127,0)</f>
        <v>0</v>
      </c>
      <c r="BH127" s="161">
        <f>IF(N127="zníž. prenesená",J127,0)</f>
        <v>0</v>
      </c>
      <c r="BI127" s="161">
        <f>IF(N127="nulová",J127,0)</f>
        <v>0</v>
      </c>
      <c r="BJ127" s="14" t="s">
        <v>149</v>
      </c>
      <c r="BK127" s="161">
        <f>ROUND(I127*H127,2)</f>
        <v>0</v>
      </c>
      <c r="BL127" s="14" t="s">
        <v>148</v>
      </c>
      <c r="BM127" s="160" t="s">
        <v>538</v>
      </c>
    </row>
    <row r="128" spans="1:65" s="12" customFormat="1" ht="22.8" customHeight="1">
      <c r="B128" s="134"/>
      <c r="D128" s="135" t="s">
        <v>72</v>
      </c>
      <c r="E128" s="145" t="s">
        <v>338</v>
      </c>
      <c r="F128" s="145" t="s">
        <v>339</v>
      </c>
      <c r="I128" s="137"/>
      <c r="J128" s="146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80</v>
      </c>
      <c r="AT128" s="143" t="s">
        <v>72</v>
      </c>
      <c r="AU128" s="143" t="s">
        <v>80</v>
      </c>
      <c r="AY128" s="135" t="s">
        <v>141</v>
      </c>
      <c r="BK128" s="144">
        <f>BK129</f>
        <v>0</v>
      </c>
    </row>
    <row r="129" spans="1:65" s="2" customFormat="1" ht="24.15" customHeight="1">
      <c r="A129" s="29"/>
      <c r="B129" s="147"/>
      <c r="C129" s="148" t="s">
        <v>158</v>
      </c>
      <c r="D129" s="148" t="s">
        <v>144</v>
      </c>
      <c r="E129" s="149" t="s">
        <v>340</v>
      </c>
      <c r="F129" s="150" t="s">
        <v>539</v>
      </c>
      <c r="G129" s="151" t="s">
        <v>175</v>
      </c>
      <c r="H129" s="152">
        <v>276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39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148</v>
      </c>
      <c r="AT129" s="160" t="s">
        <v>144</v>
      </c>
      <c r="AU129" s="160" t="s">
        <v>149</v>
      </c>
      <c r="AY129" s="14" t="s">
        <v>141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149</v>
      </c>
      <c r="BK129" s="161">
        <f>ROUND(I129*H129,2)</f>
        <v>0</v>
      </c>
      <c r="BL129" s="14" t="s">
        <v>148</v>
      </c>
      <c r="BM129" s="160" t="s">
        <v>540</v>
      </c>
    </row>
    <row r="130" spans="1:65" s="12" customFormat="1" ht="25.95" customHeight="1">
      <c r="B130" s="134"/>
      <c r="D130" s="135" t="s">
        <v>72</v>
      </c>
      <c r="E130" s="136" t="s">
        <v>224</v>
      </c>
      <c r="F130" s="136" t="s">
        <v>225</v>
      </c>
      <c r="I130" s="137"/>
      <c r="J130" s="138">
        <f>BK130</f>
        <v>0</v>
      </c>
      <c r="L130" s="134"/>
      <c r="M130" s="139"/>
      <c r="N130" s="140"/>
      <c r="O130" s="140"/>
      <c r="P130" s="141">
        <f>P131+P135+P140</f>
        <v>0</v>
      </c>
      <c r="Q130" s="140"/>
      <c r="R130" s="141">
        <f>R131+R135+R140</f>
        <v>285.28212000000002</v>
      </c>
      <c r="S130" s="140"/>
      <c r="T130" s="142">
        <f>T131+T135+T140</f>
        <v>0</v>
      </c>
      <c r="AR130" s="135" t="s">
        <v>80</v>
      </c>
      <c r="AT130" s="143" t="s">
        <v>72</v>
      </c>
      <c r="AU130" s="143" t="s">
        <v>73</v>
      </c>
      <c r="AY130" s="135" t="s">
        <v>141</v>
      </c>
      <c r="BK130" s="144">
        <f>BK131+BK135+BK140</f>
        <v>0</v>
      </c>
    </row>
    <row r="131" spans="1:65" s="12" customFormat="1" ht="22.8" customHeight="1">
      <c r="B131" s="134"/>
      <c r="D131" s="135" t="s">
        <v>72</v>
      </c>
      <c r="E131" s="145" t="s">
        <v>226</v>
      </c>
      <c r="F131" s="145" t="s">
        <v>227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SUM(P132:P134)</f>
        <v>0</v>
      </c>
      <c r="Q131" s="140"/>
      <c r="R131" s="141">
        <f>SUM(R132:R134)</f>
        <v>118.66078</v>
      </c>
      <c r="S131" s="140"/>
      <c r="T131" s="142">
        <f>SUM(T132:T134)</f>
        <v>0</v>
      </c>
      <c r="AR131" s="135" t="s">
        <v>80</v>
      </c>
      <c r="AT131" s="143" t="s">
        <v>72</v>
      </c>
      <c r="AU131" s="143" t="s">
        <v>80</v>
      </c>
      <c r="AY131" s="135" t="s">
        <v>141</v>
      </c>
      <c r="BK131" s="144">
        <f>SUM(BK132:BK134)</f>
        <v>0</v>
      </c>
    </row>
    <row r="132" spans="1:65" s="2" customFormat="1" ht="24.15" customHeight="1">
      <c r="A132" s="29"/>
      <c r="B132" s="147"/>
      <c r="C132" s="148" t="s">
        <v>148</v>
      </c>
      <c r="D132" s="148" t="s">
        <v>144</v>
      </c>
      <c r="E132" s="149" t="s">
        <v>541</v>
      </c>
      <c r="F132" s="150" t="s">
        <v>542</v>
      </c>
      <c r="G132" s="151" t="s">
        <v>175</v>
      </c>
      <c r="H132" s="152">
        <v>276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0.27994000000000002</v>
      </c>
      <c r="R132" s="158">
        <f>Q132*H132</f>
        <v>77.263440000000003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148</v>
      </c>
      <c r="AT132" s="160" t="s">
        <v>144</v>
      </c>
      <c r="AU132" s="160" t="s">
        <v>149</v>
      </c>
      <c r="AY132" s="14" t="s">
        <v>141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149</v>
      </c>
      <c r="BK132" s="161">
        <f>ROUND(I132*H132,2)</f>
        <v>0</v>
      </c>
      <c r="BL132" s="14" t="s">
        <v>148</v>
      </c>
      <c r="BM132" s="160" t="s">
        <v>543</v>
      </c>
    </row>
    <row r="133" spans="1:65" s="2" customFormat="1" ht="24.15" customHeight="1">
      <c r="A133" s="29"/>
      <c r="B133" s="147"/>
      <c r="C133" s="148" t="s">
        <v>168</v>
      </c>
      <c r="D133" s="148" t="s">
        <v>144</v>
      </c>
      <c r="E133" s="149" t="s">
        <v>356</v>
      </c>
      <c r="F133" s="150" t="s">
        <v>357</v>
      </c>
      <c r="G133" s="151" t="s">
        <v>175</v>
      </c>
      <c r="H133" s="152">
        <v>49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0.46166000000000001</v>
      </c>
      <c r="R133" s="158">
        <f>Q133*H133</f>
        <v>22.62134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148</v>
      </c>
      <c r="AT133" s="160" t="s">
        <v>144</v>
      </c>
      <c r="AU133" s="160" t="s">
        <v>149</v>
      </c>
      <c r="AY133" s="14" t="s">
        <v>141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149</v>
      </c>
      <c r="BK133" s="161">
        <f>ROUND(I133*H133,2)</f>
        <v>0</v>
      </c>
      <c r="BL133" s="14" t="s">
        <v>148</v>
      </c>
      <c r="BM133" s="160" t="s">
        <v>544</v>
      </c>
    </row>
    <row r="134" spans="1:65" s="2" customFormat="1" ht="24.15" customHeight="1">
      <c r="A134" s="29"/>
      <c r="B134" s="147"/>
      <c r="C134" s="148" t="s">
        <v>172</v>
      </c>
      <c r="D134" s="148" t="s">
        <v>144</v>
      </c>
      <c r="E134" s="149" t="s">
        <v>237</v>
      </c>
      <c r="F134" s="150" t="s">
        <v>238</v>
      </c>
      <c r="G134" s="151" t="s">
        <v>175</v>
      </c>
      <c r="H134" s="152">
        <v>100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0.18776000000000001</v>
      </c>
      <c r="R134" s="158">
        <f>Q134*H134</f>
        <v>18.776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148</v>
      </c>
      <c r="AT134" s="160" t="s">
        <v>144</v>
      </c>
      <c r="AU134" s="160" t="s">
        <v>149</v>
      </c>
      <c r="AY134" s="14" t="s">
        <v>141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149</v>
      </c>
      <c r="BK134" s="161">
        <f>ROUND(I134*H134,2)</f>
        <v>0</v>
      </c>
      <c r="BL134" s="14" t="s">
        <v>148</v>
      </c>
      <c r="BM134" s="160" t="s">
        <v>545</v>
      </c>
    </row>
    <row r="135" spans="1:65" s="12" customFormat="1" ht="22.8" customHeight="1">
      <c r="B135" s="134"/>
      <c r="D135" s="135" t="s">
        <v>72</v>
      </c>
      <c r="E135" s="145" t="s">
        <v>546</v>
      </c>
      <c r="F135" s="145" t="s">
        <v>547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SUM(P136:P139)</f>
        <v>0</v>
      </c>
      <c r="Q135" s="140"/>
      <c r="R135" s="141">
        <f>SUM(R136:R139)</f>
        <v>81.994</v>
      </c>
      <c r="S135" s="140"/>
      <c r="T135" s="142">
        <f>SUM(T136:T139)</f>
        <v>0</v>
      </c>
      <c r="AR135" s="135" t="s">
        <v>80</v>
      </c>
      <c r="AT135" s="143" t="s">
        <v>72</v>
      </c>
      <c r="AU135" s="143" t="s">
        <v>80</v>
      </c>
      <c r="AY135" s="135" t="s">
        <v>141</v>
      </c>
      <c r="BK135" s="144">
        <f>SUM(BK136:BK139)</f>
        <v>0</v>
      </c>
    </row>
    <row r="136" spans="1:65" s="2" customFormat="1" ht="24.15" customHeight="1">
      <c r="A136" s="29"/>
      <c r="B136" s="147"/>
      <c r="C136" s="148" t="s">
        <v>179</v>
      </c>
      <c r="D136" s="148" t="s">
        <v>144</v>
      </c>
      <c r="E136" s="149" t="s">
        <v>548</v>
      </c>
      <c r="F136" s="150" t="s">
        <v>549</v>
      </c>
      <c r="G136" s="151" t="s">
        <v>175</v>
      </c>
      <c r="H136" s="152">
        <v>276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0.112</v>
      </c>
      <c r="R136" s="158">
        <f>Q136*H136</f>
        <v>30.911999999999999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148</v>
      </c>
      <c r="AT136" s="160" t="s">
        <v>144</v>
      </c>
      <c r="AU136" s="160" t="s">
        <v>149</v>
      </c>
      <c r="AY136" s="14" t="s">
        <v>141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149</v>
      </c>
      <c r="BK136" s="161">
        <f>ROUND(I136*H136,2)</f>
        <v>0</v>
      </c>
      <c r="BL136" s="14" t="s">
        <v>148</v>
      </c>
      <c r="BM136" s="160" t="s">
        <v>550</v>
      </c>
    </row>
    <row r="137" spans="1:65" s="2" customFormat="1" ht="24.15" customHeight="1">
      <c r="A137" s="29"/>
      <c r="B137" s="147"/>
      <c r="C137" s="162" t="s">
        <v>185</v>
      </c>
      <c r="D137" s="162" t="s">
        <v>221</v>
      </c>
      <c r="E137" s="163" t="s">
        <v>551</v>
      </c>
      <c r="F137" s="164" t="s">
        <v>552</v>
      </c>
      <c r="G137" s="165" t="s">
        <v>175</v>
      </c>
      <c r="H137" s="166">
        <v>281.52</v>
      </c>
      <c r="I137" s="167"/>
      <c r="J137" s="168">
        <f>ROUND(I137*H137,2)</f>
        <v>0</v>
      </c>
      <c r="K137" s="169"/>
      <c r="L137" s="170"/>
      <c r="M137" s="171" t="s">
        <v>1</v>
      </c>
      <c r="N137" s="172" t="s">
        <v>39</v>
      </c>
      <c r="O137" s="58"/>
      <c r="P137" s="158">
        <f>O137*H137</f>
        <v>0</v>
      </c>
      <c r="Q137" s="158">
        <v>0.13</v>
      </c>
      <c r="R137" s="158">
        <f>Q137*H137</f>
        <v>36.5976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185</v>
      </c>
      <c r="AT137" s="160" t="s">
        <v>221</v>
      </c>
      <c r="AU137" s="160" t="s">
        <v>149</v>
      </c>
      <c r="AY137" s="14" t="s">
        <v>141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149</v>
      </c>
      <c r="BK137" s="161">
        <f>ROUND(I137*H137,2)</f>
        <v>0</v>
      </c>
      <c r="BL137" s="14" t="s">
        <v>148</v>
      </c>
      <c r="BM137" s="160" t="s">
        <v>553</v>
      </c>
    </row>
    <row r="138" spans="1:65" s="2" customFormat="1" ht="24.15" customHeight="1">
      <c r="A138" s="29"/>
      <c r="B138" s="147"/>
      <c r="C138" s="148" t="s">
        <v>192</v>
      </c>
      <c r="D138" s="148" t="s">
        <v>144</v>
      </c>
      <c r="E138" s="149" t="s">
        <v>554</v>
      </c>
      <c r="F138" s="150" t="s">
        <v>555</v>
      </c>
      <c r="G138" s="151" t="s">
        <v>175</v>
      </c>
      <c r="H138" s="152">
        <v>49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0.112</v>
      </c>
      <c r="R138" s="158">
        <f>Q138*H138</f>
        <v>5.4880000000000004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148</v>
      </c>
      <c r="AT138" s="160" t="s">
        <v>144</v>
      </c>
      <c r="AU138" s="160" t="s">
        <v>149</v>
      </c>
      <c r="AY138" s="14" t="s">
        <v>141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149</v>
      </c>
      <c r="BK138" s="161">
        <f>ROUND(I138*H138,2)</f>
        <v>0</v>
      </c>
      <c r="BL138" s="14" t="s">
        <v>148</v>
      </c>
      <c r="BM138" s="160" t="s">
        <v>556</v>
      </c>
    </row>
    <row r="139" spans="1:65" s="2" customFormat="1" ht="24.15" customHeight="1">
      <c r="A139" s="29"/>
      <c r="B139" s="147"/>
      <c r="C139" s="162" t="s">
        <v>200</v>
      </c>
      <c r="D139" s="162" t="s">
        <v>221</v>
      </c>
      <c r="E139" s="163" t="s">
        <v>557</v>
      </c>
      <c r="F139" s="164" t="s">
        <v>558</v>
      </c>
      <c r="G139" s="165" t="s">
        <v>175</v>
      </c>
      <c r="H139" s="166">
        <v>49.98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39</v>
      </c>
      <c r="O139" s="58"/>
      <c r="P139" s="158">
        <f>O139*H139</f>
        <v>0</v>
      </c>
      <c r="Q139" s="158">
        <v>0.18</v>
      </c>
      <c r="R139" s="158">
        <f>Q139*H139</f>
        <v>8.9963999999999995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185</v>
      </c>
      <c r="AT139" s="160" t="s">
        <v>221</v>
      </c>
      <c r="AU139" s="160" t="s">
        <v>149</v>
      </c>
      <c r="AY139" s="14" t="s">
        <v>141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149</v>
      </c>
      <c r="BK139" s="161">
        <f>ROUND(I139*H139,2)</f>
        <v>0</v>
      </c>
      <c r="BL139" s="14" t="s">
        <v>148</v>
      </c>
      <c r="BM139" s="160" t="s">
        <v>559</v>
      </c>
    </row>
    <row r="140" spans="1:65" s="12" customFormat="1" ht="22.8" customHeight="1">
      <c r="B140" s="134"/>
      <c r="D140" s="135" t="s">
        <v>72</v>
      </c>
      <c r="E140" s="145" t="s">
        <v>259</v>
      </c>
      <c r="F140" s="145" t="s">
        <v>199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SUM(P141:P145)</f>
        <v>0</v>
      </c>
      <c r="Q140" s="140"/>
      <c r="R140" s="141">
        <f>SUM(R141:R145)</f>
        <v>84.62733999999999</v>
      </c>
      <c r="S140" s="140"/>
      <c r="T140" s="142">
        <f>SUM(T141:T145)</f>
        <v>0</v>
      </c>
      <c r="AR140" s="135" t="s">
        <v>80</v>
      </c>
      <c r="AT140" s="143" t="s">
        <v>72</v>
      </c>
      <c r="AU140" s="143" t="s">
        <v>80</v>
      </c>
      <c r="AY140" s="135" t="s">
        <v>141</v>
      </c>
      <c r="BK140" s="144">
        <f>SUM(BK141:BK145)</f>
        <v>0</v>
      </c>
    </row>
    <row r="141" spans="1:65" s="2" customFormat="1" ht="33" customHeight="1">
      <c r="A141" s="29"/>
      <c r="B141" s="147"/>
      <c r="C141" s="148" t="s">
        <v>196</v>
      </c>
      <c r="D141" s="148" t="s">
        <v>144</v>
      </c>
      <c r="E141" s="149" t="s">
        <v>269</v>
      </c>
      <c r="F141" s="150" t="s">
        <v>270</v>
      </c>
      <c r="G141" s="151" t="s">
        <v>188</v>
      </c>
      <c r="H141" s="152">
        <v>226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0.19843</v>
      </c>
      <c r="R141" s="158">
        <f>Q141*H141</f>
        <v>44.845179999999999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148</v>
      </c>
      <c r="AT141" s="160" t="s">
        <v>144</v>
      </c>
      <c r="AU141" s="160" t="s">
        <v>149</v>
      </c>
      <c r="AY141" s="14" t="s">
        <v>141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149</v>
      </c>
      <c r="BK141" s="161">
        <f>ROUND(I141*H141,2)</f>
        <v>0</v>
      </c>
      <c r="BL141" s="14" t="s">
        <v>148</v>
      </c>
      <c r="BM141" s="160" t="s">
        <v>560</v>
      </c>
    </row>
    <row r="142" spans="1:65" s="2" customFormat="1" ht="21.75" customHeight="1">
      <c r="A142" s="29"/>
      <c r="B142" s="147"/>
      <c r="C142" s="162" t="s">
        <v>209</v>
      </c>
      <c r="D142" s="162" t="s">
        <v>221</v>
      </c>
      <c r="E142" s="163" t="s">
        <v>561</v>
      </c>
      <c r="F142" s="164" t="s">
        <v>274</v>
      </c>
      <c r="G142" s="165" t="s">
        <v>275</v>
      </c>
      <c r="H142" s="166">
        <v>157.56</v>
      </c>
      <c r="I142" s="167"/>
      <c r="J142" s="168">
        <f>ROUND(I142*H142,2)</f>
        <v>0</v>
      </c>
      <c r="K142" s="169"/>
      <c r="L142" s="170"/>
      <c r="M142" s="171" t="s">
        <v>1</v>
      </c>
      <c r="N142" s="172" t="s">
        <v>39</v>
      </c>
      <c r="O142" s="58"/>
      <c r="P142" s="158">
        <f>O142*H142</f>
        <v>0</v>
      </c>
      <c r="Q142" s="158">
        <v>8.1000000000000003E-2</v>
      </c>
      <c r="R142" s="158">
        <f>Q142*H142</f>
        <v>12.762360000000001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185</v>
      </c>
      <c r="AT142" s="160" t="s">
        <v>221</v>
      </c>
      <c r="AU142" s="160" t="s">
        <v>149</v>
      </c>
      <c r="AY142" s="14" t="s">
        <v>141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149</v>
      </c>
      <c r="BK142" s="161">
        <f>ROUND(I142*H142,2)</f>
        <v>0</v>
      </c>
      <c r="BL142" s="14" t="s">
        <v>148</v>
      </c>
      <c r="BM142" s="160" t="s">
        <v>562</v>
      </c>
    </row>
    <row r="143" spans="1:65" s="2" customFormat="1" ht="24.15" customHeight="1">
      <c r="A143" s="29"/>
      <c r="B143" s="147"/>
      <c r="C143" s="162" t="s">
        <v>216</v>
      </c>
      <c r="D143" s="162" t="s">
        <v>221</v>
      </c>
      <c r="E143" s="163" t="s">
        <v>278</v>
      </c>
      <c r="F143" s="164" t="s">
        <v>279</v>
      </c>
      <c r="G143" s="165" t="s">
        <v>275</v>
      </c>
      <c r="H143" s="166">
        <v>70.7</v>
      </c>
      <c r="I143" s="167"/>
      <c r="J143" s="168">
        <f>ROUND(I143*H143,2)</f>
        <v>0</v>
      </c>
      <c r="K143" s="169"/>
      <c r="L143" s="170"/>
      <c r="M143" s="171" t="s">
        <v>1</v>
      </c>
      <c r="N143" s="172" t="s">
        <v>39</v>
      </c>
      <c r="O143" s="58"/>
      <c r="P143" s="158">
        <f>O143*H143</f>
        <v>0</v>
      </c>
      <c r="Q143" s="158">
        <v>4.8000000000000001E-2</v>
      </c>
      <c r="R143" s="158">
        <f>Q143*H143</f>
        <v>3.3936000000000002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185</v>
      </c>
      <c r="AT143" s="160" t="s">
        <v>221</v>
      </c>
      <c r="AU143" s="160" t="s">
        <v>149</v>
      </c>
      <c r="AY143" s="14" t="s">
        <v>141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149</v>
      </c>
      <c r="BK143" s="161">
        <f>ROUND(I143*H143,2)</f>
        <v>0</v>
      </c>
      <c r="BL143" s="14" t="s">
        <v>148</v>
      </c>
      <c r="BM143" s="160" t="s">
        <v>563</v>
      </c>
    </row>
    <row r="144" spans="1:65" s="2" customFormat="1" ht="37.799999999999997" customHeight="1">
      <c r="A144" s="29"/>
      <c r="B144" s="147"/>
      <c r="C144" s="148" t="s">
        <v>220</v>
      </c>
      <c r="D144" s="148" t="s">
        <v>144</v>
      </c>
      <c r="E144" s="149" t="s">
        <v>564</v>
      </c>
      <c r="F144" s="150" t="s">
        <v>565</v>
      </c>
      <c r="G144" s="151" t="s">
        <v>188</v>
      </c>
      <c r="H144" s="152">
        <v>195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9.7930000000000003E-2</v>
      </c>
      <c r="R144" s="158">
        <f>Q144*H144</f>
        <v>19.096350000000001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148</v>
      </c>
      <c r="AT144" s="160" t="s">
        <v>144</v>
      </c>
      <c r="AU144" s="160" t="s">
        <v>149</v>
      </c>
      <c r="AY144" s="14" t="s">
        <v>141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149</v>
      </c>
      <c r="BK144" s="161">
        <f>ROUND(I144*H144,2)</f>
        <v>0</v>
      </c>
      <c r="BL144" s="14" t="s">
        <v>148</v>
      </c>
      <c r="BM144" s="160" t="s">
        <v>566</v>
      </c>
    </row>
    <row r="145" spans="1:65" s="2" customFormat="1" ht="16.5" customHeight="1">
      <c r="A145" s="29"/>
      <c r="B145" s="147"/>
      <c r="C145" s="162" t="s">
        <v>228</v>
      </c>
      <c r="D145" s="162" t="s">
        <v>221</v>
      </c>
      <c r="E145" s="163" t="s">
        <v>567</v>
      </c>
      <c r="F145" s="164" t="s">
        <v>568</v>
      </c>
      <c r="G145" s="165" t="s">
        <v>275</v>
      </c>
      <c r="H145" s="166">
        <v>196.95</v>
      </c>
      <c r="I145" s="167"/>
      <c r="J145" s="168">
        <f>ROUND(I145*H145,2)</f>
        <v>0</v>
      </c>
      <c r="K145" s="169"/>
      <c r="L145" s="170"/>
      <c r="M145" s="173" t="s">
        <v>1</v>
      </c>
      <c r="N145" s="174" t="s">
        <v>39</v>
      </c>
      <c r="O145" s="175"/>
      <c r="P145" s="176">
        <f>O145*H145</f>
        <v>0</v>
      </c>
      <c r="Q145" s="176">
        <v>2.3E-2</v>
      </c>
      <c r="R145" s="176">
        <f>Q145*H145</f>
        <v>4.5298499999999997</v>
      </c>
      <c r="S145" s="176">
        <v>0</v>
      </c>
      <c r="T145" s="177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185</v>
      </c>
      <c r="AT145" s="160" t="s">
        <v>221</v>
      </c>
      <c r="AU145" s="160" t="s">
        <v>149</v>
      </c>
      <c r="AY145" s="14" t="s">
        <v>141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149</v>
      </c>
      <c r="BK145" s="161">
        <f>ROUND(I145*H145,2)</f>
        <v>0</v>
      </c>
      <c r="BL145" s="14" t="s">
        <v>148</v>
      </c>
      <c r="BM145" s="160" t="s">
        <v>569</v>
      </c>
    </row>
    <row r="146" spans="1:65" s="2" customFormat="1" ht="6.9" customHeight="1">
      <c r="A146" s="29"/>
      <c r="B146" s="47"/>
      <c r="C146" s="48"/>
      <c r="D146" s="48"/>
      <c r="E146" s="48"/>
      <c r="F146" s="48"/>
      <c r="G146" s="48"/>
      <c r="H146" s="48"/>
      <c r="I146" s="48"/>
      <c r="J146" s="48"/>
      <c r="K146" s="48"/>
      <c r="L146" s="30"/>
      <c r="M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9" spans="1:65" ht="14.4" customHeight="1">
      <c r="C149" s="222" t="s">
        <v>691</v>
      </c>
      <c r="D149" s="222"/>
      <c r="E149" s="222"/>
      <c r="F149" s="222"/>
      <c r="G149" s="222"/>
      <c r="H149" s="222"/>
      <c r="I149" s="222"/>
      <c r="J149" s="222"/>
    </row>
    <row r="150" spans="1:65" ht="14.4" customHeight="1">
      <c r="C150" s="222"/>
      <c r="D150" s="222"/>
      <c r="E150" s="222"/>
      <c r="F150" s="222"/>
      <c r="G150" s="222"/>
      <c r="H150" s="222"/>
      <c r="I150" s="222"/>
      <c r="J150" s="222"/>
    </row>
    <row r="151" spans="1:65" ht="14.4" customHeight="1">
      <c r="C151" s="222"/>
      <c r="D151" s="222"/>
      <c r="E151" s="222"/>
      <c r="F151" s="222"/>
      <c r="G151" s="222"/>
      <c r="H151" s="222"/>
      <c r="I151" s="222"/>
      <c r="J151" s="222"/>
    </row>
    <row r="152" spans="1:65" ht="14.4" customHeight="1">
      <c r="C152" s="222"/>
      <c r="D152" s="222"/>
      <c r="E152" s="222"/>
      <c r="F152" s="222"/>
      <c r="G152" s="222"/>
      <c r="H152" s="222"/>
      <c r="I152" s="222"/>
      <c r="J152" s="222"/>
    </row>
    <row r="155" spans="1:65" ht="14.4" customHeight="1">
      <c r="C155" s="222" t="s">
        <v>692</v>
      </c>
      <c r="D155" s="222"/>
      <c r="E155" s="222"/>
      <c r="F155" s="222"/>
      <c r="G155" s="222"/>
      <c r="H155" s="222"/>
      <c r="I155" s="222"/>
      <c r="J155" s="222"/>
    </row>
    <row r="156" spans="1:65" ht="14.4" customHeight="1">
      <c r="C156" s="222"/>
      <c r="D156" s="222"/>
      <c r="E156" s="222"/>
      <c r="F156" s="222"/>
      <c r="G156" s="222"/>
      <c r="H156" s="222"/>
      <c r="I156" s="222"/>
      <c r="J156" s="222"/>
    </row>
    <row r="157" spans="1:65" ht="14.4" customHeight="1">
      <c r="C157" s="222"/>
      <c r="D157" s="222"/>
      <c r="E157" s="222"/>
      <c r="F157" s="222"/>
      <c r="G157" s="222"/>
      <c r="H157" s="222"/>
      <c r="I157" s="222"/>
      <c r="J157" s="222"/>
    </row>
  </sheetData>
  <autoFilter ref="C122:K145" xr:uid="{00000000-0009-0000-0000-000008000000}"/>
  <mergeCells count="11">
    <mergeCell ref="C155:J157"/>
    <mergeCell ref="E87:H87"/>
    <mergeCell ref="E113:H113"/>
    <mergeCell ref="E115:H115"/>
    <mergeCell ref="L2:V2"/>
    <mergeCell ref="C149:J15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12</vt:i4>
      </vt:variant>
      <vt:variant>
        <vt:lpstr>Pomenované rozsahy</vt:lpstr>
      </vt:variant>
      <vt:variant>
        <vt:i4>24</vt:i4>
      </vt:variant>
    </vt:vector>
  </HeadingPairs>
  <TitlesOfParts>
    <vt:vector size="36" baseType="lpstr">
      <vt:lpstr>Rekapitulácia stavby</vt:lpstr>
      <vt:lpstr>FC1 SO 01 Rekonštrukcia ces...</vt:lpstr>
      <vt:lpstr>FC2 SO 02_01 Rekonštrukcia ...</vt:lpstr>
      <vt:lpstr>FC3 SO 02_02 Rekonštrukcia ...</vt:lpstr>
      <vt:lpstr>FC4 SO 03 Rekonštrukcia cho...</vt:lpstr>
      <vt:lpstr>FC5 SO 04 Rekonštrukcia ces...</vt:lpstr>
      <vt:lpstr>FC6 SO 05 Rekonštrukcia ces...</vt:lpstr>
      <vt:lpstr>FC7 SO 06_01 Rekonštrukcia ...</vt:lpstr>
      <vt:lpstr>FC8 SO 06_02 Rekoštrukcia c...</vt:lpstr>
      <vt:lpstr>FC9 SO 07_02 Rekonštrukcia ...</vt:lpstr>
      <vt:lpstr>FC10 SO 07_01 Rekonštrukcia ...</vt:lpstr>
      <vt:lpstr>FC11 SO 08_01 Rekonštrukcia ...</vt:lpstr>
      <vt:lpstr>'FC1 SO 01 Rekonštrukcia ces...'!Názvy_tlače</vt:lpstr>
      <vt:lpstr>'FC10 SO 07_01 Rekonštrukcia ...'!Názvy_tlače</vt:lpstr>
      <vt:lpstr>'FC11 SO 08_01 Rekonštrukcia ...'!Názvy_tlače</vt:lpstr>
      <vt:lpstr>'FC2 SO 02_01 Rekonštrukcia ...'!Názvy_tlače</vt:lpstr>
      <vt:lpstr>'FC3 SO 02_02 Rekonštrukcia ...'!Názvy_tlače</vt:lpstr>
      <vt:lpstr>'FC4 SO 03 Rekonštrukcia cho...'!Názvy_tlače</vt:lpstr>
      <vt:lpstr>'FC5 SO 04 Rekonštrukcia ces...'!Názvy_tlače</vt:lpstr>
      <vt:lpstr>'FC6 SO 05 Rekonštrukcia ces...'!Názvy_tlače</vt:lpstr>
      <vt:lpstr>'FC7 SO 06_01 Rekonštrukcia ...'!Názvy_tlače</vt:lpstr>
      <vt:lpstr>'FC8 SO 06_02 Rekoštrukcia c...'!Názvy_tlače</vt:lpstr>
      <vt:lpstr>'FC9 SO 07_02 Rekonštrukcia ...'!Názvy_tlače</vt:lpstr>
      <vt:lpstr>'Rekapitulácia stavby'!Názvy_tlače</vt:lpstr>
      <vt:lpstr>'FC1 SO 01 Rekonštrukcia ces...'!Oblasť_tlače</vt:lpstr>
      <vt:lpstr>'FC10 SO 07_01 Rekonštrukcia ...'!Oblasť_tlače</vt:lpstr>
      <vt:lpstr>'FC11 SO 08_01 Rekonštrukcia ...'!Oblasť_tlače</vt:lpstr>
      <vt:lpstr>'FC2 SO 02_01 Rekonštrukcia ...'!Oblasť_tlače</vt:lpstr>
      <vt:lpstr>'FC3 SO 02_02 Rekonštrukcia ...'!Oblasť_tlače</vt:lpstr>
      <vt:lpstr>'FC4 SO 03 Rekonštrukcia cho...'!Oblasť_tlače</vt:lpstr>
      <vt:lpstr>'FC5 SO 04 Rekonštrukcia ces...'!Oblasť_tlače</vt:lpstr>
      <vt:lpstr>'FC6 SO 05 Rekonštrukcia ces...'!Oblasť_tlače</vt:lpstr>
      <vt:lpstr>'FC7 SO 06_01 Rekonštrukcia ...'!Oblasť_tlače</vt:lpstr>
      <vt:lpstr>'FC8 SO 06_02 Rekoštrukcia c...'!Oblasť_tlače</vt:lpstr>
      <vt:lpstr>'FC9 SO 07_02 Rekonštrukcia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Lenovo</cp:lastModifiedBy>
  <dcterms:created xsi:type="dcterms:W3CDTF">2022-03-24T15:48:17Z</dcterms:created>
  <dcterms:modified xsi:type="dcterms:W3CDTF">2022-08-23T14:42:18Z</dcterms:modified>
</cp:coreProperties>
</file>