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6_Stavebné práce\Výzvy\Výzvy - časť 1 Všeobecné stavebné práce\Výzva č. 12_Rekonštrukcia SZ Podunajské Biskupice\Podklady\"/>
    </mc:Choice>
  </mc:AlternateContent>
  <xr:revisionPtr revIDLastSave="0" documentId="13_ncr:1_{0FA305AC-73D8-4832-B0C4-244564936C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chitektúra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1" i="2" l="1"/>
  <c r="BK162" i="2" l="1"/>
  <c r="BI162" i="2"/>
  <c r="BH162" i="2"/>
  <c r="BG162" i="2"/>
  <c r="BE162" i="2"/>
  <c r="BF162" i="2"/>
  <c r="BK161" i="2"/>
  <c r="BI161" i="2"/>
  <c r="BH161" i="2"/>
  <c r="BG161" i="2"/>
  <c r="BE161" i="2"/>
  <c r="BF161" i="2"/>
  <c r="BK160" i="2"/>
  <c r="BI160" i="2"/>
  <c r="BH160" i="2"/>
  <c r="BG160" i="2"/>
  <c r="BE160" i="2"/>
  <c r="BF160" i="2"/>
  <c r="BK159" i="2"/>
  <c r="BI159" i="2"/>
  <c r="BH159" i="2"/>
  <c r="BG159" i="2"/>
  <c r="BE159" i="2"/>
  <c r="BF159" i="2"/>
  <c r="BK158" i="2"/>
  <c r="BI158" i="2"/>
  <c r="BH158" i="2"/>
  <c r="BG158" i="2"/>
  <c r="BE158" i="2"/>
  <c r="BF158" i="2"/>
  <c r="BK157" i="2"/>
  <c r="BI157" i="2"/>
  <c r="BH157" i="2"/>
  <c r="BG157" i="2"/>
  <c r="BE157" i="2"/>
  <c r="BF157" i="2"/>
  <c r="BK156" i="2"/>
  <c r="BI156" i="2"/>
  <c r="BH156" i="2"/>
  <c r="BG156" i="2"/>
  <c r="BE156" i="2"/>
  <c r="BF156" i="2"/>
  <c r="BK155" i="2"/>
  <c r="BI155" i="2"/>
  <c r="BH155" i="2"/>
  <c r="BG155" i="2"/>
  <c r="BE155" i="2"/>
  <c r="BF155" i="2"/>
  <c r="BK153" i="2"/>
  <c r="BI153" i="2"/>
  <c r="BH153" i="2"/>
  <c r="BG153" i="2"/>
  <c r="BE153" i="2"/>
  <c r="BF153" i="2"/>
  <c r="BK152" i="2"/>
  <c r="BI152" i="2"/>
  <c r="BH152" i="2"/>
  <c r="BG152" i="2"/>
  <c r="BE152" i="2"/>
  <c r="BF152" i="2"/>
  <c r="BK151" i="2"/>
  <c r="BI151" i="2"/>
  <c r="BH151" i="2"/>
  <c r="BG151" i="2"/>
  <c r="BE151" i="2"/>
  <c r="BK145" i="2"/>
  <c r="BI145" i="2"/>
  <c r="BH145" i="2"/>
  <c r="BG145" i="2"/>
  <c r="BE145" i="2"/>
  <c r="BK143" i="2"/>
  <c r="BK142" i="2" s="1"/>
  <c r="J100" i="2" s="1"/>
  <c r="BI143" i="2"/>
  <c r="BH143" i="2"/>
  <c r="BG143" i="2"/>
  <c r="BF143" i="2"/>
  <c r="BE143" i="2"/>
  <c r="BK141" i="2"/>
  <c r="BI141" i="2"/>
  <c r="BH141" i="2"/>
  <c r="BG141" i="2"/>
  <c r="BE141" i="2"/>
  <c r="BF141" i="2"/>
  <c r="BK140" i="2"/>
  <c r="BI140" i="2"/>
  <c r="BH140" i="2"/>
  <c r="BG140" i="2"/>
  <c r="BE140" i="2"/>
  <c r="BF140" i="2"/>
  <c r="BK139" i="2"/>
  <c r="BI139" i="2"/>
  <c r="BH139" i="2"/>
  <c r="BG139" i="2"/>
  <c r="BE139" i="2"/>
  <c r="BF139" i="2"/>
  <c r="BK138" i="2"/>
  <c r="BI138" i="2"/>
  <c r="BH138" i="2"/>
  <c r="BG138" i="2"/>
  <c r="BF138" i="2"/>
  <c r="BE138" i="2"/>
  <c r="BK136" i="2"/>
  <c r="BI136" i="2"/>
  <c r="BH136" i="2"/>
  <c r="BG136" i="2"/>
  <c r="BE136" i="2"/>
  <c r="BF136" i="2"/>
  <c r="BK135" i="2"/>
  <c r="BI135" i="2"/>
  <c r="BH135" i="2"/>
  <c r="BG135" i="2"/>
  <c r="BF135" i="2"/>
  <c r="BE135" i="2"/>
  <c r="BK134" i="2"/>
  <c r="BI134" i="2"/>
  <c r="BH134" i="2"/>
  <c r="BG134" i="2"/>
  <c r="BE134" i="2"/>
  <c r="BF134" i="2"/>
  <c r="F127" i="2"/>
  <c r="F125" i="2"/>
  <c r="E123" i="2"/>
  <c r="J92" i="2"/>
  <c r="J91" i="2"/>
  <c r="F91" i="2"/>
  <c r="F89" i="2"/>
  <c r="E87" i="2"/>
  <c r="J37" i="2"/>
  <c r="J36" i="2"/>
  <c r="J35" i="2"/>
  <c r="J17" i="2"/>
  <c r="J89" i="2"/>
  <c r="BF151" i="2" l="1"/>
  <c r="J132" i="2"/>
  <c r="BK154" i="2"/>
  <c r="J111" i="2"/>
  <c r="J110" i="2"/>
  <c r="J109" i="2"/>
  <c r="J108" i="2"/>
  <c r="J102" i="2"/>
  <c r="BK133" i="2"/>
  <c r="J106" i="2"/>
  <c r="J104" i="2"/>
  <c r="J98" i="2"/>
  <c r="BK137" i="2"/>
  <c r="BK144" i="2"/>
  <c r="BF145" i="2"/>
  <c r="J103" i="2"/>
  <c r="J107" i="2"/>
  <c r="J125" i="2"/>
  <c r="J33" i="2"/>
  <c r="F37" i="2"/>
  <c r="F33" i="2"/>
  <c r="F36" i="2"/>
  <c r="F35" i="2"/>
  <c r="F92" i="2"/>
  <c r="E85" i="2"/>
  <c r="BK132" i="2" l="1"/>
  <c r="J34" i="2"/>
  <c r="J97" i="2"/>
  <c r="J99" i="2"/>
  <c r="F34" i="2"/>
  <c r="J105" i="2"/>
  <c r="J101" i="2" l="1"/>
  <c r="BK131" i="2"/>
  <c r="J96" i="2" l="1"/>
  <c r="J30" i="2"/>
  <c r="J39" i="2" s="1"/>
</calcChain>
</file>

<file path=xl/sharedStrings.xml><?xml version="1.0" encoding="utf-8"?>
<sst xmlns="http://schemas.openxmlformats.org/spreadsheetml/2006/main" count="413" uniqueCount="171">
  <si>
    <t/>
  </si>
  <si>
    <t>False</t>
  </si>
  <si>
    <t>Stavba:</t>
  </si>
  <si>
    <t>JKSO:</t>
  </si>
  <si>
    <t>KS:</t>
  </si>
  <si>
    <t>Miesto:</t>
  </si>
  <si>
    <t>Bratislava</t>
  </si>
  <si>
    <t>Dátum:</t>
  </si>
  <si>
    <t>Objednávateľ:</t>
  </si>
  <si>
    <t>IČO:</t>
  </si>
  <si>
    <t>DPB, a.s., Bratislava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</si>
  <si>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</si>
  <si>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</si>
  <si>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</si>
  <si>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</si>
  <si>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</si>
  <si>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</si>
  <si>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</si>
  <si>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</si>
  <si>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</si>
  <si>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</si>
  <si>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</si>
  <si>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</si>
  <si>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</si>
  <si>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</si>
  <si>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</si>
  <si>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</si>
  <si>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</si>
  <si>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</si>
  <si>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</si>
  <si>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</si>
  <si>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</si>
  <si>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</si>
  <si>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</si>
  <si>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</si>
  <si>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</si>
  <si>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</si>
  <si>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</si>
  <si>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</si>
  <si>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</si>
  <si>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</si>
  <si>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{2db5e9d7-a1b4-42ca-bf84-c97991ed0d50}</t>
  </si>
  <si>
    <t>KRYCÍ LIST ROZPOČTU</t>
  </si>
  <si>
    <t>Objekt:</t>
  </si>
  <si>
    <t>Ide len o orientačný rozpočet k projektu. K  správnemu naceneniu výkazu výmer je potrebné naštudovanie PD a obhliadka  stavby. Naceniť je potrebné výkaz výmer podľa pokynov tendrového  zadávateľa, resp. zmluvy o dielo. Rozdiely uviesť pod čiaru.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</si>
  <si>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</si>
  <si>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</si>
  <si>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</si>
  <si>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</si>
  <si>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</si>
  <si>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</si>
  <si>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</si>
  <si>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</si>
  <si>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</si>
  <si>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</si>
  <si>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</si>
  <si>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</si>
  <si>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</si>
  <si>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</si>
  <si>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</si>
  <si>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</si>
  <si>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</si>
  <si>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</si>
  <si>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</si>
  <si>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</si>
  <si>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</si>
  <si>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</si>
  <si>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</si>
  <si>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</si>
  <si>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</si>
  <si>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</si>
  <si>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HSV</t>
  </si>
  <si>
    <t>Práce a dodávky HSV</t>
  </si>
  <si>
    <t>ROZPOCET</t>
  </si>
  <si>
    <t>6</t>
  </si>
  <si>
    <t>Úpravy povrchov, podlahy, osadenie</t>
  </si>
  <si>
    <t>K</t>
  </si>
  <si>
    <t>m2</t>
  </si>
  <si>
    <t>4</t>
  </si>
  <si>
    <t>2</t>
  </si>
  <si>
    <t>8</t>
  </si>
  <si>
    <t>9</t>
  </si>
  <si>
    <t>m</t>
  </si>
  <si>
    <t>16</t>
  </si>
  <si>
    <t>M</t>
  </si>
  <si>
    <t>585520000750.S</t>
  </si>
  <si>
    <t>Adhézny mostík na hladké nenasiakavé podklady</t>
  </si>
  <si>
    <t>kg</t>
  </si>
  <si>
    <t>-903926282</t>
  </si>
  <si>
    <t>585520009100.S</t>
  </si>
  <si>
    <t>Základný penetračný náter na zvýšenie priľnavosti k nasiakavému podkladu</t>
  </si>
  <si>
    <t>205266931</t>
  </si>
  <si>
    <t>632311001</t>
  </si>
  <si>
    <t>-999574668</t>
  </si>
  <si>
    <t>Ostatné konštrukcie a práce-búranie</t>
  </si>
  <si>
    <t>ks</t>
  </si>
  <si>
    <t>952901111.S</t>
  </si>
  <si>
    <t>Vyčistenie budov pri výške podlaží do 4 m</t>
  </si>
  <si>
    <t>-1781397070</t>
  </si>
  <si>
    <t>962031132</t>
  </si>
  <si>
    <t>-1815051902</t>
  </si>
  <si>
    <t>32</t>
  </si>
  <si>
    <t>t</t>
  </si>
  <si>
    <t>979082111</t>
  </si>
  <si>
    <t>Vnútrostavenisková doprava sutiny a vybúraných hmôt do 10 m</t>
  </si>
  <si>
    <t>-689041436</t>
  </si>
  <si>
    <t>979089713</t>
  </si>
  <si>
    <t>Prenájom kontajneru 7 m3</t>
  </si>
  <si>
    <t>-1013805760</t>
  </si>
  <si>
    <t>99</t>
  </si>
  <si>
    <t>Presun hmôt HSV</t>
  </si>
  <si>
    <t>999281111</t>
  </si>
  <si>
    <t>Presun hmôt pre opravy a údržbu objektov vrátane vonkajších plášťov výšky do 25 m</t>
  </si>
  <si>
    <t>623114644</t>
  </si>
  <si>
    <t>766</t>
  </si>
  <si>
    <t>Konštrukcie stolárske</t>
  </si>
  <si>
    <t>766111820</t>
  </si>
  <si>
    <t>995958661</t>
  </si>
  <si>
    <t>kpl</t>
  </si>
  <si>
    <t>Pol9</t>
  </si>
  <si>
    <t>669211248</t>
  </si>
  <si>
    <t>Pol10</t>
  </si>
  <si>
    <t>-1451715842</t>
  </si>
  <si>
    <t>Pol11</t>
  </si>
  <si>
    <t>Doprava</t>
  </si>
  <si>
    <t>-1518630980</t>
  </si>
  <si>
    <t>776</t>
  </si>
  <si>
    <t>Podlahy povlakové</t>
  </si>
  <si>
    <t>776411000</t>
  </si>
  <si>
    <t>Lepenie podlahových líšt soklových</t>
  </si>
  <si>
    <t>-600173455</t>
  </si>
  <si>
    <t>283410017900</t>
  </si>
  <si>
    <t>Soklová PVC lišta DSL 60, ochranný lem 5 mm</t>
  </si>
  <si>
    <t>585167640</t>
  </si>
  <si>
    <t>776511820</t>
  </si>
  <si>
    <t>Odstránenie povlakových podláh z nášľapnej plochy lepených s podložkou,  -0,00100t</t>
  </si>
  <si>
    <t>662443940</t>
  </si>
  <si>
    <t>776541100</t>
  </si>
  <si>
    <t>Lepenie povlakových podláh PVC heterogénnych v pásoch</t>
  </si>
  <si>
    <t>358426298</t>
  </si>
  <si>
    <t>284110000500</t>
  </si>
  <si>
    <t>Podlaha PVC heterogénna, hrúbka 3,05-3,45 mm, trieda záťaže 43, protisklznosť min. R10</t>
  </si>
  <si>
    <t>-530693671</t>
  </si>
  <si>
    <t>776990105</t>
  </si>
  <si>
    <t>Vysávanie podkladu pred kladením povlakovýck podláh</t>
  </si>
  <si>
    <t>1139034639</t>
  </si>
  <si>
    <t>776990110</t>
  </si>
  <si>
    <t>Penetrovanie podkladu pred kladením povlakových podláh</t>
  </si>
  <si>
    <t>-620702936</t>
  </si>
  <si>
    <t>998776201</t>
  </si>
  <si>
    <t>Presun hmôt pre podlahy povlakové v objektoch výšky do 6 m</t>
  </si>
  <si>
    <t>%</t>
  </si>
  <si>
    <t>-796891778</t>
  </si>
  <si>
    <t>Brúsenie nerovností  podláh - zbrúsenie povlaku hrúbky do 2 mm</t>
  </si>
  <si>
    <t>sub</t>
  </si>
  <si>
    <t>Demontáž kuchynskej linky</t>
  </si>
  <si>
    <t>Elektro upravy</t>
  </si>
  <si>
    <t>ZTI upravy</t>
  </si>
  <si>
    <t>Demontaž  priečok  dutých hr. do 150 mm,  -0,19600t</t>
  </si>
  <si>
    <t>76711111OV2</t>
  </si>
  <si>
    <t>551450004100</t>
  </si>
  <si>
    <t>Batéria drezová stojanková páková</t>
  </si>
  <si>
    <t>725319112.S</t>
  </si>
  <si>
    <t>Montáž kuchynských drezov jednoduchých, hranatých s rozmerom do 600x600 mm, bez výtokových armatúr</t>
  </si>
  <si>
    <t>552310000200.S</t>
  </si>
  <si>
    <t>Kuchynský drez nerezový na zapustenie do dosky 340x400 mm</t>
  </si>
  <si>
    <t xml:space="preserve">M+D Kuchynská linka dl.2100mm, dolné skrinky, zástena,vstavaná chladnička,sklokeramická varná doska,pracovná doska, vr.kovania </t>
  </si>
  <si>
    <t>551620006800.S</t>
  </si>
  <si>
    <t>Zápachová uzávierka- sifón pre jednodielne drezy DN 50</t>
  </si>
  <si>
    <t xml:space="preserve"> Časť architektonicko-konštrukčná</t>
  </si>
  <si>
    <t xml:space="preserve"> Rekonštrukcia priestorov SZ Podunajske Biskupice  DPB 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</si>
</sst>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9"/>
      <name val="Arial CE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9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vertical="center"/>
    </xf>
    <xf numFmtId="4" fontId="14" fillId="0" borderId="1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4" fontId="15" fillId="0" borderId="19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/>
    <xf numFmtId="166" fontId="17" fillId="0" borderId="12" xfId="0" applyNumberFormat="1" applyFont="1" applyBorder="1"/>
    <xf numFmtId="166" fontId="17" fillId="0" borderId="13" xfId="0" applyNumberFormat="1" applyFont="1" applyBorder="1"/>
    <xf numFmtId="4" fontId="18" fillId="0" borderId="0" xfId="0" applyNumberFormat="1" applyFont="1" applyAlignment="1">
      <alignment vertical="center"/>
    </xf>
    <xf numFmtId="0" fontId="19" fillId="0" borderId="0" xfId="0" applyFont="1"/>
    <xf numFmtId="0" fontId="19" fillId="0" borderId="3" xfId="0" applyFont="1" applyBorder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14" fillId="0" borderId="0" xfId="0" applyNumberFormat="1" applyFont="1"/>
    <xf numFmtId="0" fontId="19" fillId="0" borderId="14" xfId="0" applyFont="1" applyBorder="1"/>
    <xf numFmtId="166" fontId="19" fillId="0" borderId="0" xfId="0" applyNumberFormat="1" applyFont="1"/>
    <xf numFmtId="166" fontId="19" fillId="0" borderId="15" xfId="0" applyNumberFormat="1" applyFont="1" applyBorder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vertical="center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12" fillId="0" borderId="20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167" fontId="12" fillId="0" borderId="20" xfId="0" applyNumberFormat="1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20" xfId="0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 wrapText="1"/>
    </xf>
    <xf numFmtId="167" fontId="20" fillId="0" borderId="20" xfId="0" applyNumberFormat="1" applyFont="1" applyBorder="1" applyAlignment="1">
      <alignment vertical="center"/>
    </xf>
    <xf numFmtId="4" fontId="20" fillId="0" borderId="20" xfId="0" applyNumberFormat="1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" fontId="12" fillId="0" borderId="20" xfId="0" applyNumberFormat="1" applyFont="1" applyFill="1" applyBorder="1" applyAlignment="1">
      <alignment vertical="center"/>
    </xf>
    <xf numFmtId="167" fontId="12" fillId="0" borderId="20" xfId="0" applyNumberFormat="1" applyFont="1" applyFill="1" applyBorder="1" applyAlignment="1">
      <alignment vertical="center"/>
    </xf>
    <xf numFmtId="0" fontId="19" fillId="0" borderId="0" xfId="0" applyFont="1" applyFill="1"/>
    <xf numFmtId="0" fontId="0" fillId="3" borderId="3" xfId="0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49" fontId="12" fillId="3" borderId="20" xfId="0" applyNumberFormat="1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center" vertical="center" wrapText="1"/>
    </xf>
    <xf numFmtId="167" fontId="12" fillId="3" borderId="20" xfId="0" applyNumberFormat="1" applyFont="1" applyFill="1" applyBorder="1" applyAlignment="1">
      <alignment vertical="center"/>
    </xf>
    <xf numFmtId="4" fontId="12" fillId="3" borderId="20" xfId="0" applyNumberFormat="1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166" fontId="16" fillId="3" borderId="0" xfId="0" applyNumberFormat="1" applyFont="1" applyFill="1" applyAlignment="1">
      <alignment vertical="center"/>
    </xf>
    <xf numFmtId="166" fontId="16" fillId="3" borderId="15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4" fontId="0" fillId="3" borderId="0" xfId="0" applyNumberFormat="1" applyFill="1" applyAlignment="1">
      <alignment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167" fontId="1" fillId="0" borderId="20" xfId="0" applyNumberFormat="1" applyFont="1" applyBorder="1" applyAlignment="1" applyProtection="1">
      <alignment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167" fontId="22" fillId="0" borderId="20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dingtower2.sharepoint.com/sites/REDING/A/2020/DPB-AUTOSKOLA/02%20-%20PC/Rozpo&#269;et/20200403%20-%20Rekon&#353;trukcia%20priestorov%20AUTO&#352;KOLY%20v%20objekte%20DPB,%20Kras&#328;a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20200403_01 - Časť archit..."/>
      <sheetName val="20200403_02 - Časť elektr..."/>
      <sheetName val="Zoznam figúr"/>
    </sheetNames>
    <sheetDataSet>
      <sheetData sheetId="0">
        <row r="6">
          <cell r="K6" t="str">
            <v>Rekonštrukcia priestorov AUTOŠKOLY v objekte DPB, Krasňany</v>
          </cell>
        </row>
        <row r="13">
          <cell r="AN13" t="str">
            <v/>
          </cell>
        </row>
      </sheetData>
      <sheetData sheetId="1">
        <row r="33">
          <cell r="F33">
            <v>0</v>
          </cell>
        </row>
      </sheetData>
      <sheetData sheetId="2">
        <row r="33">
          <cell r="F33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163"/>
  <sheetViews>
    <sheetView tabSelected="1" topLeftCell="A74" zoomScaleNormal="100" workbookViewId="0">
      <selection activeCell="I134" sqref="I134:I162"/>
    </sheetView>
  </sheetViews>
  <sheetFormatPr defaultRowHeight="15" x14ac:dyDescent="0.25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" customWidth="1"/>
    <col min="8" max="8" width="9.85546875" customWidth="1"/>
    <col min="9" max="11" width="17.28515625" customWidth="1"/>
    <col min="12" max="12" width="17" customWidth="1"/>
    <col min="13" max="13" width="9.28515625" customWidth="1"/>
    <col min="15" max="20" width="12.140625" customWidth="1"/>
    <col min="21" max="21" width="14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2" spans="2:46" ht="36.950000000000003" customHeight="1" x14ac:dyDescent="0.25"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AT2" s="1" t="s">
        <v>41</v>
      </c>
    </row>
    <row r="3" spans="2:46" ht="6.9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39</v>
      </c>
    </row>
    <row r="4" spans="2:46" ht="24.95" customHeight="1" x14ac:dyDescent="0.25">
      <c r="B4" s="4"/>
      <c r="D4" s="16" t="s">
        <v>42</v>
      </c>
      <c r="L4" s="4"/>
      <c r="M4" s="17"/>
      <c r="AT4" s="1" t="s">
        <v>1</v>
      </c>
    </row>
    <row r="5" spans="2:46" ht="6.95" customHeight="1" x14ac:dyDescent="0.25">
      <c r="B5" s="4"/>
      <c r="L5" s="4"/>
    </row>
    <row r="6" spans="2:46" ht="12" customHeight="1" x14ac:dyDescent="0.25">
      <c r="B6" s="4"/>
      <c r="D6" s="18" t="s">
        <v>2</v>
      </c>
      <c r="L6" s="4"/>
    </row>
    <row r="7" spans="2:46" ht="16.5" customHeight="1" x14ac:dyDescent="0.25">
      <c r="B7" s="4"/>
      <c r="E7" s="133" t="s">
        <v>170</v>
      </c>
      <c r="F7" s="134"/>
      <c r="G7" s="134"/>
      <c r="H7" s="134"/>
      <c r="L7" s="4"/>
    </row>
    <row r="8" spans="2:46" s="5" customFormat="1" ht="12" customHeight="1" x14ac:dyDescent="0.25">
      <c r="B8" s="6"/>
      <c r="D8" s="18" t="s">
        <v>43</v>
      </c>
      <c r="L8" s="6"/>
    </row>
    <row r="9" spans="2:46" s="5" customFormat="1" ht="16.5" customHeight="1" x14ac:dyDescent="0.25">
      <c r="B9" s="6"/>
      <c r="E9" s="131" t="s">
        <v>169</v>
      </c>
      <c r="F9" s="132"/>
      <c r="G9" s="132"/>
      <c r="H9" s="132"/>
      <c r="L9" s="6"/>
    </row>
    <row r="10" spans="2:46" s="5" customFormat="1" x14ac:dyDescent="0.25">
      <c r="B10" s="6"/>
      <c r="L10" s="6"/>
    </row>
    <row r="11" spans="2:46" s="5" customFormat="1" ht="12" customHeight="1" x14ac:dyDescent="0.25">
      <c r="B11" s="6"/>
      <c r="D11" s="18" t="s">
        <v>3</v>
      </c>
      <c r="F11" s="19" t="s">
        <v>0</v>
      </c>
      <c r="I11" s="18" t="s">
        <v>4</v>
      </c>
      <c r="J11" s="19" t="s">
        <v>0</v>
      </c>
      <c r="L11" s="6"/>
    </row>
    <row r="12" spans="2:46" s="5" customFormat="1" ht="12" customHeight="1" x14ac:dyDescent="0.25">
      <c r="B12" s="6"/>
      <c r="D12" s="18" t="s">
        <v>5</v>
      </c>
      <c r="F12" s="19" t="s">
        <v>6</v>
      </c>
      <c r="I12" s="18" t="s">
        <v>7</v>
      </c>
      <c r="J12" s="20"/>
      <c r="L12" s="6"/>
    </row>
    <row r="13" spans="2:46" s="5" customFormat="1" ht="10.9" customHeight="1" x14ac:dyDescent="0.25">
      <c r="B13" s="6"/>
      <c r="L13" s="6"/>
    </row>
    <row r="14" spans="2:46" s="5" customFormat="1" ht="12" customHeight="1" x14ac:dyDescent="0.25">
      <c r="B14" s="6"/>
      <c r="D14" s="18" t="s">
        <v>8</v>
      </c>
      <c r="I14" s="18" t="s">
        <v>9</v>
      </c>
      <c r="J14" s="19" t="s">
        <v>0</v>
      </c>
      <c r="L14" s="6"/>
    </row>
    <row r="15" spans="2:46" s="5" customFormat="1" ht="18" customHeight="1" x14ac:dyDescent="0.25">
      <c r="B15" s="6"/>
      <c r="E15" s="19" t="s">
        <v>10</v>
      </c>
      <c r="I15" s="18" t="s">
        <v>11</v>
      </c>
      <c r="J15" s="19" t="s">
        <v>0</v>
      </c>
      <c r="L15" s="6"/>
    </row>
    <row r="16" spans="2:46" s="5" customFormat="1" ht="6.95" customHeight="1" x14ac:dyDescent="0.25">
      <c r="B16" s="6"/>
      <c r="L16" s="6"/>
    </row>
    <row r="17" spans="2:12" s="5" customFormat="1" ht="12" customHeight="1" x14ac:dyDescent="0.25">
      <c r="B17" s="6"/>
      <c r="D17" s="18" t="s">
        <v>12</v>
      </c>
      <c r="I17" s="18" t="s">
        <v>9</v>
      </c>
      <c r="J17" s="19" t="str">
        <f>'[1]Rekapitulácia stavby'!AN13</f>
        <v/>
      </c>
      <c r="L17" s="6"/>
    </row>
    <row r="18" spans="2:12" s="5" customFormat="1" ht="18" customHeight="1" x14ac:dyDescent="0.25">
      <c r="B18" s="6"/>
      <c r="E18" s="134"/>
      <c r="F18" s="134"/>
      <c r="G18" s="134"/>
      <c r="H18" s="134"/>
      <c r="I18" s="18" t="s">
        <v>11</v>
      </c>
      <c r="J18" s="19"/>
      <c r="L18" s="6"/>
    </row>
    <row r="19" spans="2:12" s="5" customFormat="1" ht="6.95" customHeight="1" x14ac:dyDescent="0.25">
      <c r="B19" s="6"/>
      <c r="L19" s="6"/>
    </row>
    <row r="20" spans="2:12" s="5" customFormat="1" ht="12" customHeight="1" x14ac:dyDescent="0.25">
      <c r="B20" s="6"/>
      <c r="D20" s="18" t="s">
        <v>13</v>
      </c>
      <c r="I20" s="18" t="s">
        <v>9</v>
      </c>
      <c r="J20" s="19" t="s">
        <v>0</v>
      </c>
      <c r="L20" s="6"/>
    </row>
    <row r="21" spans="2:12" s="5" customFormat="1" ht="18" customHeight="1" x14ac:dyDescent="0.25">
      <c r="B21" s="6"/>
      <c r="E21" s="19"/>
      <c r="I21" s="18" t="s">
        <v>11</v>
      </c>
      <c r="J21" s="19" t="s">
        <v>0</v>
      </c>
      <c r="L21" s="6"/>
    </row>
    <row r="22" spans="2:12" s="5" customFormat="1" ht="6.95" customHeight="1" x14ac:dyDescent="0.25">
      <c r="B22" s="6"/>
      <c r="L22" s="6"/>
    </row>
    <row r="23" spans="2:12" s="5" customFormat="1" ht="12" customHeight="1" x14ac:dyDescent="0.25">
      <c r="B23" s="6"/>
      <c r="D23" s="18" t="s">
        <v>14</v>
      </c>
      <c r="I23" s="18" t="s">
        <v>9</v>
      </c>
      <c r="J23" s="19" t="s">
        <v>0</v>
      </c>
      <c r="L23" s="6"/>
    </row>
    <row r="24" spans="2:12" s="5" customFormat="1" ht="18" customHeight="1" x14ac:dyDescent="0.25">
      <c r="B24" s="6"/>
      <c r="E24" s="19"/>
      <c r="I24" s="18" t="s">
        <v>11</v>
      </c>
      <c r="J24" s="19" t="s">
        <v>0</v>
      </c>
      <c r="L24" s="6"/>
    </row>
    <row r="25" spans="2:12" s="5" customFormat="1" ht="6.95" customHeight="1" x14ac:dyDescent="0.25">
      <c r="B25" s="6"/>
      <c r="L25" s="6"/>
    </row>
    <row r="26" spans="2:12" s="5" customFormat="1" ht="12" customHeight="1" x14ac:dyDescent="0.25">
      <c r="B26" s="6"/>
      <c r="D26" s="18" t="s">
        <v>15</v>
      </c>
      <c r="L26" s="6"/>
    </row>
    <row r="27" spans="2:12" s="21" customFormat="1" ht="47.25" customHeight="1" x14ac:dyDescent="0.25">
      <c r="B27" s="22"/>
      <c r="E27" s="133" t="s">
        <v>44</v>
      </c>
      <c r="F27" s="133"/>
      <c r="G27" s="133"/>
      <c r="H27" s="133"/>
      <c r="L27" s="22"/>
    </row>
    <row r="28" spans="2:12" s="5" customFormat="1" ht="6.95" customHeight="1" x14ac:dyDescent="0.25">
      <c r="B28" s="6"/>
      <c r="L28" s="6"/>
    </row>
    <row r="29" spans="2:12" s="5" customFormat="1" ht="6.95" customHeight="1" x14ac:dyDescent="0.25">
      <c r="B29" s="6"/>
      <c r="D29" s="13"/>
      <c r="E29" s="13"/>
      <c r="F29" s="13"/>
      <c r="G29" s="13"/>
      <c r="H29" s="13"/>
      <c r="I29" s="13"/>
      <c r="J29" s="13"/>
      <c r="K29" s="13"/>
      <c r="L29" s="6"/>
    </row>
    <row r="30" spans="2:12" s="5" customFormat="1" ht="25.35" customHeight="1" x14ac:dyDescent="0.25">
      <c r="B30" s="6"/>
      <c r="D30" s="23" t="s">
        <v>16</v>
      </c>
      <c r="J30" s="24">
        <f>ROUND(J131, 2)</f>
        <v>0</v>
      </c>
      <c r="L30" s="6"/>
    </row>
    <row r="31" spans="2:12" s="5" customFormat="1" ht="6.95" customHeight="1" x14ac:dyDescent="0.25">
      <c r="B31" s="6"/>
      <c r="D31" s="13"/>
      <c r="E31" s="13"/>
      <c r="F31" s="13"/>
      <c r="G31" s="13"/>
      <c r="H31" s="13"/>
      <c r="I31" s="13"/>
      <c r="J31" s="13"/>
      <c r="K31" s="13"/>
      <c r="L31" s="6"/>
    </row>
    <row r="32" spans="2:12" s="5" customFormat="1" ht="14.45" customHeight="1" x14ac:dyDescent="0.25">
      <c r="B32" s="6"/>
      <c r="F32" s="25" t="s">
        <v>18</v>
      </c>
      <c r="I32" s="25" t="s">
        <v>17</v>
      </c>
      <c r="J32" s="25" t="s">
        <v>19</v>
      </c>
      <c r="L32" s="6"/>
    </row>
    <row r="33" spans="2:12" s="5" customFormat="1" ht="14.45" customHeight="1" x14ac:dyDescent="0.25">
      <c r="B33" s="6"/>
      <c r="D33" s="26" t="s">
        <v>20</v>
      </c>
      <c r="E33" s="18" t="s">
        <v>21</v>
      </c>
      <c r="F33" s="27">
        <f>ROUND((SUM(BE131:BE162)),  2)</f>
        <v>0</v>
      </c>
      <c r="I33" s="28">
        <v>0.2</v>
      </c>
      <c r="J33" s="27">
        <f>ROUND(((SUM(BE131:BE162))*I33),  2)</f>
        <v>0</v>
      </c>
      <c r="L33" s="6"/>
    </row>
    <row r="34" spans="2:12" s="5" customFormat="1" ht="14.45" customHeight="1" x14ac:dyDescent="0.25">
      <c r="B34" s="6"/>
      <c r="E34" s="18" t="s">
        <v>22</v>
      </c>
      <c r="F34" s="27">
        <f>ROUND((SUM(BF131:BF162)),  2)</f>
        <v>0</v>
      </c>
      <c r="I34" s="28">
        <v>0.2</v>
      </c>
      <c r="J34" s="27">
        <f>ROUND(((SUM(BF131:BF162))*I34),  2)</f>
        <v>0</v>
      </c>
      <c r="L34" s="6"/>
    </row>
    <row r="35" spans="2:12" s="5" customFormat="1" ht="14.45" hidden="1" customHeight="1" x14ac:dyDescent="0.25">
      <c r="B35" s="6"/>
      <c r="E35" s="18" t="s">
        <v>23</v>
      </c>
      <c r="F35" s="27">
        <f>ROUND((SUM(BG131:BG162)),  2)</f>
        <v>0</v>
      </c>
      <c r="I35" s="28">
        <v>0.2</v>
      </c>
      <c r="J35" s="27">
        <f>0</f>
        <v>0</v>
      </c>
      <c r="L35" s="6"/>
    </row>
    <row r="36" spans="2:12" s="5" customFormat="1" ht="14.45" hidden="1" customHeight="1" x14ac:dyDescent="0.25">
      <c r="B36" s="6"/>
      <c r="E36" s="18" t="s">
        <v>24</v>
      </c>
      <c r="F36" s="27">
        <f>ROUND((SUM(BH131:BH162)),  2)</f>
        <v>0</v>
      </c>
      <c r="I36" s="28">
        <v>0.2</v>
      </c>
      <c r="J36" s="27">
        <f>0</f>
        <v>0</v>
      </c>
      <c r="L36" s="6"/>
    </row>
    <row r="37" spans="2:12" s="5" customFormat="1" ht="14.45" hidden="1" customHeight="1" x14ac:dyDescent="0.25">
      <c r="B37" s="6"/>
      <c r="E37" s="18" t="s">
        <v>25</v>
      </c>
      <c r="F37" s="27">
        <f>ROUND((SUM(BI131:BI162)),  2)</f>
        <v>0</v>
      </c>
      <c r="I37" s="28">
        <v>0</v>
      </c>
      <c r="J37" s="27">
        <f>0</f>
        <v>0</v>
      </c>
      <c r="L37" s="6"/>
    </row>
    <row r="38" spans="2:12" s="5" customFormat="1" ht="6.95" customHeight="1" x14ac:dyDescent="0.25">
      <c r="B38" s="6"/>
      <c r="L38" s="6"/>
    </row>
    <row r="39" spans="2:12" s="5" customFormat="1" ht="25.35" customHeight="1" x14ac:dyDescent="0.25">
      <c r="B39" s="6"/>
      <c r="C39" s="29"/>
      <c r="D39" s="30" t="s">
        <v>26</v>
      </c>
      <c r="E39" s="14"/>
      <c r="F39" s="14"/>
      <c r="G39" s="31" t="s">
        <v>27</v>
      </c>
      <c r="H39" s="32" t="s">
        <v>28</v>
      </c>
      <c r="I39" s="14"/>
      <c r="J39" s="33">
        <f>SUM(J30:J37)</f>
        <v>0</v>
      </c>
      <c r="K39" s="34"/>
      <c r="L39" s="6"/>
    </row>
    <row r="40" spans="2:12" s="5" customFormat="1" ht="14.45" customHeight="1" x14ac:dyDescent="0.25">
      <c r="B40" s="6"/>
      <c r="L40" s="6"/>
    </row>
    <row r="41" spans="2:12" ht="14.45" customHeight="1" x14ac:dyDescent="0.25">
      <c r="B41" s="4"/>
      <c r="L41" s="4"/>
    </row>
    <row r="42" spans="2:12" ht="14.45" customHeight="1" x14ac:dyDescent="0.25">
      <c r="B42" s="4"/>
      <c r="L42" s="4"/>
    </row>
    <row r="43" spans="2:12" ht="14.45" customHeight="1" x14ac:dyDescent="0.25">
      <c r="B43" s="4"/>
      <c r="L43" s="4"/>
    </row>
    <row r="44" spans="2:12" ht="14.45" customHeight="1" x14ac:dyDescent="0.25">
      <c r="B44" s="4"/>
      <c r="L44" s="4"/>
    </row>
    <row r="45" spans="2:12" ht="14.45" customHeight="1" x14ac:dyDescent="0.25">
      <c r="B45" s="4"/>
      <c r="L45" s="4"/>
    </row>
    <row r="46" spans="2:12" ht="14.45" customHeight="1" x14ac:dyDescent="0.25">
      <c r="B46" s="4"/>
      <c r="L46" s="4"/>
    </row>
    <row r="47" spans="2:12" ht="14.45" customHeight="1" x14ac:dyDescent="0.25">
      <c r="B47" s="4"/>
      <c r="L47" s="4"/>
    </row>
    <row r="48" spans="2:12" ht="14.45" customHeight="1" x14ac:dyDescent="0.25">
      <c r="B48" s="4"/>
      <c r="L48" s="4"/>
    </row>
    <row r="49" spans="2:12" ht="14.45" customHeight="1" x14ac:dyDescent="0.25">
      <c r="B49" s="4"/>
      <c r="L49" s="4"/>
    </row>
    <row r="50" spans="2:12" s="5" customFormat="1" ht="14.45" customHeight="1" x14ac:dyDescent="0.25">
      <c r="B50" s="6"/>
      <c r="D50" s="35" t="s">
        <v>29</v>
      </c>
      <c r="E50" s="8"/>
      <c r="F50" s="8"/>
      <c r="G50" s="35" t="s">
        <v>30</v>
      </c>
      <c r="H50" s="8"/>
      <c r="I50" s="8"/>
      <c r="J50" s="8"/>
      <c r="K50" s="8"/>
      <c r="L50" s="6"/>
    </row>
    <row r="51" spans="2:12" x14ac:dyDescent="0.25">
      <c r="B51" s="4"/>
      <c r="L51" s="4"/>
    </row>
    <row r="52" spans="2:12" x14ac:dyDescent="0.25">
      <c r="B52" s="4"/>
      <c r="L52" s="4"/>
    </row>
    <row r="53" spans="2:12" x14ac:dyDescent="0.25">
      <c r="B53" s="4"/>
      <c r="L53" s="4"/>
    </row>
    <row r="54" spans="2:12" x14ac:dyDescent="0.25">
      <c r="B54" s="4"/>
      <c r="L54" s="4"/>
    </row>
    <row r="55" spans="2:12" x14ac:dyDescent="0.25">
      <c r="B55" s="4"/>
      <c r="L55" s="4"/>
    </row>
    <row r="56" spans="2:12" x14ac:dyDescent="0.25">
      <c r="B56" s="4"/>
      <c r="L56" s="4"/>
    </row>
    <row r="57" spans="2:12" x14ac:dyDescent="0.25">
      <c r="B57" s="4"/>
      <c r="L57" s="4"/>
    </row>
    <row r="58" spans="2:12" x14ac:dyDescent="0.25">
      <c r="B58" s="4"/>
      <c r="L58" s="4"/>
    </row>
    <row r="59" spans="2:12" x14ac:dyDescent="0.25">
      <c r="B59" s="4"/>
      <c r="L59" s="4"/>
    </row>
    <row r="60" spans="2:12" x14ac:dyDescent="0.25">
      <c r="B60" s="4"/>
      <c r="L60" s="4"/>
    </row>
    <row r="61" spans="2:12" s="5" customFormat="1" x14ac:dyDescent="0.25">
      <c r="B61" s="6"/>
      <c r="D61" s="36" t="s">
        <v>31</v>
      </c>
      <c r="E61" s="7"/>
      <c r="F61" s="37" t="s">
        <v>32</v>
      </c>
      <c r="G61" s="36" t="s">
        <v>31</v>
      </c>
      <c r="H61" s="7"/>
      <c r="I61" s="7"/>
      <c r="J61" s="38" t="s">
        <v>32</v>
      </c>
      <c r="K61" s="7"/>
      <c r="L61" s="6"/>
    </row>
    <row r="62" spans="2:12" x14ac:dyDescent="0.25">
      <c r="B62" s="4"/>
      <c r="L62" s="4"/>
    </row>
    <row r="63" spans="2:12" x14ac:dyDescent="0.25">
      <c r="B63" s="4"/>
      <c r="L63" s="4"/>
    </row>
    <row r="64" spans="2:12" x14ac:dyDescent="0.25">
      <c r="B64" s="4"/>
      <c r="L64" s="4"/>
    </row>
    <row r="65" spans="2:12" s="5" customFormat="1" x14ac:dyDescent="0.25">
      <c r="B65" s="6"/>
      <c r="D65" s="35" t="s">
        <v>33</v>
      </c>
      <c r="E65" s="8"/>
      <c r="F65" s="8"/>
      <c r="G65" s="35" t="s">
        <v>34</v>
      </c>
      <c r="H65" s="8"/>
      <c r="I65" s="8"/>
      <c r="J65" s="8"/>
      <c r="K65" s="8"/>
      <c r="L65" s="6"/>
    </row>
    <row r="66" spans="2:12" x14ac:dyDescent="0.25">
      <c r="B66" s="4"/>
      <c r="L66" s="4"/>
    </row>
    <row r="67" spans="2:12" x14ac:dyDescent="0.25">
      <c r="B67" s="4"/>
      <c r="L67" s="4"/>
    </row>
    <row r="68" spans="2:12" x14ac:dyDescent="0.25">
      <c r="B68" s="4"/>
      <c r="L68" s="4"/>
    </row>
    <row r="69" spans="2:12" x14ac:dyDescent="0.25">
      <c r="B69" s="4"/>
      <c r="L69" s="4"/>
    </row>
    <row r="70" spans="2:12" x14ac:dyDescent="0.25">
      <c r="B70" s="4"/>
      <c r="L70" s="4"/>
    </row>
    <row r="71" spans="2:12" x14ac:dyDescent="0.25">
      <c r="B71" s="4"/>
      <c r="L71" s="4"/>
    </row>
    <row r="72" spans="2:12" x14ac:dyDescent="0.25">
      <c r="B72" s="4"/>
      <c r="L72" s="4"/>
    </row>
    <row r="73" spans="2:12" x14ac:dyDescent="0.25">
      <c r="B73" s="4"/>
      <c r="L73" s="4"/>
    </row>
    <row r="74" spans="2:12" x14ac:dyDescent="0.25">
      <c r="B74" s="4"/>
      <c r="L74" s="4"/>
    </row>
    <row r="75" spans="2:12" x14ac:dyDescent="0.25">
      <c r="B75" s="4"/>
      <c r="L75" s="4"/>
    </row>
    <row r="76" spans="2:12" s="5" customFormat="1" x14ac:dyDescent="0.25">
      <c r="B76" s="6"/>
      <c r="D76" s="36" t="s">
        <v>31</v>
      </c>
      <c r="E76" s="7"/>
      <c r="F76" s="37" t="s">
        <v>32</v>
      </c>
      <c r="G76" s="36" t="s">
        <v>31</v>
      </c>
      <c r="H76" s="7"/>
      <c r="I76" s="7"/>
      <c r="J76" s="38" t="s">
        <v>32</v>
      </c>
      <c r="K76" s="7"/>
      <c r="L76" s="6"/>
    </row>
    <row r="77" spans="2:12" s="5" customFormat="1" ht="14.45" customHeight="1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6"/>
    </row>
    <row r="81" spans="2:47" s="5" customFormat="1" ht="6.95" hidden="1" customHeight="1" x14ac:dyDescent="0.25"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6"/>
    </row>
    <row r="82" spans="2:47" s="5" customFormat="1" ht="24.95" hidden="1" customHeight="1" x14ac:dyDescent="0.25">
      <c r="B82" s="6"/>
      <c r="C82" s="16" t="s">
        <v>45</v>
      </c>
      <c r="L82" s="6"/>
    </row>
    <row r="83" spans="2:47" s="5" customFormat="1" ht="6.95" hidden="1" customHeight="1" x14ac:dyDescent="0.25">
      <c r="B83" s="6"/>
      <c r="L83" s="6"/>
    </row>
    <row r="84" spans="2:47" s="5" customFormat="1" ht="12" hidden="1" customHeight="1" x14ac:dyDescent="0.25">
      <c r="B84" s="6"/>
      <c r="C84" s="18" t="s">
        <v>2</v>
      </c>
      <c r="L84" s="6"/>
    </row>
    <row r="85" spans="2:47" s="5" customFormat="1" ht="16.5" hidden="1" customHeight="1" x14ac:dyDescent="0.25">
      <c r="B85" s="6"/>
      <c r="E85" s="136" t="str">
        <f>E7</f>
        <v xml:space="preserve"> Rekonštrukcia priestorov SZ Podunajske Biskupice  DPB a.s. </v>
      </c>
      <c r="F85" s="137"/>
      <c r="G85" s="137"/>
      <c r="H85" s="137"/>
      <c r="L85" s="6"/>
    </row>
    <row r="86" spans="2:47" s="5" customFormat="1" ht="12" hidden="1" customHeight="1" x14ac:dyDescent="0.25">
      <c r="B86" s="6"/>
      <c r="C86" s="18" t="s">
        <v>43</v>
      </c>
      <c r="L86" s="6"/>
    </row>
    <row r="87" spans="2:47" s="5" customFormat="1" ht="16.5" hidden="1" customHeight="1" x14ac:dyDescent="0.25">
      <c r="B87" s="6"/>
      <c r="E87" s="131" t="str">
        <f>E9</f>
        <v xml:space="preserve"> Časť architektonicko-konštrukčná</v>
      </c>
      <c r="F87" s="132"/>
      <c r="G87" s="132"/>
      <c r="H87" s="132"/>
      <c r="L87" s="6"/>
    </row>
    <row r="88" spans="2:47" s="5" customFormat="1" ht="6.95" hidden="1" customHeight="1" x14ac:dyDescent="0.25">
      <c r="B88" s="6"/>
      <c r="L88" s="6"/>
    </row>
    <row r="89" spans="2:47" s="5" customFormat="1" ht="12" hidden="1" customHeight="1" x14ac:dyDescent="0.25">
      <c r="B89" s="6"/>
      <c r="C89" s="18" t="s">
        <v>5</v>
      </c>
      <c r="F89" s="19" t="str">
        <f>F12</f>
        <v>Bratislava</v>
      </c>
      <c r="I89" s="18" t="s">
        <v>7</v>
      </c>
      <c r="J89" s="20" t="str">
        <f>IF(J12="","",J12)</f>
        <v/>
      </c>
      <c r="L89" s="6"/>
    </row>
    <row r="90" spans="2:47" s="5" customFormat="1" ht="6.95" hidden="1" customHeight="1" x14ac:dyDescent="0.25">
      <c r="B90" s="6"/>
      <c r="L90" s="6"/>
    </row>
    <row r="91" spans="2:47" s="5" customFormat="1" ht="25.7" hidden="1" customHeight="1" x14ac:dyDescent="0.25">
      <c r="B91" s="6"/>
      <c r="C91" s="18" t="s">
        <v>8</v>
      </c>
      <c r="F91" s="19" t="str">
        <f>E15</f>
        <v>DPB, a.s., Bratislava</v>
      </c>
      <c r="I91" s="18" t="s">
        <v>13</v>
      </c>
      <c r="J91" s="39">
        <f>E21</f>
        <v>0</v>
      </c>
      <c r="L91" s="6"/>
    </row>
    <row r="92" spans="2:47" s="5" customFormat="1" ht="25.7" hidden="1" customHeight="1" x14ac:dyDescent="0.25">
      <c r="B92" s="6"/>
      <c r="C92" s="18" t="s">
        <v>12</v>
      </c>
      <c r="F92" s="19" t="str">
        <f>IF(E18="","",E18)</f>
        <v/>
      </c>
      <c r="I92" s="18" t="s">
        <v>14</v>
      </c>
      <c r="J92" s="39">
        <f>E24</f>
        <v>0</v>
      </c>
      <c r="L92" s="6"/>
    </row>
    <row r="93" spans="2:47" s="5" customFormat="1" ht="10.35" hidden="1" customHeight="1" x14ac:dyDescent="0.25">
      <c r="B93" s="6"/>
      <c r="L93" s="6"/>
    </row>
    <row r="94" spans="2:47" s="5" customFormat="1" ht="29.25" hidden="1" customHeight="1" x14ac:dyDescent="0.25">
      <c r="B94" s="6"/>
      <c r="C94" s="40" t="s">
        <v>46</v>
      </c>
      <c r="D94" s="29"/>
      <c r="E94" s="29"/>
      <c r="F94" s="29"/>
      <c r="G94" s="29"/>
      <c r="H94" s="29"/>
      <c r="I94" s="29"/>
      <c r="J94" s="41" t="s">
        <v>47</v>
      </c>
      <c r="K94" s="29"/>
      <c r="L94" s="6"/>
    </row>
    <row r="95" spans="2:47" s="5" customFormat="1" ht="10.35" hidden="1" customHeight="1" x14ac:dyDescent="0.25">
      <c r="B95" s="6"/>
      <c r="L95" s="6"/>
    </row>
    <row r="96" spans="2:47" s="5" customFormat="1" ht="22.9" hidden="1" customHeight="1" x14ac:dyDescent="0.25">
      <c r="B96" s="6"/>
      <c r="C96" s="42" t="s">
        <v>48</v>
      </c>
      <c r="J96" s="24">
        <f>J131</f>
        <v>0</v>
      </c>
      <c r="L96" s="6"/>
      <c r="AU96" s="1" t="s">
        <v>49</v>
      </c>
    </row>
    <row r="97" spans="2:12" s="43" customFormat="1" ht="24.95" hidden="1" customHeight="1" x14ac:dyDescent="0.25">
      <c r="B97" s="44"/>
      <c r="D97" s="45" t="s">
        <v>50</v>
      </c>
      <c r="E97" s="46"/>
      <c r="F97" s="46"/>
      <c r="G97" s="46"/>
      <c r="H97" s="46"/>
      <c r="I97" s="46"/>
      <c r="J97" s="47">
        <f>J132</f>
        <v>0</v>
      </c>
      <c r="L97" s="44"/>
    </row>
    <row r="98" spans="2:12" s="48" customFormat="1" ht="19.899999999999999" hidden="1" customHeight="1" x14ac:dyDescent="0.25">
      <c r="B98" s="49"/>
      <c r="D98" s="50" t="s">
        <v>51</v>
      </c>
      <c r="E98" s="51"/>
      <c r="F98" s="51"/>
      <c r="G98" s="51"/>
      <c r="H98" s="51"/>
      <c r="I98" s="51"/>
      <c r="J98" s="52">
        <f>J133</f>
        <v>0</v>
      </c>
      <c r="L98" s="49"/>
    </row>
    <row r="99" spans="2:12" s="48" customFormat="1" ht="19.899999999999999" hidden="1" customHeight="1" x14ac:dyDescent="0.25">
      <c r="B99" s="49"/>
      <c r="D99" s="50" t="s">
        <v>52</v>
      </c>
      <c r="E99" s="51"/>
      <c r="F99" s="51"/>
      <c r="G99" s="51"/>
      <c r="H99" s="51"/>
      <c r="I99" s="51"/>
      <c r="J99" s="52">
        <f>J137</f>
        <v>0</v>
      </c>
      <c r="L99" s="49"/>
    </row>
    <row r="100" spans="2:12" s="48" customFormat="1" ht="19.899999999999999" hidden="1" customHeight="1" x14ac:dyDescent="0.25">
      <c r="B100" s="49"/>
      <c r="D100" s="50" t="s">
        <v>53</v>
      </c>
      <c r="E100" s="51"/>
      <c r="F100" s="51"/>
      <c r="G100" s="51"/>
      <c r="H100" s="51"/>
      <c r="I100" s="51"/>
      <c r="J100" s="52">
        <f>J142</f>
        <v>0</v>
      </c>
      <c r="L100" s="49"/>
    </row>
    <row r="101" spans="2:12" s="43" customFormat="1" ht="24.95" hidden="1" customHeight="1" x14ac:dyDescent="0.25">
      <c r="B101" s="44"/>
      <c r="D101" s="45" t="s">
        <v>54</v>
      </c>
      <c r="E101" s="46"/>
      <c r="F101" s="46"/>
      <c r="G101" s="46"/>
      <c r="H101" s="46"/>
      <c r="I101" s="46"/>
      <c r="J101" s="47" t="e">
        <f>#REF!</f>
        <v>#REF!</v>
      </c>
      <c r="L101" s="44"/>
    </row>
    <row r="102" spans="2:12" s="48" customFormat="1" ht="19.899999999999999" hidden="1" customHeight="1" x14ac:dyDescent="0.25">
      <c r="B102" s="49"/>
      <c r="D102" s="50" t="s">
        <v>55</v>
      </c>
      <c r="E102" s="51"/>
      <c r="F102" s="51"/>
      <c r="G102" s="51"/>
      <c r="H102" s="51"/>
      <c r="I102" s="51"/>
      <c r="J102" s="52" t="e">
        <f>#REF!</f>
        <v>#REF!</v>
      </c>
      <c r="L102" s="49"/>
    </row>
    <row r="103" spans="2:12" s="48" customFormat="1" ht="19.899999999999999" hidden="1" customHeight="1" x14ac:dyDescent="0.25">
      <c r="B103" s="49"/>
      <c r="D103" s="50" t="s">
        <v>56</v>
      </c>
      <c r="E103" s="51"/>
      <c r="F103" s="51"/>
      <c r="G103" s="51"/>
      <c r="H103" s="51"/>
      <c r="I103" s="51"/>
      <c r="J103" s="52">
        <f>J144</f>
        <v>0</v>
      </c>
      <c r="L103" s="49"/>
    </row>
    <row r="104" spans="2:12" s="48" customFormat="1" ht="19.899999999999999" hidden="1" customHeight="1" x14ac:dyDescent="0.25">
      <c r="B104" s="49"/>
      <c r="D104" s="50" t="s">
        <v>57</v>
      </c>
      <c r="E104" s="51"/>
      <c r="F104" s="51"/>
      <c r="G104" s="51"/>
      <c r="H104" s="51"/>
      <c r="I104" s="51"/>
      <c r="J104" s="52" t="e">
        <f>#REF!</f>
        <v>#REF!</v>
      </c>
      <c r="L104" s="49"/>
    </row>
    <row r="105" spans="2:12" s="48" customFormat="1" ht="19.899999999999999" hidden="1" customHeight="1" x14ac:dyDescent="0.25">
      <c r="B105" s="49"/>
      <c r="D105" s="50" t="s">
        <v>58</v>
      </c>
      <c r="E105" s="51"/>
      <c r="F105" s="51"/>
      <c r="G105" s="51"/>
      <c r="H105" s="51"/>
      <c r="I105" s="51"/>
      <c r="J105" s="52" t="e">
        <f>#REF!</f>
        <v>#REF!</v>
      </c>
      <c r="L105" s="49"/>
    </row>
    <row r="106" spans="2:12" s="48" customFormat="1" ht="19.899999999999999" hidden="1" customHeight="1" x14ac:dyDescent="0.25">
      <c r="B106" s="49"/>
      <c r="D106" s="50" t="s">
        <v>59</v>
      </c>
      <c r="E106" s="51"/>
      <c r="F106" s="51"/>
      <c r="G106" s="51"/>
      <c r="H106" s="51"/>
      <c r="I106" s="51"/>
      <c r="J106" s="52" t="e">
        <f>#REF!</f>
        <v>#REF!</v>
      </c>
      <c r="L106" s="49"/>
    </row>
    <row r="107" spans="2:12" s="48" customFormat="1" ht="19.899999999999999" hidden="1" customHeight="1" x14ac:dyDescent="0.25">
      <c r="B107" s="49"/>
      <c r="D107" s="50" t="s">
        <v>60</v>
      </c>
      <c r="E107" s="51"/>
      <c r="F107" s="51"/>
      <c r="G107" s="51"/>
      <c r="H107" s="51"/>
      <c r="I107" s="51"/>
      <c r="J107" s="52">
        <f>J154</f>
        <v>0</v>
      </c>
      <c r="L107" s="49"/>
    </row>
    <row r="108" spans="2:12" s="48" customFormat="1" ht="19.899999999999999" hidden="1" customHeight="1" x14ac:dyDescent="0.25">
      <c r="B108" s="49"/>
      <c r="D108" s="50" t="s">
        <v>61</v>
      </c>
      <c r="E108" s="51"/>
      <c r="F108" s="51"/>
      <c r="G108" s="51"/>
      <c r="H108" s="51"/>
      <c r="I108" s="51"/>
      <c r="J108" s="52" t="e">
        <f>#REF!</f>
        <v>#REF!</v>
      </c>
      <c r="L108" s="49"/>
    </row>
    <row r="109" spans="2:12" s="48" customFormat="1" ht="19.899999999999999" hidden="1" customHeight="1" x14ac:dyDescent="0.25">
      <c r="B109" s="49"/>
      <c r="D109" s="50" t="s">
        <v>62</v>
      </c>
      <c r="E109" s="51"/>
      <c r="F109" s="51"/>
      <c r="G109" s="51"/>
      <c r="H109" s="51"/>
      <c r="I109" s="51"/>
      <c r="J109" s="52" t="e">
        <f>#REF!</f>
        <v>#REF!</v>
      </c>
      <c r="L109" s="49"/>
    </row>
    <row r="110" spans="2:12" s="48" customFormat="1" ht="19.899999999999999" hidden="1" customHeight="1" x14ac:dyDescent="0.25">
      <c r="B110" s="49"/>
      <c r="D110" s="50" t="s">
        <v>63</v>
      </c>
      <c r="E110" s="51"/>
      <c r="F110" s="51"/>
      <c r="G110" s="51"/>
      <c r="H110" s="51"/>
      <c r="I110" s="51"/>
      <c r="J110" s="52" t="e">
        <f>#REF!</f>
        <v>#REF!</v>
      </c>
      <c r="L110" s="49"/>
    </row>
    <row r="111" spans="2:12" s="43" customFormat="1" ht="24.95" hidden="1" customHeight="1" x14ac:dyDescent="0.25">
      <c r="B111" s="44"/>
      <c r="D111" s="45" t="s">
        <v>64</v>
      </c>
      <c r="E111" s="46"/>
      <c r="F111" s="46"/>
      <c r="G111" s="46"/>
      <c r="H111" s="46"/>
      <c r="I111" s="46"/>
      <c r="J111" s="47" t="e">
        <f>#REF!</f>
        <v>#REF!</v>
      </c>
      <c r="L111" s="44"/>
    </row>
    <row r="112" spans="2:12" s="5" customFormat="1" ht="21.75" hidden="1" customHeight="1" x14ac:dyDescent="0.25">
      <c r="B112" s="6"/>
      <c r="L112" s="6"/>
    </row>
    <row r="113" spans="2:12" s="5" customFormat="1" ht="6.95" hidden="1" customHeight="1" x14ac:dyDescent="0.25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6"/>
    </row>
    <row r="114" spans="2:12" hidden="1" x14ac:dyDescent="0.25"/>
    <row r="115" spans="2:12" hidden="1" x14ac:dyDescent="0.25"/>
    <row r="116" spans="2:12" hidden="1" x14ac:dyDescent="0.25"/>
    <row r="117" spans="2:12" s="5" customFormat="1" ht="6.95" customHeight="1" x14ac:dyDescent="0.25"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6"/>
    </row>
    <row r="118" spans="2:12" s="5" customFormat="1" ht="24.95" customHeight="1" x14ac:dyDescent="0.25">
      <c r="B118" s="6"/>
      <c r="C118" s="16" t="s">
        <v>65</v>
      </c>
      <c r="L118" s="6"/>
    </row>
    <row r="119" spans="2:12" s="5" customFormat="1" ht="6.95" customHeight="1" x14ac:dyDescent="0.25">
      <c r="B119" s="6"/>
      <c r="L119" s="6"/>
    </row>
    <row r="120" spans="2:12" s="5" customFormat="1" ht="12" customHeight="1" x14ac:dyDescent="0.25">
      <c r="B120" s="6"/>
      <c r="C120" s="18" t="s">
        <v>2</v>
      </c>
      <c r="L120" s="6"/>
    </row>
    <row r="121" spans="2:12" s="5" customFormat="1" ht="16.5" customHeight="1" x14ac:dyDescent="0.25">
      <c r="B121" s="6"/>
      <c r="E121" s="133" t="str">
        <f>E7</f>
        <v xml:space="preserve"> Rekonštrukcia priestorov SZ Podunajske Biskupice  DPB a.s. </v>
      </c>
      <c r="F121" s="134"/>
      <c r="G121" s="134"/>
      <c r="H121" s="134"/>
      <c r="L121" s="6"/>
    </row>
    <row r="122" spans="2:12" s="5" customFormat="1" ht="12" customHeight="1" x14ac:dyDescent="0.25">
      <c r="B122" s="6"/>
      <c r="C122" s="18" t="s">
        <v>43</v>
      </c>
      <c r="L122" s="6"/>
    </row>
    <row r="123" spans="2:12" s="5" customFormat="1" ht="16.5" customHeight="1" x14ac:dyDescent="0.25">
      <c r="B123" s="6"/>
      <c r="E123" s="131" t="str">
        <f>E9</f>
        <v xml:space="preserve"> Časť architektonicko-konštrukčná</v>
      </c>
      <c r="F123" s="132"/>
      <c r="G123" s="132"/>
      <c r="H123" s="132"/>
      <c r="L123" s="6"/>
    </row>
    <row r="124" spans="2:12" s="5" customFormat="1" ht="6.95" customHeight="1" x14ac:dyDescent="0.25">
      <c r="B124" s="6"/>
      <c r="L124" s="6"/>
    </row>
    <row r="125" spans="2:12" s="5" customFormat="1" ht="12" customHeight="1" x14ac:dyDescent="0.25">
      <c r="B125" s="6"/>
      <c r="C125" s="18" t="s">
        <v>5</v>
      </c>
      <c r="F125" s="19" t="str">
        <f>F12</f>
        <v>Bratislava</v>
      </c>
      <c r="I125" s="18" t="s">
        <v>7</v>
      </c>
      <c r="J125" s="20" t="str">
        <f>IF(J12="","",J12)</f>
        <v/>
      </c>
      <c r="L125" s="6"/>
    </row>
    <row r="126" spans="2:12" s="5" customFormat="1" ht="6.95" customHeight="1" x14ac:dyDescent="0.25">
      <c r="B126" s="6"/>
      <c r="L126" s="6"/>
    </row>
    <row r="127" spans="2:12" s="5" customFormat="1" ht="25.7" customHeight="1" x14ac:dyDescent="0.25">
      <c r="B127" s="6"/>
      <c r="C127" s="18" t="s">
        <v>8</v>
      </c>
      <c r="F127" s="19" t="str">
        <f>E15</f>
        <v>DPB, a.s., Bratislava</v>
      </c>
      <c r="I127" s="18" t="s">
        <v>13</v>
      </c>
      <c r="J127" s="39"/>
      <c r="L127" s="6"/>
    </row>
    <row r="128" spans="2:12" s="5" customFormat="1" ht="25.7" customHeight="1" x14ac:dyDescent="0.25">
      <c r="B128" s="6"/>
      <c r="C128" s="18" t="s">
        <v>12</v>
      </c>
      <c r="F128" s="19"/>
      <c r="I128" s="18" t="s">
        <v>14</v>
      </c>
      <c r="J128" s="39"/>
      <c r="L128" s="6"/>
    </row>
    <row r="129" spans="2:65" s="5" customFormat="1" ht="10.35" customHeight="1" x14ac:dyDescent="0.25">
      <c r="B129" s="6"/>
      <c r="L129" s="6"/>
    </row>
    <row r="130" spans="2:65" s="53" customFormat="1" ht="29.25" customHeight="1" x14ac:dyDescent="0.25">
      <c r="B130" s="54"/>
      <c r="C130" s="55" t="s">
        <v>66</v>
      </c>
      <c r="D130" s="56" t="s">
        <v>37</v>
      </c>
      <c r="E130" s="56" t="s">
        <v>35</v>
      </c>
      <c r="F130" s="56" t="s">
        <v>36</v>
      </c>
      <c r="G130" s="56" t="s">
        <v>67</v>
      </c>
      <c r="H130" s="56" t="s">
        <v>68</v>
      </c>
      <c r="I130" s="56" t="s">
        <v>69</v>
      </c>
      <c r="J130" s="57" t="s">
        <v>47</v>
      </c>
      <c r="K130" s="58" t="s">
        <v>70</v>
      </c>
      <c r="L130" s="54"/>
      <c r="M130" s="59" t="s">
        <v>0</v>
      </c>
      <c r="N130" s="60"/>
      <c r="O130" s="60"/>
      <c r="P130" s="60"/>
      <c r="Q130" s="60"/>
      <c r="R130" s="60"/>
      <c r="S130" s="60"/>
      <c r="T130" s="61"/>
    </row>
    <row r="131" spans="2:65" s="5" customFormat="1" ht="22.9" customHeight="1" x14ac:dyDescent="0.25">
      <c r="B131" s="6"/>
      <c r="C131" s="62" t="s">
        <v>48</v>
      </c>
      <c r="J131" s="63"/>
      <c r="L131" s="6"/>
      <c r="M131" s="15"/>
      <c r="N131" s="13"/>
      <c r="O131" s="13"/>
      <c r="P131" s="64"/>
      <c r="Q131" s="13"/>
      <c r="R131" s="64"/>
      <c r="S131" s="13"/>
      <c r="T131" s="65"/>
      <c r="AT131" s="1" t="s">
        <v>38</v>
      </c>
      <c r="AU131" s="1" t="s">
        <v>49</v>
      </c>
      <c r="BK131" s="66" t="e">
        <f>BK132+#REF!+#REF!</f>
        <v>#REF!</v>
      </c>
    </row>
    <row r="132" spans="2:65" s="67" customFormat="1" ht="25.9" customHeight="1" x14ac:dyDescent="0.2">
      <c r="B132" s="68"/>
      <c r="D132" s="69" t="s">
        <v>38</v>
      </c>
      <c r="E132" s="70" t="s">
        <v>71</v>
      </c>
      <c r="F132" s="70" t="s">
        <v>72</v>
      </c>
      <c r="J132" s="71">
        <f>SUM(J133,J137,J142,J144,J154)</f>
        <v>0</v>
      </c>
      <c r="L132" s="68"/>
      <c r="M132" s="72"/>
      <c r="P132" s="73"/>
      <c r="R132" s="73"/>
      <c r="T132" s="74"/>
      <c r="AR132" s="69" t="s">
        <v>40</v>
      </c>
      <c r="AT132" s="75" t="s">
        <v>38</v>
      </c>
      <c r="AU132" s="75" t="s">
        <v>39</v>
      </c>
      <c r="AY132" s="69" t="s">
        <v>73</v>
      </c>
      <c r="BK132" s="76">
        <f>BK133+BK137+BK142</f>
        <v>0</v>
      </c>
    </row>
    <row r="133" spans="2:65" s="67" customFormat="1" ht="22.9" customHeight="1" x14ac:dyDescent="0.2">
      <c r="B133" s="68"/>
      <c r="D133" s="69" t="s">
        <v>38</v>
      </c>
      <c r="E133" s="77" t="s">
        <v>74</v>
      </c>
      <c r="F133" s="77" t="s">
        <v>75</v>
      </c>
      <c r="J133" s="78"/>
      <c r="L133" s="68"/>
      <c r="M133" s="72"/>
      <c r="P133" s="73"/>
      <c r="R133" s="73"/>
      <c r="T133" s="74"/>
      <c r="AR133" s="69" t="s">
        <v>40</v>
      </c>
      <c r="AT133" s="75" t="s">
        <v>38</v>
      </c>
      <c r="AU133" s="75" t="s">
        <v>40</v>
      </c>
      <c r="AY133" s="69" t="s">
        <v>73</v>
      </c>
      <c r="BK133" s="76">
        <f>SUM(BK134:BK136)</f>
        <v>0</v>
      </c>
    </row>
    <row r="134" spans="2:65" s="5" customFormat="1" ht="16.5" customHeight="1" x14ac:dyDescent="0.25">
      <c r="B134" s="6"/>
      <c r="C134" s="92">
        <v>1</v>
      </c>
      <c r="D134" s="92" t="s">
        <v>84</v>
      </c>
      <c r="E134" s="93" t="s">
        <v>85</v>
      </c>
      <c r="F134" s="94" t="s">
        <v>86</v>
      </c>
      <c r="G134" s="95" t="s">
        <v>87</v>
      </c>
      <c r="H134" s="96">
        <v>5</v>
      </c>
      <c r="I134" s="97"/>
      <c r="J134" s="97"/>
      <c r="K134" s="98"/>
      <c r="L134" s="99"/>
      <c r="M134" s="100" t="s">
        <v>0</v>
      </c>
      <c r="N134" s="101"/>
      <c r="O134" s="88"/>
      <c r="P134" s="88"/>
      <c r="Q134" s="88"/>
      <c r="R134" s="88"/>
      <c r="S134" s="88"/>
      <c r="T134" s="89"/>
      <c r="AR134" s="90" t="s">
        <v>80</v>
      </c>
      <c r="AT134" s="90" t="s">
        <v>84</v>
      </c>
      <c r="AU134" s="90" t="s">
        <v>79</v>
      </c>
      <c r="AY134" s="1" t="s">
        <v>73</v>
      </c>
      <c r="BE134" s="91">
        <f t="shared" ref="BE134:BE136" si="0">IF(N134="základná",J134,0)</f>
        <v>0</v>
      </c>
      <c r="BF134" s="91">
        <f t="shared" ref="BF134:BF136" si="1">IF(N134="znížená",J134,0)</f>
        <v>0</v>
      </c>
      <c r="BG134" s="91">
        <f t="shared" ref="BG134:BG136" si="2">IF(N134="zákl. prenesená",J134,0)</f>
        <v>0</v>
      </c>
      <c r="BH134" s="91">
        <f t="shared" ref="BH134:BH136" si="3">IF(N134="zníž. prenesená",J134,0)</f>
        <v>0</v>
      </c>
      <c r="BI134" s="91">
        <f t="shared" ref="BI134:BI136" si="4">IF(N134="nulová",J134,0)</f>
        <v>0</v>
      </c>
      <c r="BJ134" s="1" t="s">
        <v>79</v>
      </c>
      <c r="BK134" s="91">
        <f t="shared" ref="BK134:BK136" si="5">ROUND(I134*H134,2)</f>
        <v>0</v>
      </c>
      <c r="BL134" s="1" t="s">
        <v>78</v>
      </c>
      <c r="BM134" s="90" t="s">
        <v>88</v>
      </c>
    </row>
    <row r="135" spans="2:65" s="5" customFormat="1" ht="21.75" customHeight="1" x14ac:dyDescent="0.25">
      <c r="B135" s="6"/>
      <c r="C135" s="92">
        <v>2</v>
      </c>
      <c r="D135" s="92" t="s">
        <v>84</v>
      </c>
      <c r="E135" s="93" t="s">
        <v>89</v>
      </c>
      <c r="F135" s="94" t="s">
        <v>90</v>
      </c>
      <c r="G135" s="95" t="s">
        <v>87</v>
      </c>
      <c r="H135" s="96">
        <v>3</v>
      </c>
      <c r="I135" s="97"/>
      <c r="J135" s="97"/>
      <c r="K135" s="98"/>
      <c r="L135" s="99"/>
      <c r="M135" s="100" t="s">
        <v>0</v>
      </c>
      <c r="N135" s="101"/>
      <c r="O135" s="88"/>
      <c r="P135" s="88"/>
      <c r="Q135" s="88"/>
      <c r="R135" s="88"/>
      <c r="S135" s="88"/>
      <c r="T135" s="89"/>
      <c r="AR135" s="90" t="s">
        <v>80</v>
      </c>
      <c r="AT135" s="90" t="s">
        <v>84</v>
      </c>
      <c r="AU135" s="90" t="s">
        <v>79</v>
      </c>
      <c r="AY135" s="1" t="s">
        <v>73</v>
      </c>
      <c r="BE135" s="91">
        <f t="shared" si="0"/>
        <v>0</v>
      </c>
      <c r="BF135" s="91">
        <f t="shared" si="1"/>
        <v>0</v>
      </c>
      <c r="BG135" s="91">
        <f t="shared" si="2"/>
        <v>0</v>
      </c>
      <c r="BH135" s="91">
        <f t="shared" si="3"/>
        <v>0</v>
      </c>
      <c r="BI135" s="91">
        <f t="shared" si="4"/>
        <v>0</v>
      </c>
      <c r="BJ135" s="1" t="s">
        <v>79</v>
      </c>
      <c r="BK135" s="91">
        <f t="shared" si="5"/>
        <v>0</v>
      </c>
      <c r="BL135" s="1" t="s">
        <v>78</v>
      </c>
      <c r="BM135" s="90" t="s">
        <v>91</v>
      </c>
    </row>
    <row r="136" spans="2:65" s="5" customFormat="1" ht="21.75" customHeight="1" x14ac:dyDescent="0.25">
      <c r="B136" s="6"/>
      <c r="C136" s="79">
        <v>3</v>
      </c>
      <c r="D136" s="79" t="s">
        <v>76</v>
      </c>
      <c r="E136" s="80" t="s">
        <v>92</v>
      </c>
      <c r="F136" s="81" t="s">
        <v>153</v>
      </c>
      <c r="G136" s="82" t="s">
        <v>77</v>
      </c>
      <c r="H136" s="83">
        <v>11.65</v>
      </c>
      <c r="I136" s="84"/>
      <c r="J136" s="84"/>
      <c r="K136" s="85"/>
      <c r="L136" s="6"/>
      <c r="M136" s="86" t="s">
        <v>0</v>
      </c>
      <c r="N136" s="87"/>
      <c r="O136" s="88"/>
      <c r="P136" s="88"/>
      <c r="Q136" s="88"/>
      <c r="R136" s="88"/>
      <c r="S136" s="88"/>
      <c r="T136" s="89"/>
      <c r="AR136" s="90" t="s">
        <v>78</v>
      </c>
      <c r="AT136" s="90" t="s">
        <v>76</v>
      </c>
      <c r="AU136" s="90" t="s">
        <v>79</v>
      </c>
      <c r="AY136" s="1" t="s">
        <v>73</v>
      </c>
      <c r="BE136" s="91">
        <f t="shared" si="0"/>
        <v>0</v>
      </c>
      <c r="BF136" s="91">
        <f t="shared" si="1"/>
        <v>0</v>
      </c>
      <c r="BG136" s="91">
        <f t="shared" si="2"/>
        <v>0</v>
      </c>
      <c r="BH136" s="91">
        <f t="shared" si="3"/>
        <v>0</v>
      </c>
      <c r="BI136" s="91">
        <f t="shared" si="4"/>
        <v>0</v>
      </c>
      <c r="BJ136" s="1" t="s">
        <v>79</v>
      </c>
      <c r="BK136" s="91">
        <f t="shared" si="5"/>
        <v>0</v>
      </c>
      <c r="BL136" s="1" t="s">
        <v>78</v>
      </c>
      <c r="BM136" s="90" t="s">
        <v>93</v>
      </c>
    </row>
    <row r="137" spans="2:65" s="67" customFormat="1" ht="22.9" customHeight="1" x14ac:dyDescent="0.2">
      <c r="B137" s="68"/>
      <c r="D137" s="69" t="s">
        <v>38</v>
      </c>
      <c r="E137" s="77" t="s">
        <v>81</v>
      </c>
      <c r="F137" s="77" t="s">
        <v>94</v>
      </c>
      <c r="J137" s="78"/>
      <c r="L137" s="68"/>
      <c r="M137" s="72"/>
      <c r="P137" s="73"/>
      <c r="R137" s="73"/>
      <c r="T137" s="74"/>
      <c r="AR137" s="69" t="s">
        <v>40</v>
      </c>
      <c r="AT137" s="75" t="s">
        <v>38</v>
      </c>
      <c r="AU137" s="75" t="s">
        <v>40</v>
      </c>
      <c r="AY137" s="69" t="s">
        <v>73</v>
      </c>
      <c r="BK137" s="76">
        <f>SUM(BK138:BK141)</f>
        <v>0</v>
      </c>
    </row>
    <row r="138" spans="2:65" s="117" customFormat="1" ht="16.5" customHeight="1" x14ac:dyDescent="0.25">
      <c r="B138" s="105"/>
      <c r="C138" s="106">
        <v>4</v>
      </c>
      <c r="D138" s="106" t="s">
        <v>76</v>
      </c>
      <c r="E138" s="107" t="s">
        <v>96</v>
      </c>
      <c r="F138" s="108" t="s">
        <v>97</v>
      </c>
      <c r="G138" s="109" t="s">
        <v>77</v>
      </c>
      <c r="H138" s="110">
        <v>11.65</v>
      </c>
      <c r="I138" s="111"/>
      <c r="J138" s="111"/>
      <c r="K138" s="112"/>
      <c r="L138" s="105"/>
      <c r="M138" s="113" t="s">
        <v>0</v>
      </c>
      <c r="N138" s="114"/>
      <c r="O138" s="115"/>
      <c r="P138" s="115"/>
      <c r="Q138" s="115"/>
      <c r="R138" s="115"/>
      <c r="S138" s="115"/>
      <c r="T138" s="116"/>
      <c r="AR138" s="118" t="s">
        <v>78</v>
      </c>
      <c r="AT138" s="118" t="s">
        <v>76</v>
      </c>
      <c r="AU138" s="118" t="s">
        <v>79</v>
      </c>
      <c r="AY138" s="119" t="s">
        <v>73</v>
      </c>
      <c r="BE138" s="120">
        <f t="shared" ref="BE138:BE141" si="6">IF(N138="základná",J138,0)</f>
        <v>0</v>
      </c>
      <c r="BF138" s="120">
        <f t="shared" ref="BF138:BF141" si="7">IF(N138="znížená",J138,0)</f>
        <v>0</v>
      </c>
      <c r="BG138" s="120">
        <f t="shared" ref="BG138:BG141" si="8">IF(N138="zákl. prenesená",J138,0)</f>
        <v>0</v>
      </c>
      <c r="BH138" s="120">
        <f t="shared" ref="BH138:BH141" si="9">IF(N138="zníž. prenesená",J138,0)</f>
        <v>0</v>
      </c>
      <c r="BI138" s="120">
        <f t="shared" ref="BI138:BI141" si="10">IF(N138="nulová",J138,0)</f>
        <v>0</v>
      </c>
      <c r="BJ138" s="119" t="s">
        <v>79</v>
      </c>
      <c r="BK138" s="120">
        <f t="shared" ref="BK138:BK141" si="11">ROUND(I138*H138,2)</f>
        <v>0</v>
      </c>
      <c r="BL138" s="119" t="s">
        <v>78</v>
      </c>
      <c r="BM138" s="118" t="s">
        <v>98</v>
      </c>
    </row>
    <row r="139" spans="2:65" s="117" customFormat="1" ht="21.75" customHeight="1" x14ac:dyDescent="0.25">
      <c r="B139" s="105"/>
      <c r="C139" s="106">
        <v>5</v>
      </c>
      <c r="D139" s="106" t="s">
        <v>76</v>
      </c>
      <c r="E139" s="107" t="s">
        <v>99</v>
      </c>
      <c r="F139" s="108" t="s">
        <v>158</v>
      </c>
      <c r="G139" s="109" t="s">
        <v>77</v>
      </c>
      <c r="H139" s="110">
        <v>8.5</v>
      </c>
      <c r="I139" s="111"/>
      <c r="J139" s="111"/>
      <c r="K139" s="112"/>
      <c r="L139" s="105"/>
      <c r="M139" s="113" t="s">
        <v>0</v>
      </c>
      <c r="N139" s="114"/>
      <c r="O139" s="115"/>
      <c r="P139" s="115"/>
      <c r="Q139" s="115"/>
      <c r="R139" s="115"/>
      <c r="S139" s="115"/>
      <c r="T139" s="116"/>
      <c r="AR139" s="118" t="s">
        <v>78</v>
      </c>
      <c r="AT139" s="118" t="s">
        <v>76</v>
      </c>
      <c r="AU139" s="118" t="s">
        <v>79</v>
      </c>
      <c r="AY139" s="119" t="s">
        <v>73</v>
      </c>
      <c r="BE139" s="120">
        <f t="shared" si="6"/>
        <v>0</v>
      </c>
      <c r="BF139" s="120">
        <f t="shared" si="7"/>
        <v>0</v>
      </c>
      <c r="BG139" s="120">
        <f t="shared" si="8"/>
        <v>0</v>
      </c>
      <c r="BH139" s="120">
        <f t="shared" si="9"/>
        <v>0</v>
      </c>
      <c r="BI139" s="120">
        <f t="shared" si="10"/>
        <v>0</v>
      </c>
      <c r="BJ139" s="119" t="s">
        <v>79</v>
      </c>
      <c r="BK139" s="120">
        <f t="shared" si="11"/>
        <v>0</v>
      </c>
      <c r="BL139" s="119" t="s">
        <v>78</v>
      </c>
      <c r="BM139" s="118" t="s">
        <v>100</v>
      </c>
    </row>
    <row r="140" spans="2:65" s="5" customFormat="1" ht="21.75" customHeight="1" x14ac:dyDescent="0.25">
      <c r="B140" s="6"/>
      <c r="C140" s="79">
        <v>6</v>
      </c>
      <c r="D140" s="79" t="s">
        <v>76</v>
      </c>
      <c r="E140" s="80" t="s">
        <v>103</v>
      </c>
      <c r="F140" s="81" t="s">
        <v>104</v>
      </c>
      <c r="G140" s="82" t="s">
        <v>154</v>
      </c>
      <c r="H140" s="103">
        <v>1</v>
      </c>
      <c r="I140" s="102"/>
      <c r="J140" s="84"/>
      <c r="K140" s="85"/>
      <c r="L140" s="6"/>
      <c r="M140" s="86" t="s">
        <v>0</v>
      </c>
      <c r="N140" s="87"/>
      <c r="O140" s="88"/>
      <c r="P140" s="88"/>
      <c r="Q140" s="88"/>
      <c r="R140" s="88"/>
      <c r="S140" s="88"/>
      <c r="T140" s="89"/>
      <c r="AR140" s="90" t="s">
        <v>78</v>
      </c>
      <c r="AT140" s="90" t="s">
        <v>76</v>
      </c>
      <c r="AU140" s="90" t="s">
        <v>79</v>
      </c>
      <c r="AY140" s="1" t="s">
        <v>73</v>
      </c>
      <c r="BE140" s="91">
        <f t="shared" si="6"/>
        <v>0</v>
      </c>
      <c r="BF140" s="91">
        <f t="shared" si="7"/>
        <v>0</v>
      </c>
      <c r="BG140" s="91">
        <f t="shared" si="8"/>
        <v>0</v>
      </c>
      <c r="BH140" s="91">
        <f t="shared" si="9"/>
        <v>0</v>
      </c>
      <c r="BI140" s="91">
        <f t="shared" si="10"/>
        <v>0</v>
      </c>
      <c r="BJ140" s="1" t="s">
        <v>79</v>
      </c>
      <c r="BK140" s="91">
        <f t="shared" si="11"/>
        <v>0</v>
      </c>
      <c r="BL140" s="1" t="s">
        <v>78</v>
      </c>
      <c r="BM140" s="90" t="s">
        <v>105</v>
      </c>
    </row>
    <row r="141" spans="2:65" s="5" customFormat="1" ht="16.5" customHeight="1" x14ac:dyDescent="0.25">
      <c r="B141" s="6"/>
      <c r="C141" s="79">
        <v>7</v>
      </c>
      <c r="D141" s="79" t="s">
        <v>76</v>
      </c>
      <c r="E141" s="80" t="s">
        <v>106</v>
      </c>
      <c r="F141" s="81" t="s">
        <v>107</v>
      </c>
      <c r="G141" s="82" t="s">
        <v>95</v>
      </c>
      <c r="H141" s="103">
        <v>1</v>
      </c>
      <c r="I141" s="102"/>
      <c r="J141" s="84"/>
      <c r="K141" s="85"/>
      <c r="L141" s="6"/>
      <c r="M141" s="86" t="s">
        <v>0</v>
      </c>
      <c r="N141" s="87"/>
      <c r="O141" s="88"/>
      <c r="P141" s="88"/>
      <c r="Q141" s="88"/>
      <c r="R141" s="88"/>
      <c r="S141" s="88"/>
      <c r="T141" s="89"/>
      <c r="AR141" s="90" t="s">
        <v>78</v>
      </c>
      <c r="AT141" s="90" t="s">
        <v>76</v>
      </c>
      <c r="AU141" s="90" t="s">
        <v>79</v>
      </c>
      <c r="AY141" s="1" t="s">
        <v>73</v>
      </c>
      <c r="BE141" s="91">
        <f t="shared" si="6"/>
        <v>0</v>
      </c>
      <c r="BF141" s="91">
        <f t="shared" si="7"/>
        <v>0</v>
      </c>
      <c r="BG141" s="91">
        <f t="shared" si="8"/>
        <v>0</v>
      </c>
      <c r="BH141" s="91">
        <f t="shared" si="9"/>
        <v>0</v>
      </c>
      <c r="BI141" s="91">
        <f t="shared" si="10"/>
        <v>0</v>
      </c>
      <c r="BJ141" s="1" t="s">
        <v>79</v>
      </c>
      <c r="BK141" s="91">
        <f t="shared" si="11"/>
        <v>0</v>
      </c>
      <c r="BL141" s="1" t="s">
        <v>78</v>
      </c>
      <c r="BM141" s="90" t="s">
        <v>108</v>
      </c>
    </row>
    <row r="142" spans="2:65" s="67" customFormat="1" ht="22.9" customHeight="1" x14ac:dyDescent="0.2">
      <c r="B142" s="68"/>
      <c r="D142" s="69" t="s">
        <v>38</v>
      </c>
      <c r="E142" s="77" t="s">
        <v>109</v>
      </c>
      <c r="F142" s="77" t="s">
        <v>110</v>
      </c>
      <c r="H142" s="104"/>
      <c r="J142" s="78"/>
      <c r="L142" s="68"/>
      <c r="M142" s="72"/>
      <c r="P142" s="73"/>
      <c r="R142" s="73"/>
      <c r="T142" s="74"/>
      <c r="AR142" s="69" t="s">
        <v>40</v>
      </c>
      <c r="AT142" s="75" t="s">
        <v>38</v>
      </c>
      <c r="AU142" s="75" t="s">
        <v>40</v>
      </c>
      <c r="AY142" s="69" t="s">
        <v>73</v>
      </c>
      <c r="BK142" s="76">
        <f>BK143</f>
        <v>0</v>
      </c>
    </row>
    <row r="143" spans="2:65" s="5" customFormat="1" ht="21.75" customHeight="1" x14ac:dyDescent="0.25">
      <c r="B143" s="6"/>
      <c r="C143" s="79">
        <v>8</v>
      </c>
      <c r="D143" s="79" t="s">
        <v>76</v>
      </c>
      <c r="E143" s="80" t="s">
        <v>111</v>
      </c>
      <c r="F143" s="81" t="s">
        <v>112</v>
      </c>
      <c r="G143" s="82" t="s">
        <v>102</v>
      </c>
      <c r="H143" s="103">
        <v>0.85</v>
      </c>
      <c r="I143" s="84"/>
      <c r="J143" s="84"/>
      <c r="K143" s="85"/>
      <c r="L143" s="6"/>
      <c r="M143" s="86" t="s">
        <v>0</v>
      </c>
      <c r="N143" s="87"/>
      <c r="O143" s="88"/>
      <c r="P143" s="88"/>
      <c r="Q143" s="88"/>
      <c r="R143" s="88"/>
      <c r="S143" s="88"/>
      <c r="T143" s="89"/>
      <c r="AR143" s="90" t="s">
        <v>78</v>
      </c>
      <c r="AT143" s="90" t="s">
        <v>76</v>
      </c>
      <c r="AU143" s="90" t="s">
        <v>79</v>
      </c>
      <c r="AY143" s="1" t="s">
        <v>73</v>
      </c>
      <c r="BE143" s="91">
        <f>IF(N143="základná",J143,0)</f>
        <v>0</v>
      </c>
      <c r="BF143" s="91">
        <f>IF(N143="znížená",J143,0)</f>
        <v>0</v>
      </c>
      <c r="BG143" s="91">
        <f>IF(N143="zákl. prenesená",J143,0)</f>
        <v>0</v>
      </c>
      <c r="BH143" s="91">
        <f>IF(N143="zníž. prenesená",J143,0)</f>
        <v>0</v>
      </c>
      <c r="BI143" s="91">
        <f>IF(N143="nulová",J143,0)</f>
        <v>0</v>
      </c>
      <c r="BJ143" s="1" t="s">
        <v>79</v>
      </c>
      <c r="BK143" s="91">
        <f>ROUND(I143*H143,2)</f>
        <v>0</v>
      </c>
      <c r="BL143" s="1" t="s">
        <v>78</v>
      </c>
      <c r="BM143" s="90" t="s">
        <v>113</v>
      </c>
    </row>
    <row r="144" spans="2:65" s="67" customFormat="1" ht="22.9" customHeight="1" x14ac:dyDescent="0.2">
      <c r="B144" s="68"/>
      <c r="D144" s="69" t="s">
        <v>38</v>
      </c>
      <c r="E144" s="77" t="s">
        <v>114</v>
      </c>
      <c r="F144" s="77" t="s">
        <v>115</v>
      </c>
      <c r="J144" s="78"/>
      <c r="L144" s="68"/>
      <c r="M144" s="72"/>
      <c r="P144" s="73"/>
      <c r="R144" s="73"/>
      <c r="T144" s="74"/>
      <c r="AR144" s="69" t="s">
        <v>79</v>
      </c>
      <c r="AT144" s="75" t="s">
        <v>38</v>
      </c>
      <c r="AU144" s="75" t="s">
        <v>40</v>
      </c>
      <c r="AY144" s="69" t="s">
        <v>73</v>
      </c>
      <c r="BK144" s="76">
        <f>SUM(BK145:BK145)</f>
        <v>0</v>
      </c>
    </row>
    <row r="145" spans="2:65" s="117" customFormat="1" ht="16.5" customHeight="1" x14ac:dyDescent="0.25">
      <c r="B145" s="105"/>
      <c r="C145" s="106">
        <v>9</v>
      </c>
      <c r="D145" s="106" t="s">
        <v>76</v>
      </c>
      <c r="E145" s="107" t="s">
        <v>116</v>
      </c>
      <c r="F145" s="108" t="s">
        <v>155</v>
      </c>
      <c r="G145" s="109" t="s">
        <v>95</v>
      </c>
      <c r="H145" s="110">
        <v>1</v>
      </c>
      <c r="I145" s="111"/>
      <c r="J145" s="111"/>
      <c r="K145" s="112"/>
      <c r="L145" s="105"/>
      <c r="M145" s="113" t="s">
        <v>0</v>
      </c>
      <c r="N145" s="114"/>
      <c r="O145" s="115"/>
      <c r="P145" s="115"/>
      <c r="Q145" s="115"/>
      <c r="R145" s="115"/>
      <c r="S145" s="115"/>
      <c r="T145" s="116"/>
      <c r="AR145" s="118" t="s">
        <v>83</v>
      </c>
      <c r="AT145" s="118" t="s">
        <v>76</v>
      </c>
      <c r="AU145" s="118" t="s">
        <v>79</v>
      </c>
      <c r="AY145" s="119" t="s">
        <v>73</v>
      </c>
      <c r="BE145" s="120">
        <f>IF(N145="základná",J145,0)</f>
        <v>0</v>
      </c>
      <c r="BF145" s="120">
        <f>IF(N145="znížená",J145,0)</f>
        <v>0</v>
      </c>
      <c r="BG145" s="120">
        <f>IF(N145="zákl. prenesená",J145,0)</f>
        <v>0</v>
      </c>
      <c r="BH145" s="120">
        <f>IF(N145="zníž. prenesená",J145,0)</f>
        <v>0</v>
      </c>
      <c r="BI145" s="120">
        <f>IF(N145="nulová",J145,0)</f>
        <v>0</v>
      </c>
      <c r="BJ145" s="119" t="s">
        <v>79</v>
      </c>
      <c r="BK145" s="120">
        <f>ROUND(I145*H145,2)</f>
        <v>0</v>
      </c>
      <c r="BL145" s="119" t="s">
        <v>83</v>
      </c>
      <c r="BM145" s="118" t="s">
        <v>117</v>
      </c>
    </row>
    <row r="146" spans="2:65" s="117" customFormat="1" ht="51.75" customHeight="1" x14ac:dyDescent="0.25">
      <c r="B146" s="105"/>
      <c r="C146" s="121">
        <v>10</v>
      </c>
      <c r="D146" s="121" t="s">
        <v>76</v>
      </c>
      <c r="E146" s="122" t="s">
        <v>159</v>
      </c>
      <c r="F146" s="123" t="s">
        <v>166</v>
      </c>
      <c r="G146" s="124" t="s">
        <v>95</v>
      </c>
      <c r="H146" s="125">
        <v>1</v>
      </c>
      <c r="I146" s="125"/>
      <c r="J146" s="125"/>
      <c r="K146" s="112"/>
      <c r="L146" s="105"/>
      <c r="M146" s="113"/>
      <c r="N146" s="114"/>
      <c r="O146" s="115"/>
      <c r="P146" s="115"/>
      <c r="Q146" s="115"/>
      <c r="R146" s="115"/>
      <c r="S146" s="115"/>
      <c r="T146" s="116"/>
      <c r="AR146" s="118"/>
      <c r="AT146" s="118"/>
      <c r="AU146" s="118"/>
      <c r="AY146" s="119"/>
      <c r="BE146" s="120"/>
      <c r="BF146" s="120"/>
      <c r="BG146" s="120"/>
      <c r="BH146" s="120"/>
      <c r="BI146" s="120"/>
      <c r="BJ146" s="119"/>
      <c r="BK146" s="120"/>
      <c r="BL146" s="119"/>
      <c r="BM146" s="118"/>
    </row>
    <row r="147" spans="2:65" s="117" customFormat="1" ht="18.75" customHeight="1" x14ac:dyDescent="0.25">
      <c r="B147" s="105"/>
      <c r="C147" s="126">
        <v>11</v>
      </c>
      <c r="D147" s="126" t="s">
        <v>84</v>
      </c>
      <c r="E147" s="127" t="s">
        <v>160</v>
      </c>
      <c r="F147" s="128" t="s">
        <v>161</v>
      </c>
      <c r="G147" s="129" t="s">
        <v>95</v>
      </c>
      <c r="H147" s="130">
        <v>1</v>
      </c>
      <c r="I147" s="130"/>
      <c r="J147" s="130"/>
      <c r="K147" s="112"/>
      <c r="L147" s="105"/>
      <c r="M147" s="113"/>
      <c r="N147" s="114"/>
      <c r="O147" s="115"/>
      <c r="P147" s="115"/>
      <c r="Q147" s="115"/>
      <c r="R147" s="115"/>
      <c r="S147" s="115"/>
      <c r="T147" s="116"/>
      <c r="AR147" s="118"/>
      <c r="AT147" s="118"/>
      <c r="AU147" s="118"/>
      <c r="AY147" s="119"/>
      <c r="BE147" s="120"/>
      <c r="BF147" s="120"/>
      <c r="BG147" s="120"/>
      <c r="BH147" s="120"/>
      <c r="BI147" s="120"/>
      <c r="BJ147" s="119"/>
      <c r="BK147" s="120"/>
      <c r="BL147" s="119"/>
      <c r="BM147" s="118"/>
    </row>
    <row r="148" spans="2:65" s="117" customFormat="1" ht="27" customHeight="1" x14ac:dyDescent="0.25">
      <c r="B148" s="105"/>
      <c r="C148" s="121">
        <v>12</v>
      </c>
      <c r="D148" s="121" t="s">
        <v>76</v>
      </c>
      <c r="E148" s="122" t="s">
        <v>162</v>
      </c>
      <c r="F148" s="123" t="s">
        <v>163</v>
      </c>
      <c r="G148" s="124" t="s">
        <v>95</v>
      </c>
      <c r="H148" s="125">
        <v>1</v>
      </c>
      <c r="I148" s="125"/>
      <c r="J148" s="125"/>
      <c r="K148" s="112"/>
      <c r="L148" s="105"/>
      <c r="M148" s="113"/>
      <c r="N148" s="114"/>
      <c r="O148" s="115"/>
      <c r="P148" s="115"/>
      <c r="Q148" s="115"/>
      <c r="R148" s="115"/>
      <c r="S148" s="115"/>
      <c r="T148" s="116"/>
      <c r="AR148" s="118"/>
      <c r="AT148" s="118"/>
      <c r="AU148" s="118"/>
      <c r="AY148" s="119"/>
      <c r="BE148" s="120"/>
      <c r="BF148" s="120"/>
      <c r="BG148" s="120"/>
      <c r="BH148" s="120"/>
      <c r="BI148" s="120"/>
      <c r="BJ148" s="119"/>
      <c r="BK148" s="120"/>
      <c r="BL148" s="119"/>
      <c r="BM148" s="118"/>
    </row>
    <row r="149" spans="2:65" s="117" customFormat="1" ht="26.25" customHeight="1" x14ac:dyDescent="0.25">
      <c r="B149" s="105"/>
      <c r="C149" s="126">
        <v>13</v>
      </c>
      <c r="D149" s="126" t="s">
        <v>84</v>
      </c>
      <c r="E149" s="127" t="s">
        <v>164</v>
      </c>
      <c r="F149" s="128" t="s">
        <v>165</v>
      </c>
      <c r="G149" s="129" t="s">
        <v>95</v>
      </c>
      <c r="H149" s="130">
        <v>1</v>
      </c>
      <c r="I149" s="130"/>
      <c r="J149" s="130"/>
      <c r="K149" s="112"/>
      <c r="L149" s="105"/>
      <c r="M149" s="113"/>
      <c r="N149" s="114"/>
      <c r="O149" s="115"/>
      <c r="P149" s="115"/>
      <c r="Q149" s="115"/>
      <c r="R149" s="115"/>
      <c r="S149" s="115"/>
      <c r="T149" s="116"/>
      <c r="AR149" s="118"/>
      <c r="AT149" s="118"/>
      <c r="AU149" s="118"/>
      <c r="AY149" s="119"/>
      <c r="BE149" s="120"/>
      <c r="BF149" s="120"/>
      <c r="BG149" s="120"/>
      <c r="BH149" s="120"/>
      <c r="BI149" s="120"/>
      <c r="BJ149" s="119"/>
      <c r="BK149" s="120"/>
      <c r="BL149" s="119"/>
      <c r="BM149" s="118"/>
    </row>
    <row r="150" spans="2:65" s="117" customFormat="1" ht="24" customHeight="1" x14ac:dyDescent="0.25">
      <c r="B150" s="105"/>
      <c r="C150" s="126">
        <v>14</v>
      </c>
      <c r="D150" s="126" t="s">
        <v>84</v>
      </c>
      <c r="E150" s="127" t="s">
        <v>167</v>
      </c>
      <c r="F150" s="128" t="s">
        <v>168</v>
      </c>
      <c r="G150" s="129" t="s">
        <v>95</v>
      </c>
      <c r="H150" s="130">
        <v>1</v>
      </c>
      <c r="I150" s="130"/>
      <c r="J150" s="130"/>
      <c r="K150" s="112"/>
      <c r="L150" s="105"/>
      <c r="M150" s="113"/>
      <c r="N150" s="114"/>
      <c r="O150" s="115"/>
      <c r="P150" s="115"/>
      <c r="Q150" s="115"/>
      <c r="R150" s="115"/>
      <c r="S150" s="115"/>
      <c r="T150" s="116"/>
      <c r="AR150" s="118"/>
      <c r="AT150" s="118"/>
      <c r="AU150" s="118"/>
      <c r="AY150" s="119"/>
      <c r="BE150" s="120"/>
      <c r="BF150" s="120"/>
      <c r="BG150" s="120"/>
      <c r="BH150" s="120"/>
      <c r="BI150" s="120"/>
      <c r="BJ150" s="119"/>
      <c r="BK150" s="120"/>
      <c r="BL150" s="119"/>
      <c r="BM150" s="118"/>
    </row>
    <row r="151" spans="2:65" s="117" customFormat="1" ht="16.5" customHeight="1" x14ac:dyDescent="0.25">
      <c r="B151" s="105"/>
      <c r="C151" s="106">
        <v>15</v>
      </c>
      <c r="D151" s="106" t="s">
        <v>76</v>
      </c>
      <c r="E151" s="107" t="s">
        <v>119</v>
      </c>
      <c r="F151" s="108" t="s">
        <v>156</v>
      </c>
      <c r="G151" s="109" t="s">
        <v>118</v>
      </c>
      <c r="H151" s="110">
        <v>1</v>
      </c>
      <c r="I151" s="111"/>
      <c r="J151" s="111"/>
      <c r="K151" s="112"/>
      <c r="L151" s="105"/>
      <c r="M151" s="113" t="s">
        <v>0</v>
      </c>
      <c r="N151" s="114"/>
      <c r="O151" s="115"/>
      <c r="P151" s="115"/>
      <c r="Q151" s="115"/>
      <c r="R151" s="115"/>
      <c r="S151" s="115"/>
      <c r="T151" s="116"/>
      <c r="AR151" s="118" t="s">
        <v>78</v>
      </c>
      <c r="AT151" s="118" t="s">
        <v>76</v>
      </c>
      <c r="AU151" s="118" t="s">
        <v>79</v>
      </c>
      <c r="AY151" s="119" t="s">
        <v>73</v>
      </c>
      <c r="BE151" s="120">
        <f t="shared" ref="BE151:BE153" si="12">IF(N151="základná",J151,0)</f>
        <v>0</v>
      </c>
      <c r="BF151" s="120">
        <f t="shared" ref="BF151:BF153" si="13">IF(N151="znížená",J151,0)</f>
        <v>0</v>
      </c>
      <c r="BG151" s="120">
        <f t="shared" ref="BG151:BG153" si="14">IF(N151="zákl. prenesená",J151,0)</f>
        <v>0</v>
      </c>
      <c r="BH151" s="120">
        <f t="shared" ref="BH151:BH153" si="15">IF(N151="zníž. prenesená",J151,0)</f>
        <v>0</v>
      </c>
      <c r="BI151" s="120">
        <f t="shared" ref="BI151:BI153" si="16">IF(N151="nulová",J151,0)</f>
        <v>0</v>
      </c>
      <c r="BJ151" s="119" t="s">
        <v>79</v>
      </c>
      <c r="BK151" s="120">
        <f t="shared" ref="BK151:BK153" si="17">ROUND(I151*H151,2)</f>
        <v>0</v>
      </c>
      <c r="BL151" s="119" t="s">
        <v>78</v>
      </c>
      <c r="BM151" s="118" t="s">
        <v>120</v>
      </c>
    </row>
    <row r="152" spans="2:65" s="117" customFormat="1" ht="16.5" customHeight="1" x14ac:dyDescent="0.25">
      <c r="B152" s="105"/>
      <c r="C152" s="106">
        <v>16</v>
      </c>
      <c r="D152" s="106" t="s">
        <v>76</v>
      </c>
      <c r="E152" s="107" t="s">
        <v>121</v>
      </c>
      <c r="F152" s="108" t="s">
        <v>157</v>
      </c>
      <c r="G152" s="109" t="s">
        <v>118</v>
      </c>
      <c r="H152" s="110">
        <v>1</v>
      </c>
      <c r="I152" s="111"/>
      <c r="J152" s="111"/>
      <c r="K152" s="112"/>
      <c r="L152" s="105"/>
      <c r="M152" s="113" t="s">
        <v>0</v>
      </c>
      <c r="N152" s="114"/>
      <c r="O152" s="115"/>
      <c r="P152" s="115"/>
      <c r="Q152" s="115"/>
      <c r="R152" s="115"/>
      <c r="S152" s="115"/>
      <c r="T152" s="116"/>
      <c r="AR152" s="118" t="s">
        <v>78</v>
      </c>
      <c r="AT152" s="118" t="s">
        <v>76</v>
      </c>
      <c r="AU152" s="118" t="s">
        <v>79</v>
      </c>
      <c r="AY152" s="119" t="s">
        <v>73</v>
      </c>
      <c r="BE152" s="120">
        <f t="shared" si="12"/>
        <v>0</v>
      </c>
      <c r="BF152" s="120">
        <f t="shared" si="13"/>
        <v>0</v>
      </c>
      <c r="BG152" s="120">
        <f t="shared" si="14"/>
        <v>0</v>
      </c>
      <c r="BH152" s="120">
        <f t="shared" si="15"/>
        <v>0</v>
      </c>
      <c r="BI152" s="120">
        <f t="shared" si="16"/>
        <v>0</v>
      </c>
      <c r="BJ152" s="119" t="s">
        <v>79</v>
      </c>
      <c r="BK152" s="120">
        <f t="shared" si="17"/>
        <v>0</v>
      </c>
      <c r="BL152" s="119" t="s">
        <v>78</v>
      </c>
      <c r="BM152" s="118" t="s">
        <v>122</v>
      </c>
    </row>
    <row r="153" spans="2:65" s="117" customFormat="1" ht="16.5" customHeight="1" x14ac:dyDescent="0.25">
      <c r="B153" s="105"/>
      <c r="C153" s="106">
        <v>17</v>
      </c>
      <c r="D153" s="106" t="s">
        <v>76</v>
      </c>
      <c r="E153" s="107" t="s">
        <v>123</v>
      </c>
      <c r="F153" s="108" t="s">
        <v>124</v>
      </c>
      <c r="G153" s="109" t="s">
        <v>118</v>
      </c>
      <c r="H153" s="110">
        <v>1</v>
      </c>
      <c r="I153" s="111"/>
      <c r="J153" s="111"/>
      <c r="K153" s="112"/>
      <c r="L153" s="105"/>
      <c r="M153" s="113" t="s">
        <v>0</v>
      </c>
      <c r="N153" s="114"/>
      <c r="O153" s="115"/>
      <c r="P153" s="115"/>
      <c r="Q153" s="115"/>
      <c r="R153" s="115"/>
      <c r="S153" s="115"/>
      <c r="T153" s="116"/>
      <c r="AR153" s="118" t="s">
        <v>78</v>
      </c>
      <c r="AT153" s="118" t="s">
        <v>76</v>
      </c>
      <c r="AU153" s="118" t="s">
        <v>79</v>
      </c>
      <c r="AY153" s="119" t="s">
        <v>73</v>
      </c>
      <c r="BE153" s="120">
        <f t="shared" si="12"/>
        <v>0</v>
      </c>
      <c r="BF153" s="120">
        <f t="shared" si="13"/>
        <v>0</v>
      </c>
      <c r="BG153" s="120">
        <f t="shared" si="14"/>
        <v>0</v>
      </c>
      <c r="BH153" s="120">
        <f t="shared" si="15"/>
        <v>0</v>
      </c>
      <c r="BI153" s="120">
        <f t="shared" si="16"/>
        <v>0</v>
      </c>
      <c r="BJ153" s="119" t="s">
        <v>79</v>
      </c>
      <c r="BK153" s="120">
        <f t="shared" si="17"/>
        <v>0</v>
      </c>
      <c r="BL153" s="119" t="s">
        <v>78</v>
      </c>
      <c r="BM153" s="118" t="s">
        <v>125</v>
      </c>
    </row>
    <row r="154" spans="2:65" s="67" customFormat="1" ht="22.9" customHeight="1" x14ac:dyDescent="0.2">
      <c r="B154" s="68"/>
      <c r="D154" s="69" t="s">
        <v>38</v>
      </c>
      <c r="E154" s="77" t="s">
        <v>126</v>
      </c>
      <c r="F154" s="77" t="s">
        <v>127</v>
      </c>
      <c r="J154" s="78"/>
      <c r="L154" s="68"/>
      <c r="M154" s="72"/>
      <c r="P154" s="73"/>
      <c r="R154" s="73"/>
      <c r="T154" s="74"/>
      <c r="AR154" s="69" t="s">
        <v>79</v>
      </c>
      <c r="AT154" s="75" t="s">
        <v>38</v>
      </c>
      <c r="AU154" s="75" t="s">
        <v>40</v>
      </c>
      <c r="AY154" s="69" t="s">
        <v>73</v>
      </c>
      <c r="BK154" s="76">
        <f>SUM(BK155:BK162)</f>
        <v>0</v>
      </c>
    </row>
    <row r="155" spans="2:65" s="5" customFormat="1" ht="16.5" customHeight="1" x14ac:dyDescent="0.25">
      <c r="B155" s="6"/>
      <c r="C155" s="79">
        <v>18</v>
      </c>
      <c r="D155" s="79" t="s">
        <v>76</v>
      </c>
      <c r="E155" s="80" t="s">
        <v>128</v>
      </c>
      <c r="F155" s="81" t="s">
        <v>129</v>
      </c>
      <c r="G155" s="82" t="s">
        <v>82</v>
      </c>
      <c r="H155" s="83">
        <v>22</v>
      </c>
      <c r="I155" s="84"/>
      <c r="J155" s="84"/>
      <c r="K155" s="85"/>
      <c r="L155" s="6"/>
      <c r="M155" s="86" t="s">
        <v>0</v>
      </c>
      <c r="N155" s="87"/>
      <c r="O155" s="88"/>
      <c r="P155" s="88"/>
      <c r="Q155" s="88"/>
      <c r="R155" s="88"/>
      <c r="S155" s="88"/>
      <c r="T155" s="89"/>
      <c r="AR155" s="90" t="s">
        <v>83</v>
      </c>
      <c r="AT155" s="90" t="s">
        <v>76</v>
      </c>
      <c r="AU155" s="90" t="s">
        <v>79</v>
      </c>
      <c r="AY155" s="1" t="s">
        <v>73</v>
      </c>
      <c r="BE155" s="91">
        <f t="shared" ref="BE155:BE162" si="18">IF(N155="základná",J155,0)</f>
        <v>0</v>
      </c>
      <c r="BF155" s="91">
        <f t="shared" ref="BF155:BF162" si="19">IF(N155="znížená",J155,0)</f>
        <v>0</v>
      </c>
      <c r="BG155" s="91">
        <f t="shared" ref="BG155:BG162" si="20">IF(N155="zákl. prenesená",J155,0)</f>
        <v>0</v>
      </c>
      <c r="BH155" s="91">
        <f t="shared" ref="BH155:BH162" si="21">IF(N155="zníž. prenesená",J155,0)</f>
        <v>0</v>
      </c>
      <c r="BI155" s="91">
        <f t="shared" ref="BI155:BI162" si="22">IF(N155="nulová",J155,0)</f>
        <v>0</v>
      </c>
      <c r="BJ155" s="1" t="s">
        <v>79</v>
      </c>
      <c r="BK155" s="91">
        <f t="shared" ref="BK155:BK162" si="23">ROUND(I155*H155,2)</f>
        <v>0</v>
      </c>
      <c r="BL155" s="1" t="s">
        <v>83</v>
      </c>
      <c r="BM155" s="90" t="s">
        <v>130</v>
      </c>
    </row>
    <row r="156" spans="2:65" s="5" customFormat="1" ht="16.5" customHeight="1" x14ac:dyDescent="0.25">
      <c r="B156" s="6"/>
      <c r="C156" s="92">
        <v>19</v>
      </c>
      <c r="D156" s="92" t="s">
        <v>84</v>
      </c>
      <c r="E156" s="93" t="s">
        <v>131</v>
      </c>
      <c r="F156" s="94" t="s">
        <v>132</v>
      </c>
      <c r="G156" s="95" t="s">
        <v>82</v>
      </c>
      <c r="H156" s="96">
        <v>22</v>
      </c>
      <c r="I156" s="97"/>
      <c r="J156" s="97"/>
      <c r="K156" s="98"/>
      <c r="L156" s="99"/>
      <c r="M156" s="100" t="s">
        <v>0</v>
      </c>
      <c r="N156" s="101"/>
      <c r="O156" s="88"/>
      <c r="P156" s="88"/>
      <c r="Q156" s="88"/>
      <c r="R156" s="88"/>
      <c r="S156" s="88"/>
      <c r="T156" s="89"/>
      <c r="AR156" s="90" t="s">
        <v>101</v>
      </c>
      <c r="AT156" s="90" t="s">
        <v>84</v>
      </c>
      <c r="AU156" s="90" t="s">
        <v>79</v>
      </c>
      <c r="AY156" s="1" t="s">
        <v>73</v>
      </c>
      <c r="BE156" s="91">
        <f t="shared" si="18"/>
        <v>0</v>
      </c>
      <c r="BF156" s="91">
        <f t="shared" si="19"/>
        <v>0</v>
      </c>
      <c r="BG156" s="91">
        <f t="shared" si="20"/>
        <v>0</v>
      </c>
      <c r="BH156" s="91">
        <f t="shared" si="21"/>
        <v>0</v>
      </c>
      <c r="BI156" s="91">
        <f t="shared" si="22"/>
        <v>0</v>
      </c>
      <c r="BJ156" s="1" t="s">
        <v>79</v>
      </c>
      <c r="BK156" s="91">
        <f t="shared" si="23"/>
        <v>0</v>
      </c>
      <c r="BL156" s="1" t="s">
        <v>83</v>
      </c>
      <c r="BM156" s="90" t="s">
        <v>133</v>
      </c>
    </row>
    <row r="157" spans="2:65" s="117" customFormat="1" ht="21.75" customHeight="1" x14ac:dyDescent="0.25">
      <c r="B157" s="105"/>
      <c r="C157" s="106">
        <v>20</v>
      </c>
      <c r="D157" s="106" t="s">
        <v>76</v>
      </c>
      <c r="E157" s="107" t="s">
        <v>134</v>
      </c>
      <c r="F157" s="108" t="s">
        <v>135</v>
      </c>
      <c r="G157" s="109" t="s">
        <v>77</v>
      </c>
      <c r="H157" s="110">
        <v>11.65</v>
      </c>
      <c r="I157" s="111"/>
      <c r="J157" s="111"/>
      <c r="K157" s="112"/>
      <c r="L157" s="105"/>
      <c r="M157" s="113" t="s">
        <v>0</v>
      </c>
      <c r="N157" s="114"/>
      <c r="O157" s="115"/>
      <c r="P157" s="115"/>
      <c r="Q157" s="115"/>
      <c r="R157" s="115"/>
      <c r="S157" s="115"/>
      <c r="T157" s="116"/>
      <c r="AR157" s="118" t="s">
        <v>83</v>
      </c>
      <c r="AT157" s="118" t="s">
        <v>76</v>
      </c>
      <c r="AU157" s="118" t="s">
        <v>79</v>
      </c>
      <c r="AY157" s="119" t="s">
        <v>73</v>
      </c>
      <c r="BE157" s="120">
        <f t="shared" si="18"/>
        <v>0</v>
      </c>
      <c r="BF157" s="120">
        <f t="shared" si="19"/>
        <v>0</v>
      </c>
      <c r="BG157" s="120">
        <f t="shared" si="20"/>
        <v>0</v>
      </c>
      <c r="BH157" s="120">
        <f t="shared" si="21"/>
        <v>0</v>
      </c>
      <c r="BI157" s="120">
        <f t="shared" si="22"/>
        <v>0</v>
      </c>
      <c r="BJ157" s="119" t="s">
        <v>79</v>
      </c>
      <c r="BK157" s="120">
        <f t="shared" si="23"/>
        <v>0</v>
      </c>
      <c r="BL157" s="119" t="s">
        <v>83</v>
      </c>
      <c r="BM157" s="118" t="s">
        <v>136</v>
      </c>
    </row>
    <row r="158" spans="2:65" s="5" customFormat="1" ht="21.75" customHeight="1" x14ac:dyDescent="0.25">
      <c r="B158" s="6"/>
      <c r="C158" s="79">
        <v>21</v>
      </c>
      <c r="D158" s="79" t="s">
        <v>76</v>
      </c>
      <c r="E158" s="80" t="s">
        <v>137</v>
      </c>
      <c r="F158" s="81" t="s">
        <v>138</v>
      </c>
      <c r="G158" s="82" t="s">
        <v>77</v>
      </c>
      <c r="H158" s="83">
        <v>11.65</v>
      </c>
      <c r="I158" s="84"/>
      <c r="J158" s="84"/>
      <c r="K158" s="85"/>
      <c r="L158" s="6"/>
      <c r="M158" s="86" t="s">
        <v>0</v>
      </c>
      <c r="N158" s="87"/>
      <c r="O158" s="88"/>
      <c r="P158" s="88"/>
      <c r="Q158" s="88"/>
      <c r="R158" s="88"/>
      <c r="S158" s="88"/>
      <c r="T158" s="89"/>
      <c r="AR158" s="90" t="s">
        <v>83</v>
      </c>
      <c r="AT158" s="90" t="s">
        <v>76</v>
      </c>
      <c r="AU158" s="90" t="s">
        <v>79</v>
      </c>
      <c r="AY158" s="1" t="s">
        <v>73</v>
      </c>
      <c r="BE158" s="91">
        <f t="shared" si="18"/>
        <v>0</v>
      </c>
      <c r="BF158" s="91">
        <f t="shared" si="19"/>
        <v>0</v>
      </c>
      <c r="BG158" s="91">
        <f t="shared" si="20"/>
        <v>0</v>
      </c>
      <c r="BH158" s="91">
        <f t="shared" si="21"/>
        <v>0</v>
      </c>
      <c r="BI158" s="91">
        <f t="shared" si="22"/>
        <v>0</v>
      </c>
      <c r="BJ158" s="1" t="s">
        <v>79</v>
      </c>
      <c r="BK158" s="91">
        <f t="shared" si="23"/>
        <v>0</v>
      </c>
      <c r="BL158" s="1" t="s">
        <v>83</v>
      </c>
      <c r="BM158" s="90" t="s">
        <v>139</v>
      </c>
    </row>
    <row r="159" spans="2:65" s="5" customFormat="1" ht="21.75" customHeight="1" x14ac:dyDescent="0.25">
      <c r="B159" s="6"/>
      <c r="C159" s="92">
        <v>22</v>
      </c>
      <c r="D159" s="92" t="s">
        <v>84</v>
      </c>
      <c r="E159" s="93" t="s">
        <v>140</v>
      </c>
      <c r="F159" s="94" t="s">
        <v>141</v>
      </c>
      <c r="G159" s="95" t="s">
        <v>77</v>
      </c>
      <c r="H159" s="96">
        <v>18.47</v>
      </c>
      <c r="I159" s="97"/>
      <c r="J159" s="97"/>
      <c r="K159" s="98"/>
      <c r="L159" s="99"/>
      <c r="M159" s="100" t="s">
        <v>0</v>
      </c>
      <c r="N159" s="101"/>
      <c r="O159" s="88"/>
      <c r="P159" s="88"/>
      <c r="Q159" s="88"/>
      <c r="R159" s="88"/>
      <c r="S159" s="88"/>
      <c r="T159" s="89"/>
      <c r="AR159" s="90" t="s">
        <v>101</v>
      </c>
      <c r="AT159" s="90" t="s">
        <v>84</v>
      </c>
      <c r="AU159" s="90" t="s">
        <v>79</v>
      </c>
      <c r="AY159" s="1" t="s">
        <v>73</v>
      </c>
      <c r="BE159" s="91">
        <f t="shared" si="18"/>
        <v>0</v>
      </c>
      <c r="BF159" s="91">
        <f t="shared" si="19"/>
        <v>0</v>
      </c>
      <c r="BG159" s="91">
        <f t="shared" si="20"/>
        <v>0</v>
      </c>
      <c r="BH159" s="91">
        <f t="shared" si="21"/>
        <v>0</v>
      </c>
      <c r="BI159" s="91">
        <f t="shared" si="22"/>
        <v>0</v>
      </c>
      <c r="BJ159" s="1" t="s">
        <v>79</v>
      </c>
      <c r="BK159" s="91">
        <f t="shared" si="23"/>
        <v>0</v>
      </c>
      <c r="BL159" s="1" t="s">
        <v>83</v>
      </c>
      <c r="BM159" s="90" t="s">
        <v>142</v>
      </c>
    </row>
    <row r="160" spans="2:65" s="5" customFormat="1" ht="16.5" customHeight="1" x14ac:dyDescent="0.25">
      <c r="B160" s="6"/>
      <c r="C160" s="79">
        <v>23</v>
      </c>
      <c r="D160" s="79" t="s">
        <v>76</v>
      </c>
      <c r="E160" s="80" t="s">
        <v>143</v>
      </c>
      <c r="F160" s="81" t="s">
        <v>144</v>
      </c>
      <c r="G160" s="82" t="s">
        <v>77</v>
      </c>
      <c r="H160" s="83">
        <v>11.65</v>
      </c>
      <c r="I160" s="84"/>
      <c r="J160" s="84"/>
      <c r="K160" s="85"/>
      <c r="L160" s="6"/>
      <c r="M160" s="86" t="s">
        <v>0</v>
      </c>
      <c r="N160" s="87"/>
      <c r="O160" s="88"/>
      <c r="P160" s="88"/>
      <c r="Q160" s="88"/>
      <c r="R160" s="88"/>
      <c r="S160" s="88"/>
      <c r="T160" s="89"/>
      <c r="AR160" s="90" t="s">
        <v>83</v>
      </c>
      <c r="AT160" s="90" t="s">
        <v>76</v>
      </c>
      <c r="AU160" s="90" t="s">
        <v>79</v>
      </c>
      <c r="AY160" s="1" t="s">
        <v>73</v>
      </c>
      <c r="BE160" s="91">
        <f t="shared" si="18"/>
        <v>0</v>
      </c>
      <c r="BF160" s="91">
        <f t="shared" si="19"/>
        <v>0</v>
      </c>
      <c r="BG160" s="91">
        <f t="shared" si="20"/>
        <v>0</v>
      </c>
      <c r="BH160" s="91">
        <f t="shared" si="21"/>
        <v>0</v>
      </c>
      <c r="BI160" s="91">
        <f t="shared" si="22"/>
        <v>0</v>
      </c>
      <c r="BJ160" s="1" t="s">
        <v>79</v>
      </c>
      <c r="BK160" s="91">
        <f t="shared" si="23"/>
        <v>0</v>
      </c>
      <c r="BL160" s="1" t="s">
        <v>83</v>
      </c>
      <c r="BM160" s="90" t="s">
        <v>145</v>
      </c>
    </row>
    <row r="161" spans="2:65" s="5" customFormat="1" ht="21.75" customHeight="1" x14ac:dyDescent="0.25">
      <c r="B161" s="6"/>
      <c r="C161" s="79">
        <v>24</v>
      </c>
      <c r="D161" s="79" t="s">
        <v>76</v>
      </c>
      <c r="E161" s="80" t="s">
        <v>146</v>
      </c>
      <c r="F161" s="81" t="s">
        <v>147</v>
      </c>
      <c r="G161" s="82" t="s">
        <v>77</v>
      </c>
      <c r="H161" s="83">
        <v>11.65</v>
      </c>
      <c r="I161" s="84"/>
      <c r="J161" s="84"/>
      <c r="K161" s="85"/>
      <c r="L161" s="6"/>
      <c r="M161" s="86" t="s">
        <v>0</v>
      </c>
      <c r="N161" s="87"/>
      <c r="O161" s="88"/>
      <c r="P161" s="88"/>
      <c r="Q161" s="88"/>
      <c r="R161" s="88"/>
      <c r="S161" s="88"/>
      <c r="T161" s="89"/>
      <c r="AR161" s="90" t="s">
        <v>83</v>
      </c>
      <c r="AT161" s="90" t="s">
        <v>76</v>
      </c>
      <c r="AU161" s="90" t="s">
        <v>79</v>
      </c>
      <c r="AY161" s="1" t="s">
        <v>73</v>
      </c>
      <c r="BE161" s="91">
        <f t="shared" si="18"/>
        <v>0</v>
      </c>
      <c r="BF161" s="91">
        <f t="shared" si="19"/>
        <v>0</v>
      </c>
      <c r="BG161" s="91">
        <f t="shared" si="20"/>
        <v>0</v>
      </c>
      <c r="BH161" s="91">
        <f t="shared" si="21"/>
        <v>0</v>
      </c>
      <c r="BI161" s="91">
        <f t="shared" si="22"/>
        <v>0</v>
      </c>
      <c r="BJ161" s="1" t="s">
        <v>79</v>
      </c>
      <c r="BK161" s="91">
        <f t="shared" si="23"/>
        <v>0</v>
      </c>
      <c r="BL161" s="1" t="s">
        <v>83</v>
      </c>
      <c r="BM161" s="90" t="s">
        <v>148</v>
      </c>
    </row>
    <row r="162" spans="2:65" s="5" customFormat="1" ht="21.75" customHeight="1" x14ac:dyDescent="0.25">
      <c r="B162" s="6"/>
      <c r="C162" s="79">
        <v>25</v>
      </c>
      <c r="D162" s="79" t="s">
        <v>76</v>
      </c>
      <c r="E162" s="80" t="s">
        <v>149</v>
      </c>
      <c r="F162" s="81" t="s">
        <v>150</v>
      </c>
      <c r="G162" s="82" t="s">
        <v>151</v>
      </c>
      <c r="H162" s="83">
        <v>77</v>
      </c>
      <c r="I162" s="84"/>
      <c r="J162" s="84"/>
      <c r="K162" s="85"/>
      <c r="L162" s="6"/>
      <c r="M162" s="86" t="s">
        <v>0</v>
      </c>
      <c r="N162" s="87"/>
      <c r="O162" s="88"/>
      <c r="P162" s="88"/>
      <c r="Q162" s="88"/>
      <c r="R162" s="88"/>
      <c r="S162" s="88"/>
      <c r="T162" s="89"/>
      <c r="AR162" s="90" t="s">
        <v>83</v>
      </c>
      <c r="AT162" s="90" t="s">
        <v>76</v>
      </c>
      <c r="AU162" s="90" t="s">
        <v>79</v>
      </c>
      <c r="AY162" s="1" t="s">
        <v>73</v>
      </c>
      <c r="BE162" s="91">
        <f t="shared" si="18"/>
        <v>0</v>
      </c>
      <c r="BF162" s="91">
        <f t="shared" si="19"/>
        <v>0</v>
      </c>
      <c r="BG162" s="91">
        <f t="shared" si="20"/>
        <v>0</v>
      </c>
      <c r="BH162" s="91">
        <f t="shared" si="21"/>
        <v>0</v>
      </c>
      <c r="BI162" s="91">
        <f t="shared" si="22"/>
        <v>0</v>
      </c>
      <c r="BJ162" s="1" t="s">
        <v>79</v>
      </c>
      <c r="BK162" s="91">
        <f t="shared" si="23"/>
        <v>0</v>
      </c>
      <c r="BL162" s="1" t="s">
        <v>83</v>
      </c>
      <c r="BM162" s="90" t="s">
        <v>152</v>
      </c>
    </row>
    <row r="163" spans="2:65" s="5" customFormat="1" ht="6.95" customHeight="1" x14ac:dyDescent="0.25"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6"/>
    </row>
  </sheetData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architektúra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Mikla</dc:creator>
  <cp:lastModifiedBy>Juhaszova Kristina</cp:lastModifiedBy>
  <dcterms:created xsi:type="dcterms:W3CDTF">2020-06-09T09:52:13Z</dcterms:created>
  <dcterms:modified xsi:type="dcterms:W3CDTF">2022-08-11T08:23:50Z</dcterms:modified>
</cp:coreProperties>
</file>