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ozdelenie vykazu vymer podla SO\LKM TT_RP_vykaz vymer_SO-03 Sadove upravy\"/>
    </mc:Choice>
  </mc:AlternateContent>
  <bookViews>
    <workbookView xWindow="135" yWindow="585" windowWidth="22710" windowHeight="8670" activeTab="1"/>
  </bookViews>
  <sheets>
    <sheet name="Rekapitulácia stavby" sheetId="1" r:id="rId1"/>
    <sheet name="03c - SO 03 Sadové úpravy" sheetId="2" r:id="rId2"/>
  </sheets>
  <definedNames>
    <definedName name="_xlnm._FilterDatabase" localSheetId="1" hidden="1">'03c - SO 03 Sadové úpravy'!$C$125:$K$178</definedName>
    <definedName name="_xlnm.Print_Titles" localSheetId="1">'03c - SO 03 Sadové úpravy'!$125:$125</definedName>
    <definedName name="_xlnm.Print_Titles" localSheetId="0">'Rekapitulácia stavby'!$92:$92</definedName>
    <definedName name="_xlnm.Print_Area" localSheetId="1">'03c - SO 03 Sadové úpravy'!$C$4:$J$76,'03c - SO 03 Sadové úpravy'!$C$82:$J$107,'03c - SO 03 Sadové úpravy'!$C$113:$J$178</definedName>
    <definedName name="_xlnm.Print_Area" localSheetId="0">'Rekapitulácia stavby'!$D$4:$AO$76,'Rekapitulácia stavby'!$C$82:$AQ$99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T167" i="2" s="1"/>
  <c r="R168" i="2"/>
  <c r="R167" i="2"/>
  <c r="P168" i="2"/>
  <c r="P167" i="2" s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J122" i="2"/>
  <c r="F122" i="2"/>
  <c r="F120" i="2"/>
  <c r="E118" i="2"/>
  <c r="J31" i="2"/>
  <c r="J91" i="2"/>
  <c r="F91" i="2"/>
  <c r="F89" i="2"/>
  <c r="E87" i="2"/>
  <c r="J24" i="2"/>
  <c r="E24" i="2"/>
  <c r="J92" i="2" s="1"/>
  <c r="J23" i="2"/>
  <c r="J18" i="2"/>
  <c r="E18" i="2"/>
  <c r="F123" i="2" s="1"/>
  <c r="J17" i="2"/>
  <c r="J12" i="2"/>
  <c r="J120" i="2" s="1"/>
  <c r="E7" i="2"/>
  <c r="E116" i="2" s="1"/>
  <c r="L90" i="1"/>
  <c r="AM90" i="1"/>
  <c r="AM89" i="1"/>
  <c r="L89" i="1"/>
  <c r="AM87" i="1"/>
  <c r="L87" i="1"/>
  <c r="L85" i="1"/>
  <c r="L84" i="1"/>
  <c r="J176" i="2"/>
  <c r="BK170" i="2"/>
  <c r="J132" i="2"/>
  <c r="J175" i="2"/>
  <c r="BK140" i="2"/>
  <c r="J153" i="2"/>
  <c r="J166" i="2"/>
  <c r="J156" i="2"/>
  <c r="BK171" i="2"/>
  <c r="BK162" i="2"/>
  <c r="BK174" i="2"/>
  <c r="BK136" i="2"/>
  <c r="J170" i="2"/>
  <c r="BK135" i="2"/>
  <c r="BK159" i="2"/>
  <c r="BK143" i="2"/>
  <c r="J145" i="2"/>
  <c r="J150" i="2"/>
  <c r="J174" i="2"/>
  <c r="BK142" i="2"/>
  <c r="BK145" i="2"/>
  <c r="J162" i="2"/>
  <c r="J129" i="2"/>
  <c r="J140" i="2"/>
  <c r="J135" i="2"/>
  <c r="BK147" i="2"/>
  <c r="BK156" i="2"/>
  <c r="BK168" i="2"/>
  <c r="BK129" i="2"/>
  <c r="BK150" i="2"/>
  <c r="AK27" i="1"/>
  <c r="BK176" i="2"/>
  <c r="BK141" i="2"/>
  <c r="BK166" i="2"/>
  <c r="BK132" i="2"/>
  <c r="J136" i="2"/>
  <c r="J165" i="2"/>
  <c r="J147" i="2"/>
  <c r="BK175" i="2"/>
  <c r="J142" i="2"/>
  <c r="J148" i="2"/>
  <c r="BK148" i="2"/>
  <c r="J159" i="2"/>
  <c r="J171" i="2"/>
  <c r="AS94" i="1"/>
  <c r="J137" i="2"/>
  <c r="J173" i="2"/>
  <c r="J141" i="2"/>
  <c r="J143" i="2"/>
  <c r="J168" i="2"/>
  <c r="BK137" i="2"/>
  <c r="BK173" i="2"/>
  <c r="BK165" i="2"/>
  <c r="BK153" i="2"/>
  <c r="P128" i="2" l="1"/>
  <c r="BK169" i="2"/>
  <c r="J169" i="2" s="1"/>
  <c r="J101" i="2" s="1"/>
  <c r="T128" i="2"/>
  <c r="T169" i="2"/>
  <c r="P149" i="2"/>
  <c r="P169" i="2"/>
  <c r="R169" i="2"/>
  <c r="R128" i="2"/>
  <c r="BK172" i="2"/>
  <c r="J172" i="2" s="1"/>
  <c r="J102" i="2" s="1"/>
  <c r="BK128" i="2"/>
  <c r="J128" i="2" s="1"/>
  <c r="J98" i="2" s="1"/>
  <c r="R149" i="2"/>
  <c r="P172" i="2"/>
  <c r="BK149" i="2"/>
  <c r="J149" i="2" s="1"/>
  <c r="J99" i="2" s="1"/>
  <c r="R172" i="2"/>
  <c r="T149" i="2"/>
  <c r="T172" i="2"/>
  <c r="BK167" i="2"/>
  <c r="J167" i="2"/>
  <c r="J100" i="2" s="1"/>
  <c r="BF136" i="2"/>
  <c r="BF140" i="2"/>
  <c r="BF141" i="2"/>
  <c r="BF142" i="2"/>
  <c r="BF145" i="2"/>
  <c r="J89" i="2"/>
  <c r="BF143" i="2"/>
  <c r="BF148" i="2"/>
  <c r="E85" i="2"/>
  <c r="J123" i="2"/>
  <c r="BF162" i="2"/>
  <c r="BF174" i="2"/>
  <c r="BF176" i="2"/>
  <c r="F92" i="2"/>
  <c r="BF171" i="2"/>
  <c r="BF173" i="2"/>
  <c r="BF132" i="2"/>
  <c r="BF156" i="2"/>
  <c r="BF166" i="2"/>
  <c r="BF170" i="2"/>
  <c r="BF135" i="2"/>
  <c r="BF137" i="2"/>
  <c r="BF150" i="2"/>
  <c r="BF165" i="2"/>
  <c r="BF175" i="2"/>
  <c r="BF129" i="2"/>
  <c r="BF147" i="2"/>
  <c r="BF153" i="2"/>
  <c r="BF159" i="2"/>
  <c r="BF168" i="2"/>
  <c r="J35" i="2"/>
  <c r="AV95" i="1" s="1"/>
  <c r="F39" i="2"/>
  <c r="BD95" i="1"/>
  <c r="BD94" i="1"/>
  <c r="W36" i="1" s="1"/>
  <c r="F38" i="2"/>
  <c r="BC95" i="1" s="1"/>
  <c r="BC94" i="1" s="1"/>
  <c r="W35" i="1" s="1"/>
  <c r="F37" i="2"/>
  <c r="BB95" i="1" s="1"/>
  <c r="BB94" i="1" s="1"/>
  <c r="W34" i="1" s="1"/>
  <c r="F35" i="2"/>
  <c r="AZ95" i="1" s="1"/>
  <c r="AZ94" i="1" s="1"/>
  <c r="W32" i="1" s="1"/>
  <c r="R127" i="2" l="1"/>
  <c r="R126" i="2" s="1"/>
  <c r="T127" i="2"/>
  <c r="T126" i="2" s="1"/>
  <c r="P127" i="2"/>
  <c r="P126" i="2"/>
  <c r="AU95" i="1"/>
  <c r="BK127" i="2"/>
  <c r="J127" i="2"/>
  <c r="J97" i="2" s="1"/>
  <c r="AV94" i="1"/>
  <c r="AK32" i="1" s="1"/>
  <c r="AX94" i="1"/>
  <c r="J36" i="2"/>
  <c r="AW95" i="1" s="1"/>
  <c r="AT95" i="1" s="1"/>
  <c r="AU94" i="1"/>
  <c r="AY94" i="1"/>
  <c r="F36" i="2"/>
  <c r="BA95" i="1" s="1"/>
  <c r="BA94" i="1" s="1"/>
  <c r="AW94" i="1" s="1"/>
  <c r="AK33" i="1" s="1"/>
  <c r="BK126" i="2" l="1"/>
  <c r="J126" i="2"/>
  <c r="J96" i="2"/>
  <c r="J107" i="2"/>
  <c r="W33" i="1"/>
  <c r="AT94" i="1"/>
  <c r="J30" i="2" l="1"/>
  <c r="J32" i="2" s="1"/>
  <c r="AG95" i="1" s="1"/>
  <c r="AG94" i="1" s="1"/>
  <c r="AK26" i="1" s="1"/>
  <c r="AK29" i="1" s="1"/>
  <c r="AK38" i="1" s="1"/>
  <c r="J41" i="2" l="1"/>
  <c r="AN95" i="1"/>
  <c r="AN94" i="1"/>
  <c r="AN99" i="1" s="1"/>
  <c r="AG99" i="1"/>
</calcChain>
</file>

<file path=xl/sharedStrings.xml><?xml version="1.0" encoding="utf-8"?>
<sst xmlns="http://schemas.openxmlformats.org/spreadsheetml/2006/main" count="848" uniqueCount="248">
  <si>
    <t>Export Komplet</t>
  </si>
  <si>
    <t/>
  </si>
  <si>
    <t>2.0</t>
  </si>
  <si>
    <t>False</t>
  </si>
  <si>
    <t>{acfb8278-e035-4fd5-9666-d2f53f22aa45}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</si>
  <si>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</si>
  <si>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</si>
  <si>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</si>
  <si>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</si>
  <si>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</si>
  <si>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</si>
  <si>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</si>
  <si>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2021-8</t>
  </si>
  <si>
    <t>Stavba:</t>
  </si>
  <si>
    <t>Umiestnenie lávky v priestore Horného rybníka v lokalite Kamenný mlyn v Trnave_dub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</si>
  <si>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</si>
  <si>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</si>
  <si>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</si>
  <si>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</si>
  <si>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</si>
  <si>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</si>
  <si>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</si>
  <si>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Trnava č.1 917 71 Trnava</t>
  </si>
  <si>
    <t>IČ DPH:</t>
  </si>
  <si>
    <t>Zhotoviteľ:</t>
  </si>
  <si>
    <t>Projektant:</t>
  </si>
  <si>
    <t>Šercel Švec,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</si>
  <si>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</si>
  <si>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</si>
  <si>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</si>
  <si>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</si>
  <si>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</si>
  <si>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</si>
  <si>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</si>
  <si>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</si>
  <si>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</si>
  <si>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</si>
  <si>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</si>
  <si>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</si>
  <si>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</si>
  <si>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</si>
  <si>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</si>
  <si>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</si>
  <si>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</si>
  <si>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</si>
  <si>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</si>
  <si>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</si>
  <si>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</si>
  <si>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</si>
  <si>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</si>
  <si>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</si>
  <si>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</si>
  <si>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</si>
  <si>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</si>
  <si>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</si>
  <si>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</si>
  <si>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</si>
  <si>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</si>
  <si>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</si>
  <si>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</si>
  <si>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</si>
  <si>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</si>
  <si>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</si>
  <si>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</si>
  <si>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</si>
  <si>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</si>
  <si>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</si>
  <si>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</si>
  <si>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</si>
  <si>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</si>
  <si>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</si>
  <si>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</si>
  <si>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</si>
  <si>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</si>
  <si>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</si>
  <si>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</si>
  <si>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</si>
  <si>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03c</t>
  </si>
  <si>
    <t>SO 03 Sadové úpravy</t>
  </si>
  <si>
    <t>STA</t>
  </si>
  <si>
    <t>1</t>
  </si>
  <si>
    <t>{11825c0e-bf74-4e39-9b80-3013291319e4}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</si>
  <si>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</si>
  <si>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</si>
  <si>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</si>
  <si>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</si>
  <si>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</si>
  <si>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</si>
  <si>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03c - SO 03 Sadové úpravy</t>
  </si>
  <si>
    <t xml:space="preserve"> Mesto Trnava č.1 917 71 Trnava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</si>
  <si>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</si>
  <si>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</si>
  <si>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</si>
  <si>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</si>
  <si>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</si>
  <si>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</si>
  <si>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</si>
  <si>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</si>
  <si>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</si>
  <si>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</si>
  <si>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</si>
  <si>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</si>
  <si>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</si>
  <si>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</si>
  <si>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</si>
  <si>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</si>
  <si>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</si>
  <si>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</si>
  <si>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</si>
  <si>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</si>
  <si>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</si>
  <si>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</si>
  <si>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</si>
  <si>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</si>
  <si>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</si>
  <si>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</si>
  <si>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</si>
  <si>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</si>
  <si>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</si>
  <si>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</si>
  <si>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59</t>
  </si>
  <si>
    <t>K</t>
  </si>
  <si>
    <t>121101002</t>
  </si>
  <si>
    <t>Vyrovnanie terénu na zrovnávaciu rovinu</t>
  </si>
  <si>
    <t>m3</t>
  </si>
  <si>
    <t>4</t>
  </si>
  <si>
    <t>2</t>
  </si>
  <si>
    <t>VV</t>
  </si>
  <si>
    <t>25,781*0,15*1,1</t>
  </si>
  <si>
    <t>Súčet</t>
  </si>
  <si>
    <t>8</t>
  </si>
  <si>
    <t>132201201</t>
  </si>
  <si>
    <t>Výkop ryhy šírky 600-2000mm horn.3 nad 100m3</t>
  </si>
  <si>
    <t>1,25*1,25*0,8*15*1,1</t>
  </si>
  <si>
    <t>13</t>
  </si>
  <si>
    <t>132201209</t>
  </si>
  <si>
    <t>Príplatok k cenám za lepivosť pri hĺbení rýh š. nad 600 do 2 000 mm zapažených i nezapažených, s urovnaním dna v hornine 3</t>
  </si>
  <si>
    <t>6</t>
  </si>
  <si>
    <t>72</t>
  </si>
  <si>
    <t>162501102.S</t>
  </si>
  <si>
    <t>Vodorovné premiestnenie výkopku po spevnenej ceste z horniny tr.1-4, do 100 m3 na vzdialenosť do 3000 m</t>
  </si>
  <si>
    <t>861765827</t>
  </si>
  <si>
    <t>76</t>
  </si>
  <si>
    <t>162501105.S</t>
  </si>
  <si>
    <t>Vodorovné premiestnenie výkopku po spevnenej ceste z horniny tr.1-4, do 100 m3, príplatok k cene za každých ďalšich a začatých 1000 m</t>
  </si>
  <si>
    <t>-1107870164</t>
  </si>
  <si>
    <t>Kamenný mlyn -  FCC Zavarská cesta ( 6,4km)</t>
  </si>
  <si>
    <t>20,625*(6,4-1)</t>
  </si>
  <si>
    <t>69</t>
  </si>
  <si>
    <t>167101101.S</t>
  </si>
  <si>
    <t>Nakladanie neuľahnutého výkopku z hornín tr.1-4 do 100 m3</t>
  </si>
  <si>
    <t>1589595261</t>
  </si>
  <si>
    <t>57</t>
  </si>
  <si>
    <t>171101101</t>
  </si>
  <si>
    <t>Uloženie sypaniny do násypu súdržnej horniny s mierou zhutnenia podľa Proctor-Standard na 95 %</t>
  </si>
  <si>
    <t>10</t>
  </si>
  <si>
    <t>73</t>
  </si>
  <si>
    <t>171201201.S</t>
  </si>
  <si>
    <t>Uloženie sypaniny na skládky do 100 m3</t>
  </si>
  <si>
    <t>1485922493</t>
  </si>
  <si>
    <t>75</t>
  </si>
  <si>
    <t>171209002.R</t>
  </si>
  <si>
    <t>t</t>
  </si>
  <si>
    <t>-894327000</t>
  </si>
  <si>
    <t>20,625*1,6 'Prepočítané koeficientom množstva</t>
  </si>
  <si>
    <t>74</t>
  </si>
  <si>
    <t>171209002.S</t>
  </si>
  <si>
    <t>Poplatok za skladovanie - zemina a kamenivo (17 05) ostatné</t>
  </si>
  <si>
    <t>2027216017</t>
  </si>
  <si>
    <t>20,625*1,6</t>
  </si>
  <si>
    <t>58</t>
  </si>
  <si>
    <t>182101101</t>
  </si>
  <si>
    <t>Svahovanie trvalých svahov v zárezoch v hornine triedy 1-4 - spresniť pri realizácii</t>
  </si>
  <si>
    <t>m2</t>
  </si>
  <si>
    <t>12</t>
  </si>
  <si>
    <t>62</t>
  </si>
  <si>
    <t>182201101</t>
  </si>
  <si>
    <t>SO 03 Sadové úpravy - viď samostatná časť LKM TT_RP_rozpocet_SO-03 Sadove upravy PS-03.xlsx</t>
  </si>
  <si>
    <t>14</t>
  </si>
  <si>
    <t>Zakladanie</t>
  </si>
  <si>
    <t>7</t>
  </si>
  <si>
    <t>215901101</t>
  </si>
  <si>
    <t>Zhutnenie podložia z rastlej horniny 1 až 4 pod násypy, z hornina súdržných do 92 % PS a nesúdržných</t>
  </si>
  <si>
    <t>16</t>
  </si>
  <si>
    <t>20,625*1,25</t>
  </si>
  <si>
    <t>9</t>
  </si>
  <si>
    <t>271521111</t>
  </si>
  <si>
    <t>Vankúše zhutnené pod základy z kameniva hrubého drveného, frakcie 64 mm</t>
  </si>
  <si>
    <t>18</t>
  </si>
  <si>
    <t>20,625*0,2*1,25</t>
  </si>
  <si>
    <t>274122021</t>
  </si>
  <si>
    <t>Montáž základových pätiek zo železobetónu, hmotnosti : nad 1,5 do 5 t l=9 m</t>
  </si>
  <si>
    <t>ks</t>
  </si>
  <si>
    <t>15</t>
  </si>
  <si>
    <t>275321312</t>
  </si>
  <si>
    <t>Betón základových pätiek, železový (bez výstuže), tr.podĺa PD statika - výroba prefabrikátov mimo staveniska</t>
  </si>
  <si>
    <t>22</t>
  </si>
  <si>
    <t>0,85*0,85*0,5*1,15*15</t>
  </si>
  <si>
    <t>54</t>
  </si>
  <si>
    <t>275351215</t>
  </si>
  <si>
    <t>Debnenie základových pätiek, zhotovenie-dielce - výroba prefabrikátov mimo staveniska</t>
  </si>
  <si>
    <t>24</t>
  </si>
  <si>
    <t>4,8*0,5*15*1,15</t>
  </si>
  <si>
    <t>55</t>
  </si>
  <si>
    <t>275351216</t>
  </si>
  <si>
    <t>Debnenie základovýcb pätiek, odstránenie-dielce - výroba prefabrikátov mimo staveniska</t>
  </si>
  <si>
    <t>26</t>
  </si>
  <si>
    <t>11</t>
  </si>
  <si>
    <t>275361821</t>
  </si>
  <si>
    <t>Výstuž základových pätiek z ocele 10505 - výroba prefabrikátov mimo staveniska</t>
  </si>
  <si>
    <t>28</t>
  </si>
  <si>
    <t>5</t>
  </si>
  <si>
    <t>Komunikácie</t>
  </si>
  <si>
    <t>63</t>
  </si>
  <si>
    <t>564732111.S</t>
  </si>
  <si>
    <t>Zásyp štrkodry fr.63 mm (vibr.štrk) po zhut.hr. 100 mm - horná časť</t>
  </si>
  <si>
    <t>-1263178693</t>
  </si>
  <si>
    <t>Ostatné konštrukcie a práce-búranie</t>
  </si>
  <si>
    <t>60</t>
  </si>
  <si>
    <t>95394242R</t>
  </si>
  <si>
    <t>Osadenie oceľového kotviaceho prvku - viazacie oko napr. OVS 3,0t</t>
  </si>
  <si>
    <t>32</t>
  </si>
  <si>
    <t>61</t>
  </si>
  <si>
    <t>M</t>
  </si>
  <si>
    <t>3410303670R</t>
  </si>
  <si>
    <t>Viazacie oko napr, OVS 3,0t + závitové tyče M16x200 FIS a 8.8 + injektážna malta FIS V 360S, hĺbka vrtania 200mm</t>
  </si>
  <si>
    <t>34</t>
  </si>
  <si>
    <t>99</t>
  </si>
  <si>
    <t>Presun hmôt HSV</t>
  </si>
  <si>
    <t>50</t>
  </si>
  <si>
    <t>998011001</t>
  </si>
  <si>
    <t>Presun hmôt  JKSO 801, 803,812,zvislá konštr ,z kovu výšky do 6 m</t>
  </si>
  <si>
    <t>36</t>
  </si>
  <si>
    <t>65</t>
  </si>
  <si>
    <t>998152111.S</t>
  </si>
  <si>
    <t>Presun hmôt pre obj.8154 z dielcov prefabrikovaných zo železobetónualebo predpätých, výšky do 20 m</t>
  </si>
  <si>
    <t>-853516714</t>
  </si>
  <si>
    <t>66</t>
  </si>
  <si>
    <t>998152196.S</t>
  </si>
  <si>
    <t>Príplatok za zväčšený presun (8154) z dielcov prefabrikovaných zo železobetónualebo predpätých nad vymedzenú najväčšiu dopravnú vzdialenosť do 5000 m</t>
  </si>
  <si>
    <t>-28326519</t>
  </si>
  <si>
    <t>67</t>
  </si>
  <si>
    <t>998152197.S</t>
  </si>
  <si>
    <t>Príplatok (8154) z dielcov prefabrikovaných zo železobetónualebo predpätých za každých ďalších aj začatých 5000 m nad 5000 m vzdialenosť do 25 km</t>
  </si>
  <si>
    <t>-1436080227</t>
  </si>
  <si>
    <t>vzdialenosť 25 km</t>
  </si>
  <si>
    <t>33,843*(20/5)</t>
  </si>
  <si>
    <t xml:space="preserve">Zákonný poplatok obci - výkopová zemina NEPODLIEHA ZDANENIU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</si>
</sst>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9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07" t="s">
        <v>12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08" t="s">
        <v>14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198">
        <v>44782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21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26</v>
      </c>
      <c r="AK17" s="26" t="s">
        <v>23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5" customHeight="1">
      <c r="B26" s="20"/>
      <c r="D26" s="29" t="s">
        <v>30</v>
      </c>
      <c r="AK26" s="210">
        <f>ROUND(AG94,2)</f>
        <v>0</v>
      </c>
      <c r="AL26" s="202"/>
      <c r="AM26" s="202"/>
      <c r="AN26" s="202"/>
      <c r="AO26" s="202"/>
      <c r="AR26" s="20"/>
    </row>
    <row r="27" spans="1:71" s="1" customFormat="1" ht="14.45" customHeight="1">
      <c r="B27" s="20"/>
      <c r="D27" s="29" t="s">
        <v>31</v>
      </c>
      <c r="AK27" s="210">
        <f>ROUND(AG97, 2)</f>
        <v>0</v>
      </c>
      <c r="AL27" s="210"/>
      <c r="AM27" s="210"/>
      <c r="AN27" s="210"/>
      <c r="AO27" s="210"/>
      <c r="AR27" s="20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" customHeight="1">
      <c r="A29" s="31"/>
      <c r="B29" s="32"/>
      <c r="C29" s="31"/>
      <c r="D29" s="33" t="s">
        <v>32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05">
        <f>ROUND(AK26 + AK27, 2)</f>
        <v>0</v>
      </c>
      <c r="AL29" s="206"/>
      <c r="AM29" s="206"/>
      <c r="AN29" s="206"/>
      <c r="AO29" s="206"/>
      <c r="AP29" s="31"/>
      <c r="AQ29" s="31"/>
      <c r="AR29" s="32"/>
      <c r="BE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37" t="s">
        <v>33</v>
      </c>
      <c r="M31" s="237"/>
      <c r="N31" s="237"/>
      <c r="O31" s="237"/>
      <c r="P31" s="237"/>
      <c r="Q31" s="31"/>
      <c r="R31" s="31"/>
      <c r="S31" s="31"/>
      <c r="T31" s="31"/>
      <c r="U31" s="31"/>
      <c r="V31" s="31"/>
      <c r="W31" s="237" t="s">
        <v>34</v>
      </c>
      <c r="X31" s="237"/>
      <c r="Y31" s="237"/>
      <c r="Z31" s="237"/>
      <c r="AA31" s="237"/>
      <c r="AB31" s="237"/>
      <c r="AC31" s="237"/>
      <c r="AD31" s="237"/>
      <c r="AE31" s="237"/>
      <c r="AF31" s="31"/>
      <c r="AG31" s="31"/>
      <c r="AH31" s="31"/>
      <c r="AI31" s="31"/>
      <c r="AJ31" s="31"/>
      <c r="AK31" s="237" t="s">
        <v>35</v>
      </c>
      <c r="AL31" s="237"/>
      <c r="AM31" s="237"/>
      <c r="AN31" s="237"/>
      <c r="AO31" s="237"/>
      <c r="AP31" s="31"/>
      <c r="AQ31" s="31"/>
      <c r="AR31" s="32"/>
      <c r="BE31" s="31"/>
    </row>
    <row r="32" spans="1:71" s="3" customFormat="1" ht="14.45" customHeight="1">
      <c r="B32" s="36"/>
      <c r="D32" s="26" t="s">
        <v>36</v>
      </c>
      <c r="F32" s="37" t="s">
        <v>37</v>
      </c>
      <c r="L32" s="236">
        <v>0.2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ROUND(AZ94 + SUM(CD97),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f>ROUND(AV94 + SUM(BY97), 2)</f>
        <v>0</v>
      </c>
      <c r="AL32" s="235"/>
      <c r="AM32" s="235"/>
      <c r="AN32" s="235"/>
      <c r="AO32" s="235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</row>
    <row r="33" spans="1:57" s="3" customFormat="1" ht="14.45" customHeight="1">
      <c r="B33" s="36"/>
      <c r="F33" s="37" t="s">
        <v>38</v>
      </c>
      <c r="L33" s="233">
        <v>0.2</v>
      </c>
      <c r="M33" s="232"/>
      <c r="N33" s="232"/>
      <c r="O33" s="232"/>
      <c r="P33" s="232"/>
      <c r="W33" s="231">
        <f>ROUND(BA94 + SUM(CE97),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f>ROUND(AW94 + SUM(BZ97), 2)</f>
        <v>0</v>
      </c>
      <c r="AL33" s="232"/>
      <c r="AM33" s="232"/>
      <c r="AN33" s="232"/>
      <c r="AO33" s="232"/>
      <c r="AR33" s="36"/>
    </row>
    <row r="34" spans="1:57" s="3" customFormat="1" ht="14.45" hidden="1" customHeight="1">
      <c r="B34" s="36"/>
      <c r="F34" s="26" t="s">
        <v>39</v>
      </c>
      <c r="L34" s="233">
        <v>0.2</v>
      </c>
      <c r="M34" s="232"/>
      <c r="N34" s="232"/>
      <c r="O34" s="232"/>
      <c r="P34" s="232"/>
      <c r="W34" s="231">
        <f>ROUND(BB94 + SUM(CF97), 2)</f>
        <v>0</v>
      </c>
      <c r="X34" s="232"/>
      <c r="Y34" s="232"/>
      <c r="Z34" s="232"/>
      <c r="AA34" s="232"/>
      <c r="AB34" s="232"/>
      <c r="AC34" s="232"/>
      <c r="AD34" s="232"/>
      <c r="AE34" s="232"/>
      <c r="AK34" s="231">
        <v>0</v>
      </c>
      <c r="AL34" s="232"/>
      <c r="AM34" s="232"/>
      <c r="AN34" s="232"/>
      <c r="AO34" s="232"/>
      <c r="AR34" s="36"/>
    </row>
    <row r="35" spans="1:57" s="3" customFormat="1" ht="14.45" hidden="1" customHeight="1">
      <c r="B35" s="36"/>
      <c r="F35" s="26" t="s">
        <v>40</v>
      </c>
      <c r="L35" s="233">
        <v>0.2</v>
      </c>
      <c r="M35" s="232"/>
      <c r="N35" s="232"/>
      <c r="O35" s="232"/>
      <c r="P35" s="232"/>
      <c r="W35" s="231">
        <f>ROUND(BC94 + SUM(CG97), 2)</f>
        <v>0</v>
      </c>
      <c r="X35" s="232"/>
      <c r="Y35" s="232"/>
      <c r="Z35" s="232"/>
      <c r="AA35" s="232"/>
      <c r="AB35" s="232"/>
      <c r="AC35" s="232"/>
      <c r="AD35" s="232"/>
      <c r="AE35" s="232"/>
      <c r="AK35" s="231">
        <v>0</v>
      </c>
      <c r="AL35" s="232"/>
      <c r="AM35" s="232"/>
      <c r="AN35" s="232"/>
      <c r="AO35" s="232"/>
      <c r="AR35" s="36"/>
    </row>
    <row r="36" spans="1:57" s="3" customFormat="1" ht="14.45" hidden="1" customHeight="1">
      <c r="B36" s="36"/>
      <c r="F36" s="37" t="s">
        <v>41</v>
      </c>
      <c r="L36" s="236">
        <v>0</v>
      </c>
      <c r="M36" s="235"/>
      <c r="N36" s="235"/>
      <c r="O36" s="235"/>
      <c r="P36" s="235"/>
      <c r="Q36" s="38"/>
      <c r="R36" s="38"/>
      <c r="S36" s="38"/>
      <c r="T36" s="38"/>
      <c r="U36" s="38"/>
      <c r="V36" s="38"/>
      <c r="W36" s="234">
        <f>ROUND(BD94 + SUM(CH97), 2)</f>
        <v>0</v>
      </c>
      <c r="X36" s="235"/>
      <c r="Y36" s="235"/>
      <c r="Z36" s="235"/>
      <c r="AA36" s="235"/>
      <c r="AB36" s="235"/>
      <c r="AC36" s="235"/>
      <c r="AD36" s="235"/>
      <c r="AE36" s="235"/>
      <c r="AF36" s="38"/>
      <c r="AG36" s="38"/>
      <c r="AH36" s="38"/>
      <c r="AI36" s="38"/>
      <c r="AJ36" s="38"/>
      <c r="AK36" s="234">
        <v>0</v>
      </c>
      <c r="AL36" s="235"/>
      <c r="AM36" s="235"/>
      <c r="AN36" s="235"/>
      <c r="AO36" s="235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24" t="s">
        <v>44</v>
      </c>
      <c r="Y38" s="225"/>
      <c r="Z38" s="225"/>
      <c r="AA38" s="225"/>
      <c r="AB38" s="225"/>
      <c r="AC38" s="42"/>
      <c r="AD38" s="42"/>
      <c r="AE38" s="42"/>
      <c r="AF38" s="42"/>
      <c r="AG38" s="42"/>
      <c r="AH38" s="42"/>
      <c r="AI38" s="42"/>
      <c r="AJ38" s="42"/>
      <c r="AK38" s="226">
        <f>SUM(AK29:AK36)</f>
        <v>0</v>
      </c>
      <c r="AL38" s="225"/>
      <c r="AM38" s="225"/>
      <c r="AN38" s="225"/>
      <c r="AO38" s="227"/>
      <c r="AP38" s="40"/>
      <c r="AQ38" s="40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1"/>
      <c r="B60" s="32"/>
      <c r="C60" s="31"/>
      <c r="D60" s="47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47</v>
      </c>
      <c r="AI60" s="34"/>
      <c r="AJ60" s="34"/>
      <c r="AK60" s="34"/>
      <c r="AL60" s="34"/>
      <c r="AM60" s="47" t="s">
        <v>48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1"/>
      <c r="B64" s="32"/>
      <c r="C64" s="31"/>
      <c r="D64" s="45" t="s">
        <v>49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50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1"/>
      <c r="B75" s="32"/>
      <c r="C75" s="31"/>
      <c r="D75" s="47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47</v>
      </c>
      <c r="AI75" s="34"/>
      <c r="AJ75" s="34"/>
      <c r="AK75" s="34"/>
      <c r="AL75" s="34"/>
      <c r="AM75" s="47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5" customHeight="1">
      <c r="A82" s="31"/>
      <c r="B82" s="32"/>
      <c r="C82" s="21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11</v>
      </c>
      <c r="L84" s="4" t="str">
        <f>K5</f>
        <v>2021-8</v>
      </c>
      <c r="AR84" s="53"/>
    </row>
    <row r="85" spans="1:91" s="5" customFormat="1" ht="36.950000000000003" customHeight="1">
      <c r="B85" s="54"/>
      <c r="C85" s="55" t="s">
        <v>13</v>
      </c>
      <c r="L85" s="228" t="str">
        <f>K6</f>
        <v>Umiestnenie lávky v priestore Horného rybníka v lokalite Kamenný mlyn v Trnave_dub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230">
        <f>IF(AN8= "","",AN8)</f>
        <v>44782</v>
      </c>
      <c r="AN87" s="23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Trnava č.1 917 71 Trnava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25</v>
      </c>
      <c r="AJ89" s="31"/>
      <c r="AK89" s="31"/>
      <c r="AL89" s="31"/>
      <c r="AM89" s="217" t="str">
        <f>IF(E17="","",E17)</f>
        <v>Šercel Švec, s.r.o.</v>
      </c>
      <c r="AN89" s="218"/>
      <c r="AO89" s="218"/>
      <c r="AP89" s="218"/>
      <c r="AQ89" s="31"/>
      <c r="AR89" s="32"/>
      <c r="AS89" s="213" t="s">
        <v>52</v>
      </c>
      <c r="AT89" s="214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2" customHeight="1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17" t="str">
        <f>IF(E20="","",E20)</f>
        <v xml:space="preserve"> </v>
      </c>
      <c r="AN90" s="218"/>
      <c r="AO90" s="218"/>
      <c r="AP90" s="218"/>
      <c r="AQ90" s="31"/>
      <c r="AR90" s="32"/>
      <c r="AS90" s="215"/>
      <c r="AT90" s="216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5"/>
      <c r="AT91" s="216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19" t="s">
        <v>53</v>
      </c>
      <c r="D92" s="220"/>
      <c r="E92" s="220"/>
      <c r="F92" s="220"/>
      <c r="G92" s="220"/>
      <c r="H92" s="62"/>
      <c r="I92" s="221" t="s">
        <v>54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55</v>
      </c>
      <c r="AH92" s="220"/>
      <c r="AI92" s="220"/>
      <c r="AJ92" s="220"/>
      <c r="AK92" s="220"/>
      <c r="AL92" s="220"/>
      <c r="AM92" s="220"/>
      <c r="AN92" s="221" t="s">
        <v>56</v>
      </c>
      <c r="AO92" s="220"/>
      <c r="AP92" s="223"/>
      <c r="AQ92" s="63" t="s">
        <v>57</v>
      </c>
      <c r="AR92" s="32"/>
      <c r="AS92" s="64" t="s">
        <v>58</v>
      </c>
      <c r="AT92" s="65" t="s">
        <v>59</v>
      </c>
      <c r="AU92" s="65" t="s">
        <v>60</v>
      </c>
      <c r="AV92" s="65" t="s">
        <v>61</v>
      </c>
      <c r="AW92" s="65" t="s">
        <v>62</v>
      </c>
      <c r="AX92" s="65" t="s">
        <v>63</v>
      </c>
      <c r="AY92" s="65" t="s">
        <v>64</v>
      </c>
      <c r="AZ92" s="65" t="s">
        <v>65</v>
      </c>
      <c r="BA92" s="65" t="s">
        <v>66</v>
      </c>
      <c r="BB92" s="65" t="s">
        <v>67</v>
      </c>
      <c r="BC92" s="65" t="s">
        <v>68</v>
      </c>
      <c r="BD92" s="66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50000000000003" customHeight="1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12">
        <f>ROUND(AG95,2)</f>
        <v>0</v>
      </c>
      <c r="AH94" s="212"/>
      <c r="AI94" s="212"/>
      <c r="AJ94" s="212"/>
      <c r="AK94" s="212"/>
      <c r="AL94" s="212"/>
      <c r="AM94" s="212"/>
      <c r="AN94" s="199">
        <f>SUM(AG94,AT94)</f>
        <v>0</v>
      </c>
      <c r="AO94" s="199"/>
      <c r="AP94" s="199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61.098640000000003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71</v>
      </c>
      <c r="BT94" s="79" t="s">
        <v>72</v>
      </c>
      <c r="BU94" s="80" t="s">
        <v>73</v>
      </c>
      <c r="BV94" s="79" t="s">
        <v>74</v>
      </c>
      <c r="BW94" s="79" t="s">
        <v>4</v>
      </c>
      <c r="BX94" s="79" t="s">
        <v>75</v>
      </c>
      <c r="CL94" s="79" t="s">
        <v>1</v>
      </c>
    </row>
    <row r="95" spans="1:91" s="7" customFormat="1" ht="16.5" customHeight="1">
      <c r="A95" s="81" t="s">
        <v>76</v>
      </c>
      <c r="B95" s="82"/>
      <c r="C95" s="83"/>
      <c r="D95" s="211" t="s">
        <v>77</v>
      </c>
      <c r="E95" s="211"/>
      <c r="F95" s="211"/>
      <c r="G95" s="211"/>
      <c r="H95" s="211"/>
      <c r="I95" s="84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3">
        <f>'03c - SO 03 Sadové úpravy'!J32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85" t="s">
        <v>79</v>
      </c>
      <c r="AR95" s="82"/>
      <c r="AS95" s="86">
        <v>0</v>
      </c>
      <c r="AT95" s="87">
        <f>ROUND(SUM(AV95:AW95),2)</f>
        <v>0</v>
      </c>
      <c r="AU95" s="88">
        <f>'03c - SO 03 Sadové úpravy'!P126</f>
        <v>61.098644750000005</v>
      </c>
      <c r="AV95" s="87">
        <f>'03c - SO 03 Sadové úpravy'!J35</f>
        <v>0</v>
      </c>
      <c r="AW95" s="87">
        <f>'03c - SO 03 Sadové úpravy'!J36</f>
        <v>0</v>
      </c>
      <c r="AX95" s="87">
        <f>'03c - SO 03 Sadové úpravy'!J37</f>
        <v>0</v>
      </c>
      <c r="AY95" s="87">
        <f>'03c - SO 03 Sadové úpravy'!J38</f>
        <v>0</v>
      </c>
      <c r="AZ95" s="87">
        <f>'03c - SO 03 Sadové úpravy'!F35</f>
        <v>0</v>
      </c>
      <c r="BA95" s="87">
        <f>'03c - SO 03 Sadové úpravy'!F36</f>
        <v>0</v>
      </c>
      <c r="BB95" s="87">
        <f>'03c - SO 03 Sadové úpravy'!F37</f>
        <v>0</v>
      </c>
      <c r="BC95" s="87">
        <f>'03c - SO 03 Sadové úpravy'!F38</f>
        <v>0</v>
      </c>
      <c r="BD95" s="89">
        <f>'03c - SO 03 Sadové úpravy'!F39</f>
        <v>0</v>
      </c>
      <c r="BT95" s="90" t="s">
        <v>80</v>
      </c>
      <c r="BV95" s="90" t="s">
        <v>74</v>
      </c>
      <c r="BW95" s="90" t="s">
        <v>81</v>
      </c>
      <c r="BX95" s="90" t="s">
        <v>4</v>
      </c>
      <c r="CL95" s="90" t="s">
        <v>1</v>
      </c>
      <c r="CM95" s="90" t="s">
        <v>72</v>
      </c>
    </row>
    <row r="96" spans="1:91">
      <c r="B96" s="20"/>
      <c r="AR96" s="20"/>
    </row>
    <row r="97" spans="1:57" s="2" customFormat="1" ht="30" customHeight="1">
      <c r="A97" s="31"/>
      <c r="B97" s="32"/>
      <c r="C97" s="71" t="s">
        <v>82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9">
        <v>0</v>
      </c>
      <c r="AH97" s="199"/>
      <c r="AI97" s="199"/>
      <c r="AJ97" s="199"/>
      <c r="AK97" s="199"/>
      <c r="AL97" s="199"/>
      <c r="AM97" s="199"/>
      <c r="AN97" s="199">
        <v>0</v>
      </c>
      <c r="AO97" s="199"/>
      <c r="AP97" s="199"/>
      <c r="AQ97" s="91"/>
      <c r="AR97" s="32"/>
      <c r="AS97" s="64" t="s">
        <v>83</v>
      </c>
      <c r="AT97" s="65" t="s">
        <v>84</v>
      </c>
      <c r="AU97" s="65" t="s">
        <v>36</v>
      </c>
      <c r="AV97" s="66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9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2"/>
      <c r="C99" s="92" t="s">
        <v>85</v>
      </c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200">
        <f>ROUND(AG94 + AG97, 2)</f>
        <v>0</v>
      </c>
      <c r="AH99" s="200"/>
      <c r="AI99" s="200"/>
      <c r="AJ99" s="200"/>
      <c r="AK99" s="200"/>
      <c r="AL99" s="200"/>
      <c r="AM99" s="200"/>
      <c r="AN99" s="200">
        <f>ROUND(AN94 + AN97, 2)</f>
        <v>0</v>
      </c>
      <c r="AO99" s="200"/>
      <c r="AP99" s="200"/>
      <c r="AQ99" s="93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46"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X38:AB38"/>
    <mergeCell ref="AK38:AO38"/>
    <mergeCell ref="L85:AO85"/>
    <mergeCell ref="AM87:AN87"/>
    <mergeCell ref="AM89:AP89"/>
    <mergeCell ref="AN94:AP94"/>
    <mergeCell ref="AS89:AT91"/>
    <mergeCell ref="AM90:AP90"/>
    <mergeCell ref="C92:G92"/>
    <mergeCell ref="I92:AF92"/>
    <mergeCell ref="AG92:AM92"/>
    <mergeCell ref="AN92:AP92"/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</mergeCells>
  <hyperlinks>
    <hyperlink ref="A95" location="'03c - SO 03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9"/>
  <sheetViews>
    <sheetView showGridLines="0" tabSelected="1" topLeftCell="A130" workbookViewId="0">
      <selection activeCell="Z145" sqref="Z14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81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</row>
    <row r="4" spans="1:46" s="1" customFormat="1" ht="24.95" customHeight="1">
      <c r="B4" s="20"/>
      <c r="D4" s="21" t="s">
        <v>86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26.25" customHeight="1">
      <c r="B7" s="20"/>
      <c r="E7" s="239" t="str">
        <f>'Rekapitulácia stavby'!K6</f>
        <v>Umiestnenie lávky v priestore Horného rybníka v lokalite Kamenný mlyn v Trnave_dub</v>
      </c>
      <c r="F7" s="240"/>
      <c r="G7" s="240"/>
      <c r="H7" s="240"/>
      <c r="L7" s="20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88</v>
      </c>
      <c r="F9" s="238"/>
      <c r="G9" s="238"/>
      <c r="H9" s="238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17</v>
      </c>
      <c r="E12" s="31"/>
      <c r="F12" s="24" t="s">
        <v>18</v>
      </c>
      <c r="G12" s="31"/>
      <c r="H12" s="31"/>
      <c r="I12" s="26" t="s">
        <v>19</v>
      </c>
      <c r="J12" s="57">
        <f>'Rekapitulácia stavby'!AN8</f>
        <v>44782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89</v>
      </c>
      <c r="F15" s="31"/>
      <c r="G15" s="31"/>
      <c r="H15" s="31"/>
      <c r="I15" s="26" t="s">
        <v>23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4" t="str">
        <f>'Rekapitulácia stavby'!AN13</f>
        <v/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07" t="str">
        <f>'Rekapitulácia stavby'!E14</f>
        <v xml:space="preserve"> </v>
      </c>
      <c r="F18" s="207"/>
      <c r="G18" s="207"/>
      <c r="H18" s="207"/>
      <c r="I18" s="26" t="s">
        <v>23</v>
      </c>
      <c r="J18" s="24" t="str">
        <f>'Rekapitulácia stavby'!AN14</f>
        <v/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25</v>
      </c>
      <c r="E20" s="31"/>
      <c r="F20" s="31"/>
      <c r="G20" s="31"/>
      <c r="H20" s="31"/>
      <c r="I20" s="26" t="s">
        <v>21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26</v>
      </c>
      <c r="F21" s="31"/>
      <c r="G21" s="31"/>
      <c r="H21" s="31"/>
      <c r="I21" s="26" t="s">
        <v>23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28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29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09" t="s">
        <v>1</v>
      </c>
      <c r="F27" s="209"/>
      <c r="G27" s="209"/>
      <c r="H27" s="209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90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91</v>
      </c>
      <c r="E31" s="31"/>
      <c r="F31" s="31"/>
      <c r="G31" s="31"/>
      <c r="H31" s="31"/>
      <c r="I31" s="31"/>
      <c r="J31" s="30">
        <f>J105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0" t="s">
        <v>32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34</v>
      </c>
      <c r="G34" s="31"/>
      <c r="H34" s="31"/>
      <c r="I34" s="35" t="s">
        <v>33</v>
      </c>
      <c r="J34" s="35" t="s">
        <v>35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1" t="s">
        <v>36</v>
      </c>
      <c r="E35" s="37" t="s">
        <v>37</v>
      </c>
      <c r="F35" s="102">
        <f>ROUND((SUM(BE105:BE106) + SUM(BE126:BE178)),  2)</f>
        <v>0</v>
      </c>
      <c r="G35" s="103"/>
      <c r="H35" s="103"/>
      <c r="I35" s="104">
        <v>0.2</v>
      </c>
      <c r="J35" s="102">
        <f>ROUND(((SUM(BE105:BE106) + SUM(BE126:BE178))*I35), 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38</v>
      </c>
      <c r="F36" s="105">
        <f>ROUND((SUM(BF105:BF106) + SUM(BF126:BF178)),  2)</f>
        <v>0</v>
      </c>
      <c r="G36" s="31"/>
      <c r="H36" s="31"/>
      <c r="I36" s="106">
        <v>0.2</v>
      </c>
      <c r="J36" s="105">
        <f>ROUND(((SUM(BF105:BF106) + SUM(BF126:BF178))*I36), 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39</v>
      </c>
      <c r="F37" s="105">
        <f>ROUND((SUM(BG105:BG106) + SUM(BG126:BG178)),  2)</f>
        <v>0</v>
      </c>
      <c r="G37" s="31"/>
      <c r="H37" s="31"/>
      <c r="I37" s="106">
        <v>0.2</v>
      </c>
      <c r="J37" s="105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40</v>
      </c>
      <c r="F38" s="105">
        <f>ROUND((SUM(BH105:BH106) + SUM(BH126:BH178)),  2)</f>
        <v>0</v>
      </c>
      <c r="G38" s="31"/>
      <c r="H38" s="31"/>
      <c r="I38" s="106">
        <v>0.2</v>
      </c>
      <c r="J38" s="105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41</v>
      </c>
      <c r="F39" s="102">
        <f>ROUND((SUM(BI105:BI106) + SUM(BI126:BI178)),  2)</f>
        <v>0</v>
      </c>
      <c r="G39" s="103"/>
      <c r="H39" s="103"/>
      <c r="I39" s="104">
        <v>0</v>
      </c>
      <c r="J39" s="102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3"/>
      <c r="D41" s="107" t="s">
        <v>42</v>
      </c>
      <c r="E41" s="62"/>
      <c r="F41" s="62"/>
      <c r="G41" s="108" t="s">
        <v>43</v>
      </c>
      <c r="H41" s="109" t="s">
        <v>44</v>
      </c>
      <c r="I41" s="62"/>
      <c r="J41" s="110">
        <f>SUM(J32:J39)</f>
        <v>0</v>
      </c>
      <c r="K41" s="111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45</v>
      </c>
      <c r="E50" s="46"/>
      <c r="F50" s="46"/>
      <c r="G50" s="45" t="s">
        <v>46</v>
      </c>
      <c r="H50" s="46"/>
      <c r="I50" s="46"/>
      <c r="J50" s="46"/>
      <c r="K50" s="46"/>
      <c r="L50" s="44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2"/>
      <c r="C61" s="31"/>
      <c r="D61" s="47" t="s">
        <v>47</v>
      </c>
      <c r="E61" s="34"/>
      <c r="F61" s="112" t="s">
        <v>48</v>
      </c>
      <c r="G61" s="47" t="s">
        <v>47</v>
      </c>
      <c r="H61" s="34"/>
      <c r="I61" s="34"/>
      <c r="J61" s="113" t="s">
        <v>48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2"/>
      <c r="C65" s="31"/>
      <c r="D65" s="45" t="s">
        <v>49</v>
      </c>
      <c r="E65" s="48"/>
      <c r="F65" s="48"/>
      <c r="G65" s="45" t="s">
        <v>50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2"/>
      <c r="C76" s="31"/>
      <c r="D76" s="47" t="s">
        <v>47</v>
      </c>
      <c r="E76" s="34"/>
      <c r="F76" s="112" t="s">
        <v>48</v>
      </c>
      <c r="G76" s="47" t="s">
        <v>47</v>
      </c>
      <c r="H76" s="34"/>
      <c r="I76" s="34"/>
      <c r="J76" s="113" t="s">
        <v>48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92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39" t="str">
        <f>E7</f>
        <v>Umiestnenie lávky v priestore Horného rybníka v lokalite Kamenný mlyn v Trnave_dub</v>
      </c>
      <c r="F85" s="240"/>
      <c r="G85" s="240"/>
      <c r="H85" s="240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03c - SO 03 Sadové úpravy</v>
      </c>
      <c r="F87" s="238"/>
      <c r="G87" s="238"/>
      <c r="H87" s="238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17</v>
      </c>
      <c r="D89" s="31"/>
      <c r="E89" s="31"/>
      <c r="F89" s="24" t="str">
        <f>F12</f>
        <v xml:space="preserve"> </v>
      </c>
      <c r="G89" s="31"/>
      <c r="H89" s="31"/>
      <c r="I89" s="26" t="s">
        <v>19</v>
      </c>
      <c r="J89" s="57">
        <f>IF(J12="","",J12)</f>
        <v>44782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20</v>
      </c>
      <c r="D91" s="31"/>
      <c r="E91" s="31"/>
      <c r="F91" s="24" t="str">
        <f>E15</f>
        <v xml:space="preserve"> Mesto Trnava č.1 917 71 Trnava</v>
      </c>
      <c r="G91" s="31"/>
      <c r="H91" s="31"/>
      <c r="I91" s="26" t="s">
        <v>25</v>
      </c>
      <c r="J91" s="27" t="str">
        <f>E21</f>
        <v>Šercel Švec, s.r.o.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24</v>
      </c>
      <c r="D92" s="31"/>
      <c r="E92" s="31"/>
      <c r="F92" s="24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4" t="s">
        <v>93</v>
      </c>
      <c r="D94" s="93"/>
      <c r="E94" s="93"/>
      <c r="F94" s="93"/>
      <c r="G94" s="93"/>
      <c r="H94" s="93"/>
      <c r="I94" s="93"/>
      <c r="J94" s="115" t="s">
        <v>94</v>
      </c>
      <c r="K94" s="93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6" t="s">
        <v>95</v>
      </c>
      <c r="D96" s="31"/>
      <c r="E96" s="31"/>
      <c r="F96" s="31"/>
      <c r="G96" s="31"/>
      <c r="H96" s="31"/>
      <c r="I96" s="31"/>
      <c r="J96" s="73">
        <f>J126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96</v>
      </c>
    </row>
    <row r="97" spans="1:31" s="9" customFormat="1" ht="24.95" customHeight="1">
      <c r="B97" s="117"/>
      <c r="D97" s="118" t="s">
        <v>97</v>
      </c>
      <c r="E97" s="119"/>
      <c r="F97" s="119"/>
      <c r="G97" s="119"/>
      <c r="H97" s="119"/>
      <c r="I97" s="119"/>
      <c r="J97" s="120">
        <f>J127</f>
        <v>0</v>
      </c>
      <c r="L97" s="117"/>
    </row>
    <row r="98" spans="1:31" s="10" customFormat="1" ht="19.899999999999999" customHeight="1">
      <c r="B98" s="121"/>
      <c r="D98" s="122" t="s">
        <v>98</v>
      </c>
      <c r="E98" s="123"/>
      <c r="F98" s="123"/>
      <c r="G98" s="123"/>
      <c r="H98" s="123"/>
      <c r="I98" s="123"/>
      <c r="J98" s="124">
        <f>J128</f>
        <v>0</v>
      </c>
      <c r="L98" s="121"/>
    </row>
    <row r="99" spans="1:31" s="10" customFormat="1" ht="19.899999999999999" customHeight="1">
      <c r="B99" s="121"/>
      <c r="D99" s="122" t="s">
        <v>99</v>
      </c>
      <c r="E99" s="123"/>
      <c r="F99" s="123"/>
      <c r="G99" s="123"/>
      <c r="H99" s="123"/>
      <c r="I99" s="123"/>
      <c r="J99" s="124">
        <f>J149</f>
        <v>0</v>
      </c>
      <c r="L99" s="121"/>
    </row>
    <row r="100" spans="1:31" s="10" customFormat="1" ht="19.899999999999999" customHeight="1">
      <c r="B100" s="121"/>
      <c r="D100" s="122" t="s">
        <v>100</v>
      </c>
      <c r="E100" s="123"/>
      <c r="F100" s="123"/>
      <c r="G100" s="123"/>
      <c r="H100" s="123"/>
      <c r="I100" s="123"/>
      <c r="J100" s="124">
        <f>J167</f>
        <v>0</v>
      </c>
      <c r="L100" s="121"/>
    </row>
    <row r="101" spans="1:31" s="10" customFormat="1" ht="19.899999999999999" customHeight="1">
      <c r="B101" s="121"/>
      <c r="D101" s="122" t="s">
        <v>101</v>
      </c>
      <c r="E101" s="123"/>
      <c r="F101" s="123"/>
      <c r="G101" s="123"/>
      <c r="H101" s="123"/>
      <c r="I101" s="123"/>
      <c r="J101" s="124">
        <f>J169</f>
        <v>0</v>
      </c>
      <c r="L101" s="121"/>
    </row>
    <row r="102" spans="1:31" s="10" customFormat="1" ht="19.899999999999999" customHeight="1">
      <c r="B102" s="121"/>
      <c r="D102" s="122" t="s">
        <v>102</v>
      </c>
      <c r="E102" s="123"/>
      <c r="F102" s="123"/>
      <c r="G102" s="123"/>
      <c r="H102" s="123"/>
      <c r="I102" s="123"/>
      <c r="J102" s="124">
        <f>J172</f>
        <v>0</v>
      </c>
      <c r="L102" s="121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4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4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9.25" customHeight="1">
      <c r="A105" s="31"/>
      <c r="B105" s="32"/>
      <c r="C105" s="116" t="s">
        <v>103</v>
      </c>
      <c r="D105" s="31"/>
      <c r="E105" s="31"/>
      <c r="F105" s="31"/>
      <c r="G105" s="31"/>
      <c r="H105" s="31"/>
      <c r="I105" s="31"/>
      <c r="J105" s="125">
        <v>0</v>
      </c>
      <c r="K105" s="31"/>
      <c r="L105" s="44"/>
      <c r="N105" s="126" t="s">
        <v>36</v>
      </c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8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9.25" customHeight="1">
      <c r="A107" s="31"/>
      <c r="B107" s="32"/>
      <c r="C107" s="92" t="s">
        <v>85</v>
      </c>
      <c r="D107" s="93"/>
      <c r="E107" s="93"/>
      <c r="F107" s="93"/>
      <c r="G107" s="93"/>
      <c r="H107" s="93"/>
      <c r="I107" s="93"/>
      <c r="J107" s="94">
        <f>ROUND(J96+J105,2)</f>
        <v>0</v>
      </c>
      <c r="K107" s="93"/>
      <c r="L107" s="44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1" t="s">
        <v>104</v>
      </c>
      <c r="D113" s="31"/>
      <c r="E113" s="31"/>
      <c r="F113" s="31"/>
      <c r="G113" s="31"/>
      <c r="H113" s="31"/>
      <c r="I113" s="31"/>
      <c r="J113" s="31"/>
      <c r="K113" s="31"/>
      <c r="L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13</v>
      </c>
      <c r="D115" s="31"/>
      <c r="E115" s="31"/>
      <c r="F115" s="31"/>
      <c r="G115" s="31"/>
      <c r="H115" s="31"/>
      <c r="I115" s="31"/>
      <c r="J115" s="31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26.25" customHeight="1">
      <c r="A116" s="31"/>
      <c r="B116" s="32"/>
      <c r="C116" s="31"/>
      <c r="D116" s="31"/>
      <c r="E116" s="239" t="str">
        <f>E7</f>
        <v>Umiestnenie lávky v priestore Horného rybníka v lokalite Kamenný mlyn v Trnave_dub</v>
      </c>
      <c r="F116" s="240"/>
      <c r="G116" s="240"/>
      <c r="H116" s="240"/>
      <c r="I116" s="31"/>
      <c r="J116" s="31"/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87</v>
      </c>
      <c r="D117" s="31"/>
      <c r="E117" s="31"/>
      <c r="F117" s="31"/>
      <c r="G117" s="31"/>
      <c r="H117" s="31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28" t="str">
        <f>E9</f>
        <v>03c - SO 03 Sadové úpravy</v>
      </c>
      <c r="F118" s="238"/>
      <c r="G118" s="238"/>
      <c r="H118" s="238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17</v>
      </c>
      <c r="D120" s="31"/>
      <c r="E120" s="31"/>
      <c r="F120" s="24" t="str">
        <f>F12</f>
        <v xml:space="preserve"> </v>
      </c>
      <c r="G120" s="31"/>
      <c r="H120" s="31"/>
      <c r="I120" s="26" t="s">
        <v>19</v>
      </c>
      <c r="J120" s="57">
        <f>IF(J12="","",J12)</f>
        <v>44782</v>
      </c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20</v>
      </c>
      <c r="D122" s="31"/>
      <c r="E122" s="31"/>
      <c r="F122" s="24" t="str">
        <f>E15</f>
        <v xml:space="preserve"> Mesto Trnava č.1 917 71 Trnava</v>
      </c>
      <c r="G122" s="31"/>
      <c r="H122" s="31"/>
      <c r="I122" s="26" t="s">
        <v>25</v>
      </c>
      <c r="J122" s="27" t="str">
        <f>E21</f>
        <v>Šercel Švec, s.r.o.</v>
      </c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24</v>
      </c>
      <c r="D123" s="31"/>
      <c r="E123" s="31"/>
      <c r="F123" s="24" t="str">
        <f>IF(E18="","",E18)</f>
        <v xml:space="preserve"> </v>
      </c>
      <c r="G123" s="31"/>
      <c r="H123" s="31"/>
      <c r="I123" s="26" t="s">
        <v>28</v>
      </c>
      <c r="J123" s="27" t="str">
        <f>E24</f>
        <v xml:space="preserve"> </v>
      </c>
      <c r="K123" s="31"/>
      <c r="L123" s="4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27"/>
      <c r="B125" s="128"/>
      <c r="C125" s="129" t="s">
        <v>105</v>
      </c>
      <c r="D125" s="130" t="s">
        <v>57</v>
      </c>
      <c r="E125" s="130" t="s">
        <v>53</v>
      </c>
      <c r="F125" s="130" t="s">
        <v>54</v>
      </c>
      <c r="G125" s="130" t="s">
        <v>106</v>
      </c>
      <c r="H125" s="130" t="s">
        <v>107</v>
      </c>
      <c r="I125" s="130" t="s">
        <v>108</v>
      </c>
      <c r="J125" s="131" t="s">
        <v>94</v>
      </c>
      <c r="K125" s="132" t="s">
        <v>109</v>
      </c>
      <c r="L125" s="133"/>
      <c r="M125" s="64" t="s">
        <v>1</v>
      </c>
      <c r="N125" s="65" t="s">
        <v>36</v>
      </c>
      <c r="O125" s="65" t="s">
        <v>110</v>
      </c>
      <c r="P125" s="65" t="s">
        <v>111</v>
      </c>
      <c r="Q125" s="65" t="s">
        <v>112</v>
      </c>
      <c r="R125" s="65" t="s">
        <v>113</v>
      </c>
      <c r="S125" s="65" t="s">
        <v>114</v>
      </c>
      <c r="T125" s="66" t="s">
        <v>115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3" s="2" customFormat="1" ht="22.9" customHeight="1">
      <c r="A126" s="31"/>
      <c r="B126" s="32"/>
      <c r="C126" s="71" t="s">
        <v>90</v>
      </c>
      <c r="D126" s="31"/>
      <c r="E126" s="31"/>
      <c r="F126" s="31"/>
      <c r="G126" s="31"/>
      <c r="H126" s="31"/>
      <c r="I126" s="31"/>
      <c r="J126" s="134">
        <f>BK126</f>
        <v>0</v>
      </c>
      <c r="K126" s="31"/>
      <c r="L126" s="32"/>
      <c r="M126" s="67"/>
      <c r="N126" s="58"/>
      <c r="O126" s="68"/>
      <c r="P126" s="135">
        <f>P127</f>
        <v>61.098644750000005</v>
      </c>
      <c r="Q126" s="68"/>
      <c r="R126" s="135">
        <f>R127</f>
        <v>6.4694841399999996</v>
      </c>
      <c r="S126" s="68"/>
      <c r="T126" s="136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7" t="s">
        <v>71</v>
      </c>
      <c r="AU126" s="17" t="s">
        <v>96</v>
      </c>
      <c r="BK126" s="137">
        <f>BK127</f>
        <v>0</v>
      </c>
    </row>
    <row r="127" spans="1:63" s="12" customFormat="1" ht="25.9" customHeight="1">
      <c r="B127" s="138"/>
      <c r="D127" s="139" t="s">
        <v>71</v>
      </c>
      <c r="E127" s="140" t="s">
        <v>116</v>
      </c>
      <c r="F127" s="140" t="s">
        <v>117</v>
      </c>
      <c r="J127" s="141">
        <f>BK127</f>
        <v>0</v>
      </c>
      <c r="L127" s="138"/>
      <c r="M127" s="142"/>
      <c r="N127" s="143"/>
      <c r="O127" s="143"/>
      <c r="P127" s="144">
        <f>P128+P149+P167+P169+P172</f>
        <v>61.098644750000005</v>
      </c>
      <c r="Q127" s="143"/>
      <c r="R127" s="144">
        <f>R128+R149+R167+R169+R172</f>
        <v>6.4694841399999996</v>
      </c>
      <c r="S127" s="143"/>
      <c r="T127" s="145">
        <f>T128+T149+T167+T169+T172</f>
        <v>0</v>
      </c>
      <c r="AR127" s="139" t="s">
        <v>80</v>
      </c>
      <c r="AT127" s="146" t="s">
        <v>71</v>
      </c>
      <c r="AU127" s="146" t="s">
        <v>72</v>
      </c>
      <c r="AY127" s="139" t="s">
        <v>118</v>
      </c>
      <c r="BK127" s="147">
        <f>BK128+BK149+BK167+BK169+BK172</f>
        <v>0</v>
      </c>
    </row>
    <row r="128" spans="1:63" s="12" customFormat="1" ht="22.9" customHeight="1">
      <c r="B128" s="138"/>
      <c r="D128" s="139" t="s">
        <v>71</v>
      </c>
      <c r="E128" s="148" t="s">
        <v>80</v>
      </c>
      <c r="F128" s="148" t="s">
        <v>119</v>
      </c>
      <c r="J128" s="149">
        <f>BK128</f>
        <v>0</v>
      </c>
      <c r="L128" s="138"/>
      <c r="M128" s="142"/>
      <c r="N128" s="143"/>
      <c r="O128" s="143"/>
      <c r="P128" s="144">
        <f>SUM(P129:P148)</f>
        <v>15.19645875</v>
      </c>
      <c r="Q128" s="143"/>
      <c r="R128" s="144">
        <f>SUM(R129:R148)</f>
        <v>0</v>
      </c>
      <c r="S128" s="143"/>
      <c r="T128" s="145">
        <f>SUM(T129:T148)</f>
        <v>0</v>
      </c>
      <c r="AR128" s="139" t="s">
        <v>80</v>
      </c>
      <c r="AT128" s="146" t="s">
        <v>71</v>
      </c>
      <c r="AU128" s="146" t="s">
        <v>80</v>
      </c>
      <c r="AY128" s="139" t="s">
        <v>118</v>
      </c>
      <c r="BK128" s="147">
        <f>SUM(BK129:BK148)</f>
        <v>0</v>
      </c>
    </row>
    <row r="129" spans="1:65" s="2" customFormat="1" ht="16.5" customHeight="1">
      <c r="A129" s="31"/>
      <c r="B129" s="150"/>
      <c r="C129" s="151" t="s">
        <v>120</v>
      </c>
      <c r="D129" s="151" t="s">
        <v>121</v>
      </c>
      <c r="E129" s="152" t="s">
        <v>122</v>
      </c>
      <c r="F129" s="153" t="s">
        <v>123</v>
      </c>
      <c r="G129" s="154" t="s">
        <v>124</v>
      </c>
      <c r="H129" s="155">
        <v>4.2539999999999996</v>
      </c>
      <c r="I129" s="156"/>
      <c r="J129" s="156">
        <f>ROUND(I129*H129,2)</f>
        <v>0</v>
      </c>
      <c r="K129" s="157"/>
      <c r="L129" s="32"/>
      <c r="M129" s="158" t="s">
        <v>1</v>
      </c>
      <c r="N129" s="159" t="s">
        <v>38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2" t="s">
        <v>125</v>
      </c>
      <c r="AT129" s="162" t="s">
        <v>121</v>
      </c>
      <c r="AU129" s="162" t="s">
        <v>126</v>
      </c>
      <c r="AY129" s="17" t="s">
        <v>118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126</v>
      </c>
      <c r="BK129" s="163">
        <f>ROUND(I129*H129,2)</f>
        <v>0</v>
      </c>
      <c r="BL129" s="17" t="s">
        <v>125</v>
      </c>
      <c r="BM129" s="162" t="s">
        <v>126</v>
      </c>
    </row>
    <row r="130" spans="1:65" s="13" customFormat="1">
      <c r="B130" s="164"/>
      <c r="D130" s="165" t="s">
        <v>127</v>
      </c>
      <c r="E130" s="166" t="s">
        <v>1</v>
      </c>
      <c r="F130" s="167" t="s">
        <v>128</v>
      </c>
      <c r="H130" s="168">
        <v>4.2539999999999996</v>
      </c>
      <c r="L130" s="164"/>
      <c r="M130" s="169"/>
      <c r="N130" s="170"/>
      <c r="O130" s="170"/>
      <c r="P130" s="170"/>
      <c r="Q130" s="170"/>
      <c r="R130" s="170"/>
      <c r="S130" s="170"/>
      <c r="T130" s="171"/>
      <c r="AT130" s="166" t="s">
        <v>127</v>
      </c>
      <c r="AU130" s="166" t="s">
        <v>126</v>
      </c>
      <c r="AV130" s="13" t="s">
        <v>126</v>
      </c>
      <c r="AW130" s="13" t="s">
        <v>27</v>
      </c>
      <c r="AX130" s="13" t="s">
        <v>72</v>
      </c>
      <c r="AY130" s="166" t="s">
        <v>118</v>
      </c>
    </row>
    <row r="131" spans="1:65" s="14" customFormat="1">
      <c r="B131" s="172"/>
      <c r="D131" s="165" t="s">
        <v>127</v>
      </c>
      <c r="E131" s="173" t="s">
        <v>1</v>
      </c>
      <c r="F131" s="174" t="s">
        <v>129</v>
      </c>
      <c r="H131" s="175">
        <v>4.2539999999999996</v>
      </c>
      <c r="L131" s="172"/>
      <c r="M131" s="176"/>
      <c r="N131" s="177"/>
      <c r="O131" s="177"/>
      <c r="P131" s="177"/>
      <c r="Q131" s="177"/>
      <c r="R131" s="177"/>
      <c r="S131" s="177"/>
      <c r="T131" s="178"/>
      <c r="AT131" s="173" t="s">
        <v>127</v>
      </c>
      <c r="AU131" s="173" t="s">
        <v>126</v>
      </c>
      <c r="AV131" s="14" t="s">
        <v>125</v>
      </c>
      <c r="AW131" s="14" t="s">
        <v>27</v>
      </c>
      <c r="AX131" s="14" t="s">
        <v>80</v>
      </c>
      <c r="AY131" s="173" t="s">
        <v>118</v>
      </c>
    </row>
    <row r="132" spans="1:65" s="2" customFormat="1" ht="21.75" customHeight="1">
      <c r="A132" s="31"/>
      <c r="B132" s="150"/>
      <c r="C132" s="151" t="s">
        <v>130</v>
      </c>
      <c r="D132" s="151" t="s">
        <v>121</v>
      </c>
      <c r="E132" s="152" t="s">
        <v>131</v>
      </c>
      <c r="F132" s="153" t="s">
        <v>132</v>
      </c>
      <c r="G132" s="154" t="s">
        <v>124</v>
      </c>
      <c r="H132" s="155">
        <v>20.625</v>
      </c>
      <c r="I132" s="156"/>
      <c r="J132" s="156">
        <f>ROUND(I132*H132,2)</f>
        <v>0</v>
      </c>
      <c r="K132" s="157"/>
      <c r="L132" s="32"/>
      <c r="M132" s="158" t="s">
        <v>1</v>
      </c>
      <c r="N132" s="159" t="s">
        <v>38</v>
      </c>
      <c r="O132" s="160">
        <v>0</v>
      </c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2" t="s">
        <v>125</v>
      </c>
      <c r="AT132" s="162" t="s">
        <v>121</v>
      </c>
      <c r="AU132" s="162" t="s">
        <v>126</v>
      </c>
      <c r="AY132" s="17" t="s">
        <v>118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7" t="s">
        <v>126</v>
      </c>
      <c r="BK132" s="163">
        <f>ROUND(I132*H132,2)</f>
        <v>0</v>
      </c>
      <c r="BL132" s="17" t="s">
        <v>125</v>
      </c>
      <c r="BM132" s="162" t="s">
        <v>125</v>
      </c>
    </row>
    <row r="133" spans="1:65" s="13" customFormat="1">
      <c r="B133" s="164"/>
      <c r="D133" s="165" t="s">
        <v>127</v>
      </c>
      <c r="E133" s="166" t="s">
        <v>1</v>
      </c>
      <c r="F133" s="167" t="s">
        <v>133</v>
      </c>
      <c r="H133" s="168">
        <v>20.625</v>
      </c>
      <c r="L133" s="164"/>
      <c r="M133" s="169"/>
      <c r="N133" s="170"/>
      <c r="O133" s="170"/>
      <c r="P133" s="170"/>
      <c r="Q133" s="170"/>
      <c r="R133" s="170"/>
      <c r="S133" s="170"/>
      <c r="T133" s="171"/>
      <c r="AT133" s="166" t="s">
        <v>127</v>
      </c>
      <c r="AU133" s="166" t="s">
        <v>126</v>
      </c>
      <c r="AV133" s="13" t="s">
        <v>126</v>
      </c>
      <c r="AW133" s="13" t="s">
        <v>27</v>
      </c>
      <c r="AX133" s="13" t="s">
        <v>72</v>
      </c>
      <c r="AY133" s="166" t="s">
        <v>118</v>
      </c>
    </row>
    <row r="134" spans="1:65" s="14" customFormat="1">
      <c r="B134" s="172"/>
      <c r="D134" s="165" t="s">
        <v>127</v>
      </c>
      <c r="E134" s="173" t="s">
        <v>1</v>
      </c>
      <c r="F134" s="174" t="s">
        <v>129</v>
      </c>
      <c r="H134" s="175">
        <v>20.625</v>
      </c>
      <c r="L134" s="172"/>
      <c r="M134" s="176"/>
      <c r="N134" s="177"/>
      <c r="O134" s="177"/>
      <c r="P134" s="177"/>
      <c r="Q134" s="177"/>
      <c r="R134" s="177"/>
      <c r="S134" s="177"/>
      <c r="T134" s="178"/>
      <c r="AT134" s="173" t="s">
        <v>127</v>
      </c>
      <c r="AU134" s="173" t="s">
        <v>126</v>
      </c>
      <c r="AV134" s="14" t="s">
        <v>125</v>
      </c>
      <c r="AW134" s="14" t="s">
        <v>27</v>
      </c>
      <c r="AX134" s="14" t="s">
        <v>80</v>
      </c>
      <c r="AY134" s="173" t="s">
        <v>118</v>
      </c>
    </row>
    <row r="135" spans="1:65" s="2" customFormat="1" ht="37.9" customHeight="1">
      <c r="A135" s="31"/>
      <c r="B135" s="150"/>
      <c r="C135" s="151" t="s">
        <v>134</v>
      </c>
      <c r="D135" s="151" t="s">
        <v>121</v>
      </c>
      <c r="E135" s="152" t="s">
        <v>135</v>
      </c>
      <c r="F135" s="153" t="s">
        <v>136</v>
      </c>
      <c r="G135" s="154" t="s">
        <v>124</v>
      </c>
      <c r="H135" s="155">
        <v>20.625</v>
      </c>
      <c r="I135" s="156"/>
      <c r="J135" s="156">
        <f>ROUND(I135*H135,2)</f>
        <v>0</v>
      </c>
      <c r="K135" s="157"/>
      <c r="L135" s="32"/>
      <c r="M135" s="158" t="s">
        <v>1</v>
      </c>
      <c r="N135" s="159" t="s">
        <v>38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62" t="s">
        <v>125</v>
      </c>
      <c r="AT135" s="162" t="s">
        <v>121</v>
      </c>
      <c r="AU135" s="162" t="s">
        <v>126</v>
      </c>
      <c r="AY135" s="17" t="s">
        <v>118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126</v>
      </c>
      <c r="BK135" s="163">
        <f>ROUND(I135*H135,2)</f>
        <v>0</v>
      </c>
      <c r="BL135" s="17" t="s">
        <v>125</v>
      </c>
      <c r="BM135" s="162" t="s">
        <v>137</v>
      </c>
    </row>
    <row r="136" spans="1:65" s="2" customFormat="1" ht="33" customHeight="1">
      <c r="A136" s="31"/>
      <c r="B136" s="150"/>
      <c r="C136" s="151" t="s">
        <v>138</v>
      </c>
      <c r="D136" s="151" t="s">
        <v>121</v>
      </c>
      <c r="E136" s="152" t="s">
        <v>139</v>
      </c>
      <c r="F136" s="153" t="s">
        <v>140</v>
      </c>
      <c r="G136" s="154" t="s">
        <v>124</v>
      </c>
      <c r="H136" s="155">
        <v>20.625</v>
      </c>
      <c r="I136" s="156"/>
      <c r="J136" s="156">
        <f>ROUND(I136*H136,2)</f>
        <v>0</v>
      </c>
      <c r="K136" s="157"/>
      <c r="L136" s="32"/>
      <c r="M136" s="158" t="s">
        <v>1</v>
      </c>
      <c r="N136" s="159" t="s">
        <v>38</v>
      </c>
      <c r="O136" s="160">
        <v>7.0999999999999994E-2</v>
      </c>
      <c r="P136" s="160">
        <f>O136*H136</f>
        <v>1.4643749999999998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2" t="s">
        <v>125</v>
      </c>
      <c r="AT136" s="162" t="s">
        <v>121</v>
      </c>
      <c r="AU136" s="162" t="s">
        <v>126</v>
      </c>
      <c r="AY136" s="17" t="s">
        <v>118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126</v>
      </c>
      <c r="BK136" s="163">
        <f>ROUND(I136*H136,2)</f>
        <v>0</v>
      </c>
      <c r="BL136" s="17" t="s">
        <v>125</v>
      </c>
      <c r="BM136" s="162" t="s">
        <v>141</v>
      </c>
    </row>
    <row r="137" spans="1:65" s="2" customFormat="1" ht="37.9" customHeight="1">
      <c r="A137" s="31"/>
      <c r="B137" s="150"/>
      <c r="C137" s="151" t="s">
        <v>142</v>
      </c>
      <c r="D137" s="151" t="s">
        <v>121</v>
      </c>
      <c r="E137" s="152" t="s">
        <v>143</v>
      </c>
      <c r="F137" s="153" t="s">
        <v>144</v>
      </c>
      <c r="G137" s="154" t="s">
        <v>124</v>
      </c>
      <c r="H137" s="155">
        <v>111.375</v>
      </c>
      <c r="I137" s="156"/>
      <c r="J137" s="156">
        <f>ROUND(I137*H137,2)</f>
        <v>0</v>
      </c>
      <c r="K137" s="157"/>
      <c r="L137" s="32"/>
      <c r="M137" s="158" t="s">
        <v>1</v>
      </c>
      <c r="N137" s="159" t="s">
        <v>38</v>
      </c>
      <c r="O137" s="160">
        <v>7.3699999999999998E-3</v>
      </c>
      <c r="P137" s="160">
        <f>O137*H137</f>
        <v>0.82083375000000003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2" t="s">
        <v>125</v>
      </c>
      <c r="AT137" s="162" t="s">
        <v>121</v>
      </c>
      <c r="AU137" s="162" t="s">
        <v>126</v>
      </c>
      <c r="AY137" s="17" t="s">
        <v>118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126</v>
      </c>
      <c r="BK137" s="163">
        <f>ROUND(I137*H137,2)</f>
        <v>0</v>
      </c>
      <c r="BL137" s="17" t="s">
        <v>125</v>
      </c>
      <c r="BM137" s="162" t="s">
        <v>145</v>
      </c>
    </row>
    <row r="138" spans="1:65" s="15" customFormat="1">
      <c r="B138" s="179"/>
      <c r="D138" s="165" t="s">
        <v>127</v>
      </c>
      <c r="E138" s="180" t="s">
        <v>1</v>
      </c>
      <c r="F138" s="181" t="s">
        <v>146</v>
      </c>
      <c r="H138" s="180" t="s">
        <v>1</v>
      </c>
      <c r="L138" s="179"/>
      <c r="M138" s="182"/>
      <c r="N138" s="183"/>
      <c r="O138" s="183"/>
      <c r="P138" s="183"/>
      <c r="Q138" s="183"/>
      <c r="R138" s="183"/>
      <c r="S138" s="183"/>
      <c r="T138" s="184"/>
      <c r="AT138" s="180" t="s">
        <v>127</v>
      </c>
      <c r="AU138" s="180" t="s">
        <v>126</v>
      </c>
      <c r="AV138" s="15" t="s">
        <v>80</v>
      </c>
      <c r="AW138" s="15" t="s">
        <v>27</v>
      </c>
      <c r="AX138" s="15" t="s">
        <v>72</v>
      </c>
      <c r="AY138" s="180" t="s">
        <v>118</v>
      </c>
    </row>
    <row r="139" spans="1:65" s="13" customFormat="1">
      <c r="B139" s="164"/>
      <c r="D139" s="165" t="s">
        <v>127</v>
      </c>
      <c r="E139" s="166" t="s">
        <v>1</v>
      </c>
      <c r="F139" s="167" t="s">
        <v>147</v>
      </c>
      <c r="H139" s="168">
        <v>111.375</v>
      </c>
      <c r="L139" s="164"/>
      <c r="M139" s="169"/>
      <c r="N139" s="170"/>
      <c r="O139" s="170"/>
      <c r="P139" s="170"/>
      <c r="Q139" s="170"/>
      <c r="R139" s="170"/>
      <c r="S139" s="170"/>
      <c r="T139" s="171"/>
      <c r="AT139" s="166" t="s">
        <v>127</v>
      </c>
      <c r="AU139" s="166" t="s">
        <v>126</v>
      </c>
      <c r="AV139" s="13" t="s">
        <v>126</v>
      </c>
      <c r="AW139" s="13" t="s">
        <v>27</v>
      </c>
      <c r="AX139" s="13" t="s">
        <v>80</v>
      </c>
      <c r="AY139" s="166" t="s">
        <v>118</v>
      </c>
    </row>
    <row r="140" spans="1:65" s="2" customFormat="1" ht="24.2" customHeight="1">
      <c r="A140" s="31"/>
      <c r="B140" s="150"/>
      <c r="C140" s="151" t="s">
        <v>148</v>
      </c>
      <c r="D140" s="151" t="s">
        <v>121</v>
      </c>
      <c r="E140" s="152" t="s">
        <v>149</v>
      </c>
      <c r="F140" s="153" t="s">
        <v>150</v>
      </c>
      <c r="G140" s="154" t="s">
        <v>124</v>
      </c>
      <c r="H140" s="155">
        <v>20.625</v>
      </c>
      <c r="I140" s="156"/>
      <c r="J140" s="156">
        <f>ROUND(I140*H140,2)</f>
        <v>0</v>
      </c>
      <c r="K140" s="157"/>
      <c r="L140" s="32"/>
      <c r="M140" s="158" t="s">
        <v>1</v>
      </c>
      <c r="N140" s="159" t="s">
        <v>38</v>
      </c>
      <c r="O140" s="160">
        <v>0.61699999999999999</v>
      </c>
      <c r="P140" s="160">
        <f>O140*H140</f>
        <v>12.725624999999999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2" t="s">
        <v>125</v>
      </c>
      <c r="AT140" s="162" t="s">
        <v>121</v>
      </c>
      <c r="AU140" s="162" t="s">
        <v>126</v>
      </c>
      <c r="AY140" s="17" t="s">
        <v>118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126</v>
      </c>
      <c r="BK140" s="163">
        <f>ROUND(I140*H140,2)</f>
        <v>0</v>
      </c>
      <c r="BL140" s="17" t="s">
        <v>125</v>
      </c>
      <c r="BM140" s="162" t="s">
        <v>151</v>
      </c>
    </row>
    <row r="141" spans="1:65" s="2" customFormat="1" ht="33" customHeight="1">
      <c r="A141" s="31"/>
      <c r="B141" s="150"/>
      <c r="C141" s="151" t="s">
        <v>152</v>
      </c>
      <c r="D141" s="151" t="s">
        <v>121</v>
      </c>
      <c r="E141" s="152" t="s">
        <v>153</v>
      </c>
      <c r="F141" s="153" t="s">
        <v>154</v>
      </c>
      <c r="G141" s="154" t="s">
        <v>124</v>
      </c>
      <c r="H141" s="155">
        <v>20.625</v>
      </c>
      <c r="I141" s="156"/>
      <c r="J141" s="156">
        <f>ROUND(I141*H141,2)</f>
        <v>0</v>
      </c>
      <c r="K141" s="157"/>
      <c r="L141" s="32"/>
      <c r="M141" s="158" t="s">
        <v>1</v>
      </c>
      <c r="N141" s="159" t="s">
        <v>38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2" t="s">
        <v>125</v>
      </c>
      <c r="AT141" s="162" t="s">
        <v>121</v>
      </c>
      <c r="AU141" s="162" t="s">
        <v>126</v>
      </c>
      <c r="AY141" s="17" t="s">
        <v>118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7" t="s">
        <v>126</v>
      </c>
      <c r="BK141" s="163">
        <f>ROUND(I141*H141,2)</f>
        <v>0</v>
      </c>
      <c r="BL141" s="17" t="s">
        <v>125</v>
      </c>
      <c r="BM141" s="162" t="s">
        <v>155</v>
      </c>
    </row>
    <row r="142" spans="1:65" s="2" customFormat="1" ht="16.5" customHeight="1">
      <c r="A142" s="31"/>
      <c r="B142" s="150"/>
      <c r="C142" s="151" t="s">
        <v>156</v>
      </c>
      <c r="D142" s="151" t="s">
        <v>121</v>
      </c>
      <c r="E142" s="152" t="s">
        <v>157</v>
      </c>
      <c r="F142" s="153" t="s">
        <v>158</v>
      </c>
      <c r="G142" s="154" t="s">
        <v>124</v>
      </c>
      <c r="H142" s="155">
        <v>20.625</v>
      </c>
      <c r="I142" s="156"/>
      <c r="J142" s="156">
        <f>ROUND(I142*H142,2)</f>
        <v>0</v>
      </c>
      <c r="K142" s="157"/>
      <c r="L142" s="32"/>
      <c r="M142" s="158" t="s">
        <v>1</v>
      </c>
      <c r="N142" s="159" t="s">
        <v>38</v>
      </c>
      <c r="O142" s="160">
        <v>8.9999999999999993E-3</v>
      </c>
      <c r="P142" s="160">
        <f>O142*H142</f>
        <v>0.18562499999999998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2" t="s">
        <v>125</v>
      </c>
      <c r="AT142" s="162" t="s">
        <v>121</v>
      </c>
      <c r="AU142" s="162" t="s">
        <v>126</v>
      </c>
      <c r="AY142" s="17" t="s">
        <v>118</v>
      </c>
      <c r="BE142" s="163">
        <f>IF(N142="základná",J142,0)</f>
        <v>0</v>
      </c>
      <c r="BF142" s="163">
        <f>IF(N142="znížená",J142,0)</f>
        <v>0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7" t="s">
        <v>126</v>
      </c>
      <c r="BK142" s="163">
        <f>ROUND(I142*H142,2)</f>
        <v>0</v>
      </c>
      <c r="BL142" s="17" t="s">
        <v>125</v>
      </c>
      <c r="BM142" s="162" t="s">
        <v>159</v>
      </c>
    </row>
    <row r="143" spans="1:65" s="2" customFormat="1" ht="27" customHeight="1">
      <c r="A143" s="31"/>
      <c r="B143" s="150"/>
      <c r="C143" s="151" t="s">
        <v>160</v>
      </c>
      <c r="D143" s="151" t="s">
        <v>121</v>
      </c>
      <c r="E143" s="152" t="s">
        <v>161</v>
      </c>
      <c r="F143" s="153" t="s">
        <v>247</v>
      </c>
      <c r="G143" s="154" t="s">
        <v>162</v>
      </c>
      <c r="H143" s="155">
        <v>33</v>
      </c>
      <c r="I143" s="156"/>
      <c r="J143" s="156">
        <f>ROUND(I143*H143,2)</f>
        <v>0</v>
      </c>
      <c r="K143" s="157"/>
      <c r="L143" s="32"/>
      <c r="M143" s="158" t="s">
        <v>1</v>
      </c>
      <c r="N143" s="159" t="s">
        <v>38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2" t="s">
        <v>125</v>
      </c>
      <c r="AT143" s="162" t="s">
        <v>121</v>
      </c>
      <c r="AU143" s="162" t="s">
        <v>126</v>
      </c>
      <c r="AY143" s="17" t="s">
        <v>118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126</v>
      </c>
      <c r="BK143" s="163">
        <f>ROUND(I143*H143,2)</f>
        <v>0</v>
      </c>
      <c r="BL143" s="17" t="s">
        <v>125</v>
      </c>
      <c r="BM143" s="162" t="s">
        <v>163</v>
      </c>
    </row>
    <row r="144" spans="1:65" s="13" customFormat="1">
      <c r="B144" s="164"/>
      <c r="D144" s="165" t="s">
        <v>127</v>
      </c>
      <c r="F144" s="167" t="s">
        <v>164</v>
      </c>
      <c r="H144" s="168">
        <v>33</v>
      </c>
      <c r="L144" s="164"/>
      <c r="M144" s="169"/>
      <c r="N144" s="170"/>
      <c r="O144" s="170"/>
      <c r="P144" s="170"/>
      <c r="Q144" s="170"/>
      <c r="R144" s="170"/>
      <c r="S144" s="170"/>
      <c r="T144" s="171"/>
      <c r="AT144" s="166" t="s">
        <v>127</v>
      </c>
      <c r="AU144" s="166" t="s">
        <v>126</v>
      </c>
      <c r="AV144" s="13" t="s">
        <v>126</v>
      </c>
      <c r="AW144" s="13" t="s">
        <v>3</v>
      </c>
      <c r="AX144" s="13" t="s">
        <v>80</v>
      </c>
      <c r="AY144" s="166" t="s">
        <v>118</v>
      </c>
    </row>
    <row r="145" spans="1:65" s="2" customFormat="1" ht="24.2" customHeight="1">
      <c r="A145" s="31"/>
      <c r="B145" s="150"/>
      <c r="C145" s="151" t="s">
        <v>165</v>
      </c>
      <c r="D145" s="151" t="s">
        <v>121</v>
      </c>
      <c r="E145" s="152" t="s">
        <v>166</v>
      </c>
      <c r="F145" s="153" t="s">
        <v>167</v>
      </c>
      <c r="G145" s="154" t="s">
        <v>162</v>
      </c>
      <c r="H145" s="155">
        <v>33</v>
      </c>
      <c r="I145" s="156"/>
      <c r="J145" s="156">
        <f>ROUND(I145*H145,2)</f>
        <v>0</v>
      </c>
      <c r="K145" s="157"/>
      <c r="L145" s="32"/>
      <c r="M145" s="158" t="s">
        <v>1</v>
      </c>
      <c r="N145" s="159" t="s">
        <v>38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2" t="s">
        <v>125</v>
      </c>
      <c r="AT145" s="162" t="s">
        <v>121</v>
      </c>
      <c r="AU145" s="162" t="s">
        <v>126</v>
      </c>
      <c r="AY145" s="17" t="s">
        <v>118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7" t="s">
        <v>126</v>
      </c>
      <c r="BK145" s="163">
        <f>ROUND(I145*H145,2)</f>
        <v>0</v>
      </c>
      <c r="BL145" s="17" t="s">
        <v>125</v>
      </c>
      <c r="BM145" s="162" t="s">
        <v>168</v>
      </c>
    </row>
    <row r="146" spans="1:65" s="13" customFormat="1">
      <c r="B146" s="164"/>
      <c r="D146" s="165" t="s">
        <v>127</v>
      </c>
      <c r="E146" s="166" t="s">
        <v>1</v>
      </c>
      <c r="F146" s="167" t="s">
        <v>169</v>
      </c>
      <c r="H146" s="168">
        <v>33</v>
      </c>
      <c r="L146" s="164"/>
      <c r="M146" s="169"/>
      <c r="N146" s="170"/>
      <c r="O146" s="170"/>
      <c r="P146" s="170"/>
      <c r="Q146" s="170"/>
      <c r="R146" s="170"/>
      <c r="S146" s="170"/>
      <c r="T146" s="171"/>
      <c r="AT146" s="166" t="s">
        <v>127</v>
      </c>
      <c r="AU146" s="166" t="s">
        <v>126</v>
      </c>
      <c r="AV146" s="13" t="s">
        <v>126</v>
      </c>
      <c r="AW146" s="13" t="s">
        <v>27</v>
      </c>
      <c r="AX146" s="13" t="s">
        <v>80</v>
      </c>
      <c r="AY146" s="166" t="s">
        <v>118</v>
      </c>
    </row>
    <row r="147" spans="1:65" s="2" customFormat="1" ht="24.2" customHeight="1">
      <c r="A147" s="31"/>
      <c r="B147" s="150"/>
      <c r="C147" s="151" t="s">
        <v>170</v>
      </c>
      <c r="D147" s="151" t="s">
        <v>121</v>
      </c>
      <c r="E147" s="152" t="s">
        <v>171</v>
      </c>
      <c r="F147" s="153" t="s">
        <v>172</v>
      </c>
      <c r="G147" s="154" t="s">
        <v>173</v>
      </c>
      <c r="H147" s="155">
        <v>25.780999999999999</v>
      </c>
      <c r="I147" s="156"/>
      <c r="J147" s="156">
        <f>ROUND(I147*H147,2)</f>
        <v>0</v>
      </c>
      <c r="K147" s="157"/>
      <c r="L147" s="32"/>
      <c r="M147" s="158" t="s">
        <v>1</v>
      </c>
      <c r="N147" s="159" t="s">
        <v>38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2" t="s">
        <v>125</v>
      </c>
      <c r="AT147" s="162" t="s">
        <v>121</v>
      </c>
      <c r="AU147" s="162" t="s">
        <v>126</v>
      </c>
      <c r="AY147" s="17" t="s">
        <v>118</v>
      </c>
      <c r="BE147" s="163">
        <f>IF(N147="základná",J147,0)</f>
        <v>0</v>
      </c>
      <c r="BF147" s="163">
        <f>IF(N147="znížená",J147,0)</f>
        <v>0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7" t="s">
        <v>126</v>
      </c>
      <c r="BK147" s="163">
        <f>ROUND(I147*H147,2)</f>
        <v>0</v>
      </c>
      <c r="BL147" s="17" t="s">
        <v>125</v>
      </c>
      <c r="BM147" s="162" t="s">
        <v>174</v>
      </c>
    </row>
    <row r="148" spans="1:65" s="2" customFormat="1" ht="33" customHeight="1">
      <c r="A148" s="31"/>
      <c r="B148" s="150"/>
      <c r="C148" s="151" t="s">
        <v>175</v>
      </c>
      <c r="D148" s="151" t="s">
        <v>121</v>
      </c>
      <c r="E148" s="152" t="s">
        <v>176</v>
      </c>
      <c r="F148" s="153" t="s">
        <v>177</v>
      </c>
      <c r="G148" s="154" t="s">
        <v>1</v>
      </c>
      <c r="H148" s="155">
        <v>1</v>
      </c>
      <c r="I148" s="156"/>
      <c r="J148" s="156">
        <f>ROUND(I148*H148,2)</f>
        <v>0</v>
      </c>
      <c r="K148" s="157"/>
      <c r="L148" s="32"/>
      <c r="M148" s="158" t="s">
        <v>1</v>
      </c>
      <c r="N148" s="159" t="s">
        <v>38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125</v>
      </c>
      <c r="AT148" s="162" t="s">
        <v>121</v>
      </c>
      <c r="AU148" s="162" t="s">
        <v>126</v>
      </c>
      <c r="AY148" s="17" t="s">
        <v>118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7" t="s">
        <v>126</v>
      </c>
      <c r="BK148" s="163">
        <f>ROUND(I148*H148,2)</f>
        <v>0</v>
      </c>
      <c r="BL148" s="17" t="s">
        <v>125</v>
      </c>
      <c r="BM148" s="162" t="s">
        <v>178</v>
      </c>
    </row>
    <row r="149" spans="1:65" s="12" customFormat="1" ht="22.9" customHeight="1">
      <c r="B149" s="138"/>
      <c r="D149" s="139" t="s">
        <v>71</v>
      </c>
      <c r="E149" s="148" t="s">
        <v>126</v>
      </c>
      <c r="F149" s="148" t="s">
        <v>179</v>
      </c>
      <c r="J149" s="149">
        <f>BK149</f>
        <v>0</v>
      </c>
      <c r="L149" s="138"/>
      <c r="M149" s="142"/>
      <c r="N149" s="143"/>
      <c r="O149" s="143"/>
      <c r="P149" s="144">
        <f>SUM(P150:P166)</f>
        <v>0</v>
      </c>
      <c r="Q149" s="143"/>
      <c r="R149" s="144">
        <f>SUM(R150:R166)</f>
        <v>0</v>
      </c>
      <c r="S149" s="143"/>
      <c r="T149" s="145">
        <f>SUM(T150:T166)</f>
        <v>0</v>
      </c>
      <c r="AR149" s="139" t="s">
        <v>80</v>
      </c>
      <c r="AT149" s="146" t="s">
        <v>71</v>
      </c>
      <c r="AU149" s="146" t="s">
        <v>80</v>
      </c>
      <c r="AY149" s="139" t="s">
        <v>118</v>
      </c>
      <c r="BK149" s="147">
        <f>SUM(BK150:BK166)</f>
        <v>0</v>
      </c>
    </row>
    <row r="150" spans="1:65" s="2" customFormat="1" ht="33" customHeight="1">
      <c r="A150" s="31"/>
      <c r="B150" s="150"/>
      <c r="C150" s="151" t="s">
        <v>180</v>
      </c>
      <c r="D150" s="151" t="s">
        <v>121</v>
      </c>
      <c r="E150" s="152" t="s">
        <v>181</v>
      </c>
      <c r="F150" s="153" t="s">
        <v>182</v>
      </c>
      <c r="G150" s="154" t="s">
        <v>173</v>
      </c>
      <c r="H150" s="155">
        <v>25.780999999999999</v>
      </c>
      <c r="I150" s="156"/>
      <c r="J150" s="156">
        <f>ROUND(I150*H150,2)</f>
        <v>0</v>
      </c>
      <c r="K150" s="157"/>
      <c r="L150" s="32"/>
      <c r="M150" s="158" t="s">
        <v>1</v>
      </c>
      <c r="N150" s="159" t="s">
        <v>38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2" t="s">
        <v>125</v>
      </c>
      <c r="AT150" s="162" t="s">
        <v>121</v>
      </c>
      <c r="AU150" s="162" t="s">
        <v>126</v>
      </c>
      <c r="AY150" s="17" t="s">
        <v>118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7" t="s">
        <v>126</v>
      </c>
      <c r="BK150" s="163">
        <f>ROUND(I150*H150,2)</f>
        <v>0</v>
      </c>
      <c r="BL150" s="17" t="s">
        <v>125</v>
      </c>
      <c r="BM150" s="162" t="s">
        <v>183</v>
      </c>
    </row>
    <row r="151" spans="1:65" s="13" customFormat="1">
      <c r="B151" s="164"/>
      <c r="D151" s="165" t="s">
        <v>127</v>
      </c>
      <c r="E151" s="166" t="s">
        <v>1</v>
      </c>
      <c r="F151" s="167" t="s">
        <v>184</v>
      </c>
      <c r="H151" s="168">
        <v>25.780999999999999</v>
      </c>
      <c r="L151" s="164"/>
      <c r="M151" s="169"/>
      <c r="N151" s="170"/>
      <c r="O151" s="170"/>
      <c r="P151" s="170"/>
      <c r="Q151" s="170"/>
      <c r="R151" s="170"/>
      <c r="S151" s="170"/>
      <c r="T151" s="171"/>
      <c r="AT151" s="166" t="s">
        <v>127</v>
      </c>
      <c r="AU151" s="166" t="s">
        <v>126</v>
      </c>
      <c r="AV151" s="13" t="s">
        <v>126</v>
      </c>
      <c r="AW151" s="13" t="s">
        <v>27</v>
      </c>
      <c r="AX151" s="13" t="s">
        <v>72</v>
      </c>
      <c r="AY151" s="166" t="s">
        <v>118</v>
      </c>
    </row>
    <row r="152" spans="1:65" s="14" customFormat="1">
      <c r="B152" s="172"/>
      <c r="D152" s="165" t="s">
        <v>127</v>
      </c>
      <c r="E152" s="173" t="s">
        <v>1</v>
      </c>
      <c r="F152" s="174" t="s">
        <v>129</v>
      </c>
      <c r="H152" s="175">
        <v>25.780999999999999</v>
      </c>
      <c r="L152" s="172"/>
      <c r="M152" s="176"/>
      <c r="N152" s="177"/>
      <c r="O152" s="177"/>
      <c r="P152" s="177"/>
      <c r="Q152" s="177"/>
      <c r="R152" s="177"/>
      <c r="S152" s="177"/>
      <c r="T152" s="178"/>
      <c r="AT152" s="173" t="s">
        <v>127</v>
      </c>
      <c r="AU152" s="173" t="s">
        <v>126</v>
      </c>
      <c r="AV152" s="14" t="s">
        <v>125</v>
      </c>
      <c r="AW152" s="14" t="s">
        <v>27</v>
      </c>
      <c r="AX152" s="14" t="s">
        <v>80</v>
      </c>
      <c r="AY152" s="173" t="s">
        <v>118</v>
      </c>
    </row>
    <row r="153" spans="1:65" s="2" customFormat="1" ht="24.2" customHeight="1">
      <c r="A153" s="31"/>
      <c r="B153" s="150"/>
      <c r="C153" s="151" t="s">
        <v>185</v>
      </c>
      <c r="D153" s="151" t="s">
        <v>121</v>
      </c>
      <c r="E153" s="152" t="s">
        <v>186</v>
      </c>
      <c r="F153" s="153" t="s">
        <v>187</v>
      </c>
      <c r="G153" s="154" t="s">
        <v>124</v>
      </c>
      <c r="H153" s="155">
        <v>5.1559999999999997</v>
      </c>
      <c r="I153" s="156"/>
      <c r="J153" s="156">
        <f>ROUND(I153*H153,2)</f>
        <v>0</v>
      </c>
      <c r="K153" s="157"/>
      <c r="L153" s="32"/>
      <c r="M153" s="158" t="s">
        <v>1</v>
      </c>
      <c r="N153" s="159" t="s">
        <v>38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62" t="s">
        <v>125</v>
      </c>
      <c r="AT153" s="162" t="s">
        <v>121</v>
      </c>
      <c r="AU153" s="162" t="s">
        <v>126</v>
      </c>
      <c r="AY153" s="17" t="s">
        <v>118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7" t="s">
        <v>126</v>
      </c>
      <c r="BK153" s="163">
        <f>ROUND(I153*H153,2)</f>
        <v>0</v>
      </c>
      <c r="BL153" s="17" t="s">
        <v>125</v>
      </c>
      <c r="BM153" s="162" t="s">
        <v>188</v>
      </c>
    </row>
    <row r="154" spans="1:65" s="13" customFormat="1">
      <c r="B154" s="164"/>
      <c r="D154" s="165" t="s">
        <v>127</v>
      </c>
      <c r="E154" s="166" t="s">
        <v>1</v>
      </c>
      <c r="F154" s="167" t="s">
        <v>189</v>
      </c>
      <c r="H154" s="168">
        <v>5.1559999999999997</v>
      </c>
      <c r="L154" s="164"/>
      <c r="M154" s="169"/>
      <c r="N154" s="170"/>
      <c r="O154" s="170"/>
      <c r="P154" s="170"/>
      <c r="Q154" s="170"/>
      <c r="R154" s="170"/>
      <c r="S154" s="170"/>
      <c r="T154" s="171"/>
      <c r="AT154" s="166" t="s">
        <v>127</v>
      </c>
      <c r="AU154" s="166" t="s">
        <v>126</v>
      </c>
      <c r="AV154" s="13" t="s">
        <v>126</v>
      </c>
      <c r="AW154" s="13" t="s">
        <v>27</v>
      </c>
      <c r="AX154" s="13" t="s">
        <v>72</v>
      </c>
      <c r="AY154" s="166" t="s">
        <v>118</v>
      </c>
    </row>
    <row r="155" spans="1:65" s="14" customFormat="1">
      <c r="B155" s="172"/>
      <c r="D155" s="165" t="s">
        <v>127</v>
      </c>
      <c r="E155" s="173" t="s">
        <v>1</v>
      </c>
      <c r="F155" s="174" t="s">
        <v>129</v>
      </c>
      <c r="H155" s="175">
        <v>5.1559999999999997</v>
      </c>
      <c r="L155" s="172"/>
      <c r="M155" s="176"/>
      <c r="N155" s="177"/>
      <c r="O155" s="177"/>
      <c r="P155" s="177"/>
      <c r="Q155" s="177"/>
      <c r="R155" s="177"/>
      <c r="S155" s="177"/>
      <c r="T155" s="178"/>
      <c r="AT155" s="173" t="s">
        <v>127</v>
      </c>
      <c r="AU155" s="173" t="s">
        <v>126</v>
      </c>
      <c r="AV155" s="14" t="s">
        <v>125</v>
      </c>
      <c r="AW155" s="14" t="s">
        <v>27</v>
      </c>
      <c r="AX155" s="14" t="s">
        <v>80</v>
      </c>
      <c r="AY155" s="173" t="s">
        <v>118</v>
      </c>
    </row>
    <row r="156" spans="1:65" s="2" customFormat="1" ht="24.2" customHeight="1">
      <c r="A156" s="31"/>
      <c r="B156" s="150"/>
      <c r="C156" s="151" t="s">
        <v>174</v>
      </c>
      <c r="D156" s="151" t="s">
        <v>121</v>
      </c>
      <c r="E156" s="152" t="s">
        <v>190</v>
      </c>
      <c r="F156" s="153" t="s">
        <v>191</v>
      </c>
      <c r="G156" s="154" t="s">
        <v>192</v>
      </c>
      <c r="H156" s="155">
        <v>15</v>
      </c>
      <c r="I156" s="156"/>
      <c r="J156" s="156">
        <f>ROUND(I156*H156,2)</f>
        <v>0</v>
      </c>
      <c r="K156" s="157"/>
      <c r="L156" s="32"/>
      <c r="M156" s="158" t="s">
        <v>1</v>
      </c>
      <c r="N156" s="159" t="s">
        <v>38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2" t="s">
        <v>125</v>
      </c>
      <c r="AT156" s="162" t="s">
        <v>121</v>
      </c>
      <c r="AU156" s="162" t="s">
        <v>126</v>
      </c>
      <c r="AY156" s="17" t="s">
        <v>118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126</v>
      </c>
      <c r="BK156" s="163">
        <f>ROUND(I156*H156,2)</f>
        <v>0</v>
      </c>
      <c r="BL156" s="17" t="s">
        <v>125</v>
      </c>
      <c r="BM156" s="162" t="s">
        <v>7</v>
      </c>
    </row>
    <row r="157" spans="1:65" s="13" customFormat="1">
      <c r="B157" s="164"/>
      <c r="D157" s="165" t="s">
        <v>127</v>
      </c>
      <c r="E157" s="166" t="s">
        <v>1</v>
      </c>
      <c r="F157" s="167" t="s">
        <v>193</v>
      </c>
      <c r="H157" s="168">
        <v>15</v>
      </c>
      <c r="L157" s="164"/>
      <c r="M157" s="169"/>
      <c r="N157" s="170"/>
      <c r="O157" s="170"/>
      <c r="P157" s="170"/>
      <c r="Q157" s="170"/>
      <c r="R157" s="170"/>
      <c r="S157" s="170"/>
      <c r="T157" s="171"/>
      <c r="AT157" s="166" t="s">
        <v>127</v>
      </c>
      <c r="AU157" s="166" t="s">
        <v>126</v>
      </c>
      <c r="AV157" s="13" t="s">
        <v>126</v>
      </c>
      <c r="AW157" s="13" t="s">
        <v>27</v>
      </c>
      <c r="AX157" s="13" t="s">
        <v>72</v>
      </c>
      <c r="AY157" s="166" t="s">
        <v>118</v>
      </c>
    </row>
    <row r="158" spans="1:65" s="14" customFormat="1">
      <c r="B158" s="172"/>
      <c r="D158" s="165" t="s">
        <v>127</v>
      </c>
      <c r="E158" s="173" t="s">
        <v>1</v>
      </c>
      <c r="F158" s="174" t="s">
        <v>129</v>
      </c>
      <c r="H158" s="175">
        <v>15</v>
      </c>
      <c r="L158" s="172"/>
      <c r="M158" s="176"/>
      <c r="N158" s="177"/>
      <c r="O158" s="177"/>
      <c r="P158" s="177"/>
      <c r="Q158" s="177"/>
      <c r="R158" s="177"/>
      <c r="S158" s="177"/>
      <c r="T158" s="178"/>
      <c r="AT158" s="173" t="s">
        <v>127</v>
      </c>
      <c r="AU158" s="173" t="s">
        <v>126</v>
      </c>
      <c r="AV158" s="14" t="s">
        <v>125</v>
      </c>
      <c r="AW158" s="14" t="s">
        <v>27</v>
      </c>
      <c r="AX158" s="14" t="s">
        <v>80</v>
      </c>
      <c r="AY158" s="173" t="s">
        <v>118</v>
      </c>
    </row>
    <row r="159" spans="1:65" s="2" customFormat="1" ht="37.9" customHeight="1">
      <c r="A159" s="31"/>
      <c r="B159" s="150"/>
      <c r="C159" s="151" t="s">
        <v>155</v>
      </c>
      <c r="D159" s="151" t="s">
        <v>121</v>
      </c>
      <c r="E159" s="152" t="s">
        <v>194</v>
      </c>
      <c r="F159" s="153" t="s">
        <v>195</v>
      </c>
      <c r="G159" s="154" t="s">
        <v>124</v>
      </c>
      <c r="H159" s="155">
        <v>6.2320000000000002</v>
      </c>
      <c r="I159" s="156"/>
      <c r="J159" s="156">
        <f>ROUND(I159*H159,2)</f>
        <v>0</v>
      </c>
      <c r="K159" s="157"/>
      <c r="L159" s="32"/>
      <c r="M159" s="158" t="s">
        <v>1</v>
      </c>
      <c r="N159" s="159" t="s">
        <v>38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2" t="s">
        <v>125</v>
      </c>
      <c r="AT159" s="162" t="s">
        <v>121</v>
      </c>
      <c r="AU159" s="162" t="s">
        <v>126</v>
      </c>
      <c r="AY159" s="17" t="s">
        <v>118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126</v>
      </c>
      <c r="BK159" s="163">
        <f>ROUND(I159*H159,2)</f>
        <v>0</v>
      </c>
      <c r="BL159" s="17" t="s">
        <v>125</v>
      </c>
      <c r="BM159" s="162" t="s">
        <v>196</v>
      </c>
    </row>
    <row r="160" spans="1:65" s="13" customFormat="1">
      <c r="B160" s="164"/>
      <c r="D160" s="165" t="s">
        <v>127</v>
      </c>
      <c r="E160" s="166" t="s">
        <v>1</v>
      </c>
      <c r="F160" s="167" t="s">
        <v>197</v>
      </c>
      <c r="H160" s="168">
        <v>6.2320000000000002</v>
      </c>
      <c r="L160" s="164"/>
      <c r="M160" s="169"/>
      <c r="N160" s="170"/>
      <c r="O160" s="170"/>
      <c r="P160" s="170"/>
      <c r="Q160" s="170"/>
      <c r="R160" s="170"/>
      <c r="S160" s="170"/>
      <c r="T160" s="171"/>
      <c r="AT160" s="166" t="s">
        <v>127</v>
      </c>
      <c r="AU160" s="166" t="s">
        <v>126</v>
      </c>
      <c r="AV160" s="13" t="s">
        <v>126</v>
      </c>
      <c r="AW160" s="13" t="s">
        <v>27</v>
      </c>
      <c r="AX160" s="13" t="s">
        <v>72</v>
      </c>
      <c r="AY160" s="166" t="s">
        <v>118</v>
      </c>
    </row>
    <row r="161" spans="1:65" s="14" customFormat="1">
      <c r="B161" s="172"/>
      <c r="D161" s="165" t="s">
        <v>127</v>
      </c>
      <c r="E161" s="173" t="s">
        <v>1</v>
      </c>
      <c r="F161" s="174" t="s">
        <v>129</v>
      </c>
      <c r="H161" s="175">
        <v>6.2320000000000002</v>
      </c>
      <c r="L161" s="172"/>
      <c r="M161" s="176"/>
      <c r="N161" s="177"/>
      <c r="O161" s="177"/>
      <c r="P161" s="177"/>
      <c r="Q161" s="177"/>
      <c r="R161" s="177"/>
      <c r="S161" s="177"/>
      <c r="T161" s="178"/>
      <c r="AT161" s="173" t="s">
        <v>127</v>
      </c>
      <c r="AU161" s="173" t="s">
        <v>126</v>
      </c>
      <c r="AV161" s="14" t="s">
        <v>125</v>
      </c>
      <c r="AW161" s="14" t="s">
        <v>27</v>
      </c>
      <c r="AX161" s="14" t="s">
        <v>80</v>
      </c>
      <c r="AY161" s="173" t="s">
        <v>118</v>
      </c>
    </row>
    <row r="162" spans="1:65" s="2" customFormat="1" ht="24.2" customHeight="1">
      <c r="A162" s="31"/>
      <c r="B162" s="150"/>
      <c r="C162" s="151" t="s">
        <v>198</v>
      </c>
      <c r="D162" s="151" t="s">
        <v>121</v>
      </c>
      <c r="E162" s="152" t="s">
        <v>199</v>
      </c>
      <c r="F162" s="153" t="s">
        <v>200</v>
      </c>
      <c r="G162" s="154" t="s">
        <v>173</v>
      </c>
      <c r="H162" s="155">
        <v>41.4</v>
      </c>
      <c r="I162" s="156"/>
      <c r="J162" s="156">
        <f>ROUND(I162*H162,2)</f>
        <v>0</v>
      </c>
      <c r="K162" s="157"/>
      <c r="L162" s="32"/>
      <c r="M162" s="158" t="s">
        <v>1</v>
      </c>
      <c r="N162" s="159" t="s">
        <v>38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2" t="s">
        <v>125</v>
      </c>
      <c r="AT162" s="162" t="s">
        <v>121</v>
      </c>
      <c r="AU162" s="162" t="s">
        <v>126</v>
      </c>
      <c r="AY162" s="17" t="s">
        <v>118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126</v>
      </c>
      <c r="BK162" s="163">
        <f>ROUND(I162*H162,2)</f>
        <v>0</v>
      </c>
      <c r="BL162" s="17" t="s">
        <v>125</v>
      </c>
      <c r="BM162" s="162" t="s">
        <v>201</v>
      </c>
    </row>
    <row r="163" spans="1:65" s="13" customFormat="1">
      <c r="B163" s="164"/>
      <c r="D163" s="165" t="s">
        <v>127</v>
      </c>
      <c r="E163" s="166" t="s">
        <v>1</v>
      </c>
      <c r="F163" s="167" t="s">
        <v>202</v>
      </c>
      <c r="H163" s="168">
        <v>41.4</v>
      </c>
      <c r="L163" s="164"/>
      <c r="M163" s="169"/>
      <c r="N163" s="170"/>
      <c r="O163" s="170"/>
      <c r="P163" s="170"/>
      <c r="Q163" s="170"/>
      <c r="R163" s="170"/>
      <c r="S163" s="170"/>
      <c r="T163" s="171"/>
      <c r="AT163" s="166" t="s">
        <v>127</v>
      </c>
      <c r="AU163" s="166" t="s">
        <v>126</v>
      </c>
      <c r="AV163" s="13" t="s">
        <v>126</v>
      </c>
      <c r="AW163" s="13" t="s">
        <v>27</v>
      </c>
      <c r="AX163" s="13" t="s">
        <v>72</v>
      </c>
      <c r="AY163" s="166" t="s">
        <v>118</v>
      </c>
    </row>
    <row r="164" spans="1:65" s="14" customFormat="1">
      <c r="B164" s="172"/>
      <c r="D164" s="165" t="s">
        <v>127</v>
      </c>
      <c r="E164" s="173" t="s">
        <v>1</v>
      </c>
      <c r="F164" s="174" t="s">
        <v>129</v>
      </c>
      <c r="H164" s="175">
        <v>41.4</v>
      </c>
      <c r="L164" s="172"/>
      <c r="M164" s="176"/>
      <c r="N164" s="177"/>
      <c r="O164" s="177"/>
      <c r="P164" s="177"/>
      <c r="Q164" s="177"/>
      <c r="R164" s="177"/>
      <c r="S164" s="177"/>
      <c r="T164" s="178"/>
      <c r="AT164" s="173" t="s">
        <v>127</v>
      </c>
      <c r="AU164" s="173" t="s">
        <v>126</v>
      </c>
      <c r="AV164" s="14" t="s">
        <v>125</v>
      </c>
      <c r="AW164" s="14" t="s">
        <v>27</v>
      </c>
      <c r="AX164" s="14" t="s">
        <v>80</v>
      </c>
      <c r="AY164" s="173" t="s">
        <v>118</v>
      </c>
    </row>
    <row r="165" spans="1:65" s="2" customFormat="1" ht="24.2" customHeight="1">
      <c r="A165" s="31"/>
      <c r="B165" s="150"/>
      <c r="C165" s="151" t="s">
        <v>203</v>
      </c>
      <c r="D165" s="151" t="s">
        <v>121</v>
      </c>
      <c r="E165" s="152" t="s">
        <v>204</v>
      </c>
      <c r="F165" s="153" t="s">
        <v>205</v>
      </c>
      <c r="G165" s="154" t="s">
        <v>173</v>
      </c>
      <c r="H165" s="155">
        <v>41.4</v>
      </c>
      <c r="I165" s="156"/>
      <c r="J165" s="156">
        <f>ROUND(I165*H165,2)</f>
        <v>0</v>
      </c>
      <c r="K165" s="157"/>
      <c r="L165" s="32"/>
      <c r="M165" s="158" t="s">
        <v>1</v>
      </c>
      <c r="N165" s="159" t="s">
        <v>38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62" t="s">
        <v>125</v>
      </c>
      <c r="AT165" s="162" t="s">
        <v>121</v>
      </c>
      <c r="AU165" s="162" t="s">
        <v>126</v>
      </c>
      <c r="AY165" s="17" t="s">
        <v>118</v>
      </c>
      <c r="BE165" s="163">
        <f>IF(N165="základná",J165,0)</f>
        <v>0</v>
      </c>
      <c r="BF165" s="163">
        <f>IF(N165="znížená",J165,0)</f>
        <v>0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7" t="s">
        <v>126</v>
      </c>
      <c r="BK165" s="163">
        <f>ROUND(I165*H165,2)</f>
        <v>0</v>
      </c>
      <c r="BL165" s="17" t="s">
        <v>125</v>
      </c>
      <c r="BM165" s="162" t="s">
        <v>206</v>
      </c>
    </row>
    <row r="166" spans="1:65" s="2" customFormat="1" ht="24.2" customHeight="1">
      <c r="A166" s="31"/>
      <c r="B166" s="150"/>
      <c r="C166" s="151" t="s">
        <v>207</v>
      </c>
      <c r="D166" s="151" t="s">
        <v>121</v>
      </c>
      <c r="E166" s="152" t="s">
        <v>208</v>
      </c>
      <c r="F166" s="153" t="s">
        <v>209</v>
      </c>
      <c r="G166" s="154" t="s">
        <v>162</v>
      </c>
      <c r="H166" s="155">
        <v>1.105</v>
      </c>
      <c r="I166" s="156"/>
      <c r="J166" s="156">
        <f>ROUND(I166*H166,2)</f>
        <v>0</v>
      </c>
      <c r="K166" s="157"/>
      <c r="L166" s="32"/>
      <c r="M166" s="158" t="s">
        <v>1</v>
      </c>
      <c r="N166" s="159" t="s">
        <v>38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2" t="s">
        <v>125</v>
      </c>
      <c r="AT166" s="162" t="s">
        <v>121</v>
      </c>
      <c r="AU166" s="162" t="s">
        <v>126</v>
      </c>
      <c r="AY166" s="17" t="s">
        <v>118</v>
      </c>
      <c r="BE166" s="163">
        <f>IF(N166="základná",J166,0)</f>
        <v>0</v>
      </c>
      <c r="BF166" s="163">
        <f>IF(N166="znížená",J166,0)</f>
        <v>0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7" t="s">
        <v>126</v>
      </c>
      <c r="BK166" s="163">
        <f>ROUND(I166*H166,2)</f>
        <v>0</v>
      </c>
      <c r="BL166" s="17" t="s">
        <v>125</v>
      </c>
      <c r="BM166" s="162" t="s">
        <v>210</v>
      </c>
    </row>
    <row r="167" spans="1:65" s="12" customFormat="1" ht="22.9" customHeight="1">
      <c r="B167" s="138"/>
      <c r="D167" s="139" t="s">
        <v>71</v>
      </c>
      <c r="E167" s="148" t="s">
        <v>211</v>
      </c>
      <c r="F167" s="148" t="s">
        <v>212</v>
      </c>
      <c r="J167" s="149">
        <f>BK167</f>
        <v>0</v>
      </c>
      <c r="L167" s="138"/>
      <c r="M167" s="142"/>
      <c r="N167" s="143"/>
      <c r="O167" s="143"/>
      <c r="P167" s="144">
        <f>P168</f>
        <v>1.263269</v>
      </c>
      <c r="Q167" s="143"/>
      <c r="R167" s="144">
        <f>R168</f>
        <v>6.4694841399999996</v>
      </c>
      <c r="S167" s="143"/>
      <c r="T167" s="145">
        <f>T168</f>
        <v>0</v>
      </c>
      <c r="AR167" s="139" t="s">
        <v>80</v>
      </c>
      <c r="AT167" s="146" t="s">
        <v>71</v>
      </c>
      <c r="AU167" s="146" t="s">
        <v>80</v>
      </c>
      <c r="AY167" s="139" t="s">
        <v>118</v>
      </c>
      <c r="BK167" s="147">
        <f>BK168</f>
        <v>0</v>
      </c>
    </row>
    <row r="168" spans="1:65" s="2" customFormat="1" ht="24.2" customHeight="1">
      <c r="A168" s="31"/>
      <c r="B168" s="150"/>
      <c r="C168" s="151" t="s">
        <v>213</v>
      </c>
      <c r="D168" s="151" t="s">
        <v>121</v>
      </c>
      <c r="E168" s="152" t="s">
        <v>214</v>
      </c>
      <c r="F168" s="153" t="s">
        <v>215</v>
      </c>
      <c r="G168" s="154" t="s">
        <v>173</v>
      </c>
      <c r="H168" s="155">
        <v>25.780999999999999</v>
      </c>
      <c r="I168" s="156"/>
      <c r="J168" s="156">
        <f>ROUND(I168*H168,2)</f>
        <v>0</v>
      </c>
      <c r="K168" s="157"/>
      <c r="L168" s="32"/>
      <c r="M168" s="158" t="s">
        <v>1</v>
      </c>
      <c r="N168" s="159" t="s">
        <v>38</v>
      </c>
      <c r="O168" s="160">
        <v>4.9000000000000002E-2</v>
      </c>
      <c r="P168" s="160">
        <f>O168*H168</f>
        <v>1.263269</v>
      </c>
      <c r="Q168" s="160">
        <v>0.25094</v>
      </c>
      <c r="R168" s="160">
        <f>Q168*H168</f>
        <v>6.4694841399999996</v>
      </c>
      <c r="S168" s="160">
        <v>0</v>
      </c>
      <c r="T168" s="16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62" t="s">
        <v>125</v>
      </c>
      <c r="AT168" s="162" t="s">
        <v>121</v>
      </c>
      <c r="AU168" s="162" t="s">
        <v>126</v>
      </c>
      <c r="AY168" s="17" t="s">
        <v>118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7" t="s">
        <v>126</v>
      </c>
      <c r="BK168" s="163">
        <f>ROUND(I168*H168,2)</f>
        <v>0</v>
      </c>
      <c r="BL168" s="17" t="s">
        <v>125</v>
      </c>
      <c r="BM168" s="162" t="s">
        <v>216</v>
      </c>
    </row>
    <row r="169" spans="1:65" s="12" customFormat="1" ht="22.9" customHeight="1">
      <c r="B169" s="138"/>
      <c r="D169" s="139" t="s">
        <v>71</v>
      </c>
      <c r="E169" s="148" t="s">
        <v>185</v>
      </c>
      <c r="F169" s="148" t="s">
        <v>217</v>
      </c>
      <c r="J169" s="149">
        <f>BK169</f>
        <v>0</v>
      </c>
      <c r="L169" s="138"/>
      <c r="M169" s="142"/>
      <c r="N169" s="143"/>
      <c r="O169" s="143"/>
      <c r="P169" s="144">
        <f>SUM(P170:P171)</f>
        <v>0</v>
      </c>
      <c r="Q169" s="143"/>
      <c r="R169" s="144">
        <f>SUM(R170:R171)</f>
        <v>0</v>
      </c>
      <c r="S169" s="143"/>
      <c r="T169" s="145">
        <f>SUM(T170:T171)</f>
        <v>0</v>
      </c>
      <c r="AR169" s="139" t="s">
        <v>80</v>
      </c>
      <c r="AT169" s="146" t="s">
        <v>71</v>
      </c>
      <c r="AU169" s="146" t="s">
        <v>80</v>
      </c>
      <c r="AY169" s="139" t="s">
        <v>118</v>
      </c>
      <c r="BK169" s="147">
        <f>SUM(BK170:BK171)</f>
        <v>0</v>
      </c>
    </row>
    <row r="170" spans="1:65" s="2" customFormat="1" ht="24.2" customHeight="1">
      <c r="A170" s="31"/>
      <c r="B170" s="150"/>
      <c r="C170" s="151" t="s">
        <v>218</v>
      </c>
      <c r="D170" s="151" t="s">
        <v>121</v>
      </c>
      <c r="E170" s="152" t="s">
        <v>219</v>
      </c>
      <c r="F170" s="153" t="s">
        <v>220</v>
      </c>
      <c r="G170" s="154" t="s">
        <v>192</v>
      </c>
      <c r="H170" s="155">
        <v>15</v>
      </c>
      <c r="I170" s="156"/>
      <c r="J170" s="156">
        <f>ROUND(I170*H170,2)</f>
        <v>0</v>
      </c>
      <c r="K170" s="157"/>
      <c r="L170" s="32"/>
      <c r="M170" s="158" t="s">
        <v>1</v>
      </c>
      <c r="N170" s="159" t="s">
        <v>38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2" t="s">
        <v>125</v>
      </c>
      <c r="AT170" s="162" t="s">
        <v>121</v>
      </c>
      <c r="AU170" s="162" t="s">
        <v>126</v>
      </c>
      <c r="AY170" s="17" t="s">
        <v>118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126</v>
      </c>
      <c r="BK170" s="163">
        <f>ROUND(I170*H170,2)</f>
        <v>0</v>
      </c>
      <c r="BL170" s="17" t="s">
        <v>125</v>
      </c>
      <c r="BM170" s="162" t="s">
        <v>221</v>
      </c>
    </row>
    <row r="171" spans="1:65" s="2" customFormat="1" ht="37.9" customHeight="1">
      <c r="A171" s="31"/>
      <c r="B171" s="150"/>
      <c r="C171" s="185" t="s">
        <v>222</v>
      </c>
      <c r="D171" s="185" t="s">
        <v>223</v>
      </c>
      <c r="E171" s="186" t="s">
        <v>224</v>
      </c>
      <c r="F171" s="187" t="s">
        <v>225</v>
      </c>
      <c r="G171" s="188" t="s">
        <v>192</v>
      </c>
      <c r="H171" s="189">
        <v>15</v>
      </c>
      <c r="I171" s="190"/>
      <c r="J171" s="190">
        <f>ROUND(I171*H171,2)</f>
        <v>0</v>
      </c>
      <c r="K171" s="191"/>
      <c r="L171" s="192"/>
      <c r="M171" s="193" t="s">
        <v>1</v>
      </c>
      <c r="N171" s="194" t="s">
        <v>38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62" t="s">
        <v>130</v>
      </c>
      <c r="AT171" s="162" t="s">
        <v>223</v>
      </c>
      <c r="AU171" s="162" t="s">
        <v>126</v>
      </c>
      <c r="AY171" s="17" t="s">
        <v>118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7" t="s">
        <v>126</v>
      </c>
      <c r="BK171" s="163">
        <f>ROUND(I171*H171,2)</f>
        <v>0</v>
      </c>
      <c r="BL171" s="17" t="s">
        <v>125</v>
      </c>
      <c r="BM171" s="162" t="s">
        <v>226</v>
      </c>
    </row>
    <row r="172" spans="1:65" s="12" customFormat="1" ht="22.9" customHeight="1">
      <c r="B172" s="138"/>
      <c r="D172" s="139" t="s">
        <v>71</v>
      </c>
      <c r="E172" s="148" t="s">
        <v>227</v>
      </c>
      <c r="F172" s="148" t="s">
        <v>228</v>
      </c>
      <c r="J172" s="149">
        <f>BK172</f>
        <v>0</v>
      </c>
      <c r="L172" s="138"/>
      <c r="M172" s="142"/>
      <c r="N172" s="143"/>
      <c r="O172" s="143"/>
      <c r="P172" s="144">
        <f>SUM(P173:P178)</f>
        <v>44.638917000000006</v>
      </c>
      <c r="Q172" s="143"/>
      <c r="R172" s="144">
        <f>SUM(R173:R178)</f>
        <v>0</v>
      </c>
      <c r="S172" s="143"/>
      <c r="T172" s="145">
        <f>SUM(T173:T178)</f>
        <v>0</v>
      </c>
      <c r="AR172" s="139" t="s">
        <v>80</v>
      </c>
      <c r="AT172" s="146" t="s">
        <v>71</v>
      </c>
      <c r="AU172" s="146" t="s">
        <v>80</v>
      </c>
      <c r="AY172" s="139" t="s">
        <v>118</v>
      </c>
      <c r="BK172" s="147">
        <f>SUM(BK173:BK178)</f>
        <v>0</v>
      </c>
    </row>
    <row r="173" spans="1:65" s="2" customFormat="1" ht="24.2" customHeight="1">
      <c r="A173" s="31"/>
      <c r="B173" s="150"/>
      <c r="C173" s="151" t="s">
        <v>229</v>
      </c>
      <c r="D173" s="151" t="s">
        <v>121</v>
      </c>
      <c r="E173" s="152" t="s">
        <v>230</v>
      </c>
      <c r="F173" s="153" t="s">
        <v>231</v>
      </c>
      <c r="G173" s="154" t="s">
        <v>162</v>
      </c>
      <c r="H173" s="155">
        <v>22.687000000000001</v>
      </c>
      <c r="I173" s="156"/>
      <c r="J173" s="156">
        <f>ROUND(I173*H173,2)</f>
        <v>0</v>
      </c>
      <c r="K173" s="157"/>
      <c r="L173" s="32"/>
      <c r="M173" s="158" t="s">
        <v>1</v>
      </c>
      <c r="N173" s="159" t="s">
        <v>38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62" t="s">
        <v>125</v>
      </c>
      <c r="AT173" s="162" t="s">
        <v>121</v>
      </c>
      <c r="AU173" s="162" t="s">
        <v>126</v>
      </c>
      <c r="AY173" s="17" t="s">
        <v>118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126</v>
      </c>
      <c r="BK173" s="163">
        <f>ROUND(I173*H173,2)</f>
        <v>0</v>
      </c>
      <c r="BL173" s="17" t="s">
        <v>125</v>
      </c>
      <c r="BM173" s="162" t="s">
        <v>232</v>
      </c>
    </row>
    <row r="174" spans="1:65" s="2" customFormat="1" ht="33" customHeight="1">
      <c r="A174" s="31"/>
      <c r="B174" s="150"/>
      <c r="C174" s="151" t="s">
        <v>233</v>
      </c>
      <c r="D174" s="151" t="s">
        <v>121</v>
      </c>
      <c r="E174" s="152" t="s">
        <v>234</v>
      </c>
      <c r="F174" s="153" t="s">
        <v>235</v>
      </c>
      <c r="G174" s="154" t="s">
        <v>162</v>
      </c>
      <c r="H174" s="155">
        <v>33.843000000000004</v>
      </c>
      <c r="I174" s="156"/>
      <c r="J174" s="156">
        <f>ROUND(I174*H174,2)</f>
        <v>0</v>
      </c>
      <c r="K174" s="157"/>
      <c r="L174" s="32"/>
      <c r="M174" s="158" t="s">
        <v>1</v>
      </c>
      <c r="N174" s="159" t="s">
        <v>38</v>
      </c>
      <c r="O174" s="160">
        <v>0.33200000000000002</v>
      </c>
      <c r="P174" s="160">
        <f>O174*H174</f>
        <v>11.235876000000001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2" t="s">
        <v>125</v>
      </c>
      <c r="AT174" s="162" t="s">
        <v>121</v>
      </c>
      <c r="AU174" s="162" t="s">
        <v>126</v>
      </c>
      <c r="AY174" s="17" t="s">
        <v>118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7" t="s">
        <v>126</v>
      </c>
      <c r="BK174" s="163">
        <f>ROUND(I174*H174,2)</f>
        <v>0</v>
      </c>
      <c r="BL174" s="17" t="s">
        <v>125</v>
      </c>
      <c r="BM174" s="162" t="s">
        <v>236</v>
      </c>
    </row>
    <row r="175" spans="1:65" s="2" customFormat="1" ht="49.15" customHeight="1">
      <c r="A175" s="31"/>
      <c r="B175" s="150"/>
      <c r="C175" s="151" t="s">
        <v>237</v>
      </c>
      <c r="D175" s="151" t="s">
        <v>121</v>
      </c>
      <c r="E175" s="152" t="s">
        <v>238</v>
      </c>
      <c r="F175" s="153" t="s">
        <v>239</v>
      </c>
      <c r="G175" s="154" t="s">
        <v>162</v>
      </c>
      <c r="H175" s="155">
        <v>33.843000000000004</v>
      </c>
      <c r="I175" s="156"/>
      <c r="J175" s="156">
        <f>ROUND(I175*H175,2)</f>
        <v>0</v>
      </c>
      <c r="K175" s="157"/>
      <c r="L175" s="32"/>
      <c r="M175" s="158" t="s">
        <v>1</v>
      </c>
      <c r="N175" s="159" t="s">
        <v>38</v>
      </c>
      <c r="O175" s="160">
        <v>0.29099999999999998</v>
      </c>
      <c r="P175" s="160">
        <f>O175*H175</f>
        <v>9.848313000000001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62" t="s">
        <v>125</v>
      </c>
      <c r="AT175" s="162" t="s">
        <v>121</v>
      </c>
      <c r="AU175" s="162" t="s">
        <v>126</v>
      </c>
      <c r="AY175" s="17" t="s">
        <v>118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7" t="s">
        <v>126</v>
      </c>
      <c r="BK175" s="163">
        <f>ROUND(I175*H175,2)</f>
        <v>0</v>
      </c>
      <c r="BL175" s="17" t="s">
        <v>125</v>
      </c>
      <c r="BM175" s="162" t="s">
        <v>240</v>
      </c>
    </row>
    <row r="176" spans="1:65" s="2" customFormat="1" ht="44.25" customHeight="1">
      <c r="A176" s="31"/>
      <c r="B176" s="150"/>
      <c r="C176" s="151" t="s">
        <v>241</v>
      </c>
      <c r="D176" s="151" t="s">
        <v>121</v>
      </c>
      <c r="E176" s="152" t="s">
        <v>242</v>
      </c>
      <c r="F176" s="153" t="s">
        <v>243</v>
      </c>
      <c r="G176" s="154" t="s">
        <v>162</v>
      </c>
      <c r="H176" s="155">
        <v>135.37200000000001</v>
      </c>
      <c r="I176" s="156"/>
      <c r="J176" s="156">
        <f>ROUND(I176*H176,2)</f>
        <v>0</v>
      </c>
      <c r="K176" s="157"/>
      <c r="L176" s="32"/>
      <c r="M176" s="158" t="s">
        <v>1</v>
      </c>
      <c r="N176" s="159" t="s">
        <v>38</v>
      </c>
      <c r="O176" s="160">
        <v>0.17399999999999999</v>
      </c>
      <c r="P176" s="160">
        <f>O176*H176</f>
        <v>23.554728000000001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62" t="s">
        <v>125</v>
      </c>
      <c r="AT176" s="162" t="s">
        <v>121</v>
      </c>
      <c r="AU176" s="162" t="s">
        <v>126</v>
      </c>
      <c r="AY176" s="17" t="s">
        <v>118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7" t="s">
        <v>126</v>
      </c>
      <c r="BK176" s="163">
        <f>ROUND(I176*H176,2)</f>
        <v>0</v>
      </c>
      <c r="BL176" s="17" t="s">
        <v>125</v>
      </c>
      <c r="BM176" s="162" t="s">
        <v>244</v>
      </c>
    </row>
    <row r="177" spans="1:51" s="15" customFormat="1">
      <c r="B177" s="179"/>
      <c r="D177" s="165" t="s">
        <v>127</v>
      </c>
      <c r="E177" s="180" t="s">
        <v>1</v>
      </c>
      <c r="F177" s="181" t="s">
        <v>245</v>
      </c>
      <c r="H177" s="180" t="s">
        <v>1</v>
      </c>
      <c r="L177" s="179"/>
      <c r="M177" s="182"/>
      <c r="N177" s="183"/>
      <c r="O177" s="183"/>
      <c r="P177" s="183"/>
      <c r="Q177" s="183"/>
      <c r="R177" s="183"/>
      <c r="S177" s="183"/>
      <c r="T177" s="184"/>
      <c r="AT177" s="180" t="s">
        <v>127</v>
      </c>
      <c r="AU177" s="180" t="s">
        <v>126</v>
      </c>
      <c r="AV177" s="15" t="s">
        <v>80</v>
      </c>
      <c r="AW177" s="15" t="s">
        <v>27</v>
      </c>
      <c r="AX177" s="15" t="s">
        <v>72</v>
      </c>
      <c r="AY177" s="180" t="s">
        <v>118</v>
      </c>
    </row>
    <row r="178" spans="1:51" s="13" customFormat="1">
      <c r="B178" s="164"/>
      <c r="D178" s="165" t="s">
        <v>127</v>
      </c>
      <c r="E178" s="166" t="s">
        <v>1</v>
      </c>
      <c r="F178" s="167" t="s">
        <v>246</v>
      </c>
      <c r="H178" s="168">
        <v>135.37200000000001</v>
      </c>
      <c r="L178" s="164"/>
      <c r="M178" s="195"/>
      <c r="N178" s="196"/>
      <c r="O178" s="196"/>
      <c r="P178" s="196"/>
      <c r="Q178" s="196"/>
      <c r="R178" s="196"/>
      <c r="S178" s="196"/>
      <c r="T178" s="197"/>
      <c r="AT178" s="166" t="s">
        <v>127</v>
      </c>
      <c r="AU178" s="166" t="s">
        <v>126</v>
      </c>
      <c r="AV178" s="13" t="s">
        <v>126</v>
      </c>
      <c r="AW178" s="13" t="s">
        <v>27</v>
      </c>
      <c r="AX178" s="13" t="s">
        <v>80</v>
      </c>
      <c r="AY178" s="166" t="s">
        <v>118</v>
      </c>
    </row>
    <row r="179" spans="1:51" s="2" customFormat="1" ht="6.95" customHeight="1">
      <c r="A179" s="31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32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autoFilter ref="C125:K178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03c - SO 03 Sadové úpravy</vt:lpstr>
      <vt:lpstr>'03c - SO 03 Sadové úpravy'!Názvy_tlače</vt:lpstr>
      <vt:lpstr>'Rekapitulácia stavby'!Názvy_tlače</vt:lpstr>
      <vt:lpstr>'03c - SO 03 Sadové úpravy'!Oblasť_tlače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user</cp:lastModifiedBy>
  <cp:lastPrinted>2022-08-10T09:53:50Z</cp:lastPrinted>
  <dcterms:created xsi:type="dcterms:W3CDTF">2022-08-10T08:17:38Z</dcterms:created>
  <dcterms:modified xsi:type="dcterms:W3CDTF">2022-08-11T09:03:59Z</dcterms:modified>
</cp:coreProperties>
</file>