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ndrej/Desktop/ružindol/"/>
    </mc:Choice>
  </mc:AlternateContent>
  <xr:revisionPtr revIDLastSave="0" documentId="13_ncr:1_{A30C6A54-E8F0-9D43-95B1-237E069B1B0D}" xr6:coauthVersionLast="36" xr6:coauthVersionMax="36" xr10:uidLastSave="{00000000-0000-0000-0000-000000000000}"/>
  <bookViews>
    <workbookView xWindow="0" yWindow="460" windowWidth="28800" windowHeight="11860" xr2:uid="{00000000-000D-0000-FFFF-FFFF00000000}"/>
  </bookViews>
  <sheets>
    <sheet name="Rekapitulácia stavby" sheetId="1" r:id="rId1"/>
    <sheet name="001 - Architektúra, stave..." sheetId="2" r:id="rId2"/>
    <sheet name="002 - Vykurovanie" sheetId="3" r:id="rId3"/>
    <sheet name="003 - Zdravotechnika" sheetId="4" r:id="rId4"/>
    <sheet name="004 - Elektroinštalácia" sheetId="5" r:id="rId5"/>
    <sheet name="005 - Vzduchotechnika" sheetId="6" r:id="rId6"/>
    <sheet name="SO 02 - Spevnené plochy" sheetId="7" r:id="rId7"/>
    <sheet name="Zoznam figúr" sheetId="8" r:id="rId8"/>
  </sheets>
  <definedNames>
    <definedName name="_xlnm._FilterDatabase" localSheetId="1" hidden="1">'001 - Architektúra, stave...'!$C$146:$K$857</definedName>
    <definedName name="_xlnm._FilterDatabase" localSheetId="2" hidden="1">'002 - Vykurovanie'!$C$130:$K$208</definedName>
    <definedName name="_xlnm._FilterDatabase" localSheetId="3" hidden="1">'003 - Zdravotechnika'!$C$145:$K$283</definedName>
    <definedName name="_xlnm._FilterDatabase" localSheetId="4" hidden="1">'004 - Elektroinštalácia'!$C$126:$K$178</definedName>
    <definedName name="_xlnm._FilterDatabase" localSheetId="5" hidden="1">'005 - Vzduchotechnika'!$C$122:$K$140</definedName>
    <definedName name="_xlnm._FilterDatabase" localSheetId="6" hidden="1">'SO 02 - Spevnené plochy'!$C$123:$K$183</definedName>
    <definedName name="_xlnm.Print_Titles" localSheetId="1">'001 - Architektúra, stave...'!$146:$146</definedName>
    <definedName name="_xlnm.Print_Titles" localSheetId="2">'002 - Vykurovanie'!$130:$130</definedName>
    <definedName name="_xlnm.Print_Titles" localSheetId="3">'003 - Zdravotechnika'!$145:$145</definedName>
    <definedName name="_xlnm.Print_Titles" localSheetId="4">'004 - Elektroinštalácia'!$126:$126</definedName>
    <definedName name="_xlnm.Print_Titles" localSheetId="5">'005 - Vzduchotechnika'!$122:$122</definedName>
    <definedName name="_xlnm.Print_Titles" localSheetId="0">'Rekapitulácia stavby'!$92:$92</definedName>
    <definedName name="_xlnm.Print_Titles" localSheetId="6">'SO 02 - Spevnené plochy'!$123:$123</definedName>
    <definedName name="_xlnm.Print_Titles" localSheetId="7">'Zoznam figúr'!$9:$9</definedName>
    <definedName name="_xlnm.Print_Area" localSheetId="1">'001 - Architektúra, stave...'!$C$4:$J$76,'001 - Architektúra, stave...'!$C$82:$J$126,'001 - Architektúra, stave...'!$C$132:$J$857</definedName>
    <definedName name="_xlnm.Print_Area" localSheetId="2">'002 - Vykurovanie'!$C$4:$J$76,'002 - Vykurovanie'!$C$82:$J$110,'002 - Vykurovanie'!$C$116:$J$208</definedName>
    <definedName name="_xlnm.Print_Area" localSheetId="3">'003 - Zdravotechnika'!$C$4:$J$76,'003 - Zdravotechnika'!$C$82:$J$125,'003 - Zdravotechnika'!$C$131:$J$283</definedName>
    <definedName name="_xlnm.Print_Area" localSheetId="4">'004 - Elektroinštalácia'!$C$4:$J$76,'004 - Elektroinštalácia'!$C$82:$J$106,'004 - Elektroinštalácia'!$C$112:$J$178</definedName>
    <definedName name="_xlnm.Print_Area" localSheetId="5">'005 - Vzduchotechnika'!$C$4:$J$76,'005 - Vzduchotechnika'!$C$82:$J$102,'005 - Vzduchotechnika'!$C$108:$J$140</definedName>
    <definedName name="_xlnm.Print_Area" localSheetId="0">'Rekapitulácia stavby'!$D$4:$AO$76,'Rekapitulácia stavby'!$C$82:$AQ$102</definedName>
    <definedName name="_xlnm.Print_Area" localSheetId="6">'SO 02 - Spevnené plochy'!$C$4:$J$76,'SO 02 - Spevnené plochy'!$C$82:$J$105,'SO 02 - Spevnené plochy'!$C$111:$J$183</definedName>
    <definedName name="_xlnm.Print_Area" localSheetId="7">'Zoznam figúr'!$C$4:$G$358</definedName>
  </definedNames>
  <calcPr calcId="181029"/>
</workbook>
</file>

<file path=xl/calcChain.xml><?xml version="1.0" encoding="utf-8"?>
<calcChain xmlns="http://schemas.openxmlformats.org/spreadsheetml/2006/main">
  <c r="D7" i="8" l="1"/>
  <c r="J37" i="7"/>
  <c r="J36" i="7"/>
  <c r="AY101" i="1"/>
  <c r="J35" i="7"/>
  <c r="AX101" i="1" s="1"/>
  <c r="BI183" i="7"/>
  <c r="BH183" i="7"/>
  <c r="BG183" i="7"/>
  <c r="BE183" i="7"/>
  <c r="T183" i="7"/>
  <c r="T182" i="7"/>
  <c r="T181" i="7" s="1"/>
  <c r="R183" i="7"/>
  <c r="R182" i="7" s="1"/>
  <c r="R181" i="7" s="1"/>
  <c r="P183" i="7"/>
  <c r="P182" i="7" s="1"/>
  <c r="P181" i="7" s="1"/>
  <c r="BI180" i="7"/>
  <c r="BH180" i="7"/>
  <c r="BG180" i="7"/>
  <c r="BE180" i="7"/>
  <c r="T180" i="7"/>
  <c r="T179" i="7" s="1"/>
  <c r="R180" i="7"/>
  <c r="R179" i="7" s="1"/>
  <c r="P180" i="7"/>
  <c r="P179" i="7" s="1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0" i="7"/>
  <c r="BH170" i="7"/>
  <c r="BG170" i="7"/>
  <c r="BE170" i="7"/>
  <c r="T170" i="7"/>
  <c r="R170" i="7"/>
  <c r="P170" i="7"/>
  <c r="BI166" i="7"/>
  <c r="BH166" i="7"/>
  <c r="BG166" i="7"/>
  <c r="BE166" i="7"/>
  <c r="T166" i="7"/>
  <c r="R166" i="7"/>
  <c r="P166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58" i="7"/>
  <c r="BH158" i="7"/>
  <c r="BG158" i="7"/>
  <c r="BE158" i="7"/>
  <c r="T158" i="7"/>
  <c r="R158" i="7"/>
  <c r="P158" i="7"/>
  <c r="BI156" i="7"/>
  <c r="BH156" i="7"/>
  <c r="BG156" i="7"/>
  <c r="BE156" i="7"/>
  <c r="T156" i="7"/>
  <c r="R156" i="7"/>
  <c r="P156" i="7"/>
  <c r="BI152" i="7"/>
  <c r="BH152" i="7"/>
  <c r="BG152" i="7"/>
  <c r="BE152" i="7"/>
  <c r="T152" i="7"/>
  <c r="R152" i="7"/>
  <c r="P152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5" i="7"/>
  <c r="BH145" i="7"/>
  <c r="BG145" i="7"/>
  <c r="BE145" i="7"/>
  <c r="T145" i="7"/>
  <c r="R145" i="7"/>
  <c r="P145" i="7"/>
  <c r="BI143" i="7"/>
  <c r="BH143" i="7"/>
  <c r="BG143" i="7"/>
  <c r="BE143" i="7"/>
  <c r="T143" i="7"/>
  <c r="R143" i="7"/>
  <c r="P143" i="7"/>
  <c r="BI141" i="7"/>
  <c r="BH141" i="7"/>
  <c r="BG141" i="7"/>
  <c r="BE141" i="7"/>
  <c r="T141" i="7"/>
  <c r="R141" i="7"/>
  <c r="P141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1" i="7"/>
  <c r="BH131" i="7"/>
  <c r="BG131" i="7"/>
  <c r="BE131" i="7"/>
  <c r="T131" i="7"/>
  <c r="R131" i="7"/>
  <c r="P131" i="7"/>
  <c r="BI129" i="7"/>
  <c r="BH129" i="7"/>
  <c r="BG129" i="7"/>
  <c r="BE129" i="7"/>
  <c r="T129" i="7"/>
  <c r="R129" i="7"/>
  <c r="P129" i="7"/>
  <c r="BI127" i="7"/>
  <c r="BH127" i="7"/>
  <c r="BG127" i="7"/>
  <c r="BE127" i="7"/>
  <c r="T127" i="7"/>
  <c r="R127" i="7"/>
  <c r="P127" i="7"/>
  <c r="J121" i="7"/>
  <c r="J120" i="7"/>
  <c r="F120" i="7"/>
  <c r="F118" i="7"/>
  <c r="E116" i="7"/>
  <c r="J92" i="7"/>
  <c r="J91" i="7"/>
  <c r="F91" i="7"/>
  <c r="F89" i="7"/>
  <c r="E87" i="7"/>
  <c r="J18" i="7"/>
  <c r="E18" i="7"/>
  <c r="F92" i="7" s="1"/>
  <c r="J17" i="7"/>
  <c r="J12" i="7"/>
  <c r="J118" i="7" s="1"/>
  <c r="E7" i="7"/>
  <c r="E114" i="7" s="1"/>
  <c r="J39" i="6"/>
  <c r="J38" i="6"/>
  <c r="AY100" i="1" s="1"/>
  <c r="J37" i="6"/>
  <c r="AX100" i="1" s="1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J120" i="6"/>
  <c r="F117" i="6"/>
  <c r="E115" i="6"/>
  <c r="J94" i="6"/>
  <c r="F91" i="6"/>
  <c r="E89" i="6"/>
  <c r="J23" i="6"/>
  <c r="E23" i="6"/>
  <c r="J119" i="6" s="1"/>
  <c r="J22" i="6"/>
  <c r="J20" i="6"/>
  <c r="E20" i="6"/>
  <c r="F120" i="6" s="1"/>
  <c r="J19" i="6"/>
  <c r="J17" i="6"/>
  <c r="E17" i="6"/>
  <c r="F93" i="6" s="1"/>
  <c r="J16" i="6"/>
  <c r="J14" i="6"/>
  <c r="J117" i="6"/>
  <c r="E7" i="6"/>
  <c r="E111" i="6" s="1"/>
  <c r="J39" i="5"/>
  <c r="J38" i="5"/>
  <c r="AY99" i="1" s="1"/>
  <c r="J37" i="5"/>
  <c r="AX99" i="1" s="1"/>
  <c r="BI178" i="5"/>
  <c r="BH178" i="5"/>
  <c r="BG178" i="5"/>
  <c r="BE178" i="5"/>
  <c r="T178" i="5"/>
  <c r="T177" i="5" s="1"/>
  <c r="R178" i="5"/>
  <c r="R177" i="5" s="1"/>
  <c r="P178" i="5"/>
  <c r="P177" i="5" s="1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R173" i="5" s="1"/>
  <c r="P174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J124" i="5"/>
  <c r="F121" i="5"/>
  <c r="E119" i="5"/>
  <c r="J94" i="5"/>
  <c r="F91" i="5"/>
  <c r="E89" i="5"/>
  <c r="J23" i="5"/>
  <c r="E23" i="5"/>
  <c r="J123" i="5" s="1"/>
  <c r="J22" i="5"/>
  <c r="J20" i="5"/>
  <c r="E20" i="5"/>
  <c r="F124" i="5" s="1"/>
  <c r="J19" i="5"/>
  <c r="J17" i="5"/>
  <c r="E17" i="5"/>
  <c r="F123" i="5" s="1"/>
  <c r="J16" i="5"/>
  <c r="J14" i="5"/>
  <c r="J121" i="5" s="1"/>
  <c r="E7" i="5"/>
  <c r="E85" i="5" s="1"/>
  <c r="J283" i="4"/>
  <c r="J282" i="4"/>
  <c r="J123" i="4" s="1"/>
  <c r="J281" i="4"/>
  <c r="J122" i="4" s="1"/>
  <c r="J253" i="4"/>
  <c r="J250" i="4"/>
  <c r="J217" i="4"/>
  <c r="J188" i="4"/>
  <c r="J187" i="4"/>
  <c r="J186" i="4"/>
  <c r="J112" i="4" s="1"/>
  <c r="J181" i="4"/>
  <c r="J110" i="4" s="1"/>
  <c r="J179" i="4"/>
  <c r="J108" i="4" s="1"/>
  <c r="J178" i="4"/>
  <c r="J167" i="4"/>
  <c r="J105" i="4" s="1"/>
  <c r="J164" i="4"/>
  <c r="J161" i="4"/>
  <c r="J39" i="4"/>
  <c r="J38" i="4"/>
  <c r="AY98" i="1" s="1"/>
  <c r="J37" i="4"/>
  <c r="AX98" i="1" s="1"/>
  <c r="J124" i="4"/>
  <c r="BI280" i="4"/>
  <c r="BH280" i="4"/>
  <c r="BG280" i="4"/>
  <c r="BE280" i="4"/>
  <c r="T280" i="4"/>
  <c r="R280" i="4"/>
  <c r="P280" i="4"/>
  <c r="BI279" i="4"/>
  <c r="BH279" i="4"/>
  <c r="BG279" i="4"/>
  <c r="BE279" i="4"/>
  <c r="T279" i="4"/>
  <c r="R279" i="4"/>
  <c r="P279" i="4"/>
  <c r="BI278" i="4"/>
  <c r="BH278" i="4"/>
  <c r="BG278" i="4"/>
  <c r="BE278" i="4"/>
  <c r="T278" i="4"/>
  <c r="R278" i="4"/>
  <c r="P278" i="4"/>
  <c r="BI277" i="4"/>
  <c r="BH277" i="4"/>
  <c r="BG277" i="4"/>
  <c r="BE277" i="4"/>
  <c r="T277" i="4"/>
  <c r="R277" i="4"/>
  <c r="P277" i="4"/>
  <c r="BI276" i="4"/>
  <c r="BH276" i="4"/>
  <c r="BG276" i="4"/>
  <c r="BE276" i="4"/>
  <c r="T276" i="4"/>
  <c r="R276" i="4"/>
  <c r="P276" i="4"/>
  <c r="BI275" i="4"/>
  <c r="BH275" i="4"/>
  <c r="BG275" i="4"/>
  <c r="BE275" i="4"/>
  <c r="T275" i="4"/>
  <c r="R275" i="4"/>
  <c r="P275" i="4"/>
  <c r="BI274" i="4"/>
  <c r="BH274" i="4"/>
  <c r="BG274" i="4"/>
  <c r="BE274" i="4"/>
  <c r="T274" i="4"/>
  <c r="R274" i="4"/>
  <c r="P274" i="4"/>
  <c r="BI273" i="4"/>
  <c r="BH273" i="4"/>
  <c r="BG273" i="4"/>
  <c r="BE273" i="4"/>
  <c r="T273" i="4"/>
  <c r="R273" i="4"/>
  <c r="P273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70" i="4"/>
  <c r="BH270" i="4"/>
  <c r="BG270" i="4"/>
  <c r="BE270" i="4"/>
  <c r="T270" i="4"/>
  <c r="R270" i="4"/>
  <c r="P270" i="4"/>
  <c r="BI269" i="4"/>
  <c r="BH269" i="4"/>
  <c r="BG269" i="4"/>
  <c r="BE269" i="4"/>
  <c r="T269" i="4"/>
  <c r="R269" i="4"/>
  <c r="P269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J120" i="4"/>
  <c r="BI252" i="4"/>
  <c r="BH252" i="4"/>
  <c r="BG252" i="4"/>
  <c r="BE252" i="4"/>
  <c r="T252" i="4"/>
  <c r="T251" i="4" s="1"/>
  <c r="R252" i="4"/>
  <c r="R251" i="4" s="1"/>
  <c r="P252" i="4"/>
  <c r="P251" i="4" s="1"/>
  <c r="J118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J116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J114" i="4"/>
  <c r="J113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J107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6" i="4"/>
  <c r="BH166" i="4"/>
  <c r="BG166" i="4"/>
  <c r="BE166" i="4"/>
  <c r="T166" i="4"/>
  <c r="T165" i="4" s="1"/>
  <c r="R166" i="4"/>
  <c r="R165" i="4" s="1"/>
  <c r="P166" i="4"/>
  <c r="P165" i="4" s="1"/>
  <c r="J103" i="4"/>
  <c r="BI163" i="4"/>
  <c r="BH163" i="4"/>
  <c r="BG163" i="4"/>
  <c r="BE163" i="4"/>
  <c r="T163" i="4"/>
  <c r="T162" i="4" s="1"/>
  <c r="R163" i="4"/>
  <c r="R162" i="4" s="1"/>
  <c r="P163" i="4"/>
  <c r="P162" i="4" s="1"/>
  <c r="J10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J143" i="4"/>
  <c r="F140" i="4"/>
  <c r="E138" i="4"/>
  <c r="J94" i="4"/>
  <c r="F91" i="4"/>
  <c r="E89" i="4"/>
  <c r="J23" i="4"/>
  <c r="E23" i="4"/>
  <c r="J142" i="4" s="1"/>
  <c r="J22" i="4"/>
  <c r="J20" i="4"/>
  <c r="E20" i="4"/>
  <c r="F143" i="4" s="1"/>
  <c r="J19" i="4"/>
  <c r="J17" i="4"/>
  <c r="E17" i="4"/>
  <c r="F142" i="4" s="1"/>
  <c r="J16" i="4"/>
  <c r="J14" i="4"/>
  <c r="J140" i="4" s="1"/>
  <c r="E7" i="4"/>
  <c r="E134" i="4" s="1"/>
  <c r="J39" i="3"/>
  <c r="J38" i="3"/>
  <c r="AY97" i="1" s="1"/>
  <c r="J37" i="3"/>
  <c r="AX97" i="1" s="1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T141" i="3" s="1"/>
  <c r="R142" i="3"/>
  <c r="R141" i="3" s="1"/>
  <c r="P142" i="3"/>
  <c r="P141" i="3" s="1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J128" i="3"/>
  <c r="J127" i="3"/>
  <c r="F127" i="3"/>
  <c r="F125" i="3"/>
  <c r="E123" i="3"/>
  <c r="J94" i="3"/>
  <c r="J93" i="3"/>
  <c r="F93" i="3"/>
  <c r="F91" i="3"/>
  <c r="E89" i="3"/>
  <c r="J20" i="3"/>
  <c r="E20" i="3"/>
  <c r="F94" i="3" s="1"/>
  <c r="J19" i="3"/>
  <c r="J14" i="3"/>
  <c r="J125" i="3"/>
  <c r="E7" i="3"/>
  <c r="E119" i="3" s="1"/>
  <c r="J39" i="2"/>
  <c r="J38" i="2"/>
  <c r="AY96" i="1" s="1"/>
  <c r="J37" i="2"/>
  <c r="AX96" i="1" s="1"/>
  <c r="BI857" i="2"/>
  <c r="BH857" i="2"/>
  <c r="BG857" i="2"/>
  <c r="BE857" i="2"/>
  <c r="T857" i="2"/>
  <c r="T856" i="2" s="1"/>
  <c r="T855" i="2" s="1"/>
  <c r="R857" i="2"/>
  <c r="R856" i="2"/>
  <c r="R855" i="2" s="1"/>
  <c r="P857" i="2"/>
  <c r="P856" i="2" s="1"/>
  <c r="P855" i="2" s="1"/>
  <c r="BI849" i="2"/>
  <c r="BH849" i="2"/>
  <c r="BG849" i="2"/>
  <c r="BE849" i="2"/>
  <c r="T849" i="2"/>
  <c r="T848" i="2" s="1"/>
  <c r="R849" i="2"/>
  <c r="R848" i="2"/>
  <c r="P849" i="2"/>
  <c r="P848" i="2" s="1"/>
  <c r="BI846" i="2"/>
  <c r="BH846" i="2"/>
  <c r="BG846" i="2"/>
  <c r="BE846" i="2"/>
  <c r="T846" i="2"/>
  <c r="R846" i="2"/>
  <c r="P846" i="2"/>
  <c r="BI841" i="2"/>
  <c r="BH841" i="2"/>
  <c r="BG841" i="2"/>
  <c r="BE841" i="2"/>
  <c r="T841" i="2"/>
  <c r="R841" i="2"/>
  <c r="P841" i="2"/>
  <c r="BI839" i="2"/>
  <c r="BH839" i="2"/>
  <c r="BG839" i="2"/>
  <c r="BE839" i="2"/>
  <c r="T839" i="2"/>
  <c r="R839" i="2"/>
  <c r="P839" i="2"/>
  <c r="BI833" i="2"/>
  <c r="BH833" i="2"/>
  <c r="BG833" i="2"/>
  <c r="BE833" i="2"/>
  <c r="T833" i="2"/>
  <c r="T832" i="2" s="1"/>
  <c r="R833" i="2"/>
  <c r="R832" i="2" s="1"/>
  <c r="P833" i="2"/>
  <c r="P832" i="2" s="1"/>
  <c r="BI831" i="2"/>
  <c r="BH831" i="2"/>
  <c r="BG831" i="2"/>
  <c r="BE831" i="2"/>
  <c r="T831" i="2"/>
  <c r="R831" i="2"/>
  <c r="P831" i="2"/>
  <c r="BI828" i="2"/>
  <c r="BH828" i="2"/>
  <c r="BG828" i="2"/>
  <c r="BE828" i="2"/>
  <c r="T828" i="2"/>
  <c r="R828" i="2"/>
  <c r="P828" i="2"/>
  <c r="BI821" i="2"/>
  <c r="BH821" i="2"/>
  <c r="BG821" i="2"/>
  <c r="BE821" i="2"/>
  <c r="T821" i="2"/>
  <c r="R821" i="2"/>
  <c r="P821" i="2"/>
  <c r="BI818" i="2"/>
  <c r="BH818" i="2"/>
  <c r="BG818" i="2"/>
  <c r="BE818" i="2"/>
  <c r="T818" i="2"/>
  <c r="R818" i="2"/>
  <c r="P818" i="2"/>
  <c r="BI803" i="2"/>
  <c r="BH803" i="2"/>
  <c r="BG803" i="2"/>
  <c r="BE803" i="2"/>
  <c r="T803" i="2"/>
  <c r="R803" i="2"/>
  <c r="P803" i="2"/>
  <c r="BI801" i="2"/>
  <c r="BH801" i="2"/>
  <c r="BG801" i="2"/>
  <c r="BE801" i="2"/>
  <c r="T801" i="2"/>
  <c r="R801" i="2"/>
  <c r="P801" i="2"/>
  <c r="BI799" i="2"/>
  <c r="BH799" i="2"/>
  <c r="BG799" i="2"/>
  <c r="BE799" i="2"/>
  <c r="T799" i="2"/>
  <c r="R799" i="2"/>
  <c r="P799" i="2"/>
  <c r="BI794" i="2"/>
  <c r="BH794" i="2"/>
  <c r="BG794" i="2"/>
  <c r="BE794" i="2"/>
  <c r="T794" i="2"/>
  <c r="R794" i="2"/>
  <c r="P794" i="2"/>
  <c r="BI792" i="2"/>
  <c r="BH792" i="2"/>
  <c r="BG792" i="2"/>
  <c r="BE792" i="2"/>
  <c r="T792" i="2"/>
  <c r="R792" i="2"/>
  <c r="P792" i="2"/>
  <c r="BI785" i="2"/>
  <c r="BH785" i="2"/>
  <c r="BG785" i="2"/>
  <c r="BE785" i="2"/>
  <c r="T785" i="2"/>
  <c r="R785" i="2"/>
  <c r="P785" i="2"/>
  <c r="BI783" i="2"/>
  <c r="BH783" i="2"/>
  <c r="BG783" i="2"/>
  <c r="BE783" i="2"/>
  <c r="T783" i="2"/>
  <c r="R783" i="2"/>
  <c r="P783" i="2"/>
  <c r="BI780" i="2"/>
  <c r="BH780" i="2"/>
  <c r="BG780" i="2"/>
  <c r="BE780" i="2"/>
  <c r="T780" i="2"/>
  <c r="R780" i="2"/>
  <c r="P780" i="2"/>
  <c r="BI777" i="2"/>
  <c r="BH777" i="2"/>
  <c r="BG777" i="2"/>
  <c r="BE777" i="2"/>
  <c r="T777" i="2"/>
  <c r="R777" i="2"/>
  <c r="P777" i="2"/>
  <c r="BI775" i="2"/>
  <c r="BH775" i="2"/>
  <c r="BG775" i="2"/>
  <c r="BE775" i="2"/>
  <c r="T775" i="2"/>
  <c r="R775" i="2"/>
  <c r="P775" i="2"/>
  <c r="BI768" i="2"/>
  <c r="BH768" i="2"/>
  <c r="BG768" i="2"/>
  <c r="BE768" i="2"/>
  <c r="T768" i="2"/>
  <c r="R768" i="2"/>
  <c r="P768" i="2"/>
  <c r="BI766" i="2"/>
  <c r="BH766" i="2"/>
  <c r="BG766" i="2"/>
  <c r="BE766" i="2"/>
  <c r="T766" i="2"/>
  <c r="R766" i="2"/>
  <c r="P766" i="2"/>
  <c r="BI763" i="2"/>
  <c r="BH763" i="2"/>
  <c r="BG763" i="2"/>
  <c r="BE763" i="2"/>
  <c r="T763" i="2"/>
  <c r="R763" i="2"/>
  <c r="P763" i="2"/>
  <c r="BI755" i="2"/>
  <c r="BH755" i="2"/>
  <c r="BG755" i="2"/>
  <c r="BE755" i="2"/>
  <c r="T755" i="2"/>
  <c r="R755" i="2"/>
  <c r="P755" i="2"/>
  <c r="BI753" i="2"/>
  <c r="BH753" i="2"/>
  <c r="BG753" i="2"/>
  <c r="BE753" i="2"/>
  <c r="T753" i="2"/>
  <c r="R753" i="2"/>
  <c r="P753" i="2"/>
  <c r="BI750" i="2"/>
  <c r="BH750" i="2"/>
  <c r="BG750" i="2"/>
  <c r="BE750" i="2"/>
  <c r="T750" i="2"/>
  <c r="R750" i="2"/>
  <c r="P750" i="2"/>
  <c r="BI748" i="2"/>
  <c r="BH748" i="2"/>
  <c r="BG748" i="2"/>
  <c r="BE748" i="2"/>
  <c r="T748" i="2"/>
  <c r="R748" i="2"/>
  <c r="P748" i="2"/>
  <c r="BI747" i="2"/>
  <c r="BH747" i="2"/>
  <c r="BG747" i="2"/>
  <c r="BE747" i="2"/>
  <c r="T747" i="2"/>
  <c r="R747" i="2"/>
  <c r="P747" i="2"/>
  <c r="BI746" i="2"/>
  <c r="BH746" i="2"/>
  <c r="BG746" i="2"/>
  <c r="BE746" i="2"/>
  <c r="T746" i="2"/>
  <c r="R746" i="2"/>
  <c r="P746" i="2"/>
  <c r="BI744" i="2"/>
  <c r="BH744" i="2"/>
  <c r="BG744" i="2"/>
  <c r="BE744" i="2"/>
  <c r="T744" i="2"/>
  <c r="R744" i="2"/>
  <c r="P744" i="2"/>
  <c r="BI743" i="2"/>
  <c r="BH743" i="2"/>
  <c r="BG743" i="2"/>
  <c r="BE743" i="2"/>
  <c r="T743" i="2"/>
  <c r="R743" i="2"/>
  <c r="P743" i="2"/>
  <c r="BI736" i="2"/>
  <c r="BH736" i="2"/>
  <c r="BG736" i="2"/>
  <c r="BE736" i="2"/>
  <c r="T736" i="2"/>
  <c r="R736" i="2"/>
  <c r="P736" i="2"/>
  <c r="BI735" i="2"/>
  <c r="BH735" i="2"/>
  <c r="BG735" i="2"/>
  <c r="BE735" i="2"/>
  <c r="T735" i="2"/>
  <c r="R735" i="2"/>
  <c r="P735" i="2"/>
  <c r="BI733" i="2"/>
  <c r="BH733" i="2"/>
  <c r="BG733" i="2"/>
  <c r="BE733" i="2"/>
  <c r="T733" i="2"/>
  <c r="R733" i="2"/>
  <c r="P733" i="2"/>
  <c r="BI732" i="2"/>
  <c r="BH732" i="2"/>
  <c r="BG732" i="2"/>
  <c r="BE732" i="2"/>
  <c r="T732" i="2"/>
  <c r="R732" i="2"/>
  <c r="P732" i="2"/>
  <c r="BI730" i="2"/>
  <c r="BH730" i="2"/>
  <c r="BG730" i="2"/>
  <c r="BE730" i="2"/>
  <c r="T730" i="2"/>
  <c r="R730" i="2"/>
  <c r="P730" i="2"/>
  <c r="BI729" i="2"/>
  <c r="BH729" i="2"/>
  <c r="BG729" i="2"/>
  <c r="BE729" i="2"/>
  <c r="T729" i="2"/>
  <c r="R729" i="2"/>
  <c r="P729" i="2"/>
  <c r="BI728" i="2"/>
  <c r="BH728" i="2"/>
  <c r="BG728" i="2"/>
  <c r="BE728" i="2"/>
  <c r="T728" i="2"/>
  <c r="R728" i="2"/>
  <c r="P728" i="2"/>
  <c r="BI726" i="2"/>
  <c r="BH726" i="2"/>
  <c r="BG726" i="2"/>
  <c r="BE726" i="2"/>
  <c r="T726" i="2"/>
  <c r="R726" i="2"/>
  <c r="P726" i="2"/>
  <c r="BI725" i="2"/>
  <c r="BH725" i="2"/>
  <c r="BG725" i="2"/>
  <c r="BE725" i="2"/>
  <c r="T725" i="2"/>
  <c r="R725" i="2"/>
  <c r="P725" i="2"/>
  <c r="BI724" i="2"/>
  <c r="BH724" i="2"/>
  <c r="BG724" i="2"/>
  <c r="BE724" i="2"/>
  <c r="T724" i="2"/>
  <c r="R724" i="2"/>
  <c r="P724" i="2"/>
  <c r="BI722" i="2"/>
  <c r="BH722" i="2"/>
  <c r="BG722" i="2"/>
  <c r="BE722" i="2"/>
  <c r="T722" i="2"/>
  <c r="R722" i="2"/>
  <c r="P722" i="2"/>
  <c r="BI720" i="2"/>
  <c r="BH720" i="2"/>
  <c r="BG720" i="2"/>
  <c r="BE720" i="2"/>
  <c r="T720" i="2"/>
  <c r="R720" i="2"/>
  <c r="P720" i="2"/>
  <c r="BI719" i="2"/>
  <c r="BH719" i="2"/>
  <c r="BG719" i="2"/>
  <c r="BE719" i="2"/>
  <c r="T719" i="2"/>
  <c r="R719" i="2"/>
  <c r="P719" i="2"/>
  <c r="BI718" i="2"/>
  <c r="BH718" i="2"/>
  <c r="BG718" i="2"/>
  <c r="BE718" i="2"/>
  <c r="T718" i="2"/>
  <c r="R718" i="2"/>
  <c r="P718" i="2"/>
  <c r="BI717" i="2"/>
  <c r="BH717" i="2"/>
  <c r="BG717" i="2"/>
  <c r="BE717" i="2"/>
  <c r="T717" i="2"/>
  <c r="R717" i="2"/>
  <c r="P717" i="2"/>
  <c r="BI716" i="2"/>
  <c r="BH716" i="2"/>
  <c r="BG716" i="2"/>
  <c r="BE716" i="2"/>
  <c r="T716" i="2"/>
  <c r="R716" i="2"/>
  <c r="P716" i="2"/>
  <c r="BI715" i="2"/>
  <c r="BH715" i="2"/>
  <c r="BG715" i="2"/>
  <c r="BE715" i="2"/>
  <c r="T715" i="2"/>
  <c r="R715" i="2"/>
  <c r="P715" i="2"/>
  <c r="BI714" i="2"/>
  <c r="BH714" i="2"/>
  <c r="BG714" i="2"/>
  <c r="BE714" i="2"/>
  <c r="T714" i="2"/>
  <c r="R714" i="2"/>
  <c r="P714" i="2"/>
  <c r="BI713" i="2"/>
  <c r="BH713" i="2"/>
  <c r="BG713" i="2"/>
  <c r="BE713" i="2"/>
  <c r="T713" i="2"/>
  <c r="R713" i="2"/>
  <c r="P713" i="2"/>
  <c r="BI712" i="2"/>
  <c r="BH712" i="2"/>
  <c r="BG712" i="2"/>
  <c r="BE712" i="2"/>
  <c r="T712" i="2"/>
  <c r="R712" i="2"/>
  <c r="P712" i="2"/>
  <c r="BI711" i="2"/>
  <c r="BH711" i="2"/>
  <c r="BG711" i="2"/>
  <c r="BE711" i="2"/>
  <c r="T711" i="2"/>
  <c r="R711" i="2"/>
  <c r="P711" i="2"/>
  <c r="BI710" i="2"/>
  <c r="BH710" i="2"/>
  <c r="BG710" i="2"/>
  <c r="BE710" i="2"/>
  <c r="T710" i="2"/>
  <c r="R710" i="2"/>
  <c r="P710" i="2"/>
  <c r="BI709" i="2"/>
  <c r="BH709" i="2"/>
  <c r="BG709" i="2"/>
  <c r="BE709" i="2"/>
  <c r="T709" i="2"/>
  <c r="R709" i="2"/>
  <c r="P709" i="2"/>
  <c r="BI708" i="2"/>
  <c r="BH708" i="2"/>
  <c r="BG708" i="2"/>
  <c r="BE708" i="2"/>
  <c r="T708" i="2"/>
  <c r="R708" i="2"/>
  <c r="P708" i="2"/>
  <c r="BI707" i="2"/>
  <c r="BH707" i="2"/>
  <c r="BG707" i="2"/>
  <c r="BE707" i="2"/>
  <c r="T707" i="2"/>
  <c r="R707" i="2"/>
  <c r="P707" i="2"/>
  <c r="BI705" i="2"/>
  <c r="BH705" i="2"/>
  <c r="BG705" i="2"/>
  <c r="BE705" i="2"/>
  <c r="T705" i="2"/>
  <c r="R705" i="2"/>
  <c r="P705" i="2"/>
  <c r="BI703" i="2"/>
  <c r="BH703" i="2"/>
  <c r="BG703" i="2"/>
  <c r="BE703" i="2"/>
  <c r="T703" i="2"/>
  <c r="R703" i="2"/>
  <c r="P703" i="2"/>
  <c r="BI701" i="2"/>
  <c r="BH701" i="2"/>
  <c r="BG701" i="2"/>
  <c r="BE701" i="2"/>
  <c r="T701" i="2"/>
  <c r="R701" i="2"/>
  <c r="P701" i="2"/>
  <c r="BI699" i="2"/>
  <c r="BH699" i="2"/>
  <c r="BG699" i="2"/>
  <c r="BE699" i="2"/>
  <c r="T699" i="2"/>
  <c r="R699" i="2"/>
  <c r="P699" i="2"/>
  <c r="BI697" i="2"/>
  <c r="BH697" i="2"/>
  <c r="BG697" i="2"/>
  <c r="BE697" i="2"/>
  <c r="T697" i="2"/>
  <c r="R697" i="2"/>
  <c r="P697" i="2"/>
  <c r="BI695" i="2"/>
  <c r="BH695" i="2"/>
  <c r="BG695" i="2"/>
  <c r="BE695" i="2"/>
  <c r="T695" i="2"/>
  <c r="R695" i="2"/>
  <c r="P695" i="2"/>
  <c r="BI693" i="2"/>
  <c r="BH693" i="2"/>
  <c r="BG693" i="2"/>
  <c r="BE693" i="2"/>
  <c r="T693" i="2"/>
  <c r="R693" i="2"/>
  <c r="P693" i="2"/>
  <c r="BI691" i="2"/>
  <c r="BH691" i="2"/>
  <c r="BG691" i="2"/>
  <c r="BE691" i="2"/>
  <c r="T691" i="2"/>
  <c r="R691" i="2"/>
  <c r="P691" i="2"/>
  <c r="BI690" i="2"/>
  <c r="BH690" i="2"/>
  <c r="BG690" i="2"/>
  <c r="BE690" i="2"/>
  <c r="T690" i="2"/>
  <c r="R690" i="2"/>
  <c r="P690" i="2"/>
  <c r="BI689" i="2"/>
  <c r="BH689" i="2"/>
  <c r="BG689" i="2"/>
  <c r="BE689" i="2"/>
  <c r="T689" i="2"/>
  <c r="R689" i="2"/>
  <c r="P689" i="2"/>
  <c r="BI680" i="2"/>
  <c r="BH680" i="2"/>
  <c r="BG680" i="2"/>
  <c r="BE680" i="2"/>
  <c r="T680" i="2"/>
  <c r="R680" i="2"/>
  <c r="P680" i="2"/>
  <c r="BI678" i="2"/>
  <c r="BH678" i="2"/>
  <c r="BG678" i="2"/>
  <c r="BE678" i="2"/>
  <c r="T678" i="2"/>
  <c r="R678" i="2"/>
  <c r="P678" i="2"/>
  <c r="BI675" i="2"/>
  <c r="BH675" i="2"/>
  <c r="BG675" i="2"/>
  <c r="BE675" i="2"/>
  <c r="T675" i="2"/>
  <c r="R675" i="2"/>
  <c r="P675" i="2"/>
  <c r="BI674" i="2"/>
  <c r="BH674" i="2"/>
  <c r="BG674" i="2"/>
  <c r="BE674" i="2"/>
  <c r="T674" i="2"/>
  <c r="R674" i="2"/>
  <c r="P674" i="2"/>
  <c r="BI673" i="2"/>
  <c r="BH673" i="2"/>
  <c r="BG673" i="2"/>
  <c r="BE673" i="2"/>
  <c r="T673" i="2"/>
  <c r="R673" i="2"/>
  <c r="P673" i="2"/>
  <c r="BI670" i="2"/>
  <c r="BH670" i="2"/>
  <c r="BG670" i="2"/>
  <c r="BE670" i="2"/>
  <c r="T670" i="2"/>
  <c r="R670" i="2"/>
  <c r="P670" i="2"/>
  <c r="BI668" i="2"/>
  <c r="BH668" i="2"/>
  <c r="BG668" i="2"/>
  <c r="BE668" i="2"/>
  <c r="T668" i="2"/>
  <c r="R668" i="2"/>
  <c r="P668" i="2"/>
  <c r="BI666" i="2"/>
  <c r="BH666" i="2"/>
  <c r="BG666" i="2"/>
  <c r="BE666" i="2"/>
  <c r="T666" i="2"/>
  <c r="R666" i="2"/>
  <c r="P666" i="2"/>
  <c r="BI664" i="2"/>
  <c r="BH664" i="2"/>
  <c r="BG664" i="2"/>
  <c r="BE664" i="2"/>
  <c r="T664" i="2"/>
  <c r="R664" i="2"/>
  <c r="P664" i="2"/>
  <c r="BI662" i="2"/>
  <c r="BH662" i="2"/>
  <c r="BG662" i="2"/>
  <c r="BE662" i="2"/>
  <c r="T662" i="2"/>
  <c r="R662" i="2"/>
  <c r="P662" i="2"/>
  <c r="BI657" i="2"/>
  <c r="BH657" i="2"/>
  <c r="BG657" i="2"/>
  <c r="BE657" i="2"/>
  <c r="T657" i="2"/>
  <c r="R657" i="2"/>
  <c r="P657" i="2"/>
  <c r="BI654" i="2"/>
  <c r="BH654" i="2"/>
  <c r="BG654" i="2"/>
  <c r="BE654" i="2"/>
  <c r="T654" i="2"/>
  <c r="T653" i="2" s="1"/>
  <c r="R654" i="2"/>
  <c r="R653" i="2"/>
  <c r="P654" i="2"/>
  <c r="P653" i="2" s="1"/>
  <c r="BI652" i="2"/>
  <c r="BH652" i="2"/>
  <c r="BG652" i="2"/>
  <c r="BE652" i="2"/>
  <c r="T652" i="2"/>
  <c r="R652" i="2"/>
  <c r="P652" i="2"/>
  <c r="BI651" i="2"/>
  <c r="BH651" i="2"/>
  <c r="BG651" i="2"/>
  <c r="BE651" i="2"/>
  <c r="T651" i="2"/>
  <c r="R651" i="2"/>
  <c r="P651" i="2"/>
  <c r="BI650" i="2"/>
  <c r="BH650" i="2"/>
  <c r="BG650" i="2"/>
  <c r="BE650" i="2"/>
  <c r="T650" i="2"/>
  <c r="R650" i="2"/>
  <c r="P650" i="2"/>
  <c r="BI648" i="2"/>
  <c r="BH648" i="2"/>
  <c r="BG648" i="2"/>
  <c r="BE648" i="2"/>
  <c r="T648" i="2"/>
  <c r="R648" i="2"/>
  <c r="P648" i="2"/>
  <c r="BI646" i="2"/>
  <c r="BH646" i="2"/>
  <c r="BG646" i="2"/>
  <c r="BE646" i="2"/>
  <c r="T646" i="2"/>
  <c r="R646" i="2"/>
  <c r="P646" i="2"/>
  <c r="BI643" i="2"/>
  <c r="BH643" i="2"/>
  <c r="BG643" i="2"/>
  <c r="BE643" i="2"/>
  <c r="T643" i="2"/>
  <c r="R643" i="2"/>
  <c r="P643" i="2"/>
  <c r="BI641" i="2"/>
  <c r="BH641" i="2"/>
  <c r="BG641" i="2"/>
  <c r="BE641" i="2"/>
  <c r="T641" i="2"/>
  <c r="R641" i="2"/>
  <c r="P641" i="2"/>
  <c r="BI639" i="2"/>
  <c r="BH639" i="2"/>
  <c r="BG639" i="2"/>
  <c r="BE639" i="2"/>
  <c r="T639" i="2"/>
  <c r="R639" i="2"/>
  <c r="P639" i="2"/>
  <c r="BI636" i="2"/>
  <c r="BH636" i="2"/>
  <c r="BG636" i="2"/>
  <c r="BE636" i="2"/>
  <c r="T636" i="2"/>
  <c r="R636" i="2"/>
  <c r="P636" i="2"/>
  <c r="BI634" i="2"/>
  <c r="BH634" i="2"/>
  <c r="BG634" i="2"/>
  <c r="BE634" i="2"/>
  <c r="T634" i="2"/>
  <c r="R634" i="2"/>
  <c r="P634" i="2"/>
  <c r="BI631" i="2"/>
  <c r="BH631" i="2"/>
  <c r="BG631" i="2"/>
  <c r="BE631" i="2"/>
  <c r="T631" i="2"/>
  <c r="R631" i="2"/>
  <c r="P631" i="2"/>
  <c r="BI627" i="2"/>
  <c r="BH627" i="2"/>
  <c r="BG627" i="2"/>
  <c r="BE627" i="2"/>
  <c r="T627" i="2"/>
  <c r="R627" i="2"/>
  <c r="P627" i="2"/>
  <c r="BI624" i="2"/>
  <c r="BH624" i="2"/>
  <c r="BG624" i="2"/>
  <c r="BE624" i="2"/>
  <c r="T624" i="2"/>
  <c r="R624" i="2"/>
  <c r="P624" i="2"/>
  <c r="BI622" i="2"/>
  <c r="BH622" i="2"/>
  <c r="BG622" i="2"/>
  <c r="BE622" i="2"/>
  <c r="T622" i="2"/>
  <c r="R622" i="2"/>
  <c r="P622" i="2"/>
  <c r="BI620" i="2"/>
  <c r="BH620" i="2"/>
  <c r="BG620" i="2"/>
  <c r="BE620" i="2"/>
  <c r="T620" i="2"/>
  <c r="R620" i="2"/>
  <c r="P620" i="2"/>
  <c r="BI618" i="2"/>
  <c r="BH618" i="2"/>
  <c r="BG618" i="2"/>
  <c r="BE618" i="2"/>
  <c r="T618" i="2"/>
  <c r="R618" i="2"/>
  <c r="P618" i="2"/>
  <c r="BI616" i="2"/>
  <c r="BH616" i="2"/>
  <c r="BG616" i="2"/>
  <c r="BE616" i="2"/>
  <c r="T616" i="2"/>
  <c r="R616" i="2"/>
  <c r="P616" i="2"/>
  <c r="BI615" i="2"/>
  <c r="BH615" i="2"/>
  <c r="BG615" i="2"/>
  <c r="BE615" i="2"/>
  <c r="T615" i="2"/>
  <c r="R615" i="2"/>
  <c r="P615" i="2"/>
  <c r="BI614" i="2"/>
  <c r="BH614" i="2"/>
  <c r="BG614" i="2"/>
  <c r="BE614" i="2"/>
  <c r="T614" i="2"/>
  <c r="R614" i="2"/>
  <c r="P614" i="2"/>
  <c r="BI611" i="2"/>
  <c r="BH611" i="2"/>
  <c r="BG611" i="2"/>
  <c r="BE611" i="2"/>
  <c r="T611" i="2"/>
  <c r="R611" i="2"/>
  <c r="P611" i="2"/>
  <c r="BI609" i="2"/>
  <c r="BH609" i="2"/>
  <c r="BG609" i="2"/>
  <c r="BE609" i="2"/>
  <c r="T609" i="2"/>
  <c r="R609" i="2"/>
  <c r="P609" i="2"/>
  <c r="BI607" i="2"/>
  <c r="BH607" i="2"/>
  <c r="BG607" i="2"/>
  <c r="BE607" i="2"/>
  <c r="T607" i="2"/>
  <c r="R607" i="2"/>
  <c r="P607" i="2"/>
  <c r="BI606" i="2"/>
  <c r="BH606" i="2"/>
  <c r="BG606" i="2"/>
  <c r="BE606" i="2"/>
  <c r="T606" i="2"/>
  <c r="R606" i="2"/>
  <c r="P606" i="2"/>
  <c r="BI604" i="2"/>
  <c r="BH604" i="2"/>
  <c r="BG604" i="2"/>
  <c r="BE604" i="2"/>
  <c r="T604" i="2"/>
  <c r="R604" i="2"/>
  <c r="P604" i="2"/>
  <c r="BI603" i="2"/>
  <c r="BH603" i="2"/>
  <c r="BG603" i="2"/>
  <c r="BE603" i="2"/>
  <c r="T603" i="2"/>
  <c r="R603" i="2"/>
  <c r="P603" i="2"/>
  <c r="BI601" i="2"/>
  <c r="BH601" i="2"/>
  <c r="BG601" i="2"/>
  <c r="BE601" i="2"/>
  <c r="T601" i="2"/>
  <c r="R601" i="2"/>
  <c r="P601" i="2"/>
  <c r="BI600" i="2"/>
  <c r="BH600" i="2"/>
  <c r="BG600" i="2"/>
  <c r="BE600" i="2"/>
  <c r="T600" i="2"/>
  <c r="R600" i="2"/>
  <c r="P600" i="2"/>
  <c r="BI598" i="2"/>
  <c r="BH598" i="2"/>
  <c r="BG598" i="2"/>
  <c r="BE598" i="2"/>
  <c r="T598" i="2"/>
  <c r="R598" i="2"/>
  <c r="P598" i="2"/>
  <c r="BI597" i="2"/>
  <c r="BH597" i="2"/>
  <c r="BG597" i="2"/>
  <c r="BE597" i="2"/>
  <c r="T597" i="2"/>
  <c r="R597" i="2"/>
  <c r="P597" i="2"/>
  <c r="BI596" i="2"/>
  <c r="BH596" i="2"/>
  <c r="BG596" i="2"/>
  <c r="BE596" i="2"/>
  <c r="T596" i="2"/>
  <c r="R596" i="2"/>
  <c r="P596" i="2"/>
  <c r="BI592" i="2"/>
  <c r="BH592" i="2"/>
  <c r="BG592" i="2"/>
  <c r="BE592" i="2"/>
  <c r="T592" i="2"/>
  <c r="R592" i="2"/>
  <c r="P592" i="2"/>
  <c r="BI591" i="2"/>
  <c r="BH591" i="2"/>
  <c r="BG591" i="2"/>
  <c r="BE591" i="2"/>
  <c r="T591" i="2"/>
  <c r="R591" i="2"/>
  <c r="P591" i="2"/>
  <c r="BI590" i="2"/>
  <c r="BH590" i="2"/>
  <c r="BG590" i="2"/>
  <c r="BE590" i="2"/>
  <c r="T590" i="2"/>
  <c r="R590" i="2"/>
  <c r="P590" i="2"/>
  <c r="BI586" i="2"/>
  <c r="BH586" i="2"/>
  <c r="BG586" i="2"/>
  <c r="BE586" i="2"/>
  <c r="T586" i="2"/>
  <c r="R586" i="2"/>
  <c r="P586" i="2"/>
  <c r="BI584" i="2"/>
  <c r="BH584" i="2"/>
  <c r="BG584" i="2"/>
  <c r="BE584" i="2"/>
  <c r="T584" i="2"/>
  <c r="R584" i="2"/>
  <c r="P584" i="2"/>
  <c r="BI582" i="2"/>
  <c r="BH582" i="2"/>
  <c r="BG582" i="2"/>
  <c r="BE582" i="2"/>
  <c r="T582" i="2"/>
  <c r="R582" i="2"/>
  <c r="P582" i="2"/>
  <c r="BI580" i="2"/>
  <c r="BH580" i="2"/>
  <c r="BG580" i="2"/>
  <c r="BE580" i="2"/>
  <c r="T580" i="2"/>
  <c r="R580" i="2"/>
  <c r="P580" i="2"/>
  <c r="BI578" i="2"/>
  <c r="BH578" i="2"/>
  <c r="BG578" i="2"/>
  <c r="BE578" i="2"/>
  <c r="T578" i="2"/>
  <c r="R578" i="2"/>
  <c r="P578" i="2"/>
  <c r="BI574" i="2"/>
  <c r="BH574" i="2"/>
  <c r="BG574" i="2"/>
  <c r="BE574" i="2"/>
  <c r="T574" i="2"/>
  <c r="R574" i="2"/>
  <c r="P574" i="2"/>
  <c r="BI572" i="2"/>
  <c r="BH572" i="2"/>
  <c r="BG572" i="2"/>
  <c r="BE572" i="2"/>
  <c r="T572" i="2"/>
  <c r="R572" i="2"/>
  <c r="P572" i="2"/>
  <c r="BI571" i="2"/>
  <c r="BH571" i="2"/>
  <c r="BG571" i="2"/>
  <c r="BE571" i="2"/>
  <c r="T571" i="2"/>
  <c r="R571" i="2"/>
  <c r="P571" i="2"/>
  <c r="BI567" i="2"/>
  <c r="BH567" i="2"/>
  <c r="BG567" i="2"/>
  <c r="BE567" i="2"/>
  <c r="T567" i="2"/>
  <c r="R567" i="2"/>
  <c r="P567" i="2"/>
  <c r="BI565" i="2"/>
  <c r="BH565" i="2"/>
  <c r="BG565" i="2"/>
  <c r="BE565" i="2"/>
  <c r="T565" i="2"/>
  <c r="R565" i="2"/>
  <c r="P565" i="2"/>
  <c r="BI563" i="2"/>
  <c r="BH563" i="2"/>
  <c r="BG563" i="2"/>
  <c r="BE563" i="2"/>
  <c r="T563" i="2"/>
  <c r="R563" i="2"/>
  <c r="P563" i="2"/>
  <c r="BI559" i="2"/>
  <c r="BH559" i="2"/>
  <c r="BG559" i="2"/>
  <c r="BE559" i="2"/>
  <c r="T559" i="2"/>
  <c r="R559" i="2"/>
  <c r="P559" i="2"/>
  <c r="BI555" i="2"/>
  <c r="BH555" i="2"/>
  <c r="BG555" i="2"/>
  <c r="BE555" i="2"/>
  <c r="T555" i="2"/>
  <c r="R555" i="2"/>
  <c r="P555" i="2"/>
  <c r="BI552" i="2"/>
  <c r="BH552" i="2"/>
  <c r="BG552" i="2"/>
  <c r="BE552" i="2"/>
  <c r="T552" i="2"/>
  <c r="R552" i="2"/>
  <c r="P552" i="2"/>
  <c r="BI550" i="2"/>
  <c r="BH550" i="2"/>
  <c r="BG550" i="2"/>
  <c r="BE550" i="2"/>
  <c r="T550" i="2"/>
  <c r="R550" i="2"/>
  <c r="P550" i="2"/>
  <c r="BI548" i="2"/>
  <c r="BH548" i="2"/>
  <c r="BG548" i="2"/>
  <c r="BE548" i="2"/>
  <c r="T548" i="2"/>
  <c r="R548" i="2"/>
  <c r="P548" i="2"/>
  <c r="BI545" i="2"/>
  <c r="BH545" i="2"/>
  <c r="BG545" i="2"/>
  <c r="BE545" i="2"/>
  <c r="T545" i="2"/>
  <c r="T544" i="2" s="1"/>
  <c r="R545" i="2"/>
  <c r="R544" i="2" s="1"/>
  <c r="P545" i="2"/>
  <c r="P544" i="2" s="1"/>
  <c r="BI543" i="2"/>
  <c r="BH543" i="2"/>
  <c r="BG543" i="2"/>
  <c r="BE543" i="2"/>
  <c r="T543" i="2"/>
  <c r="R543" i="2"/>
  <c r="P543" i="2"/>
  <c r="BI541" i="2"/>
  <c r="BH541" i="2"/>
  <c r="BG541" i="2"/>
  <c r="BE541" i="2"/>
  <c r="T541" i="2"/>
  <c r="R541" i="2"/>
  <c r="P541" i="2"/>
  <c r="BI540" i="2"/>
  <c r="BH540" i="2"/>
  <c r="BG540" i="2"/>
  <c r="BE540" i="2"/>
  <c r="T540" i="2"/>
  <c r="R540" i="2"/>
  <c r="P540" i="2"/>
  <c r="BI538" i="2"/>
  <c r="BH538" i="2"/>
  <c r="BG538" i="2"/>
  <c r="BE538" i="2"/>
  <c r="T538" i="2"/>
  <c r="R538" i="2"/>
  <c r="P538" i="2"/>
  <c r="BI537" i="2"/>
  <c r="BH537" i="2"/>
  <c r="BG537" i="2"/>
  <c r="BE537" i="2"/>
  <c r="T537" i="2"/>
  <c r="R537" i="2"/>
  <c r="P537" i="2"/>
  <c r="BI534" i="2"/>
  <c r="BH534" i="2"/>
  <c r="BG534" i="2"/>
  <c r="BE534" i="2"/>
  <c r="T534" i="2"/>
  <c r="R534" i="2"/>
  <c r="P534" i="2"/>
  <c r="BI528" i="2"/>
  <c r="BH528" i="2"/>
  <c r="BG528" i="2"/>
  <c r="BE528" i="2"/>
  <c r="T528" i="2"/>
  <c r="R528" i="2"/>
  <c r="P528" i="2"/>
  <c r="BI526" i="2"/>
  <c r="BH526" i="2"/>
  <c r="BG526" i="2"/>
  <c r="BE526" i="2"/>
  <c r="T526" i="2"/>
  <c r="R526" i="2"/>
  <c r="P526" i="2"/>
  <c r="BI524" i="2"/>
  <c r="BH524" i="2"/>
  <c r="BG524" i="2"/>
  <c r="BE524" i="2"/>
  <c r="T524" i="2"/>
  <c r="R524" i="2"/>
  <c r="P524" i="2"/>
  <c r="BI522" i="2"/>
  <c r="BH522" i="2"/>
  <c r="BG522" i="2"/>
  <c r="BE522" i="2"/>
  <c r="T522" i="2"/>
  <c r="R522" i="2"/>
  <c r="P522" i="2"/>
  <c r="BI518" i="2"/>
  <c r="BH518" i="2"/>
  <c r="BG518" i="2"/>
  <c r="BE518" i="2"/>
  <c r="T518" i="2"/>
  <c r="R518" i="2"/>
  <c r="P518" i="2"/>
  <c r="BI516" i="2"/>
  <c r="BH516" i="2"/>
  <c r="BG516" i="2"/>
  <c r="BE516" i="2"/>
  <c r="T516" i="2"/>
  <c r="R516" i="2"/>
  <c r="P516" i="2"/>
  <c r="BI514" i="2"/>
  <c r="BH514" i="2"/>
  <c r="BG514" i="2"/>
  <c r="BE514" i="2"/>
  <c r="T514" i="2"/>
  <c r="R514" i="2"/>
  <c r="P514" i="2"/>
  <c r="BI506" i="2"/>
  <c r="BH506" i="2"/>
  <c r="BG506" i="2"/>
  <c r="BE506" i="2"/>
  <c r="T506" i="2"/>
  <c r="R506" i="2"/>
  <c r="P506" i="2"/>
  <c r="BI500" i="2"/>
  <c r="BH500" i="2"/>
  <c r="BG500" i="2"/>
  <c r="BE500" i="2"/>
  <c r="T500" i="2"/>
  <c r="R500" i="2"/>
  <c r="P500" i="2"/>
  <c r="BI492" i="2"/>
  <c r="BH492" i="2"/>
  <c r="BG492" i="2"/>
  <c r="BE492" i="2"/>
  <c r="T492" i="2"/>
  <c r="R492" i="2"/>
  <c r="P492" i="2"/>
  <c r="BI484" i="2"/>
  <c r="BH484" i="2"/>
  <c r="BG484" i="2"/>
  <c r="BE484" i="2"/>
  <c r="T484" i="2"/>
  <c r="R484" i="2"/>
  <c r="P484" i="2"/>
  <c r="BI482" i="2"/>
  <c r="BH482" i="2"/>
  <c r="BG482" i="2"/>
  <c r="BE482" i="2"/>
  <c r="T482" i="2"/>
  <c r="R482" i="2"/>
  <c r="P482" i="2"/>
  <c r="BI479" i="2"/>
  <c r="BH479" i="2"/>
  <c r="BG479" i="2"/>
  <c r="BE479" i="2"/>
  <c r="T479" i="2"/>
  <c r="R479" i="2"/>
  <c r="P479" i="2"/>
  <c r="BI477" i="2"/>
  <c r="BH477" i="2"/>
  <c r="BG477" i="2"/>
  <c r="BE477" i="2"/>
  <c r="T477" i="2"/>
  <c r="R477" i="2"/>
  <c r="P477" i="2"/>
  <c r="BI475" i="2"/>
  <c r="BH475" i="2"/>
  <c r="BG475" i="2"/>
  <c r="BE475" i="2"/>
  <c r="T475" i="2"/>
  <c r="R475" i="2"/>
  <c r="P475" i="2"/>
  <c r="BI473" i="2"/>
  <c r="BH473" i="2"/>
  <c r="BG473" i="2"/>
  <c r="BE473" i="2"/>
  <c r="T473" i="2"/>
  <c r="R473" i="2"/>
  <c r="P473" i="2"/>
  <c r="BI471" i="2"/>
  <c r="BH471" i="2"/>
  <c r="BG471" i="2"/>
  <c r="BE471" i="2"/>
  <c r="T471" i="2"/>
  <c r="R471" i="2"/>
  <c r="P471" i="2"/>
  <c r="BI469" i="2"/>
  <c r="BH469" i="2"/>
  <c r="BG469" i="2"/>
  <c r="BE469" i="2"/>
  <c r="T469" i="2"/>
  <c r="R469" i="2"/>
  <c r="P469" i="2"/>
  <c r="BI466" i="2"/>
  <c r="BH466" i="2"/>
  <c r="BG466" i="2"/>
  <c r="BE466" i="2"/>
  <c r="T466" i="2"/>
  <c r="R466" i="2"/>
  <c r="P466" i="2"/>
  <c r="BI463" i="2"/>
  <c r="BH463" i="2"/>
  <c r="BG463" i="2"/>
  <c r="BE463" i="2"/>
  <c r="T463" i="2"/>
  <c r="R463" i="2"/>
  <c r="P463" i="2"/>
  <c r="BI460" i="2"/>
  <c r="BH460" i="2"/>
  <c r="BG460" i="2"/>
  <c r="BE460" i="2"/>
  <c r="T460" i="2"/>
  <c r="R460" i="2"/>
  <c r="P460" i="2"/>
  <c r="BI459" i="2"/>
  <c r="BH459" i="2"/>
  <c r="BG459" i="2"/>
  <c r="BE459" i="2"/>
  <c r="T459" i="2"/>
  <c r="R459" i="2"/>
  <c r="P459" i="2"/>
  <c r="BI447" i="2"/>
  <c r="BH447" i="2"/>
  <c r="BG447" i="2"/>
  <c r="BE447" i="2"/>
  <c r="T447" i="2"/>
  <c r="R447" i="2"/>
  <c r="P447" i="2"/>
  <c r="BI445" i="2"/>
  <c r="BH445" i="2"/>
  <c r="BG445" i="2"/>
  <c r="BE445" i="2"/>
  <c r="T445" i="2"/>
  <c r="R445" i="2"/>
  <c r="P445" i="2"/>
  <c r="BI443" i="2"/>
  <c r="BH443" i="2"/>
  <c r="BG443" i="2"/>
  <c r="BE443" i="2"/>
  <c r="T443" i="2"/>
  <c r="R443" i="2"/>
  <c r="P443" i="2"/>
  <c r="BI439" i="2"/>
  <c r="BH439" i="2"/>
  <c r="BG439" i="2"/>
  <c r="BE439" i="2"/>
  <c r="T439" i="2"/>
  <c r="R439" i="2"/>
  <c r="P439" i="2"/>
  <c r="BI432" i="2"/>
  <c r="BH432" i="2"/>
  <c r="BG432" i="2"/>
  <c r="BE432" i="2"/>
  <c r="T432" i="2"/>
  <c r="R432" i="2"/>
  <c r="P432" i="2"/>
  <c r="BI426" i="2"/>
  <c r="BH426" i="2"/>
  <c r="BG426" i="2"/>
  <c r="BE426" i="2"/>
  <c r="T426" i="2"/>
  <c r="R426" i="2"/>
  <c r="P426" i="2"/>
  <c r="BI420" i="2"/>
  <c r="BH420" i="2"/>
  <c r="BG420" i="2"/>
  <c r="BE420" i="2"/>
  <c r="T420" i="2"/>
  <c r="R420" i="2"/>
  <c r="P420" i="2"/>
  <c r="BI409" i="2"/>
  <c r="BH409" i="2"/>
  <c r="BG409" i="2"/>
  <c r="BE409" i="2"/>
  <c r="T409" i="2"/>
  <c r="R409" i="2"/>
  <c r="P409" i="2"/>
  <c r="BI406" i="2"/>
  <c r="BH406" i="2"/>
  <c r="BG406" i="2"/>
  <c r="BE406" i="2"/>
  <c r="T406" i="2"/>
  <c r="R406" i="2"/>
  <c r="P406" i="2"/>
  <c r="BI403" i="2"/>
  <c r="BH403" i="2"/>
  <c r="BG403" i="2"/>
  <c r="BE403" i="2"/>
  <c r="T403" i="2"/>
  <c r="R403" i="2"/>
  <c r="P403" i="2"/>
  <c r="BI401" i="2"/>
  <c r="BH401" i="2"/>
  <c r="BG401" i="2"/>
  <c r="BE401" i="2"/>
  <c r="T401" i="2"/>
  <c r="R401" i="2"/>
  <c r="P401" i="2"/>
  <c r="BI396" i="2"/>
  <c r="BH396" i="2"/>
  <c r="BG396" i="2"/>
  <c r="BE396" i="2"/>
  <c r="T396" i="2"/>
  <c r="R396" i="2"/>
  <c r="P396" i="2"/>
  <c r="BI391" i="2"/>
  <c r="BH391" i="2"/>
  <c r="BG391" i="2"/>
  <c r="BE391" i="2"/>
  <c r="T391" i="2"/>
  <c r="R391" i="2"/>
  <c r="P391" i="2"/>
  <c r="BI375" i="2"/>
  <c r="BH375" i="2"/>
  <c r="BG375" i="2"/>
  <c r="BE375" i="2"/>
  <c r="T375" i="2"/>
  <c r="R375" i="2"/>
  <c r="P375" i="2"/>
  <c r="BI373" i="2"/>
  <c r="BH373" i="2"/>
  <c r="BG373" i="2"/>
  <c r="BE373" i="2"/>
  <c r="T373" i="2"/>
  <c r="R373" i="2"/>
  <c r="P373" i="2"/>
  <c r="BI339" i="2"/>
  <c r="BH339" i="2"/>
  <c r="BG339" i="2"/>
  <c r="BE339" i="2"/>
  <c r="T339" i="2"/>
  <c r="R339" i="2"/>
  <c r="P339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26" i="2"/>
  <c r="BH326" i="2"/>
  <c r="BG326" i="2"/>
  <c r="BE326" i="2"/>
  <c r="T326" i="2"/>
  <c r="R326" i="2"/>
  <c r="P326" i="2"/>
  <c r="BI322" i="2"/>
  <c r="BH322" i="2"/>
  <c r="BG322" i="2"/>
  <c r="BE322" i="2"/>
  <c r="T322" i="2"/>
  <c r="R322" i="2"/>
  <c r="P322" i="2"/>
  <c r="BI317" i="2"/>
  <c r="BH317" i="2"/>
  <c r="BG317" i="2"/>
  <c r="BE317" i="2"/>
  <c r="T317" i="2"/>
  <c r="R317" i="2"/>
  <c r="P317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09" i="2"/>
  <c r="BH309" i="2"/>
  <c r="BG309" i="2"/>
  <c r="BE309" i="2"/>
  <c r="T309" i="2"/>
  <c r="R309" i="2"/>
  <c r="P309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R302" i="2"/>
  <c r="P302" i="2"/>
  <c r="BI300" i="2"/>
  <c r="BH300" i="2"/>
  <c r="BG300" i="2"/>
  <c r="BE300" i="2"/>
  <c r="T300" i="2"/>
  <c r="R300" i="2"/>
  <c r="P300" i="2"/>
  <c r="BI298" i="2"/>
  <c r="BH298" i="2"/>
  <c r="BG298" i="2"/>
  <c r="BE298" i="2"/>
  <c r="T298" i="2"/>
  <c r="R298" i="2"/>
  <c r="P298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92" i="2"/>
  <c r="BH292" i="2"/>
  <c r="BG292" i="2"/>
  <c r="BE292" i="2"/>
  <c r="T292" i="2"/>
  <c r="R292" i="2"/>
  <c r="P292" i="2"/>
  <c r="BI284" i="2"/>
  <c r="BH284" i="2"/>
  <c r="BG284" i="2"/>
  <c r="BE284" i="2"/>
  <c r="T284" i="2"/>
  <c r="R284" i="2"/>
  <c r="P284" i="2"/>
  <c r="BI280" i="2"/>
  <c r="BH280" i="2"/>
  <c r="BG280" i="2"/>
  <c r="BE280" i="2"/>
  <c r="T280" i="2"/>
  <c r="R280" i="2"/>
  <c r="P280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R263" i="2"/>
  <c r="P263" i="2"/>
  <c r="BI261" i="2"/>
  <c r="BH261" i="2"/>
  <c r="BG261" i="2"/>
  <c r="BE261" i="2"/>
  <c r="T261" i="2"/>
  <c r="R261" i="2"/>
  <c r="P261" i="2"/>
  <c r="BI253" i="2"/>
  <c r="BH253" i="2"/>
  <c r="BG253" i="2"/>
  <c r="BE253" i="2"/>
  <c r="T253" i="2"/>
  <c r="R253" i="2"/>
  <c r="P253" i="2"/>
  <c r="BI240" i="2"/>
  <c r="BH240" i="2"/>
  <c r="BG240" i="2"/>
  <c r="BE240" i="2"/>
  <c r="T240" i="2"/>
  <c r="R240" i="2"/>
  <c r="P240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29" i="2"/>
  <c r="BH229" i="2"/>
  <c r="BG229" i="2"/>
  <c r="BE229" i="2"/>
  <c r="T229" i="2"/>
  <c r="R229" i="2"/>
  <c r="P229" i="2"/>
  <c r="BI223" i="2"/>
  <c r="BH223" i="2"/>
  <c r="BG223" i="2"/>
  <c r="BE223" i="2"/>
  <c r="T223" i="2"/>
  <c r="R223" i="2"/>
  <c r="P223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0" i="2"/>
  <c r="BH210" i="2"/>
  <c r="BG210" i="2"/>
  <c r="BE210" i="2"/>
  <c r="T210" i="2"/>
  <c r="R210" i="2"/>
  <c r="P210" i="2"/>
  <c r="BI207" i="2"/>
  <c r="BH207" i="2"/>
  <c r="BG207" i="2"/>
  <c r="BE207" i="2"/>
  <c r="T207" i="2"/>
  <c r="R207" i="2"/>
  <c r="P207" i="2"/>
  <c r="BI201" i="2"/>
  <c r="BH201" i="2"/>
  <c r="BG201" i="2"/>
  <c r="BE201" i="2"/>
  <c r="T201" i="2"/>
  <c r="R201" i="2"/>
  <c r="P201" i="2"/>
  <c r="BI198" i="2"/>
  <c r="BH198" i="2"/>
  <c r="BG198" i="2"/>
  <c r="BE198" i="2"/>
  <c r="T198" i="2"/>
  <c r="R198" i="2"/>
  <c r="P198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8" i="2"/>
  <c r="BH168" i="2"/>
  <c r="BG168" i="2"/>
  <c r="BE168" i="2"/>
  <c r="T168" i="2"/>
  <c r="R168" i="2"/>
  <c r="P168" i="2"/>
  <c r="BI159" i="2"/>
  <c r="BH159" i="2"/>
  <c r="BG159" i="2"/>
  <c r="BE159" i="2"/>
  <c r="T159" i="2"/>
  <c r="R159" i="2"/>
  <c r="P159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J144" i="2"/>
  <c r="J143" i="2"/>
  <c r="F143" i="2"/>
  <c r="F141" i="2"/>
  <c r="E139" i="2"/>
  <c r="J94" i="2"/>
  <c r="J93" i="2"/>
  <c r="F93" i="2"/>
  <c r="F91" i="2"/>
  <c r="E89" i="2"/>
  <c r="J20" i="2"/>
  <c r="E20" i="2"/>
  <c r="F144" i="2"/>
  <c r="J19" i="2"/>
  <c r="J14" i="2"/>
  <c r="J141" i="2" s="1"/>
  <c r="E7" i="2"/>
  <c r="E135" i="2" s="1"/>
  <c r="L90" i="1"/>
  <c r="AM90" i="1"/>
  <c r="AM89" i="1"/>
  <c r="L89" i="1"/>
  <c r="AM87" i="1"/>
  <c r="L87" i="1"/>
  <c r="L85" i="1"/>
  <c r="L84" i="1"/>
  <c r="J183" i="7"/>
  <c r="BK180" i="7"/>
  <c r="BK178" i="7"/>
  <c r="BK177" i="7"/>
  <c r="J176" i="7"/>
  <c r="J175" i="7"/>
  <c r="BK173" i="7"/>
  <c r="BK170" i="7"/>
  <c r="J166" i="7"/>
  <c r="J161" i="7"/>
  <c r="J156" i="7"/>
  <c r="J152" i="7"/>
  <c r="J149" i="7"/>
  <c r="J147" i="7"/>
  <c r="BK145" i="7"/>
  <c r="J138" i="7"/>
  <c r="J136" i="7"/>
  <c r="J134" i="7"/>
  <c r="BK131" i="7"/>
  <c r="J140" i="6"/>
  <c r="BK139" i="6"/>
  <c r="J136" i="6"/>
  <c r="J135" i="6"/>
  <c r="J134" i="6"/>
  <c r="J132" i="6"/>
  <c r="J130" i="6"/>
  <c r="BK129" i="6"/>
  <c r="J128" i="6"/>
  <c r="J127" i="6"/>
  <c r="BK126" i="6"/>
  <c r="J178" i="5"/>
  <c r="BK176" i="5"/>
  <c r="BK175" i="5"/>
  <c r="BK174" i="5"/>
  <c r="J170" i="5"/>
  <c r="BK169" i="5"/>
  <c r="BK167" i="5"/>
  <c r="J166" i="5"/>
  <c r="BK165" i="5"/>
  <c r="J164" i="5"/>
  <c r="J163" i="5"/>
  <c r="BK162" i="5"/>
  <c r="J160" i="5"/>
  <c r="BK159" i="5"/>
  <c r="BK158" i="5"/>
  <c r="J156" i="5"/>
  <c r="BK154" i="5"/>
  <c r="J148" i="5"/>
  <c r="BK147" i="5"/>
  <c r="J146" i="5"/>
  <c r="J145" i="5"/>
  <c r="J143" i="5"/>
  <c r="BK142" i="5"/>
  <c r="J141" i="5"/>
  <c r="BK140" i="5"/>
  <c r="J139" i="5"/>
  <c r="J138" i="5"/>
  <c r="J136" i="5"/>
  <c r="J135" i="5"/>
  <c r="BK132" i="5"/>
  <c r="BK130" i="5"/>
  <c r="BK278" i="4"/>
  <c r="BK277" i="4"/>
  <c r="J276" i="4"/>
  <c r="J275" i="4"/>
  <c r="BK274" i="4"/>
  <c r="J273" i="4"/>
  <c r="BK270" i="4"/>
  <c r="J269" i="4"/>
  <c r="J268" i="4"/>
  <c r="BK267" i="4"/>
  <c r="BK266" i="4"/>
  <c r="BK264" i="4"/>
  <c r="BK263" i="4"/>
  <c r="J262" i="4"/>
  <c r="J261" i="4"/>
  <c r="BK260" i="4"/>
  <c r="J259" i="4"/>
  <c r="BK258" i="4"/>
  <c r="BK257" i="4"/>
  <c r="BK256" i="4"/>
  <c r="BK255" i="4"/>
  <c r="BK249" i="4"/>
  <c r="BK247" i="4"/>
  <c r="BK246" i="4"/>
  <c r="BK244" i="4"/>
  <c r="BK243" i="4"/>
  <c r="BK240" i="4"/>
  <c r="J239" i="4"/>
  <c r="J238" i="4"/>
  <c r="J237" i="4"/>
  <c r="J236" i="4"/>
  <c r="J235" i="4"/>
  <c r="J232" i="4"/>
  <c r="J231" i="4"/>
  <c r="J229" i="4"/>
  <c r="J228" i="4"/>
  <c r="J227" i="4"/>
  <c r="BK226" i="4"/>
  <c r="J223" i="4"/>
  <c r="BK220" i="4"/>
  <c r="J219" i="4"/>
  <c r="J212" i="4"/>
  <c r="BK211" i="4"/>
  <c r="BK210" i="4"/>
  <c r="J209" i="4"/>
  <c r="J208" i="4"/>
  <c r="BK207" i="4"/>
  <c r="BK205" i="4"/>
  <c r="BK204" i="4"/>
  <c r="J202" i="4"/>
  <c r="J201" i="4"/>
  <c r="J200" i="4"/>
  <c r="BK198" i="4"/>
  <c r="J196" i="4"/>
  <c r="BK195" i="4"/>
  <c r="J192" i="4"/>
  <c r="J185" i="4"/>
  <c r="BK184" i="4"/>
  <c r="BK183" i="4"/>
  <c r="BK177" i="4"/>
  <c r="BK176" i="4"/>
  <c r="BK175" i="4"/>
  <c r="J174" i="4"/>
  <c r="BK173" i="4"/>
  <c r="J172" i="4"/>
  <c r="BK166" i="4"/>
  <c r="J163" i="4"/>
  <c r="J160" i="4"/>
  <c r="BK156" i="4"/>
  <c r="BK154" i="4"/>
  <c r="BK153" i="4"/>
  <c r="J208" i="3"/>
  <c r="BK207" i="3"/>
  <c r="J206" i="3"/>
  <c r="BK202" i="3"/>
  <c r="BK201" i="3"/>
  <c r="BK200" i="3"/>
  <c r="J196" i="3"/>
  <c r="BK195" i="3"/>
  <c r="BK193" i="3"/>
  <c r="J192" i="3"/>
  <c r="BK191" i="3"/>
  <c r="BK189" i="3"/>
  <c r="J187" i="3"/>
  <c r="BK186" i="3"/>
  <c r="J184" i="3"/>
  <c r="BK183" i="3"/>
  <c r="J182" i="3"/>
  <c r="J181" i="3"/>
  <c r="J179" i="3"/>
  <c r="BK176" i="3"/>
  <c r="J174" i="3"/>
  <c r="BK171" i="3"/>
  <c r="BK167" i="3"/>
  <c r="J164" i="3"/>
  <c r="BK163" i="3"/>
  <c r="J162" i="3"/>
  <c r="J161" i="3"/>
  <c r="BK160" i="3"/>
  <c r="BK159" i="3"/>
  <c r="BK158" i="3"/>
  <c r="J157" i="3"/>
  <c r="BK156" i="3"/>
  <c r="J155" i="3"/>
  <c r="BK154" i="3"/>
  <c r="BK153" i="3"/>
  <c r="J151" i="3"/>
  <c r="J150" i="3"/>
  <c r="BK149" i="3"/>
  <c r="BK148" i="3"/>
  <c r="BK145" i="3"/>
  <c r="BK144" i="3"/>
  <c r="J142" i="3"/>
  <c r="BK140" i="3"/>
  <c r="BK139" i="3"/>
  <c r="BK138" i="3"/>
  <c r="J137" i="3"/>
  <c r="J135" i="3"/>
  <c r="J134" i="3"/>
  <c r="BK857" i="2"/>
  <c r="J857" i="2"/>
  <c r="J849" i="2"/>
  <c r="J846" i="2"/>
  <c r="BK841" i="2"/>
  <c r="BK839" i="2"/>
  <c r="BK833" i="2"/>
  <c r="BK831" i="2"/>
  <c r="J828" i="2"/>
  <c r="BK821" i="2"/>
  <c r="BK818" i="2"/>
  <c r="BK801" i="2"/>
  <c r="J794" i="2"/>
  <c r="BK792" i="2"/>
  <c r="J785" i="2"/>
  <c r="BK780" i="2"/>
  <c r="J777" i="2"/>
  <c r="BK766" i="2"/>
  <c r="BK755" i="2"/>
  <c r="J748" i="2"/>
  <c r="BK747" i="2"/>
  <c r="J746" i="2"/>
  <c r="J743" i="2"/>
  <c r="J736" i="2"/>
  <c r="BK735" i="2"/>
  <c r="J732" i="2"/>
  <c r="BK730" i="2"/>
  <c r="BK729" i="2"/>
  <c r="J728" i="2"/>
  <c r="BK726" i="2"/>
  <c r="J725" i="2"/>
  <c r="J720" i="2"/>
  <c r="J719" i="2"/>
  <c r="J718" i="2"/>
  <c r="BK717" i="2"/>
  <c r="BK716" i="2"/>
  <c r="J714" i="2"/>
  <c r="J711" i="2"/>
  <c r="J710" i="2"/>
  <c r="BK709" i="2"/>
  <c r="BK705" i="2"/>
  <c r="J703" i="2"/>
  <c r="J701" i="2"/>
  <c r="J699" i="2"/>
  <c r="J697" i="2"/>
  <c r="J695" i="2"/>
  <c r="J693" i="2"/>
  <c r="J691" i="2"/>
  <c r="J690" i="2"/>
  <c r="BK689" i="2"/>
  <c r="J680" i="2"/>
  <c r="BK678" i="2"/>
  <c r="BK675" i="2"/>
  <c r="BK674" i="2"/>
  <c r="BK673" i="2"/>
  <c r="BK670" i="2"/>
  <c r="J668" i="2"/>
  <c r="BK666" i="2"/>
  <c r="BK662" i="2"/>
  <c r="J654" i="2"/>
  <c r="J652" i="2"/>
  <c r="BK651" i="2"/>
  <c r="BK650" i="2"/>
  <c r="J648" i="2"/>
  <c r="BK646" i="2"/>
  <c r="BK641" i="2"/>
  <c r="BK639" i="2"/>
  <c r="J634" i="2"/>
  <c r="BK631" i="2"/>
  <c r="J627" i="2"/>
  <c r="J624" i="2"/>
  <c r="BK622" i="2"/>
  <c r="BK620" i="2"/>
  <c r="J618" i="2"/>
  <c r="J616" i="2"/>
  <c r="J615" i="2"/>
  <c r="BK614" i="2"/>
  <c r="J611" i="2"/>
  <c r="J607" i="2"/>
  <c r="BK606" i="2"/>
  <c r="BK604" i="2"/>
  <c r="J603" i="2"/>
  <c r="J601" i="2"/>
  <c r="J600" i="2"/>
  <c r="J598" i="2"/>
  <c r="BK597" i="2"/>
  <c r="BK596" i="2"/>
  <c r="BK592" i="2"/>
  <c r="BK591" i="2"/>
  <c r="J590" i="2"/>
  <c r="BK586" i="2"/>
  <c r="BK584" i="2"/>
  <c r="BK582" i="2"/>
  <c r="J580" i="2"/>
  <c r="J578" i="2"/>
  <c r="BK574" i="2"/>
  <c r="J572" i="2"/>
  <c r="J571" i="2"/>
  <c r="BK567" i="2"/>
  <c r="J565" i="2"/>
  <c r="J563" i="2"/>
  <c r="J559" i="2"/>
  <c r="BK555" i="2"/>
  <c r="BK552" i="2"/>
  <c r="J550" i="2"/>
  <c r="BK548" i="2"/>
  <c r="J545" i="2"/>
  <c r="J543" i="2"/>
  <c r="J541" i="2"/>
  <c r="BK540" i="2"/>
  <c r="BK538" i="2"/>
  <c r="BK537" i="2"/>
  <c r="J534" i="2"/>
  <c r="J526" i="2"/>
  <c r="BK524" i="2"/>
  <c r="J522" i="2"/>
  <c r="BK518" i="2"/>
  <c r="J516" i="2"/>
  <c r="J514" i="2"/>
  <c r="BK506" i="2"/>
  <c r="J492" i="2"/>
  <c r="J475" i="2"/>
  <c r="J473" i="2"/>
  <c r="J466" i="2"/>
  <c r="J463" i="2"/>
  <c r="J447" i="2"/>
  <c r="J432" i="2"/>
  <c r="J409" i="2"/>
  <c r="J401" i="2"/>
  <c r="J375" i="2"/>
  <c r="J373" i="2"/>
  <c r="J334" i="2"/>
  <c r="J322" i="2"/>
  <c r="BK314" i="2"/>
  <c r="J304" i="2"/>
  <c r="BK296" i="2"/>
  <c r="BK292" i="2"/>
  <c r="BK284" i="2"/>
  <c r="J278" i="2"/>
  <c r="J273" i="2"/>
  <c r="J271" i="2"/>
  <c r="J267" i="2"/>
  <c r="J261" i="2"/>
  <c r="J232" i="2"/>
  <c r="J216" i="2"/>
  <c r="J214" i="2"/>
  <c r="J213" i="2"/>
  <c r="BK210" i="2"/>
  <c r="BK207" i="2"/>
  <c r="BK201" i="2"/>
  <c r="BK198" i="2"/>
  <c r="J182" i="2"/>
  <c r="J180" i="2"/>
  <c r="BK178" i="2"/>
  <c r="BK176" i="2"/>
  <c r="J171" i="2"/>
  <c r="BK159" i="2"/>
  <c r="J155" i="2"/>
  <c r="J153" i="2"/>
  <c r="BK150" i="2"/>
  <c r="AS95" i="1"/>
  <c r="BK176" i="7"/>
  <c r="BK175" i="7"/>
  <c r="J174" i="7"/>
  <c r="J173" i="7"/>
  <c r="BK162" i="7"/>
  <c r="BK161" i="7"/>
  <c r="BK158" i="7"/>
  <c r="BK152" i="7"/>
  <c r="BK149" i="7"/>
  <c r="BK143" i="7"/>
  <c r="J141" i="7"/>
  <c r="BK134" i="7"/>
  <c r="J131" i="7"/>
  <c r="J127" i="7"/>
  <c r="BK140" i="6"/>
  <c r="BK137" i="6"/>
  <c r="BK135" i="6"/>
  <c r="BK134" i="6"/>
  <c r="J133" i="6"/>
  <c r="BK132" i="6"/>
  <c r="J131" i="6"/>
  <c r="BK130" i="6"/>
  <c r="J129" i="6"/>
  <c r="J126" i="6"/>
  <c r="BK178" i="5"/>
  <c r="J176" i="5"/>
  <c r="J174" i="5"/>
  <c r="BK172" i="5"/>
  <c r="BK171" i="5"/>
  <c r="J169" i="5"/>
  <c r="J168" i="5"/>
  <c r="J167" i="5"/>
  <c r="BK166" i="5"/>
  <c r="J165" i="5"/>
  <c r="BK164" i="5"/>
  <c r="J162" i="5"/>
  <c r="J155" i="5"/>
  <c r="J154" i="5"/>
  <c r="BK153" i="5"/>
  <c r="J152" i="5"/>
  <c r="BK151" i="5"/>
  <c r="J149" i="5"/>
  <c r="BK146" i="5"/>
  <c r="BK145" i="5"/>
  <c r="BK144" i="5"/>
  <c r="BK143" i="5"/>
  <c r="J142" i="5"/>
  <c r="BK141" i="5"/>
  <c r="J140" i="5"/>
  <c r="BK138" i="5"/>
  <c r="J137" i="5"/>
  <c r="BK135" i="5"/>
  <c r="J134" i="5"/>
  <c r="BK133" i="5"/>
  <c r="BK131" i="5"/>
  <c r="BK280" i="4"/>
  <c r="BK279" i="4"/>
  <c r="J274" i="4"/>
  <c r="J272" i="4"/>
  <c r="J271" i="4"/>
  <c r="J270" i="4"/>
  <c r="BK268" i="4"/>
  <c r="J267" i="4"/>
  <c r="J266" i="4"/>
  <c r="J265" i="4"/>
  <c r="BK262" i="4"/>
  <c r="J260" i="4"/>
  <c r="J256" i="4"/>
  <c r="BK252" i="4"/>
  <c r="J248" i="4"/>
  <c r="J246" i="4"/>
  <c r="J245" i="4"/>
  <c r="J243" i="4"/>
  <c r="BK242" i="4"/>
  <c r="BK241" i="4"/>
  <c r="BK238" i="4"/>
  <c r="BK234" i="4"/>
  <c r="BK230" i="4"/>
  <c r="J225" i="4"/>
  <c r="J224" i="4"/>
  <c r="J222" i="4"/>
  <c r="J221" i="4"/>
  <c r="J220" i="4"/>
  <c r="BK216" i="4"/>
  <c r="BK215" i="4"/>
  <c r="J214" i="4"/>
  <c r="BK213" i="4"/>
  <c r="BK206" i="4"/>
  <c r="J205" i="4"/>
  <c r="J203" i="4"/>
  <c r="BK202" i="4"/>
  <c r="BK201" i="4"/>
  <c r="BK200" i="4"/>
  <c r="BK199" i="4"/>
  <c r="BK197" i="4"/>
  <c r="BK196" i="4"/>
  <c r="J195" i="4"/>
  <c r="BK194" i="4"/>
  <c r="J193" i="4"/>
  <c r="BK192" i="4"/>
  <c r="J191" i="4"/>
  <c r="J190" i="4"/>
  <c r="BK185" i="4"/>
  <c r="J176" i="4"/>
  <c r="BK172" i="4"/>
  <c r="BK171" i="4"/>
  <c r="BK170" i="4"/>
  <c r="J169" i="4"/>
  <c r="BK160" i="4"/>
  <c r="J159" i="4"/>
  <c r="J158" i="4"/>
  <c r="BK157" i="4"/>
  <c r="J155" i="4"/>
  <c r="BK152" i="4"/>
  <c r="BK151" i="4"/>
  <c r="J150" i="4"/>
  <c r="J149" i="4"/>
  <c r="BK208" i="3"/>
  <c r="J207" i="3"/>
  <c r="BK203" i="3"/>
  <c r="J202" i="3"/>
  <c r="J201" i="3"/>
  <c r="J199" i="3"/>
  <c r="J198" i="3"/>
  <c r="BK197" i="3"/>
  <c r="BK194" i="3"/>
  <c r="BK192" i="3"/>
  <c r="BK190" i="3"/>
  <c r="J188" i="3"/>
  <c r="J186" i="3"/>
  <c r="BK185" i="3"/>
  <c r="BK178" i="3"/>
  <c r="BK177" i="3"/>
  <c r="J175" i="3"/>
  <c r="BK174" i="3"/>
  <c r="J173" i="3"/>
  <c r="BK172" i="3"/>
  <c r="J171" i="3"/>
  <c r="BK170" i="3"/>
  <c r="BK169" i="3"/>
  <c r="BK168" i="3"/>
  <c r="J166" i="3"/>
  <c r="BK164" i="3"/>
  <c r="J163" i="3"/>
  <c r="J138" i="3"/>
  <c r="BK136" i="3"/>
  <c r="BK849" i="2"/>
  <c r="BK846" i="2"/>
  <c r="J841" i="2"/>
  <c r="J839" i="2"/>
  <c r="J833" i="2"/>
  <c r="J821" i="2"/>
  <c r="J818" i="2"/>
  <c r="BK803" i="2"/>
  <c r="J801" i="2"/>
  <c r="J799" i="2"/>
  <c r="BK785" i="2"/>
  <c r="BK783" i="2"/>
  <c r="J780" i="2"/>
  <c r="J775" i="2"/>
  <c r="BK768" i="2"/>
  <c r="BK763" i="2"/>
  <c r="J755" i="2"/>
  <c r="J753" i="2"/>
  <c r="BK750" i="2"/>
  <c r="J747" i="2"/>
  <c r="BK746" i="2"/>
  <c r="J744" i="2"/>
  <c r="BK733" i="2"/>
  <c r="BK724" i="2"/>
  <c r="J722" i="2"/>
  <c r="BK720" i="2"/>
  <c r="BK719" i="2"/>
  <c r="BK718" i="2"/>
  <c r="J717" i="2"/>
  <c r="BK715" i="2"/>
  <c r="BK714" i="2"/>
  <c r="BK713" i="2"/>
  <c r="BK712" i="2"/>
  <c r="BK711" i="2"/>
  <c r="BK710" i="2"/>
  <c r="J709" i="2"/>
  <c r="J708" i="2"/>
  <c r="J707" i="2"/>
  <c r="J705" i="2"/>
  <c r="BK703" i="2"/>
  <c r="BK701" i="2"/>
  <c r="BK699" i="2"/>
  <c r="BK697" i="2"/>
  <c r="BK695" i="2"/>
  <c r="BK690" i="2"/>
  <c r="J673" i="2"/>
  <c r="BK668" i="2"/>
  <c r="J666" i="2"/>
  <c r="BK664" i="2"/>
  <c r="J657" i="2"/>
  <c r="J650" i="2"/>
  <c r="BK643" i="2"/>
  <c r="BK636" i="2"/>
  <c r="J631" i="2"/>
  <c r="BK627" i="2"/>
  <c r="BK624" i="2"/>
  <c r="BK528" i="2"/>
  <c r="BK526" i="2"/>
  <c r="BK522" i="2"/>
  <c r="J518" i="2"/>
  <c r="BK514" i="2"/>
  <c r="BK500" i="2"/>
  <c r="J500" i="2"/>
  <c r="BK492" i="2"/>
  <c r="J484" i="2"/>
  <c r="BK482" i="2"/>
  <c r="BK479" i="2"/>
  <c r="J477" i="2"/>
  <c r="BK475" i="2"/>
  <c r="BK473" i="2"/>
  <c r="BK471" i="2"/>
  <c r="J469" i="2"/>
  <c r="BK463" i="2"/>
  <c r="BK460" i="2"/>
  <c r="BK459" i="2"/>
  <c r="BK445" i="2"/>
  <c r="BK443" i="2"/>
  <c r="BK439" i="2"/>
  <c r="BK426" i="2"/>
  <c r="BK420" i="2"/>
  <c r="BK409" i="2"/>
  <c r="BK406" i="2"/>
  <c r="J403" i="2"/>
  <c r="BK401" i="2"/>
  <c r="J396" i="2"/>
  <c r="BK391" i="2"/>
  <c r="BK373" i="2"/>
  <c r="J339" i="2"/>
  <c r="BK336" i="2"/>
  <c r="J326" i="2"/>
  <c r="BK317" i="2"/>
  <c r="J315" i="2"/>
  <c r="BK309" i="2"/>
  <c r="BK304" i="2"/>
  <c r="BK302" i="2"/>
  <c r="J300" i="2"/>
  <c r="BK298" i="2"/>
  <c r="J294" i="2"/>
  <c r="J292" i="2"/>
  <c r="J284" i="2"/>
  <c r="J280" i="2"/>
  <c r="BK278" i="2"/>
  <c r="BK277" i="2"/>
  <c r="BK271" i="2"/>
  <c r="BK269" i="2"/>
  <c r="BK267" i="2"/>
  <c r="BK265" i="2"/>
  <c r="J263" i="2"/>
  <c r="BK261" i="2"/>
  <c r="J253" i="2"/>
  <c r="J240" i="2"/>
  <c r="BK236" i="2"/>
  <c r="BK234" i="2"/>
  <c r="J229" i="2"/>
  <c r="BK223" i="2"/>
  <c r="BK214" i="2"/>
  <c r="J210" i="2"/>
  <c r="J207" i="2"/>
  <c r="J201" i="2"/>
  <c r="J198" i="2"/>
  <c r="J184" i="2"/>
  <c r="BK182" i="2"/>
  <c r="BK180" i="2"/>
  <c r="J178" i="2"/>
  <c r="J176" i="2"/>
  <c r="J173" i="2"/>
  <c r="BK171" i="2"/>
  <c r="J168" i="2"/>
  <c r="J159" i="2"/>
  <c r="BK153" i="2"/>
  <c r="BK183" i="7"/>
  <c r="J180" i="7"/>
  <c r="J178" i="7"/>
  <c r="J177" i="7"/>
  <c r="BK174" i="7"/>
  <c r="J170" i="7"/>
  <c r="BK166" i="7"/>
  <c r="J162" i="7"/>
  <c r="J158" i="7"/>
  <c r="BK156" i="7"/>
  <c r="BK147" i="7"/>
  <c r="J145" i="7"/>
  <c r="J143" i="7"/>
  <c r="BK141" i="7"/>
  <c r="BK138" i="7"/>
  <c r="BK136" i="7"/>
  <c r="BK129" i="7"/>
  <c r="J129" i="7"/>
  <c r="BK127" i="7"/>
  <c r="J139" i="6"/>
  <c r="J137" i="6"/>
  <c r="BK136" i="6"/>
  <c r="BK133" i="6"/>
  <c r="BK131" i="6"/>
  <c r="BK128" i="6"/>
  <c r="BK127" i="6"/>
  <c r="J175" i="5"/>
  <c r="J172" i="5"/>
  <c r="J171" i="5"/>
  <c r="BK170" i="5"/>
  <c r="BK168" i="5"/>
  <c r="BK163" i="5"/>
  <c r="BK160" i="5"/>
  <c r="J159" i="5"/>
  <c r="J158" i="5"/>
  <c r="BK156" i="5"/>
  <c r="BK155" i="5"/>
  <c r="J153" i="5"/>
  <c r="BK152" i="5"/>
  <c r="J151" i="5"/>
  <c r="BK149" i="5"/>
  <c r="BK148" i="5"/>
  <c r="J147" i="5"/>
  <c r="J144" i="5"/>
  <c r="BK139" i="5"/>
  <c r="BK137" i="5"/>
  <c r="BK136" i="5"/>
  <c r="BK134" i="5"/>
  <c r="J133" i="5"/>
  <c r="J132" i="5"/>
  <c r="J131" i="5"/>
  <c r="J130" i="5"/>
  <c r="J280" i="4"/>
  <c r="J279" i="4"/>
  <c r="J278" i="4"/>
  <c r="J277" i="4"/>
  <c r="BK276" i="4"/>
  <c r="BK275" i="4"/>
  <c r="BK273" i="4"/>
  <c r="BK272" i="4"/>
  <c r="BK271" i="4"/>
  <c r="BK269" i="4"/>
  <c r="BK265" i="4"/>
  <c r="J264" i="4"/>
  <c r="J263" i="4"/>
  <c r="BK261" i="4"/>
  <c r="BK259" i="4"/>
  <c r="J258" i="4"/>
  <c r="J257" i="4"/>
  <c r="J255" i="4"/>
  <c r="J252" i="4"/>
  <c r="J249" i="4"/>
  <c r="BK248" i="4"/>
  <c r="J247" i="4"/>
  <c r="BK245" i="4"/>
  <c r="J244" i="4"/>
  <c r="J242" i="4"/>
  <c r="J241" i="4"/>
  <c r="J240" i="4"/>
  <c r="BK239" i="4"/>
  <c r="BK237" i="4"/>
  <c r="BK236" i="4"/>
  <c r="BK235" i="4"/>
  <c r="J234" i="4"/>
  <c r="BK233" i="4"/>
  <c r="J233" i="4"/>
  <c r="BK232" i="4"/>
  <c r="BK231" i="4"/>
  <c r="J230" i="4"/>
  <c r="BK229" i="4"/>
  <c r="BK228" i="4"/>
  <c r="BK227" i="4"/>
  <c r="J226" i="4"/>
  <c r="BK225" i="4"/>
  <c r="BK224" i="4"/>
  <c r="BK223" i="4"/>
  <c r="BK222" i="4"/>
  <c r="BK221" i="4"/>
  <c r="BK219" i="4"/>
  <c r="J216" i="4"/>
  <c r="J215" i="4"/>
  <c r="BK214" i="4"/>
  <c r="J213" i="4"/>
  <c r="BK212" i="4"/>
  <c r="J211" i="4"/>
  <c r="J210" i="4"/>
  <c r="BK209" i="4"/>
  <c r="BK208" i="4"/>
  <c r="J207" i="4"/>
  <c r="J206" i="4"/>
  <c r="J204" i="4"/>
  <c r="BK203" i="4"/>
  <c r="J199" i="4"/>
  <c r="J198" i="4"/>
  <c r="J197" i="4"/>
  <c r="J194" i="4"/>
  <c r="BK193" i="4"/>
  <c r="BK191" i="4"/>
  <c r="BK190" i="4"/>
  <c r="J184" i="4"/>
  <c r="J183" i="4"/>
  <c r="J177" i="4"/>
  <c r="J175" i="4"/>
  <c r="BK174" i="4"/>
  <c r="J173" i="4"/>
  <c r="J171" i="4"/>
  <c r="J170" i="4"/>
  <c r="BK169" i="4"/>
  <c r="J166" i="4"/>
  <c r="BK163" i="4"/>
  <c r="BK159" i="4"/>
  <c r="BK158" i="4"/>
  <c r="J157" i="4"/>
  <c r="J156" i="4"/>
  <c r="BK155" i="4"/>
  <c r="J154" i="4"/>
  <c r="J153" i="4"/>
  <c r="J152" i="4"/>
  <c r="J151" i="4"/>
  <c r="BK150" i="4"/>
  <c r="BK149" i="4"/>
  <c r="BK206" i="3"/>
  <c r="J203" i="3"/>
  <c r="J200" i="3"/>
  <c r="BK199" i="3"/>
  <c r="BK198" i="3"/>
  <c r="J197" i="3"/>
  <c r="BK196" i="3"/>
  <c r="J195" i="3"/>
  <c r="J194" i="3"/>
  <c r="J193" i="3"/>
  <c r="J191" i="3"/>
  <c r="J190" i="3"/>
  <c r="J189" i="3"/>
  <c r="BK188" i="3"/>
  <c r="BK187" i="3"/>
  <c r="J185" i="3"/>
  <c r="BK184" i="3"/>
  <c r="J183" i="3"/>
  <c r="BK182" i="3"/>
  <c r="BK181" i="3"/>
  <c r="BK179" i="3"/>
  <c r="J178" i="3"/>
  <c r="J177" i="3"/>
  <c r="J176" i="3"/>
  <c r="BK175" i="3"/>
  <c r="BK173" i="3"/>
  <c r="J172" i="3"/>
  <c r="J170" i="3"/>
  <c r="J169" i="3"/>
  <c r="J168" i="3"/>
  <c r="J167" i="3"/>
  <c r="BK166" i="3"/>
  <c r="BK162" i="3"/>
  <c r="BK161" i="3"/>
  <c r="J160" i="3"/>
  <c r="J159" i="3"/>
  <c r="J158" i="3"/>
  <c r="BK157" i="3"/>
  <c r="J156" i="3"/>
  <c r="BK155" i="3"/>
  <c r="J154" i="3"/>
  <c r="J153" i="3"/>
  <c r="BK151" i="3"/>
  <c r="BK150" i="3"/>
  <c r="J149" i="3"/>
  <c r="J148" i="3"/>
  <c r="J145" i="3"/>
  <c r="J144" i="3"/>
  <c r="BK142" i="3"/>
  <c r="J140" i="3"/>
  <c r="J139" i="3"/>
  <c r="BK137" i="3"/>
  <c r="J136" i="3"/>
  <c r="BK135" i="3"/>
  <c r="BK134" i="3"/>
  <c r="J831" i="2"/>
  <c r="BK828" i="2"/>
  <c r="J803" i="2"/>
  <c r="BK799" i="2"/>
  <c r="BK794" i="2"/>
  <c r="J792" i="2"/>
  <c r="J783" i="2"/>
  <c r="BK777" i="2"/>
  <c r="BK775" i="2"/>
  <c r="J768" i="2"/>
  <c r="J766" i="2"/>
  <c r="J763" i="2"/>
  <c r="BK753" i="2"/>
  <c r="J750" i="2"/>
  <c r="BK748" i="2"/>
  <c r="BK744" i="2"/>
  <c r="BK743" i="2"/>
  <c r="BK736" i="2"/>
  <c r="J735" i="2"/>
  <c r="J733" i="2"/>
  <c r="BK732" i="2"/>
  <c r="J730" i="2"/>
  <c r="J729" i="2"/>
  <c r="BK728" i="2"/>
  <c r="J726" i="2"/>
  <c r="BK725" i="2"/>
  <c r="J724" i="2"/>
  <c r="BK722" i="2"/>
  <c r="J716" i="2"/>
  <c r="J715" i="2"/>
  <c r="J713" i="2"/>
  <c r="J712" i="2"/>
  <c r="BK708" i="2"/>
  <c r="BK707" i="2"/>
  <c r="BK693" i="2"/>
  <c r="BK691" i="2"/>
  <c r="J689" i="2"/>
  <c r="BK680" i="2"/>
  <c r="J678" i="2"/>
  <c r="J675" i="2"/>
  <c r="J674" i="2"/>
  <c r="J670" i="2"/>
  <c r="J664" i="2"/>
  <c r="J662" i="2"/>
  <c r="BK657" i="2"/>
  <c r="BK654" i="2"/>
  <c r="BK652" i="2"/>
  <c r="J651" i="2"/>
  <c r="BK648" i="2"/>
  <c r="J646" i="2"/>
  <c r="J643" i="2"/>
  <c r="J641" i="2"/>
  <c r="J639" i="2"/>
  <c r="J636" i="2"/>
  <c r="BK634" i="2"/>
  <c r="J622" i="2"/>
  <c r="J620" i="2"/>
  <c r="BK618" i="2"/>
  <c r="BK616" i="2"/>
  <c r="BK615" i="2"/>
  <c r="J614" i="2"/>
  <c r="BK611" i="2"/>
  <c r="BK609" i="2"/>
  <c r="J609" i="2"/>
  <c r="BK607" i="2"/>
  <c r="J606" i="2"/>
  <c r="J604" i="2"/>
  <c r="BK603" i="2"/>
  <c r="BK601" i="2"/>
  <c r="BK600" i="2"/>
  <c r="BK598" i="2"/>
  <c r="J597" i="2"/>
  <c r="J596" i="2"/>
  <c r="J592" i="2"/>
  <c r="J591" i="2"/>
  <c r="BK590" i="2"/>
  <c r="J586" i="2"/>
  <c r="J584" i="2"/>
  <c r="J582" i="2"/>
  <c r="BK580" i="2"/>
  <c r="BK578" i="2"/>
  <c r="J574" i="2"/>
  <c r="BK572" i="2"/>
  <c r="BK571" i="2"/>
  <c r="J567" i="2"/>
  <c r="BK565" i="2"/>
  <c r="BK563" i="2"/>
  <c r="BK559" i="2"/>
  <c r="J555" i="2"/>
  <c r="J552" i="2"/>
  <c r="BK550" i="2"/>
  <c r="J548" i="2"/>
  <c r="BK545" i="2"/>
  <c r="BK543" i="2"/>
  <c r="BK541" i="2"/>
  <c r="J540" i="2"/>
  <c r="J538" i="2"/>
  <c r="J537" i="2"/>
  <c r="BK534" i="2"/>
  <c r="J528" i="2"/>
  <c r="J524" i="2"/>
  <c r="BK516" i="2"/>
  <c r="J506" i="2"/>
  <c r="BK484" i="2"/>
  <c r="J482" i="2"/>
  <c r="J479" i="2"/>
  <c r="BK477" i="2"/>
  <c r="J471" i="2"/>
  <c r="BK469" i="2"/>
  <c r="BK466" i="2"/>
  <c r="J460" i="2"/>
  <c r="J459" i="2"/>
  <c r="BK447" i="2"/>
  <c r="J445" i="2"/>
  <c r="J443" i="2"/>
  <c r="J439" i="2"/>
  <c r="BK432" i="2"/>
  <c r="J426" i="2"/>
  <c r="J420" i="2"/>
  <c r="J406" i="2"/>
  <c r="BK403" i="2"/>
  <c r="BK396" i="2"/>
  <c r="J391" i="2"/>
  <c r="BK375" i="2"/>
  <c r="BK339" i="2"/>
  <c r="J336" i="2"/>
  <c r="BK334" i="2"/>
  <c r="BK326" i="2"/>
  <c r="BK322" i="2"/>
  <c r="J317" i="2"/>
  <c r="BK315" i="2"/>
  <c r="J314" i="2"/>
  <c r="J309" i="2"/>
  <c r="J302" i="2"/>
  <c r="BK300" i="2"/>
  <c r="J298" i="2"/>
  <c r="J296" i="2"/>
  <c r="BK294" i="2"/>
  <c r="BK280" i="2"/>
  <c r="J277" i="2"/>
  <c r="BK273" i="2"/>
  <c r="J269" i="2"/>
  <c r="J265" i="2"/>
  <c r="BK263" i="2"/>
  <c r="BK253" i="2"/>
  <c r="BK240" i="2"/>
  <c r="J236" i="2"/>
  <c r="J234" i="2"/>
  <c r="BK232" i="2"/>
  <c r="BK229" i="2"/>
  <c r="J223" i="2"/>
  <c r="BK216" i="2"/>
  <c r="BK213" i="2"/>
  <c r="BK184" i="2"/>
  <c r="BK173" i="2"/>
  <c r="BK168" i="2"/>
  <c r="BK155" i="2"/>
  <c r="J150" i="2"/>
  <c r="BK149" i="2" l="1"/>
  <c r="T149" i="2"/>
  <c r="R200" i="2"/>
  <c r="R239" i="2"/>
  <c r="BK325" i="2"/>
  <c r="J325" i="2" s="1"/>
  <c r="J104" i="2" s="1"/>
  <c r="T325" i="2"/>
  <c r="R462" i="2"/>
  <c r="P547" i="2"/>
  <c r="BK573" i="2"/>
  <c r="J573" i="2" s="1"/>
  <c r="J109" i="2" s="1"/>
  <c r="T573" i="2"/>
  <c r="R617" i="2"/>
  <c r="P649" i="2"/>
  <c r="BK656" i="2"/>
  <c r="J656" i="2" s="1"/>
  <c r="J113" i="2" s="1"/>
  <c r="R656" i="2"/>
  <c r="T656" i="2"/>
  <c r="BK679" i="2"/>
  <c r="J679" i="2" s="1"/>
  <c r="J115" i="2" s="1"/>
  <c r="P679" i="2"/>
  <c r="BK727" i="2"/>
  <c r="J727" i="2" s="1"/>
  <c r="J116" i="2" s="1"/>
  <c r="T727" i="2"/>
  <c r="T749" i="2"/>
  <c r="R767" i="2"/>
  <c r="P784" i="2"/>
  <c r="BK802" i="2"/>
  <c r="J802" i="2" s="1"/>
  <c r="J120" i="2" s="1"/>
  <c r="R802" i="2"/>
  <c r="T838" i="2"/>
  <c r="R133" i="3"/>
  <c r="BK143" i="3"/>
  <c r="J143" i="3"/>
  <c r="J102" i="3" s="1"/>
  <c r="R143" i="3"/>
  <c r="P147" i="3"/>
  <c r="T147" i="3"/>
  <c r="R152" i="3"/>
  <c r="P165" i="3"/>
  <c r="R165" i="3"/>
  <c r="T180" i="3"/>
  <c r="BK205" i="3"/>
  <c r="J205" i="3" s="1"/>
  <c r="J109" i="3" s="1"/>
  <c r="R205" i="3"/>
  <c r="R204" i="3" s="1"/>
  <c r="P148" i="4"/>
  <c r="BK168" i="4"/>
  <c r="J168" i="4"/>
  <c r="J106" i="4" s="1"/>
  <c r="R168" i="4"/>
  <c r="R182" i="4"/>
  <c r="T182" i="4"/>
  <c r="R189" i="4"/>
  <c r="P218" i="4"/>
  <c r="BK254" i="4"/>
  <c r="J254" i="4" s="1"/>
  <c r="J121" i="4" s="1"/>
  <c r="P254" i="4"/>
  <c r="BK173" i="5"/>
  <c r="J173" i="5"/>
  <c r="J104" i="5" s="1"/>
  <c r="P125" i="6"/>
  <c r="BK138" i="6"/>
  <c r="J138" i="6" s="1"/>
  <c r="J101" i="6" s="1"/>
  <c r="R138" i="6"/>
  <c r="BK126" i="7"/>
  <c r="J126" i="7"/>
  <c r="J98" i="7" s="1"/>
  <c r="P126" i="7"/>
  <c r="R126" i="7"/>
  <c r="T126" i="7"/>
  <c r="BK140" i="7"/>
  <c r="J140" i="7" s="1"/>
  <c r="J99" i="7" s="1"/>
  <c r="P140" i="7"/>
  <c r="R140" i="7"/>
  <c r="T140" i="7"/>
  <c r="BK151" i="7"/>
  <c r="J151" i="7" s="1"/>
  <c r="J100" i="7" s="1"/>
  <c r="P151" i="7"/>
  <c r="R151" i="7"/>
  <c r="T151" i="7"/>
  <c r="BK165" i="7"/>
  <c r="J165" i="7" s="1"/>
  <c r="J101" i="7" s="1"/>
  <c r="P165" i="7"/>
  <c r="R149" i="2"/>
  <c r="P200" i="2"/>
  <c r="T200" i="2"/>
  <c r="T239" i="2"/>
  <c r="P291" i="2"/>
  <c r="T291" i="2"/>
  <c r="R325" i="2"/>
  <c r="T462" i="2"/>
  <c r="P573" i="2"/>
  <c r="P617" i="2"/>
  <c r="BK649" i="2"/>
  <c r="J649" i="2"/>
  <c r="J111" i="2" s="1"/>
  <c r="R649" i="2"/>
  <c r="P663" i="2"/>
  <c r="R679" i="2"/>
  <c r="R727" i="2"/>
  <c r="P749" i="2"/>
  <c r="BK767" i="2"/>
  <c r="J767" i="2" s="1"/>
  <c r="J118" i="2" s="1"/>
  <c r="T767" i="2"/>
  <c r="R784" i="2"/>
  <c r="T802" i="2"/>
  <c r="BK838" i="2"/>
  <c r="J838" i="2" s="1"/>
  <c r="J122" i="2" s="1"/>
  <c r="R838" i="2"/>
  <c r="BK133" i="3"/>
  <c r="T133" i="3"/>
  <c r="T132" i="3" s="1"/>
  <c r="T143" i="3"/>
  <c r="BK147" i="3"/>
  <c r="J147" i="3" s="1"/>
  <c r="J104" i="3" s="1"/>
  <c r="BK152" i="3"/>
  <c r="J152" i="3" s="1"/>
  <c r="J105" i="3" s="1"/>
  <c r="T152" i="3"/>
  <c r="BK180" i="3"/>
  <c r="J180" i="3" s="1"/>
  <c r="J107" i="3" s="1"/>
  <c r="R180" i="3"/>
  <c r="T205" i="3"/>
  <c r="T204" i="3" s="1"/>
  <c r="R148" i="4"/>
  <c r="R147" i="4" s="1"/>
  <c r="P168" i="4"/>
  <c r="BK189" i="4"/>
  <c r="J189" i="4" s="1"/>
  <c r="J115" i="4" s="1"/>
  <c r="T189" i="4"/>
  <c r="T218" i="4"/>
  <c r="R254" i="4"/>
  <c r="P129" i="5"/>
  <c r="T129" i="5"/>
  <c r="R150" i="5"/>
  <c r="BK157" i="5"/>
  <c r="J157" i="5" s="1"/>
  <c r="J102" i="5" s="1"/>
  <c r="P157" i="5"/>
  <c r="BK161" i="5"/>
  <c r="J161" i="5" s="1"/>
  <c r="J103" i="5" s="1"/>
  <c r="R161" i="5"/>
  <c r="R125" i="6"/>
  <c r="R124" i="6" s="1"/>
  <c r="R123" i="6" s="1"/>
  <c r="T138" i="6"/>
  <c r="R165" i="7"/>
  <c r="P149" i="2"/>
  <c r="BK200" i="2"/>
  <c r="J200" i="2" s="1"/>
  <c r="J101" i="2" s="1"/>
  <c r="BK239" i="2"/>
  <c r="J239" i="2"/>
  <c r="J102" i="2" s="1"/>
  <c r="P239" i="2"/>
  <c r="BK291" i="2"/>
  <c r="J291" i="2" s="1"/>
  <c r="J103" i="2" s="1"/>
  <c r="R291" i="2"/>
  <c r="P325" i="2"/>
  <c r="BK462" i="2"/>
  <c r="J462" i="2" s="1"/>
  <c r="J105" i="2" s="1"/>
  <c r="P462" i="2"/>
  <c r="BK547" i="2"/>
  <c r="J547" i="2" s="1"/>
  <c r="J108" i="2" s="1"/>
  <c r="R547" i="2"/>
  <c r="T547" i="2"/>
  <c r="R573" i="2"/>
  <c r="BK617" i="2"/>
  <c r="J617" i="2" s="1"/>
  <c r="J110" i="2" s="1"/>
  <c r="T617" i="2"/>
  <c r="T649" i="2"/>
  <c r="P656" i="2"/>
  <c r="BK663" i="2"/>
  <c r="J663" i="2" s="1"/>
  <c r="J114" i="2" s="1"/>
  <c r="R663" i="2"/>
  <c r="T663" i="2"/>
  <c r="T679" i="2"/>
  <c r="P727" i="2"/>
  <c r="BK749" i="2"/>
  <c r="J749" i="2"/>
  <c r="J117" i="2" s="1"/>
  <c r="R749" i="2"/>
  <c r="P767" i="2"/>
  <c r="BK784" i="2"/>
  <c r="J784" i="2" s="1"/>
  <c r="J119" i="2" s="1"/>
  <c r="T784" i="2"/>
  <c r="P802" i="2"/>
  <c r="P838" i="2"/>
  <c r="P133" i="3"/>
  <c r="P143" i="3"/>
  <c r="P132" i="3" s="1"/>
  <c r="R147" i="3"/>
  <c r="R146" i="3" s="1"/>
  <c r="P152" i="3"/>
  <c r="BK165" i="3"/>
  <c r="J165" i="3" s="1"/>
  <c r="J106" i="3" s="1"/>
  <c r="T165" i="3"/>
  <c r="P180" i="3"/>
  <c r="P205" i="3"/>
  <c r="P204" i="3" s="1"/>
  <c r="BK148" i="4"/>
  <c r="J148" i="4"/>
  <c r="J100" i="4" s="1"/>
  <c r="T148" i="4"/>
  <c r="T168" i="4"/>
  <c r="BK182" i="4"/>
  <c r="J182" i="4" s="1"/>
  <c r="J111" i="4" s="1"/>
  <c r="P182" i="4"/>
  <c r="P189" i="4"/>
  <c r="BK218" i="4"/>
  <c r="J218" i="4" s="1"/>
  <c r="J117" i="4" s="1"/>
  <c r="R218" i="4"/>
  <c r="T254" i="4"/>
  <c r="BK129" i="5"/>
  <c r="J129" i="5"/>
  <c r="J100" i="5" s="1"/>
  <c r="R129" i="5"/>
  <c r="BK150" i="5"/>
  <c r="J150" i="5"/>
  <c r="J101" i="5" s="1"/>
  <c r="P150" i="5"/>
  <c r="T150" i="5"/>
  <c r="R157" i="5"/>
  <c r="T157" i="5"/>
  <c r="P161" i="5"/>
  <c r="T161" i="5"/>
  <c r="P173" i="5"/>
  <c r="T173" i="5"/>
  <c r="BK125" i="6"/>
  <c r="J125" i="6" s="1"/>
  <c r="J100" i="6" s="1"/>
  <c r="T125" i="6"/>
  <c r="T124" i="6" s="1"/>
  <c r="T123" i="6" s="1"/>
  <c r="P138" i="6"/>
  <c r="T165" i="7"/>
  <c r="F94" i="2"/>
  <c r="BF153" i="2"/>
  <c r="BF180" i="2"/>
  <c r="BF182" i="2"/>
  <c r="BF210" i="2"/>
  <c r="BF214" i="2"/>
  <c r="BF223" i="2"/>
  <c r="BF234" i="2"/>
  <c r="BF236" i="2"/>
  <c r="BF240" i="2"/>
  <c r="BF261" i="2"/>
  <c r="BF267" i="2"/>
  <c r="BF271" i="2"/>
  <c r="BF278" i="2"/>
  <c r="BF292" i="2"/>
  <c r="BF309" i="2"/>
  <c r="BF314" i="2"/>
  <c r="BF336" i="2"/>
  <c r="BF373" i="2"/>
  <c r="BF409" i="2"/>
  <c r="BF471" i="2"/>
  <c r="BF473" i="2"/>
  <c r="BF482" i="2"/>
  <c r="BF484" i="2"/>
  <c r="BF516" i="2"/>
  <c r="BF522" i="2"/>
  <c r="BF524" i="2"/>
  <c r="BF537" i="2"/>
  <c r="BF538" i="2"/>
  <c r="BF545" i="2"/>
  <c r="BF552" i="2"/>
  <c r="BF555" i="2"/>
  <c r="BF559" i="2"/>
  <c r="BF574" i="2"/>
  <c r="BF582" i="2"/>
  <c r="BF586" i="2"/>
  <c r="BF590" i="2"/>
  <c r="BF592" i="2"/>
  <c r="BF596" i="2"/>
  <c r="BF600" i="2"/>
  <c r="BF603" i="2"/>
  <c r="BF604" i="2"/>
  <c r="BF607" i="2"/>
  <c r="BF614" i="2"/>
  <c r="BF615" i="2"/>
  <c r="BF622" i="2"/>
  <c r="BF624" i="2"/>
  <c r="BF627" i="2"/>
  <c r="BF636" i="2"/>
  <c r="BF641" i="2"/>
  <c r="BF651" i="2"/>
  <c r="BF654" i="2"/>
  <c r="BF662" i="2"/>
  <c r="BF664" i="2"/>
  <c r="BF666" i="2"/>
  <c r="BF668" i="2"/>
  <c r="BF670" i="2"/>
  <c r="BF678" i="2"/>
  <c r="BF689" i="2"/>
  <c r="BF690" i="2"/>
  <c r="BF693" i="2"/>
  <c r="BF695" i="2"/>
  <c r="BF697" i="2"/>
  <c r="BF699" i="2"/>
  <c r="BF701" i="2"/>
  <c r="BF703" i="2"/>
  <c r="BF707" i="2"/>
  <c r="BF708" i="2"/>
  <c r="BF709" i="2"/>
  <c r="BF710" i="2"/>
  <c r="BF712" i="2"/>
  <c r="BF713" i="2"/>
  <c r="BF715" i="2"/>
  <c r="BF717" i="2"/>
  <c r="BF718" i="2"/>
  <c r="BF719" i="2"/>
  <c r="BF724" i="2"/>
  <c r="BF726" i="2"/>
  <c r="BF730" i="2"/>
  <c r="BF735" i="2"/>
  <c r="BF743" i="2"/>
  <c r="BF744" i="2"/>
  <c r="BF777" i="2"/>
  <c r="BF792" i="2"/>
  <c r="BF803" i="2"/>
  <c r="BK653" i="2"/>
  <c r="J653" i="2"/>
  <c r="J112" i="2" s="1"/>
  <c r="BK856" i="2"/>
  <c r="J856" i="2" s="1"/>
  <c r="J125" i="2" s="1"/>
  <c r="E85" i="3"/>
  <c r="J91" i="3"/>
  <c r="BF136" i="3"/>
  <c r="BF138" i="3"/>
  <c r="BF140" i="3"/>
  <c r="BF144" i="3"/>
  <c r="BF148" i="3"/>
  <c r="BF153" i="3"/>
  <c r="BF155" i="3"/>
  <c r="BF158" i="3"/>
  <c r="BF159" i="3"/>
  <c r="BF169" i="3"/>
  <c r="BF170" i="3"/>
  <c r="BF171" i="3"/>
  <c r="BF173" i="3"/>
  <c r="BF179" i="3"/>
  <c r="BF191" i="3"/>
  <c r="BF200" i="3"/>
  <c r="BF201" i="3"/>
  <c r="J91" i="4"/>
  <c r="F94" i="4"/>
  <c r="BF153" i="4"/>
  <c r="BF157" i="4"/>
  <c r="BF159" i="4"/>
  <c r="BF160" i="4"/>
  <c r="BF171" i="4"/>
  <c r="BF175" i="4"/>
  <c r="BF185" i="4"/>
  <c r="BF191" i="4"/>
  <c r="BF193" i="4"/>
  <c r="BF194" i="4"/>
  <c r="BF195" i="4"/>
  <c r="BF199" i="4"/>
  <c r="BF202" i="4"/>
  <c r="BF203" i="4"/>
  <c r="BF210" i="4"/>
  <c r="BF219" i="4"/>
  <c r="BF224" i="4"/>
  <c r="BF228" i="4"/>
  <c r="BF230" i="4"/>
  <c r="BF232" i="4"/>
  <c r="BF237" i="4"/>
  <c r="BF242" i="4"/>
  <c r="BF259" i="4"/>
  <c r="BF260" i="4"/>
  <c r="BF263" i="4"/>
  <c r="BF264" i="4"/>
  <c r="BF265" i="4"/>
  <c r="BF266" i="4"/>
  <c r="BF273" i="4"/>
  <c r="BF276" i="4"/>
  <c r="BF278" i="4"/>
  <c r="BF279" i="4"/>
  <c r="J93" i="5"/>
  <c r="BF137" i="5"/>
  <c r="BF139" i="5"/>
  <c r="BF140" i="5"/>
  <c r="BF141" i="5"/>
  <c r="BF144" i="5"/>
  <c r="BF145" i="5"/>
  <c r="BF153" i="5"/>
  <c r="BF163" i="5"/>
  <c r="BF164" i="5"/>
  <c r="BF168" i="5"/>
  <c r="BF171" i="5"/>
  <c r="BF174" i="5"/>
  <c r="BK177" i="5"/>
  <c r="J177" i="5" s="1"/>
  <c r="J105" i="5" s="1"/>
  <c r="F94" i="6"/>
  <c r="F119" i="6"/>
  <c r="BF128" i="6"/>
  <c r="BF129" i="6"/>
  <c r="BF131" i="6"/>
  <c r="BF133" i="6"/>
  <c r="BF134" i="6"/>
  <c r="BF139" i="6"/>
  <c r="E85" i="7"/>
  <c r="BF127" i="7"/>
  <c r="BF129" i="7"/>
  <c r="BF131" i="7"/>
  <c r="BF138" i="7"/>
  <c r="BF143" i="7"/>
  <c r="BF147" i="7"/>
  <c r="BF158" i="7"/>
  <c r="BF161" i="7"/>
  <c r="BF170" i="7"/>
  <c r="BF175" i="7"/>
  <c r="E85" i="2"/>
  <c r="BF168" i="2"/>
  <c r="BF176" i="2"/>
  <c r="BF178" i="2"/>
  <c r="BF216" i="2"/>
  <c r="BF232" i="2"/>
  <c r="BF263" i="2"/>
  <c r="BF273" i="2"/>
  <c r="BF277" i="2"/>
  <c r="BF284" i="2"/>
  <c r="BF296" i="2"/>
  <c r="BF298" i="2"/>
  <c r="BF300" i="2"/>
  <c r="BF304" i="2"/>
  <c r="BF315" i="2"/>
  <c r="BF322" i="2"/>
  <c r="BF334" i="2"/>
  <c r="BF339" i="2"/>
  <c r="BF375" i="2"/>
  <c r="BF396" i="2"/>
  <c r="BF401" i="2"/>
  <c r="BF403" i="2"/>
  <c r="BF406" i="2"/>
  <c r="BF420" i="2"/>
  <c r="BF432" i="2"/>
  <c r="BF439" i="2"/>
  <c r="BF443" i="2"/>
  <c r="BF447" i="2"/>
  <c r="BF460" i="2"/>
  <c r="BF463" i="2"/>
  <c r="BF475" i="2"/>
  <c r="BF479" i="2"/>
  <c r="BF492" i="2"/>
  <c r="BF500" i="2"/>
  <c r="BF506" i="2"/>
  <c r="BF518" i="2"/>
  <c r="BF620" i="2"/>
  <c r="BF631" i="2"/>
  <c r="BF634" i="2"/>
  <c r="BF646" i="2"/>
  <c r="BF648" i="2"/>
  <c r="BF652" i="2"/>
  <c r="BF657" i="2"/>
  <c r="BF680" i="2"/>
  <c r="BF691" i="2"/>
  <c r="BF716" i="2"/>
  <c r="BF732" i="2"/>
  <c r="BF736" i="2"/>
  <c r="BF746" i="2"/>
  <c r="BF747" i="2"/>
  <c r="BF748" i="2"/>
  <c r="BF753" i="2"/>
  <c r="BF775" i="2"/>
  <c r="BF783" i="2"/>
  <c r="BF785" i="2"/>
  <c r="BF821" i="2"/>
  <c r="BF831" i="2"/>
  <c r="BF833" i="2"/>
  <c r="BF839" i="2"/>
  <c r="BF841" i="2"/>
  <c r="F128" i="3"/>
  <c r="BF134" i="3"/>
  <c r="BF135" i="3"/>
  <c r="BF162" i="3"/>
  <c r="BF163" i="3"/>
  <c r="BF178" i="3"/>
  <c r="BF181" i="3"/>
  <c r="BF182" i="3"/>
  <c r="BF183" i="3"/>
  <c r="BF185" i="3"/>
  <c r="BF186" i="3"/>
  <c r="BF187" i="3"/>
  <c r="BF189" i="3"/>
  <c r="BF193" i="3"/>
  <c r="BF198" i="3"/>
  <c r="BF199" i="3"/>
  <c r="E85" i="4"/>
  <c r="F93" i="4"/>
  <c r="BF150" i="4"/>
  <c r="BF152" i="4"/>
  <c r="BF154" i="4"/>
  <c r="BF155" i="4"/>
  <c r="BF172" i="4"/>
  <c r="BF173" i="4"/>
  <c r="BF174" i="4"/>
  <c r="BF176" i="4"/>
  <c r="BF177" i="4"/>
  <c r="BF183" i="4"/>
  <c r="BF197" i="4"/>
  <c r="BF200" i="4"/>
  <c r="BF204" i="4"/>
  <c r="BF206" i="4"/>
  <c r="BF208" i="4"/>
  <c r="BF209" i="4"/>
  <c r="BF222" i="4"/>
  <c r="BF225" i="4"/>
  <c r="BF226" i="4"/>
  <c r="BF227" i="4"/>
  <c r="BF229" i="4"/>
  <c r="BF238" i="4"/>
  <c r="BF239" i="4"/>
  <c r="BF243" i="4"/>
  <c r="BF247" i="4"/>
  <c r="BF258" i="4"/>
  <c r="BF261" i="4"/>
  <c r="BF268" i="4"/>
  <c r="BF272" i="4"/>
  <c r="BF275" i="4"/>
  <c r="BF277" i="4"/>
  <c r="BF280" i="4"/>
  <c r="BK162" i="4"/>
  <c r="J162" i="4"/>
  <c r="J102" i="4"/>
  <c r="BK251" i="4"/>
  <c r="J251" i="4" s="1"/>
  <c r="J119" i="4" s="1"/>
  <c r="J91" i="5"/>
  <c r="F93" i="5"/>
  <c r="E115" i="5"/>
  <c r="BF130" i="5"/>
  <c r="BF133" i="5"/>
  <c r="BF135" i="5"/>
  <c r="BF138" i="5"/>
  <c r="BF142" i="5"/>
  <c r="BF146" i="5"/>
  <c r="BF151" i="5"/>
  <c r="BF155" i="5"/>
  <c r="BF158" i="5"/>
  <c r="BF159" i="5"/>
  <c r="BF162" i="5"/>
  <c r="BF176" i="5"/>
  <c r="E85" i="6"/>
  <c r="J91" i="6"/>
  <c r="J93" i="6"/>
  <c r="BF126" i="6"/>
  <c r="BF135" i="6"/>
  <c r="BF140" i="6"/>
  <c r="J89" i="7"/>
  <c r="F121" i="7"/>
  <c r="BF134" i="7"/>
  <c r="BF136" i="7"/>
  <c r="BF145" i="7"/>
  <c r="BF149" i="7"/>
  <c r="BF152" i="7"/>
  <c r="BF162" i="7"/>
  <c r="BF174" i="7"/>
  <c r="BF176" i="7"/>
  <c r="BF177" i="7"/>
  <c r="BF178" i="7"/>
  <c r="BF180" i="7"/>
  <c r="BF183" i="7"/>
  <c r="BK179" i="7"/>
  <c r="J179" i="7" s="1"/>
  <c r="J102" i="7" s="1"/>
  <c r="J91" i="2"/>
  <c r="BF150" i="2"/>
  <c r="BF155" i="2"/>
  <c r="BF159" i="2"/>
  <c r="BF171" i="2"/>
  <c r="BF173" i="2"/>
  <c r="BF184" i="2"/>
  <c r="BF198" i="2"/>
  <c r="BF201" i="2"/>
  <c r="BF207" i="2"/>
  <c r="BF213" i="2"/>
  <c r="BF229" i="2"/>
  <c r="BF253" i="2"/>
  <c r="BF265" i="2"/>
  <c r="BF269" i="2"/>
  <c r="BF280" i="2"/>
  <c r="BF294" i="2"/>
  <c r="BF302" i="2"/>
  <c r="BF317" i="2"/>
  <c r="BF326" i="2"/>
  <c r="BF391" i="2"/>
  <c r="BF426" i="2"/>
  <c r="BF445" i="2"/>
  <c r="BF459" i="2"/>
  <c r="BF466" i="2"/>
  <c r="BF469" i="2"/>
  <c r="BF477" i="2"/>
  <c r="BF514" i="2"/>
  <c r="BF526" i="2"/>
  <c r="BF528" i="2"/>
  <c r="BF534" i="2"/>
  <c r="BF540" i="2"/>
  <c r="BF541" i="2"/>
  <c r="BF543" i="2"/>
  <c r="BF548" i="2"/>
  <c r="BF550" i="2"/>
  <c r="BF563" i="2"/>
  <c r="BF565" i="2"/>
  <c r="BF567" i="2"/>
  <c r="BF571" i="2"/>
  <c r="BF572" i="2"/>
  <c r="BF578" i="2"/>
  <c r="BF580" i="2"/>
  <c r="BF584" i="2"/>
  <c r="BF591" i="2"/>
  <c r="BF597" i="2"/>
  <c r="BF598" i="2"/>
  <c r="BF601" i="2"/>
  <c r="BF606" i="2"/>
  <c r="BF609" i="2"/>
  <c r="BF611" i="2"/>
  <c r="BF616" i="2"/>
  <c r="BF618" i="2"/>
  <c r="BF639" i="2"/>
  <c r="BF643" i="2"/>
  <c r="BF650" i="2"/>
  <c r="BF673" i="2"/>
  <c r="BF674" i="2"/>
  <c r="BF675" i="2"/>
  <c r="BF705" i="2"/>
  <c r="BF711" i="2"/>
  <c r="BF714" i="2"/>
  <c r="BF720" i="2"/>
  <c r="BF722" i="2"/>
  <c r="BF725" i="2"/>
  <c r="BF728" i="2"/>
  <c r="BF729" i="2"/>
  <c r="BF733" i="2"/>
  <c r="BF750" i="2"/>
  <c r="BF755" i="2"/>
  <c r="BF763" i="2"/>
  <c r="BF766" i="2"/>
  <c r="BF768" i="2"/>
  <c r="BF780" i="2"/>
  <c r="BF794" i="2"/>
  <c r="BF799" i="2"/>
  <c r="BF801" i="2"/>
  <c r="BF818" i="2"/>
  <c r="BF828" i="2"/>
  <c r="BF846" i="2"/>
  <c r="BF849" i="2"/>
  <c r="BF857" i="2"/>
  <c r="BK544" i="2"/>
  <c r="J544" i="2" s="1"/>
  <c r="J106" i="2" s="1"/>
  <c r="BK832" i="2"/>
  <c r="J832" i="2"/>
  <c r="J121" i="2" s="1"/>
  <c r="BK848" i="2"/>
  <c r="J848" i="2"/>
  <c r="J123" i="2" s="1"/>
  <c r="BF137" i="3"/>
  <c r="BF139" i="3"/>
  <c r="BF142" i="3"/>
  <c r="BF145" i="3"/>
  <c r="BF149" i="3"/>
  <c r="BF150" i="3"/>
  <c r="BF151" i="3"/>
  <c r="BF154" i="3"/>
  <c r="BF156" i="3"/>
  <c r="BF157" i="3"/>
  <c r="BF160" i="3"/>
  <c r="BF161" i="3"/>
  <c r="BF164" i="3"/>
  <c r="BF166" i="3"/>
  <c r="BF167" i="3"/>
  <c r="BF168" i="3"/>
  <c r="BF172" i="3"/>
  <c r="BF174" i="3"/>
  <c r="BF175" i="3"/>
  <c r="BF176" i="3"/>
  <c r="BF177" i="3"/>
  <c r="BF184" i="3"/>
  <c r="BF188" i="3"/>
  <c r="BF190" i="3"/>
  <c r="BF192" i="3"/>
  <c r="BF194" i="3"/>
  <c r="BF195" i="3"/>
  <c r="BF196" i="3"/>
  <c r="BF197" i="3"/>
  <c r="BF202" i="3"/>
  <c r="BF203" i="3"/>
  <c r="BF206" i="3"/>
  <c r="BF207" i="3"/>
  <c r="BF208" i="3"/>
  <c r="BK141" i="3"/>
  <c r="J141" i="3" s="1"/>
  <c r="J101" i="3" s="1"/>
  <c r="J93" i="4"/>
  <c r="BF149" i="4"/>
  <c r="BF151" i="4"/>
  <c r="BF156" i="4"/>
  <c r="BF158" i="4"/>
  <c r="BF163" i="4"/>
  <c r="BF166" i="4"/>
  <c r="BF169" i="4"/>
  <c r="BF170" i="4"/>
  <c r="BF184" i="4"/>
  <c r="BF190" i="4"/>
  <c r="BF192" i="4"/>
  <c r="BF196" i="4"/>
  <c r="BF198" i="4"/>
  <c r="BF201" i="4"/>
  <c r="BF205" i="4"/>
  <c r="BF207" i="4"/>
  <c r="BF211" i="4"/>
  <c r="BF212" i="4"/>
  <c r="BF213" i="4"/>
  <c r="BF214" i="4"/>
  <c r="BF215" i="4"/>
  <c r="BF216" i="4"/>
  <c r="BF220" i="4"/>
  <c r="BF221" i="4"/>
  <c r="BF223" i="4"/>
  <c r="BF231" i="4"/>
  <c r="BF233" i="4"/>
  <c r="BF234" i="4"/>
  <c r="BF235" i="4"/>
  <c r="BF236" i="4"/>
  <c r="BF240" i="4"/>
  <c r="BF241" i="4"/>
  <c r="BF244" i="4"/>
  <c r="BF245" i="4"/>
  <c r="BF246" i="4"/>
  <c r="BF248" i="4"/>
  <c r="BF249" i="4"/>
  <c r="BF252" i="4"/>
  <c r="BF255" i="4"/>
  <c r="BF256" i="4"/>
  <c r="BF257" i="4"/>
  <c r="BF262" i="4"/>
  <c r="BF267" i="4"/>
  <c r="BF269" i="4"/>
  <c r="BF270" i="4"/>
  <c r="BF271" i="4"/>
  <c r="BF274" i="4"/>
  <c r="BK165" i="4"/>
  <c r="J165" i="4"/>
  <c r="J104" i="4"/>
  <c r="F94" i="5"/>
  <c r="BF131" i="5"/>
  <c r="BF132" i="5"/>
  <c r="BF134" i="5"/>
  <c r="BF136" i="5"/>
  <c r="BF143" i="5"/>
  <c r="BF147" i="5"/>
  <c r="BF148" i="5"/>
  <c r="BF149" i="5"/>
  <c r="BF152" i="5"/>
  <c r="BF154" i="5"/>
  <c r="BF156" i="5"/>
  <c r="BF160" i="5"/>
  <c r="BF165" i="5"/>
  <c r="BF166" i="5"/>
  <c r="BF167" i="5"/>
  <c r="BF169" i="5"/>
  <c r="BF170" i="5"/>
  <c r="BF172" i="5"/>
  <c r="BF175" i="5"/>
  <c r="BF178" i="5"/>
  <c r="BF127" i="6"/>
  <c r="BF130" i="6"/>
  <c r="BF132" i="6"/>
  <c r="BF136" i="6"/>
  <c r="BF137" i="6"/>
  <c r="BF141" i="7"/>
  <c r="BF156" i="7"/>
  <c r="BF166" i="7"/>
  <c r="BF173" i="7"/>
  <c r="BK182" i="7"/>
  <c r="J182" i="7"/>
  <c r="J104" i="7" s="1"/>
  <c r="F35" i="2"/>
  <c r="AZ96" i="1" s="1"/>
  <c r="J35" i="4"/>
  <c r="AV98" i="1" s="1"/>
  <c r="F36" i="7"/>
  <c r="BC101" i="1" s="1"/>
  <c r="J35" i="2"/>
  <c r="AV96" i="1" s="1"/>
  <c r="F38" i="4"/>
  <c r="BC98" i="1" s="1"/>
  <c r="F35" i="4"/>
  <c r="AZ98" i="1" s="1"/>
  <c r="F39" i="2"/>
  <c r="BD96" i="1" s="1"/>
  <c r="J35" i="3"/>
  <c r="AV97" i="1" s="1"/>
  <c r="F35" i="6"/>
  <c r="AZ100" i="1" s="1"/>
  <c r="J33" i="7"/>
  <c r="AV101" i="1" s="1"/>
  <c r="F39" i="3"/>
  <c r="BD97" i="1" s="1"/>
  <c r="F38" i="5"/>
  <c r="BC99" i="1" s="1"/>
  <c r="F37" i="3"/>
  <c r="BB97" i="1" s="1"/>
  <c r="F39" i="4"/>
  <c r="BD98" i="1" s="1"/>
  <c r="AS94" i="1"/>
  <c r="F38" i="3"/>
  <c r="BC97" i="1" s="1"/>
  <c r="F37" i="4"/>
  <c r="BB98" i="1"/>
  <c r="F37" i="6"/>
  <c r="BB100" i="1"/>
  <c r="F37" i="7"/>
  <c r="BD101" i="1"/>
  <c r="J35" i="5"/>
  <c r="AV99" i="1" s="1"/>
  <c r="F38" i="2"/>
  <c r="BC96" i="1" s="1"/>
  <c r="F35" i="5"/>
  <c r="AZ99" i="1" s="1"/>
  <c r="F39" i="5"/>
  <c r="BD99" i="1" s="1"/>
  <c r="J35" i="6"/>
  <c r="AV100" i="1" s="1"/>
  <c r="F35" i="3"/>
  <c r="AZ97" i="1" s="1"/>
  <c r="F35" i="7"/>
  <c r="BB101" i="1" s="1"/>
  <c r="F37" i="2"/>
  <c r="BB96" i="1" s="1"/>
  <c r="F39" i="6"/>
  <c r="BD100" i="1" s="1"/>
  <c r="F37" i="5"/>
  <c r="BB99" i="1" s="1"/>
  <c r="F38" i="6"/>
  <c r="BC100" i="1" s="1"/>
  <c r="F33" i="7"/>
  <c r="AZ101" i="1" s="1"/>
  <c r="P180" i="4" l="1"/>
  <c r="T147" i="4"/>
  <c r="R546" i="2"/>
  <c r="P148" i="2"/>
  <c r="P128" i="5"/>
  <c r="P127" i="5" s="1"/>
  <c r="AU99" i="1" s="1"/>
  <c r="R125" i="7"/>
  <c r="R124" i="7"/>
  <c r="R180" i="4"/>
  <c r="R146" i="4" s="1"/>
  <c r="P147" i="4"/>
  <c r="P146" i="4" s="1"/>
  <c r="AU98" i="1" s="1"/>
  <c r="T148" i="2"/>
  <c r="R148" i="2"/>
  <c r="R147" i="2" s="1"/>
  <c r="P125" i="7"/>
  <c r="P124" i="7" s="1"/>
  <c r="AU101" i="1" s="1"/>
  <c r="P546" i="2"/>
  <c r="BK148" i="2"/>
  <c r="J148" i="2" s="1"/>
  <c r="J99" i="2" s="1"/>
  <c r="R128" i="5"/>
  <c r="R127" i="5" s="1"/>
  <c r="T125" i="7"/>
  <c r="T124" i="7"/>
  <c r="T180" i="4"/>
  <c r="T546" i="2"/>
  <c r="T128" i="5"/>
  <c r="T127" i="5" s="1"/>
  <c r="BK132" i="3"/>
  <c r="J132" i="3" s="1"/>
  <c r="J99" i="3" s="1"/>
  <c r="P124" i="6"/>
  <c r="P123" i="6"/>
  <c r="AU100" i="1" s="1"/>
  <c r="T146" i="3"/>
  <c r="T131" i="3" s="1"/>
  <c r="P146" i="3"/>
  <c r="P131" i="3" s="1"/>
  <c r="AU97" i="1" s="1"/>
  <c r="R132" i="3"/>
  <c r="R131" i="3"/>
  <c r="J149" i="2"/>
  <c r="J100" i="2" s="1"/>
  <c r="J133" i="3"/>
  <c r="J100" i="3" s="1"/>
  <c r="BK147" i="4"/>
  <c r="BK180" i="4"/>
  <c r="J180" i="4" s="1"/>
  <c r="J109" i="4" s="1"/>
  <c r="BK124" i="6"/>
  <c r="J124" i="6" s="1"/>
  <c r="J99" i="6" s="1"/>
  <c r="BK125" i="7"/>
  <c r="J125" i="7" s="1"/>
  <c r="J97" i="7" s="1"/>
  <c r="BK546" i="2"/>
  <c r="J546" i="2" s="1"/>
  <c r="J107" i="2" s="1"/>
  <c r="BK855" i="2"/>
  <c r="J855" i="2" s="1"/>
  <c r="J124" i="2" s="1"/>
  <c r="BK146" i="3"/>
  <c r="J146" i="3" s="1"/>
  <c r="J103" i="3" s="1"/>
  <c r="BK204" i="3"/>
  <c r="J204" i="3" s="1"/>
  <c r="J108" i="3" s="1"/>
  <c r="BK128" i="5"/>
  <c r="J128" i="5"/>
  <c r="J99" i="5" s="1"/>
  <c r="BK181" i="7"/>
  <c r="J181" i="7"/>
  <c r="J103" i="7" s="1"/>
  <c r="J36" i="2"/>
  <c r="AW96" i="1" s="1"/>
  <c r="AT96" i="1" s="1"/>
  <c r="BB95" i="1"/>
  <c r="AX95" i="1"/>
  <c r="BC95" i="1"/>
  <c r="BC94" i="1"/>
  <c r="AY94" i="1" s="1"/>
  <c r="F36" i="4"/>
  <c r="BA98" i="1" s="1"/>
  <c r="F36" i="3"/>
  <c r="BA97" i="1" s="1"/>
  <c r="F36" i="5"/>
  <c r="BA99" i="1" s="1"/>
  <c r="J36" i="6"/>
  <c r="AW100" i="1" s="1"/>
  <c r="AT100" i="1" s="1"/>
  <c r="J36" i="5"/>
  <c r="AW99" i="1" s="1"/>
  <c r="AT99" i="1" s="1"/>
  <c r="F36" i="6"/>
  <c r="BA100" i="1" s="1"/>
  <c r="BD95" i="1"/>
  <c r="BD94" i="1" s="1"/>
  <c r="W33" i="1" s="1"/>
  <c r="F36" i="2"/>
  <c r="BA96" i="1" s="1"/>
  <c r="AZ95" i="1"/>
  <c r="AV95" i="1"/>
  <c r="J36" i="3"/>
  <c r="AW97" i="1" s="1"/>
  <c r="AT97" i="1" s="1"/>
  <c r="F34" i="7"/>
  <c r="BA101" i="1" s="1"/>
  <c r="J36" i="4"/>
  <c r="AW98" i="1" s="1"/>
  <c r="AT98" i="1" s="1"/>
  <c r="J34" i="7"/>
  <c r="AW101" i="1" s="1"/>
  <c r="AT101" i="1" s="1"/>
  <c r="P147" i="2" l="1"/>
  <c r="AU96" i="1" s="1"/>
  <c r="AU95" i="1" s="1"/>
  <c r="AU94" i="1" s="1"/>
  <c r="BK146" i="4"/>
  <c r="J146" i="4" s="1"/>
  <c r="J32" i="4" s="1"/>
  <c r="AG98" i="1" s="1"/>
  <c r="AN98" i="1" s="1"/>
  <c r="T146" i="4"/>
  <c r="T147" i="2"/>
  <c r="BK123" i="6"/>
  <c r="J123" i="6" s="1"/>
  <c r="J32" i="6" s="1"/>
  <c r="AG100" i="1" s="1"/>
  <c r="AN100" i="1" s="1"/>
  <c r="BK124" i="7"/>
  <c r="J124" i="7"/>
  <c r="J96" i="7" s="1"/>
  <c r="BK147" i="2"/>
  <c r="J147" i="2" s="1"/>
  <c r="J98" i="2" s="1"/>
  <c r="J147" i="4"/>
  <c r="J99" i="4" s="1"/>
  <c r="BK127" i="5"/>
  <c r="J127" i="5"/>
  <c r="J32" i="5" s="1"/>
  <c r="AG99" i="1" s="1"/>
  <c r="AN99" i="1" s="1"/>
  <c r="BK131" i="3"/>
  <c r="J131" i="3" s="1"/>
  <c r="J32" i="3" s="1"/>
  <c r="AG97" i="1" s="1"/>
  <c r="AN97" i="1" s="1"/>
  <c r="BB94" i="1"/>
  <c r="W31" i="1" s="1"/>
  <c r="W32" i="1"/>
  <c r="AZ94" i="1"/>
  <c r="W29" i="1" s="1"/>
  <c r="BA95" i="1"/>
  <c r="BA94" i="1" s="1"/>
  <c r="W30" i="1" s="1"/>
  <c r="AY95" i="1"/>
  <c r="J41" i="4" l="1"/>
  <c r="J98" i="4"/>
  <c r="J41" i="6"/>
  <c r="J98" i="6"/>
  <c r="J41" i="3"/>
  <c r="J98" i="3"/>
  <c r="J41" i="5"/>
  <c r="J98" i="5"/>
  <c r="AW94" i="1"/>
  <c r="AK30" i="1" s="1"/>
  <c r="J30" i="7"/>
  <c r="AG101" i="1" s="1"/>
  <c r="AN101" i="1" s="1"/>
  <c r="AW95" i="1"/>
  <c r="AT95" i="1"/>
  <c r="AX94" i="1"/>
  <c r="J32" i="2"/>
  <c r="AG96" i="1" s="1"/>
  <c r="AN96" i="1" s="1"/>
  <c r="AV94" i="1"/>
  <c r="AK29" i="1" s="1"/>
  <c r="J41" i="2" l="1"/>
  <c r="J39" i="7"/>
  <c r="AT94" i="1"/>
  <c r="AG95" i="1"/>
  <c r="AG94" i="1" s="1"/>
  <c r="AK26" i="1" s="1"/>
  <c r="AK35" i="1" s="1"/>
  <c r="AN94" i="1" l="1"/>
  <c r="AN95" i="1"/>
</calcChain>
</file>

<file path=xl/sharedStrings.xml><?xml version="1.0" encoding="utf-8"?>
<sst xmlns="http://schemas.openxmlformats.org/spreadsheetml/2006/main" count="13843" uniqueCount="2151">
  <si>
    <t>Export Komplet</t>
  </si>
  <si>
    <t/>
  </si>
  <si>
    <t>2.0</t>
  </si>
  <si>
    <t>False</t>
  </si>
  <si>
    <t>{fb7076d1-c36c-431d-b011-cb945107561a}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</si>
  <si>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</si>
  <si>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</si>
  <si>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</si>
  <si>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</si>
  <si>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</si>
  <si>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</si>
  <si>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</si>
  <si>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blz2001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</si>
  <si>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</si>
  <si>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</si>
  <si>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Základná škola s materskou školou Ružindol</t>
  </si>
  <si>
    <t>JKSO:</t>
  </si>
  <si>
    <t>KS:</t>
  </si>
  <si>
    <t>Miesto:</t>
  </si>
  <si>
    <t>p.č.614/1, 614/2 Ružindol</t>
  </si>
  <si>
    <t>Dátum:</t>
  </si>
  <si>
    <t>12. 10. 2020</t>
  </si>
  <si>
    <t>Objednávateľ:</t>
  </si>
  <si>
    <t>IČO:</t>
  </si>
  <si>
    <t>Obec Ružindol</t>
  </si>
  <si>
    <t>IČ DPH:</t>
  </si>
  <si>
    <t>Zhotoviteľ:</t>
  </si>
  <si>
    <t>Vyplň údaj</t>
  </si>
  <si>
    <t>Projektant:</t>
  </si>
  <si>
    <t>Ing.Martin Baláž</t>
  </si>
  <si>
    <t>True</t>
  </si>
  <si>
    <t>0,01</t>
  </si>
  <si>
    <t>Spracovateľ:</t>
  </si>
  <si>
    <t>Ing.Igor Janečka</t>
  </si>
  <si>
    <t>Poznámka:</t>
  </si>
  <si>
    <t xml:space="preserve">Zadanie- výkaz výmer je neoddeliteľnou súčasťou projektovej dokumentácie a pre jeho správne nacenenie je nutné naštudovanie PD , prípadne ohliadka stavby.Pri materiáloch alebo konštrukciách uvedených vo výkaze výmer všeobecne, dodávateľ špecifikuje konkrétny uvažovaný druh podľa projektovej dokumentácie.																																				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</si>
  <si>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</si>
  <si>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</si>
  <si>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</si>
  <si>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</si>
  <si>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</si>
  <si>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</si>
  <si>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</si>
  <si>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</si>
  <si>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</si>
  <si>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</si>
  <si>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</si>
  <si>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</si>
  <si>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</si>
  <si>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</si>
  <si>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</si>
  <si>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</si>
  <si>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</si>
  <si>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</si>
  <si>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</si>
  <si>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</si>
  <si>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</si>
  <si>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</si>
  <si>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</si>
  <si>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</si>
  <si>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</si>
  <si>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</si>
  <si>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</si>
  <si>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</si>
  <si>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</si>
  <si>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</si>
  <si>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</si>
  <si>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</si>
  <si>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</si>
  <si>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</si>
  <si>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</si>
  <si>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</si>
  <si>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</si>
  <si>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</si>
  <si>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</si>
  <si>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</si>
  <si>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</si>
  <si>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</si>
  <si>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</si>
  <si>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</si>
  <si>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01</t>
  </si>
  <si>
    <t>Prístavba k objektu MŠ</t>
  </si>
  <si>
    <t>STA</t>
  </si>
  <si>
    <t>1</t>
  </si>
  <si>
    <t>{c1d61221-55cc-482b-9d67-efbfd4db4d43}</t>
  </si>
  <si>
    <t>/</t>
  </si>
  <si>
    <t>001</t>
  </si>
  <si>
    <t>Architektúra, stavebné riešenie a statika</t>
  </si>
  <si>
    <t>Časť</t>
  </si>
  <si>
    <t>2</t>
  </si>
  <si>
    <t>{abfbc4a1-adb6-46c9-bae9-39348ae440ef}</t>
  </si>
  <si>
    <t>002</t>
  </si>
  <si>
    <t>Vykurovanie</t>
  </si>
  <si>
    <t>{17a7deb4-21c5-436f-8638-5ee8ccf74571}</t>
  </si>
  <si>
    <t xml:space="preserve"> </t>
  </si>
  <si>
    <t>003</t>
  </si>
  <si>
    <t>Zdravotechnika</t>
  </si>
  <si>
    <t>{1c66b761-a3a5-4cd4-90bb-2f8f16b14bc9}</t>
  </si>
  <si>
    <t>004</t>
  </si>
  <si>
    <t>Elektroinštalácia</t>
  </si>
  <si>
    <t>{3b5d255a-64d2-45be-8bef-c37cbd6bd2f1}</t>
  </si>
  <si>
    <t>005</t>
  </si>
  <si>
    <t>Vzduchotechnika</t>
  </si>
  <si>
    <t>{6cc3371c-0de8-4f13-b4cb-07f02f2a215e}</t>
  </si>
  <si>
    <t>SO 02</t>
  </si>
  <si>
    <t>Spevnené plochy</t>
  </si>
  <si>
    <t>{41018a1c-736a-4aef-8c95-cc334f94f3c9}</t>
  </si>
  <si>
    <t>a1</t>
  </si>
  <si>
    <t>39,473</t>
  </si>
  <si>
    <t>b1</t>
  </si>
  <si>
    <t>36,027</t>
  </si>
  <si>
    <t>KRYCÍ LIST ROZPOČTU</t>
  </si>
  <si>
    <t>z1</t>
  </si>
  <si>
    <t>15,146</t>
  </si>
  <si>
    <t>xps160</t>
  </si>
  <si>
    <t>33,062</t>
  </si>
  <si>
    <t>hivod</t>
  </si>
  <si>
    <t>183,425</t>
  </si>
  <si>
    <t>hizvi</t>
  </si>
  <si>
    <t>47,353</t>
  </si>
  <si>
    <t>Objekt:</t>
  </si>
  <si>
    <t>parz</t>
  </si>
  <si>
    <t>SO 01 - Prístavba k objektu MŠ</t>
  </si>
  <si>
    <t>sk</t>
  </si>
  <si>
    <t>173,544</t>
  </si>
  <si>
    <t>Časť:</t>
  </si>
  <si>
    <t>sv</t>
  </si>
  <si>
    <t>28,819</t>
  </si>
  <si>
    <t>001 - Architektúra, stavebné riešenie a statika</t>
  </si>
  <si>
    <t>pvcl</t>
  </si>
  <si>
    <t>74,92</t>
  </si>
  <si>
    <t>p1</t>
  </si>
  <si>
    <t>137,24</t>
  </si>
  <si>
    <t>p1k</t>
  </si>
  <si>
    <t>123,4</t>
  </si>
  <si>
    <t>ks</t>
  </si>
  <si>
    <t>4,6</t>
  </si>
  <si>
    <t>p2</t>
  </si>
  <si>
    <t>21,9</t>
  </si>
  <si>
    <t>pl</t>
  </si>
  <si>
    <t>8</t>
  </si>
  <si>
    <t>bet</t>
  </si>
  <si>
    <t>11,14</t>
  </si>
  <si>
    <t>omstr</t>
  </si>
  <si>
    <t>139,32</t>
  </si>
  <si>
    <t>omste</t>
  </si>
  <si>
    <t>365,802</t>
  </si>
  <si>
    <t>pod</t>
  </si>
  <si>
    <t>19,82</t>
  </si>
  <si>
    <t>obkl</t>
  </si>
  <si>
    <t>76,36</t>
  </si>
  <si>
    <t>mal</t>
  </si>
  <si>
    <t>465,342</t>
  </si>
  <si>
    <t>zs1</t>
  </si>
  <si>
    <t>94,956</t>
  </si>
  <si>
    <t>ostmin</t>
  </si>
  <si>
    <t>2,198</t>
  </si>
  <si>
    <t>osteps</t>
  </si>
  <si>
    <t>9,184</t>
  </si>
  <si>
    <t>zs3</t>
  </si>
  <si>
    <t>15,199</t>
  </si>
  <si>
    <t>zs2</t>
  </si>
  <si>
    <t>17,762</t>
  </si>
  <si>
    <t>a9</t>
  </si>
  <si>
    <t>161,417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</si>
  <si>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</si>
  <si>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</si>
  <si>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</si>
  <si>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</si>
  <si>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</si>
  <si>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</si>
  <si>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</si>
  <si>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</si>
  <si>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</si>
  <si>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</si>
  <si>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</si>
  <si>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</si>
  <si>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</si>
  <si>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</si>
  <si>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</si>
  <si>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</si>
  <si>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</si>
  <si>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725 - Zdravotechnika - zariaďovacie predmety</t>
  </si>
  <si>
    <t xml:space="preserve">    735 - Ústredné kúrenie - vykurovacie telesá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</si>
  <si>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</si>
  <si>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</si>
  <si>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</si>
  <si>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</si>
  <si>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</si>
  <si>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</si>
  <si>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</si>
  <si>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</si>
  <si>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</si>
  <si>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</si>
  <si>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HZS - Hodinové zúčtovacie sadzby</t>
  </si>
  <si>
    <t>VRN - Vedľajšie rozpočtové náklady</t>
  </si>
  <si>
    <t xml:space="preserve">    VRN06 - Zariadenie staveniska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</si>
  <si>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</si>
  <si>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</si>
  <si>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</si>
  <si>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</si>
  <si>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</si>
  <si>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</si>
  <si>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</si>
  <si>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</si>
  <si>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</si>
  <si>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</si>
  <si>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</si>
  <si>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</si>
  <si>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</si>
  <si>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</si>
  <si>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</si>
  <si>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</si>
  <si>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</si>
  <si>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113307123.S</t>
  </si>
  <si>
    <t>Odstránenie podkladu v ploche do 200 m2 z kameniva hrubého drveného, hr.200 do 300 mm,  -0,40000t</t>
  </si>
  <si>
    <t>m2</t>
  </si>
  <si>
    <t>4</t>
  </si>
  <si>
    <t>976971509</t>
  </si>
  <si>
    <t>VV</t>
  </si>
  <si>
    <t>"x1"</t>
  </si>
  <si>
    <t>13,86*0,5</t>
  </si>
  <si>
    <t>121101111.S</t>
  </si>
  <si>
    <t>Odstránenie ornice s vodor. premiestn. na hromady, so zložením na vzdialenosť do 100 m a do 100m3</t>
  </si>
  <si>
    <t>m3</t>
  </si>
  <si>
    <t>-1091237234</t>
  </si>
  <si>
    <t>(14,5+0,5)*(12,85+0,5*2)*0,25</t>
  </si>
  <si>
    <t>3</t>
  </si>
  <si>
    <t>122201101.S</t>
  </si>
  <si>
    <t>Odkopávka a prekopávka nezapažená v hornine 3, do 100 m3</t>
  </si>
  <si>
    <t>561203828</t>
  </si>
  <si>
    <t>"htu -0,49</t>
  </si>
  <si>
    <t>(14,5+0,5)*(12,85+0,5*2)*(0,49-0,3)</t>
  </si>
  <si>
    <t>Súčet</t>
  </si>
  <si>
    <t>132201101.S</t>
  </si>
  <si>
    <t>Výkop ryhy do šírky 600 mm v horn.3 do 100 m3</t>
  </si>
  <si>
    <t>1439816181</t>
  </si>
  <si>
    <t>2*14,6*0,5*(1,24-0,49)</t>
  </si>
  <si>
    <t>11,075*0,6*(1,24-0,49)</t>
  </si>
  <si>
    <t>11,85*0,5*(1,24-0,49)</t>
  </si>
  <si>
    <t>11,85*0,4*(1,49-0,49)</t>
  </si>
  <si>
    <t>(6,75+4,5)*0,4*(1,24-0,49)</t>
  </si>
  <si>
    <t>"rozšírenie po obvode pre zateplenie základu</t>
  </si>
  <si>
    <t>(15,1*2+12,85)*0,5*(0,84-0,49)</t>
  </si>
  <si>
    <t>5</t>
  </si>
  <si>
    <t>130001101.S</t>
  </si>
  <si>
    <t>Príplatok k cenám za sťaženie výkopu v blízkosti podzemného vedenia pre všetky triedy</t>
  </si>
  <si>
    <t>1236599022</t>
  </si>
  <si>
    <t>"zákl.pás so stykom s exist.obj.</t>
  </si>
  <si>
    <t>6</t>
  </si>
  <si>
    <t>132201109.S</t>
  </si>
  <si>
    <t>Príplatok k cene za lepivosť pri hĺbení rýh šírky do 600 mm zapažených i nezapažených s urovnaním dna v hornine 3</t>
  </si>
  <si>
    <t>644348528</t>
  </si>
  <si>
    <t>b1*0,5</t>
  </si>
  <si>
    <t>7</t>
  </si>
  <si>
    <t>162201102.S</t>
  </si>
  <si>
    <t>Vodorovné premiestnenie výkopku z horniny 1-4 nad 20-50m</t>
  </si>
  <si>
    <t>-1805711166</t>
  </si>
  <si>
    <t>"medziskládka zeminy pre zásyp</t>
  </si>
  <si>
    <t>z1*2</t>
  </si>
  <si>
    <t>162501102.S</t>
  </si>
  <si>
    <t>Vodorovné premiestnenie výkopku po spevnenej ceste z horniny tr.1-4, do 100 m3 na vzdialenosť do 3000 m</t>
  </si>
  <si>
    <t>-153000491</t>
  </si>
  <si>
    <t>a1+b1-z1</t>
  </si>
  <si>
    <t>9</t>
  </si>
  <si>
    <t>162501105.S</t>
  </si>
  <si>
    <t>Vodorovné premiestnenie výkopku po spevnenej ceste z horniny tr.1-4, do 100 m3, príplatok k cene za každých ďalšich a začatých 1000 m(12x)</t>
  </si>
  <si>
    <t>-130121217</t>
  </si>
  <si>
    <t>12*(a1+b1-z1)</t>
  </si>
  <si>
    <t>10</t>
  </si>
  <si>
    <t>167101101.S</t>
  </si>
  <si>
    <t>Nakladanie neuľahnutého výkopku z hornín tr.1-4 do 100 m3</t>
  </si>
  <si>
    <t>756223732</t>
  </si>
  <si>
    <t>11</t>
  </si>
  <si>
    <t>171209002.S</t>
  </si>
  <si>
    <t>Poplatok za skladovanie - zemina a kamenivo (17 05) ostatné</t>
  </si>
  <si>
    <t>t</t>
  </si>
  <si>
    <t>-108425533</t>
  </si>
  <si>
    <t>(a1+b1-z1)*1,65</t>
  </si>
  <si>
    <t>12</t>
  </si>
  <si>
    <t>174101001.S</t>
  </si>
  <si>
    <t>Zásyp sypaninou so zhutnením jám, šachiet, rýh, zárezov alebo okolo objektov do 100 m3</t>
  </si>
  <si>
    <t>-551615752</t>
  </si>
  <si>
    <t>"dosypanie základov-DT</t>
  </si>
  <si>
    <t>2*11,225*0,1*(0,84-0,49)</t>
  </si>
  <si>
    <t>2*11,225*(0,84-0,49)</t>
  </si>
  <si>
    <t>4,5*0,05*(0,84-0,49)</t>
  </si>
  <si>
    <t>4,5*0,1*(0,84-0,49)</t>
  </si>
  <si>
    <t>6,75*0,05*(0,84-0,49)</t>
  </si>
  <si>
    <t>6,75*0,1*(0,84-0,49)</t>
  </si>
  <si>
    <t>2*2,375*0,1*(0,84-0,49)</t>
  </si>
  <si>
    <t>11,85*0,1*(0,84-0,49)</t>
  </si>
  <si>
    <t>11,85*0,05*(0,84-0,49)</t>
  </si>
  <si>
    <t xml:space="preserve">"po obvode </t>
  </si>
  <si>
    <t>(15,1*2+12,85)*(0,5-0,16)*(0,84-0,49)</t>
  </si>
  <si>
    <t>13</t>
  </si>
  <si>
    <t>181101102.S</t>
  </si>
  <si>
    <t>Úprava pláne v zárezoch v hornine 1-4 so zhutnením</t>
  </si>
  <si>
    <t>1403000590</t>
  </si>
  <si>
    <t>14,5*12,85</t>
  </si>
  <si>
    <t>Zakladanie</t>
  </si>
  <si>
    <t>14</t>
  </si>
  <si>
    <t>271533001.S</t>
  </si>
  <si>
    <t>Násyp pod základové konštrukcie so zhutnením z  kameniva hrubého drveného fr.32-63 mm</t>
  </si>
  <si>
    <t>12162051</t>
  </si>
  <si>
    <t>"pod zákl.dosku</t>
  </si>
  <si>
    <t>11,225*4,7*0,15</t>
  </si>
  <si>
    <t>7,0*4,7*0,15</t>
  </si>
  <si>
    <t>2,375*12,05*0,15</t>
  </si>
  <si>
    <t>15</t>
  </si>
  <si>
    <t>273321312.S</t>
  </si>
  <si>
    <t>Betón základových dosiek, železový (bez výstuže), tr. C 20/25</t>
  </si>
  <si>
    <t>497217674</t>
  </si>
  <si>
    <t>"D0.1</t>
  </si>
  <si>
    <t>14,5*12,65*0,15</t>
  </si>
  <si>
    <t>16</t>
  </si>
  <si>
    <t>273351215.S</t>
  </si>
  <si>
    <t>Debnenie stien základových dosiek, zhotovenie-dielce</t>
  </si>
  <si>
    <t>-1023611699</t>
  </si>
  <si>
    <t>(2*14,5+12,65)*0,15</t>
  </si>
  <si>
    <t>17</t>
  </si>
  <si>
    <t>273351216.S</t>
  </si>
  <si>
    <t>Debnenie stien základových dosiek, odstránenie-dielce</t>
  </si>
  <si>
    <t>1268963881</t>
  </si>
  <si>
    <t>18</t>
  </si>
  <si>
    <t>273362021.S</t>
  </si>
  <si>
    <t>Výstuž základových dosiek zo zvár. sietí KARI</t>
  </si>
  <si>
    <t>-847451333</t>
  </si>
  <si>
    <t>1,1664</t>
  </si>
  <si>
    <t>19</t>
  </si>
  <si>
    <t>274271041.S</t>
  </si>
  <si>
    <t>Murivo základových pásov (m3) z betónových debniacich tvárnic s betónovou výplňou C 16/20 hrúbky 300 mm</t>
  </si>
  <si>
    <t>-87995648</t>
  </si>
  <si>
    <t>3*14,5*0,3*0,5</t>
  </si>
  <si>
    <t>11,225*0,3*0,5</t>
  </si>
  <si>
    <t>12,0*0,3*0,5</t>
  </si>
  <si>
    <t>12,0*0,3*0,75</t>
  </si>
  <si>
    <t>(4,75+7,0)*0,3*0,5</t>
  </si>
  <si>
    <t>274313612.S</t>
  </si>
  <si>
    <t>Betón základových pásov, prostý tr. C 20/25</t>
  </si>
  <si>
    <t>-1715062353</t>
  </si>
  <si>
    <t>2*14,6*0,5*(1,24-0,84)</t>
  </si>
  <si>
    <t>11,075*0,6*(1,24-0,84)</t>
  </si>
  <si>
    <t>11,85*0,5*(1,24-0,84)</t>
  </si>
  <si>
    <t>(6,75+4,5)*0,4*(1,24-0,84)</t>
  </si>
  <si>
    <t>21</t>
  </si>
  <si>
    <t>274361821.S</t>
  </si>
  <si>
    <t>Výstuž základových pásov z ocele B500 (10505)</t>
  </si>
  <si>
    <t>600886723</t>
  </si>
  <si>
    <t>"prepojenie etáp zákl.pásu so stykom s exist.obj.</t>
  </si>
  <si>
    <t>1,6*8*8*0,001*1,05</t>
  </si>
  <si>
    <t>22</t>
  </si>
  <si>
    <t>274361825.S</t>
  </si>
  <si>
    <t>Výstuž pre murivo základových pásov z betónových debniacich tvárnic s betónovou výplňou z ocele B500 (10505)</t>
  </si>
  <si>
    <t>208208822</t>
  </si>
  <si>
    <t>0,888*(384+312)*0,001*1,05</t>
  </si>
  <si>
    <t>23</t>
  </si>
  <si>
    <t>2791000</t>
  </si>
  <si>
    <t>Stavebné úpravy v základoch pre rozvody ZT inštalácií  - otvory pre prestup potrubí  vrátane izolácie a utesnenia po osadení rozvodov</t>
  </si>
  <si>
    <t>1229641371</t>
  </si>
  <si>
    <t>24</t>
  </si>
  <si>
    <t>279311115.S</t>
  </si>
  <si>
    <t>Postupné podbet. základného muriva bez výkopu, zapaž. a debnenia prostým betónom tr. C 20/25</t>
  </si>
  <si>
    <t>534578399</t>
  </si>
  <si>
    <t>"styk s exist.objektom</t>
  </si>
  <si>
    <t>11,85*0,4*(1,24-0,84)</t>
  </si>
  <si>
    <t>Zvislé a kompletné konštrukcie</t>
  </si>
  <si>
    <t>25</t>
  </si>
  <si>
    <t>311234562</t>
  </si>
  <si>
    <t>Murivo nosné (m3) z tehál pálených P 15 brúsených na pero a drážku, na maltu  (300x250x249)</t>
  </si>
  <si>
    <t>1509136496</t>
  </si>
  <si>
    <t>"obvod</t>
  </si>
  <si>
    <t>(2*14,5+12,05)*0,3*3,25</t>
  </si>
  <si>
    <t>-1,25*0,3*2,0*(5+2+2)</t>
  </si>
  <si>
    <t>-1,5*0,3*2,81</t>
  </si>
  <si>
    <t>-1,0*0,3*2,81</t>
  </si>
  <si>
    <t>-0,75*0,3*1,5</t>
  </si>
  <si>
    <t>-0,75*0,3*1,0</t>
  </si>
  <si>
    <t>-0,65*0,3*1,5</t>
  </si>
  <si>
    <t>"vnút.</t>
  </si>
  <si>
    <t>11,25*0,3*3,25</t>
  </si>
  <si>
    <t>-1,3*0,3*2,02</t>
  </si>
  <si>
    <t>26</t>
  </si>
  <si>
    <t>311234563</t>
  </si>
  <si>
    <t>Murivo nosné (m3) z tehál pálených  P 15  brúsených na pero a drážku, na maltu  (250x375x249)</t>
  </si>
  <si>
    <t>1184574267</t>
  </si>
  <si>
    <t>"interiér</t>
  </si>
  <si>
    <t>12,05*0,25*3,25*2</t>
  </si>
  <si>
    <t>-0,9*0,25*2,05*2</t>
  </si>
  <si>
    <t>-0,8*0,25*2,02</t>
  </si>
  <si>
    <t>-1,3*0,25*2,02</t>
  </si>
  <si>
    <t>-1,18*0,25*2,1</t>
  </si>
  <si>
    <t>27</t>
  </si>
  <si>
    <t>317160172.S</t>
  </si>
  <si>
    <t>Keramický preklad nenosný šírky 145 mm, výšky 71 mm, dĺžky 1250 mm</t>
  </si>
  <si>
    <t>-1301945223</t>
  </si>
  <si>
    <t>"nad dvere D9" 1</t>
  </si>
  <si>
    <t>28</t>
  </si>
  <si>
    <t>317162131</t>
  </si>
  <si>
    <t>Keramický preklad  KPP 7, šírky 70 mm, výšky 238 mm, dĺžky 1000 mm</t>
  </si>
  <si>
    <t>1150360947</t>
  </si>
  <si>
    <t>"kp1" 3*3</t>
  </si>
  <si>
    <t>29</t>
  </si>
  <si>
    <t>317162132</t>
  </si>
  <si>
    <t>Keramický preklad KPP 7, šírky 70 mm, výšky 238 mm, dĺžky 1250 mm</t>
  </si>
  <si>
    <t>-1285132204</t>
  </si>
  <si>
    <t>"kp2" 4*3</t>
  </si>
  <si>
    <t>30</t>
  </si>
  <si>
    <t>317162133</t>
  </si>
  <si>
    <t>Keramický preklad  KPP 7, šírky 70 mm, výšky 238 mm, dĺžky 1500 mm</t>
  </si>
  <si>
    <t>1427711643</t>
  </si>
  <si>
    <t>"kp3" 11*3</t>
  </si>
  <si>
    <t>31</t>
  </si>
  <si>
    <t>317162134</t>
  </si>
  <si>
    <t>Keramický preklad POROTHERM KPP 7, šírky 70 mm, výšky 238 mm, dĺžky 1750 mm</t>
  </si>
  <si>
    <t>1919599480</t>
  </si>
  <si>
    <t>"kp4" 2*3</t>
  </si>
  <si>
    <t>32</t>
  </si>
  <si>
    <t>317321315.S</t>
  </si>
  <si>
    <t>Betón prekladov železový (bez výstuže) tr. C 20/25</t>
  </si>
  <si>
    <t>-1344839349</t>
  </si>
  <si>
    <t>"pr1" 2,95*0,25*0,65</t>
  </si>
  <si>
    <t>33</t>
  </si>
  <si>
    <t>317351107.S</t>
  </si>
  <si>
    <t>Debnenie prekladu  vrátane podpornej konštrukcie výšky do 4 m zhotovenie</t>
  </si>
  <si>
    <t>707371821</t>
  </si>
  <si>
    <t>"pr1" 2,95*2*0,65</t>
  </si>
  <si>
    <t>1,5*0,25</t>
  </si>
  <si>
    <t>34</t>
  </si>
  <si>
    <t>317351108.S</t>
  </si>
  <si>
    <t>Debnenie prekladu  vrátane podpornej konštrukcie výšky do 4 m odstránenie</t>
  </si>
  <si>
    <t>1456753336</t>
  </si>
  <si>
    <t>35</t>
  </si>
  <si>
    <t>340239267.S</t>
  </si>
  <si>
    <t>Zamurovanie otvorov plochy nad 1 do 4 m2 z pórobetónových tvárnic hladkých hrúbky 300 mm</t>
  </si>
  <si>
    <t>1474962275</t>
  </si>
  <si>
    <t>1,17*2,1</t>
  </si>
  <si>
    <t>36</t>
  </si>
  <si>
    <t>342240111.S</t>
  </si>
  <si>
    <t>Priečky z tehál pálených dierovaných brúsených na pero a drážku hrúbky 80 mm, na maltu pre tenké škáry</t>
  </si>
  <si>
    <t>1350959698</t>
  </si>
  <si>
    <t>"107" 1,7*3,25</t>
  </si>
  <si>
    <t>"108" 0,8*3,25-0,6*1,97</t>
  </si>
  <si>
    <t>37</t>
  </si>
  <si>
    <t>342240161.S</t>
  </si>
  <si>
    <t>Priečky z tehál pálených dierovaných brúsených na pero a drážku hrúbky 140 mm, na maltu pre tenké škáry</t>
  </si>
  <si>
    <t>-1701297536</t>
  </si>
  <si>
    <t>"101"  1,17*2,99-0,8*1,97</t>
  </si>
  <si>
    <t>"104" 4,75*3,25</t>
  </si>
  <si>
    <t>"102" 2,45*3,25*2-0,8*1,97-0,7*1,97-0,6*1,97</t>
  </si>
  <si>
    <t>"105"  4,4*3,25</t>
  </si>
  <si>
    <t>"107" 1,35*3,25-0,6*1,97</t>
  </si>
  <si>
    <t>Vodorovné konštrukcie</t>
  </si>
  <si>
    <t>38</t>
  </si>
  <si>
    <t>411127110</t>
  </si>
  <si>
    <t>Strop z nosníkov EN dĺžky 2800 mm a stropných vložiek ST 25, s podoprením a dobetónovaním medzi vložkami (bez výstuže)</t>
  </si>
  <si>
    <t>1886241838</t>
  </si>
  <si>
    <t>2,8*12,05</t>
  </si>
  <si>
    <t>39</t>
  </si>
  <si>
    <t>411127121</t>
  </si>
  <si>
    <t>Strop  z nosníkov EN dĺžky 5000 mm a stropných vložiek ST 25, s podoprením a dobetónovaním medzi vložkami (bez výstuže)</t>
  </si>
  <si>
    <t>-15278619</t>
  </si>
  <si>
    <t>5,0*11,28</t>
  </si>
  <si>
    <t>40</t>
  </si>
  <si>
    <t>411127133</t>
  </si>
  <si>
    <t>Strop  z nosníkov EN dĺžky 7400 mm a stropných vložiek ST 25, s podoprením a dobetónovaním medzi vložkami (bez výstuže)</t>
  </si>
  <si>
    <t>-1052611076</t>
  </si>
  <si>
    <t>7,4*11,28</t>
  </si>
  <si>
    <t>41</t>
  </si>
  <si>
    <t>411127160</t>
  </si>
  <si>
    <t>Nadbetonávka stropu  betónom C 20/25 hrúbky 50 mm</t>
  </si>
  <si>
    <t>-1945158972</t>
  </si>
  <si>
    <t>83,472+56,4+33,74</t>
  </si>
  <si>
    <t>42</t>
  </si>
  <si>
    <t>411361821.S</t>
  </si>
  <si>
    <t>Výstuž stropov doskových, trámových, vložkových,konzolových alebo balkónových, B500 (10505)</t>
  </si>
  <si>
    <t>137170025</t>
  </si>
  <si>
    <t>0,222</t>
  </si>
  <si>
    <t>43</t>
  </si>
  <si>
    <t>411362021.S</t>
  </si>
  <si>
    <t>Výstuž stropov doskových, trámových, vložkových,konzolových alebo balkónových, zo zváraných sietí KARI</t>
  </si>
  <si>
    <t>1794412048</t>
  </si>
  <si>
    <t>0,1456</t>
  </si>
  <si>
    <t>44</t>
  </si>
  <si>
    <t>417321414.S</t>
  </si>
  <si>
    <t>Betón stužujúcich pásov a vencov železový tr. C 20/25</t>
  </si>
  <si>
    <t>-1841843967</t>
  </si>
  <si>
    <t>"v1" 64,0*0,25*0,4</t>
  </si>
  <si>
    <t>"v2" 11,7*0,3*0,4</t>
  </si>
  <si>
    <t>"v3" 12,5*0,15*0,25</t>
  </si>
  <si>
    <t>45</t>
  </si>
  <si>
    <t>417351115.S</t>
  </si>
  <si>
    <t>Debnenie bočníc stužujúcich pásov a vencov vrátane vzpier zhotovenie</t>
  </si>
  <si>
    <t>-974779337</t>
  </si>
  <si>
    <t>"v1" 64,0*2*0,4</t>
  </si>
  <si>
    <t>"v2" 11,7*2*0,4</t>
  </si>
  <si>
    <t>"v3" 12,5*2*0,25</t>
  </si>
  <si>
    <t>46</t>
  </si>
  <si>
    <t>417351116.S</t>
  </si>
  <si>
    <t>Debnenie bočníc stužujúcich pásov a vencov vrátane vzpier odstránenie</t>
  </si>
  <si>
    <t>-1458421086</t>
  </si>
  <si>
    <t>47</t>
  </si>
  <si>
    <t>417361821.S</t>
  </si>
  <si>
    <t>Výstuž stužujúcich pásov ,vencov a prekladov z betonárskej ocele B500 (10505)</t>
  </si>
  <si>
    <t>-1836658412</t>
  </si>
  <si>
    <t>0,616</t>
  </si>
  <si>
    <t>48</t>
  </si>
  <si>
    <t>417391151.S</t>
  </si>
  <si>
    <t>Montáž obkladu betónových konštrukcií vykonaný súčasne s betónovaním extrudovaným polystyrénom</t>
  </si>
  <si>
    <t>-83623349</t>
  </si>
  <si>
    <t>"v1" *0,4</t>
  </si>
  <si>
    <t>(2*14,5+12,97)*0,4</t>
  </si>
  <si>
    <t>"pr1" 2,95*0,65</t>
  </si>
  <si>
    <t>49</t>
  </si>
  <si>
    <t>M</t>
  </si>
  <si>
    <t>283750000700.S</t>
  </si>
  <si>
    <t>Doska XPS hr. 50 mm, zateplenie soklov, suterénov, podláh</t>
  </si>
  <si>
    <t>1410660304</t>
  </si>
  <si>
    <t>18,706</t>
  </si>
  <si>
    <t>18,706*1,05 'Přepočítané koeficientom množstva</t>
  </si>
  <si>
    <t>Úpravy povrchov, podlahy, osadenie</t>
  </si>
  <si>
    <t>50</t>
  </si>
  <si>
    <t>611460121.S</t>
  </si>
  <si>
    <t>Príprava vnútorného podkladu stropov penetráciou základnou</t>
  </si>
  <si>
    <t>1568169341</t>
  </si>
  <si>
    <t>"101"  4,41</t>
  </si>
  <si>
    <t>"103" 78,75</t>
  </si>
  <si>
    <t>"104" 44,65</t>
  </si>
  <si>
    <t>"106" 8,07</t>
  </si>
  <si>
    <t>"108" 2,2</t>
  </si>
  <si>
    <t>"109" 1,24</t>
  </si>
  <si>
    <t>51</t>
  </si>
  <si>
    <t>611460364.S</t>
  </si>
  <si>
    <t>Vnútorná omietka stropov vápennocementová jednovrstvová, hr. 15 mm</t>
  </si>
  <si>
    <t>2084514643</t>
  </si>
  <si>
    <t>52</t>
  </si>
  <si>
    <t>612425931.S</t>
  </si>
  <si>
    <t>Omietka vápenná vnútorného ostenia okenného alebo dverného štuková</t>
  </si>
  <si>
    <t>-453221153</t>
  </si>
  <si>
    <t>"nové okná v exist.objekte</t>
  </si>
  <si>
    <t>(1,17+2,1*2)*0,3*2</t>
  </si>
  <si>
    <t>53</t>
  </si>
  <si>
    <t>612460121.S</t>
  </si>
  <si>
    <t>Príprava vnútorného podkladu stien penetráciou základnou</t>
  </si>
  <si>
    <t>-1049112312</t>
  </si>
  <si>
    <t>"101</t>
  </si>
  <si>
    <t>2*(2,45+1,8)*3,16-1,5*2,81-1,17*2,99-0,8*1,97-1,3*2,02</t>
  </si>
  <si>
    <t>(1,5+1,81*2)*0,2</t>
  </si>
  <si>
    <t>(1,17+2,99*2)*0,66</t>
  </si>
  <si>
    <t>"102</t>
  </si>
  <si>
    <t>2*(2,45+3,85)*2,91-0,8*1,97*2-0,7*1,97-0,6*1,97</t>
  </si>
  <si>
    <t>(0,9+2,02*2)*0,15</t>
  </si>
  <si>
    <t xml:space="preserve">"103" </t>
  </si>
  <si>
    <t>2*(11,25+7,0)*3,16-1,2*1,97-0,8*1,97*2-1,2*1,97-1,25*2,0*7</t>
  </si>
  <si>
    <t>(1,25+2,0*2)*0,2*7</t>
  </si>
  <si>
    <t>(1,3+2,02*2)*0,15</t>
  </si>
  <si>
    <t>"104</t>
  </si>
  <si>
    <t>2*(9,4+4,75)*3,16-1,3*2,02-1,0*2,81-1,25*2,0*2</t>
  </si>
  <si>
    <t>(1,3+2,02*2)*0,2</t>
  </si>
  <si>
    <t>(1,0+2,81*2)*0,2</t>
  </si>
  <si>
    <t>(1,25+2,0*2)*0,2*2</t>
  </si>
  <si>
    <t>"105</t>
  </si>
  <si>
    <t>2*(6,1+1,5)*2,91-0,65*1,5-0,7*1,97*2-0,8*1,97</t>
  </si>
  <si>
    <t>(0,8+2,02*2)*0,15</t>
  </si>
  <si>
    <t>(0,65+1,5*2)*0,2</t>
  </si>
  <si>
    <t xml:space="preserve">"106" </t>
  </si>
  <si>
    <t>2*(1,7+4,75)*3,16-0,7*1,97-0,75*1,5</t>
  </si>
  <si>
    <t>(0,75+1,5*2)*0,2</t>
  </si>
  <si>
    <t>"107</t>
  </si>
  <si>
    <t>2*(1,35+1,55)*2,91-0,6*1,97*2</t>
  </si>
  <si>
    <t>"108</t>
  </si>
  <si>
    <t>2*(0,8+2,75)*3,16-0,6*1,97*2</t>
  </si>
  <si>
    <t>"109</t>
  </si>
  <si>
    <t>2*(0,8+1,55)*3,16-0,75*1,0</t>
  </si>
  <si>
    <t>(0,75+1,0*2)*0,2</t>
  </si>
  <si>
    <t>54</t>
  </si>
  <si>
    <t>612460364.S</t>
  </si>
  <si>
    <t>Vnútorná omietka stien vápennocementová jednovrstvová, hr. 15 mm</t>
  </si>
  <si>
    <t>972649900</t>
  </si>
  <si>
    <t>55</t>
  </si>
  <si>
    <t>612481031.S</t>
  </si>
  <si>
    <t>Rohový profil z pozinkovaného plechu pre hrúbku omietky 8 až 12 mm</t>
  </si>
  <si>
    <t>m</t>
  </si>
  <si>
    <t>1641130179</t>
  </si>
  <si>
    <t>(1,5+1,81*2)</t>
  </si>
  <si>
    <t>(1,17+2,99*2)</t>
  </si>
  <si>
    <t>(0,9+2,02*2)</t>
  </si>
  <si>
    <t>(1,25+2,0*2)*7</t>
  </si>
  <si>
    <t>(1,3+2,02*2)</t>
  </si>
  <si>
    <t>(1,0+2,81*2)</t>
  </si>
  <si>
    <t>(1,25+2,0*2)*2</t>
  </si>
  <si>
    <t>(0,8+2,02*2)</t>
  </si>
  <si>
    <t>(0,65+1,5*2)</t>
  </si>
  <si>
    <t>(0,75+1,5*2)</t>
  </si>
  <si>
    <t>(0,75+1,0*2)</t>
  </si>
  <si>
    <t>2,91</t>
  </si>
  <si>
    <t>56</t>
  </si>
  <si>
    <t>612481119.S</t>
  </si>
  <si>
    <t>Potiahnutie vnútorných stien sklotextílnou mriežkou s celoplošným prilepením</t>
  </si>
  <si>
    <t>-298566538</t>
  </si>
  <si>
    <t>(1,17+2,1*2)*0,25</t>
  </si>
  <si>
    <t>(1,17+2,99*2)*0,25</t>
  </si>
  <si>
    <t>(1,17+2,1*2)*(0,3+0,15)</t>
  </si>
  <si>
    <t>57</t>
  </si>
  <si>
    <t>622461043.S</t>
  </si>
  <si>
    <t>Vonkajšia omietka stien pastovitá silikátová ryhovaná, hr. 2 mm</t>
  </si>
  <si>
    <t>-67009029</t>
  </si>
  <si>
    <t>zs1+zs3</t>
  </si>
  <si>
    <t>58</t>
  </si>
  <si>
    <t>622461281.S</t>
  </si>
  <si>
    <t>Vonkajšia omietka stien pastovitá dekoratívna mozaiková</t>
  </si>
  <si>
    <t>-1329650409</t>
  </si>
  <si>
    <t>228</t>
  </si>
  <si>
    <t>622481119.S</t>
  </si>
  <si>
    <t>Potiahnutie vonkajších stien sklotextílnou mriežkou s celoplošným prilepením</t>
  </si>
  <si>
    <t>-55864713</t>
  </si>
  <si>
    <t>"oprava fasády v styky s prístavbou</t>
  </si>
  <si>
    <t>2*3,6*0,3</t>
  </si>
  <si>
    <t>59</t>
  </si>
  <si>
    <t>625250208.S</t>
  </si>
  <si>
    <t>Kontaktný zatepľovací systém z bieleho EPS hr. 100 mm, skrutkovacie kotvy</t>
  </si>
  <si>
    <t>738143525</t>
  </si>
  <si>
    <t>"zamur.otvor</t>
  </si>
  <si>
    <t>60</t>
  </si>
  <si>
    <t>625250214.S</t>
  </si>
  <si>
    <t>Kontaktný zatepľovací systém z bieleho EPS hr. 160 mm, skrutkovacie kotvy</t>
  </si>
  <si>
    <t>714789101</t>
  </si>
  <si>
    <t>"zs1</t>
  </si>
  <si>
    <t>(2*14,66+12,65)*(3,796-0,4)</t>
  </si>
  <si>
    <t>-1,25*2,0*9</t>
  </si>
  <si>
    <t>-1,5*2,81</t>
  </si>
  <si>
    <t>-1,0*2,81</t>
  </si>
  <si>
    <t>-0,75*1,5</t>
  </si>
  <si>
    <t>-0,75*1,0</t>
  </si>
  <si>
    <t>-0,65*1,5</t>
  </si>
  <si>
    <t>-zs3</t>
  </si>
  <si>
    <t>61</t>
  </si>
  <si>
    <t>625250313.S</t>
  </si>
  <si>
    <t>Kontaktný zatepľovací systém ostenia z bieleho EPS hr. 30 mm</t>
  </si>
  <si>
    <t>2025466943</t>
  </si>
  <si>
    <t>(1,25+2*2,0)*0,16*9</t>
  </si>
  <si>
    <t>(0,75+2*1,5)*0,16</t>
  </si>
  <si>
    <t>(0,75+2*1,0)*0,16</t>
  </si>
  <si>
    <t>(0,65+2*1,5)*0,16</t>
  </si>
  <si>
    <t>62</t>
  </si>
  <si>
    <t>625250552.S</t>
  </si>
  <si>
    <t>Kontaktný zatepľovací systém soklovej alebo vodou namáhanej časti hr. 140 mm, skrutkovacie kotvy</t>
  </si>
  <si>
    <t>-1685812118</t>
  </si>
  <si>
    <t>"zs2</t>
  </si>
  <si>
    <t>(2*14,66+12,65)*(0,4+0,05)</t>
  </si>
  <si>
    <t>-1,5*0,45</t>
  </si>
  <si>
    <t>-1,0*0,45</t>
  </si>
  <si>
    <t>63</t>
  </si>
  <si>
    <t>625250711.S</t>
  </si>
  <si>
    <t>Kontaktný zatepľovací systém z minerálnej vlny hr. 160 mm, skrutkovacie kotvy</t>
  </si>
  <si>
    <t>-349140590</t>
  </si>
  <si>
    <t>"zs3</t>
  </si>
  <si>
    <t>(2,72+2,73)*(3,796-0,4)</t>
  </si>
  <si>
    <t>-1,0*(2,81-0,4)</t>
  </si>
  <si>
    <t>-1,5*(2,81-0,4)</t>
  </si>
  <si>
    <t>0,2*(3,795-0,4)*4</t>
  </si>
  <si>
    <t>Súčet0</t>
  </si>
  <si>
    <t>64</t>
  </si>
  <si>
    <t>625250762.S</t>
  </si>
  <si>
    <t>Kontaktný zatepľovací systém ostenia z minerálnej vlny hr. 30 mm</t>
  </si>
  <si>
    <t>154692541</t>
  </si>
  <si>
    <t>(1,0+2,81*2)*0,16</t>
  </si>
  <si>
    <t>(1,5+2,81*2)*0,16</t>
  </si>
  <si>
    <t>65</t>
  </si>
  <si>
    <t>631312661.S</t>
  </si>
  <si>
    <t>Mazanina z betónu prostého (m3) tr. C 20/25 hr.nad 50 do 80 mm</t>
  </si>
  <si>
    <t>1701789928</t>
  </si>
  <si>
    <t>(p1+p2)*0,07</t>
  </si>
  <si>
    <t>67</t>
  </si>
  <si>
    <t>631319151.S</t>
  </si>
  <si>
    <t>Príplatok za prehlad. povrchu betónovej mazaniny min. tr.C 8/10 oceľ. hlad. hr. 50-80 mm</t>
  </si>
  <si>
    <t>1530542831</t>
  </si>
  <si>
    <t>71</t>
  </si>
  <si>
    <t>632001021.S</t>
  </si>
  <si>
    <t>Zhotovenie okrajovej dilatačnej pásky z PE</t>
  </si>
  <si>
    <t>1527863650</t>
  </si>
  <si>
    <t>2*(6,1+1,5)</t>
  </si>
  <si>
    <t>2*(1,7+4,75)</t>
  </si>
  <si>
    <t>2*(0,8+2,75)</t>
  </si>
  <si>
    <t>2*(0,8+1,55)</t>
  </si>
  <si>
    <t>72</t>
  </si>
  <si>
    <t>283320004800.S</t>
  </si>
  <si>
    <t>Okrajová dilatačná páska z PE 100/5 mm bez fólie na oddilatovanie poterov od stenových konštrukcií</t>
  </si>
  <si>
    <t>-2000661476</t>
  </si>
  <si>
    <t>73</t>
  </si>
  <si>
    <t>632452616.S</t>
  </si>
  <si>
    <t>Cementová samonivelizačná stierka, pevnosti v tlaku 20 MPa, hr. 8 mm</t>
  </si>
  <si>
    <t>1073908769</t>
  </si>
  <si>
    <t>Ostatné konštrukcie a práce-búranie</t>
  </si>
  <si>
    <t>74</t>
  </si>
  <si>
    <t>931961115.R</t>
  </si>
  <si>
    <t>Vložky do dilatačných škár zvislé, z XPS dosky hr. 30 mm</t>
  </si>
  <si>
    <t>-1905732089</t>
  </si>
  <si>
    <t>"Styk spodnej stavby s pôvod.objektom</t>
  </si>
  <si>
    <t>12,85*(1,49-0,19)</t>
  </si>
  <si>
    <t>75</t>
  </si>
  <si>
    <t>941942001.S</t>
  </si>
  <si>
    <t>Montáž lešenia rámového systémového s podlahami šírky do 0,75 m, výšky do 10 m</t>
  </si>
  <si>
    <t>-358470959</t>
  </si>
  <si>
    <t>(2*14,66+12,65)*(3,796+0,05)</t>
  </si>
  <si>
    <t>76</t>
  </si>
  <si>
    <t>941942801.S</t>
  </si>
  <si>
    <t>Demontáž lešenia rámového systémového s podlahami šírky do 0,75 m, výšky do 10 m</t>
  </si>
  <si>
    <t>-361361448</t>
  </si>
  <si>
    <t>77</t>
  </si>
  <si>
    <t>941942901.S</t>
  </si>
  <si>
    <t>Príplatok za prvý a každý ďalší i začatý týždeň použitia lešenia rámového systémového šírky do 0,75 m, výšky do 10 m</t>
  </si>
  <si>
    <t>-1296660566</t>
  </si>
  <si>
    <t>78</t>
  </si>
  <si>
    <t>941955001.S</t>
  </si>
  <si>
    <t>Lešenie ľahké pracovné pomocné, s výškou lešeňovej podlahy do 1,20 m</t>
  </si>
  <si>
    <t>867224060</t>
  </si>
  <si>
    <t>pod+omstr</t>
  </si>
  <si>
    <t>79</t>
  </si>
  <si>
    <t>952901111.S</t>
  </si>
  <si>
    <t>Vyčistenie budov pri výške podlaží do 4 m</t>
  </si>
  <si>
    <t>440437302</t>
  </si>
  <si>
    <t>14,66*12,97</t>
  </si>
  <si>
    <t>80</t>
  </si>
  <si>
    <t>953945315.S</t>
  </si>
  <si>
    <t>Hliníkový soklový profil šírky 163 mm</t>
  </si>
  <si>
    <t>917504004</t>
  </si>
  <si>
    <t>(2*14,66+12,65)-1,5-1,0</t>
  </si>
  <si>
    <t>81</t>
  </si>
  <si>
    <t>953945351.S</t>
  </si>
  <si>
    <t>Hliníkový rohový ochranný profil s integrovanou mriežkou</t>
  </si>
  <si>
    <t>47958498</t>
  </si>
  <si>
    <t>"rohy objektu</t>
  </si>
  <si>
    <t>(3,796+0,05)*2</t>
  </si>
  <si>
    <t>82</t>
  </si>
  <si>
    <t>953995401.S</t>
  </si>
  <si>
    <t>Nasadzovacia lišta (okapnička) na soklový profil s integrovanou mriežkou</t>
  </si>
  <si>
    <t>1655222503</t>
  </si>
  <si>
    <t>83</t>
  </si>
  <si>
    <t>953995406.S</t>
  </si>
  <si>
    <t>Okenný a dverový začisťovací profil</t>
  </si>
  <si>
    <t>180577623</t>
  </si>
  <si>
    <t>(1,25+2*2,0)*9</t>
  </si>
  <si>
    <t>(0,75+2*1,5)</t>
  </si>
  <si>
    <t>(0,75+2*1,0)</t>
  </si>
  <si>
    <t>(0,65+2*1,5)</t>
  </si>
  <si>
    <t>(1,0+2*2,81)</t>
  </si>
  <si>
    <t>(1,5+2*2,81)</t>
  </si>
  <si>
    <t>84</t>
  </si>
  <si>
    <t>953995411.S</t>
  </si>
  <si>
    <t>Nadokenný profil so skrytou okapničkou</t>
  </si>
  <si>
    <t>-1704315070</t>
  </si>
  <si>
    <t>(1,25)*9</t>
  </si>
  <si>
    <t>(0,75)</t>
  </si>
  <si>
    <t>(0,65)</t>
  </si>
  <si>
    <t>(1,0)</t>
  </si>
  <si>
    <t>(1,5)</t>
  </si>
  <si>
    <t>85</t>
  </si>
  <si>
    <t>953995416.S</t>
  </si>
  <si>
    <t>Parapetný profil s integrovanou sieťovinou</t>
  </si>
  <si>
    <t>1131140286</t>
  </si>
  <si>
    <t>86</t>
  </si>
  <si>
    <t>953995421.S</t>
  </si>
  <si>
    <t>Rohový profil s integrovanou sieťovinou - pevný</t>
  </si>
  <si>
    <t>396152248</t>
  </si>
  <si>
    <t>(2*2,0)*9</t>
  </si>
  <si>
    <t>(2*1,5)</t>
  </si>
  <si>
    <t>(2*1,0)</t>
  </si>
  <si>
    <t>(2*2,81)</t>
  </si>
  <si>
    <t>87</t>
  </si>
  <si>
    <t>953995427.S</t>
  </si>
  <si>
    <t>Dilatačný profil typ E - priebežný</t>
  </si>
  <si>
    <t>-196157972</t>
  </si>
  <si>
    <t>88</t>
  </si>
  <si>
    <t>953995432.S</t>
  </si>
  <si>
    <t>Ukončovací profil pri oplechovaní</t>
  </si>
  <si>
    <t>-1987221462</t>
  </si>
  <si>
    <t>(2*14,66+12,65)</t>
  </si>
  <si>
    <t>89</t>
  </si>
  <si>
    <t>967031132.S</t>
  </si>
  <si>
    <t>Prikresanie rovných ostení, bez odstupu, po hrubom vybúraní otvorov, v murive tehl. na maltu,  -0,05700t</t>
  </si>
  <si>
    <t>-80793142</t>
  </si>
  <si>
    <t>0,89*0,35*2</t>
  </si>
  <si>
    <t>2,1*0,35*2*2</t>
  </si>
  <si>
    <t>90</t>
  </si>
  <si>
    <t>968061115.S</t>
  </si>
  <si>
    <t>Demontáž okien drevených, 1 bm obvodu - 0,008t</t>
  </si>
  <si>
    <t>190280519</t>
  </si>
  <si>
    <t>2*(1,17+2,1)*2</t>
  </si>
  <si>
    <t>91</t>
  </si>
  <si>
    <t>971033561.S</t>
  </si>
  <si>
    <t>Vybúranie otvorov v murive tehl. plochy do 1 m2 hr. do 600 mm,  -1,87500t</t>
  </si>
  <si>
    <t>2003575079</t>
  </si>
  <si>
    <t>"x3" 1,17*0,35*0,89</t>
  </si>
  <si>
    <t>92</t>
  </si>
  <si>
    <t>971033651.S</t>
  </si>
  <si>
    <t>Vybúranie otvorov v murive tehl. plochy do 4 m2 hr. do 600 mm,  -1,87500t</t>
  </si>
  <si>
    <t>1013748031</t>
  </si>
  <si>
    <t>"x6" 1,17*0,35*2,1*2</t>
  </si>
  <si>
    <t>93</t>
  </si>
  <si>
    <t>978065011.S</t>
  </si>
  <si>
    <t>Odstránenie kontaktného zateplenia vrátane povrchovej úpravy z polystyrénových dosiek hrúbky nad 80-120 mm, -0,01841t</t>
  </si>
  <si>
    <t>2058549230</t>
  </si>
  <si>
    <t>"x4</t>
  </si>
  <si>
    <t>12,86*(0,5+0,3)</t>
  </si>
  <si>
    <t>1,17*2,1*2</t>
  </si>
  <si>
    <t>1,17*0,89</t>
  </si>
  <si>
    <t>94</t>
  </si>
  <si>
    <t>978065041.S</t>
  </si>
  <si>
    <t>Odstránenie kontaktného zateplenia ostenia vrátane povrchovej úpravy z polystyrénových dosiek hrúbky 10-30 mm,  -0,01752t</t>
  </si>
  <si>
    <t>1473375063</t>
  </si>
  <si>
    <t>(1,17+2,1*2)*0,15*2</t>
  </si>
  <si>
    <t>95</t>
  </si>
  <si>
    <t>979081111.S</t>
  </si>
  <si>
    <t>Odvoz sutiny a vybúraných hmôt na skládku do 1 km</t>
  </si>
  <si>
    <t>74183105</t>
  </si>
  <si>
    <t>96</t>
  </si>
  <si>
    <t>979081121.S</t>
  </si>
  <si>
    <t>Odvoz sutiny a vybúraných hmôt na skládku za každý ďalší 1 km (14x)</t>
  </si>
  <si>
    <t>-382964899</t>
  </si>
  <si>
    <t>7,389*14 'Přepočítané koeficientom množstva</t>
  </si>
  <si>
    <t>97</t>
  </si>
  <si>
    <t>979082111.S</t>
  </si>
  <si>
    <t>Vnútrostavenisková doprava sutiny a vybúraných hmôt do 10 m</t>
  </si>
  <si>
    <t>1288924875</t>
  </si>
  <si>
    <t>98</t>
  </si>
  <si>
    <t>979082121.S</t>
  </si>
  <si>
    <t>Vnútrostavenisková doprava sutiny a vybúraných hmôt za každých ďalších 5 m (2x)</t>
  </si>
  <si>
    <t>1687813696</t>
  </si>
  <si>
    <t>7,389*2 'Přepočítané koeficientom množstva</t>
  </si>
  <si>
    <t>99</t>
  </si>
  <si>
    <t>979089012.R</t>
  </si>
  <si>
    <t>Poplatok za skladovanie stavebnej suti a vybúraných hmôt</t>
  </si>
  <si>
    <t>99235809</t>
  </si>
  <si>
    <t>Presun hmôt HSV</t>
  </si>
  <si>
    <t>100</t>
  </si>
  <si>
    <t>998011001.S</t>
  </si>
  <si>
    <t>Presun hmôt pre budovy (801, 803, 812), zvislá konštr. z tehál, tvárnic, z kovu výšky do 6 m</t>
  </si>
  <si>
    <t>704498391</t>
  </si>
  <si>
    <t>PSV</t>
  </si>
  <si>
    <t>Práce a dodávky PSV</t>
  </si>
  <si>
    <t>711</t>
  </si>
  <si>
    <t>Izolácie proti vode a vlhkosti</t>
  </si>
  <si>
    <t>101</t>
  </si>
  <si>
    <t>711142101.S</t>
  </si>
  <si>
    <t>Izolácia proti zemnej vlhkosti s protiradonovou odolnosťou nopovou HDPE fóliou hrúbky 0,5 mm, výška nopu 8 mm šírka 2 m zvislá</t>
  </si>
  <si>
    <t>-2062710222</t>
  </si>
  <si>
    <t>(2*14,6+12,65)*(0,84-0,05)</t>
  </si>
  <si>
    <t>102</t>
  </si>
  <si>
    <t>283410017100</t>
  </si>
  <si>
    <t>Krycia lišta Fondaline dĺ. 2 m na kotvenie nopovej fólie, FONDALINE</t>
  </si>
  <si>
    <t>-1868856994</t>
  </si>
  <si>
    <t>(2*14,6+12,65)/2*1,05</t>
  </si>
  <si>
    <t>103</t>
  </si>
  <si>
    <t>711111011.S</t>
  </si>
  <si>
    <t>Zhotovenie izolácie proti zemnej vlhkosti vodorovná asfaltovou suspenziou za studena</t>
  </si>
  <si>
    <t>-1114147006</t>
  </si>
  <si>
    <t>14,5*12,65</t>
  </si>
  <si>
    <t>104</t>
  </si>
  <si>
    <t>711112011.S</t>
  </si>
  <si>
    <t>Zhotovenie  izolácie proti zemnej vlhkosti zvislá asfaltovou suspenziou za studena</t>
  </si>
  <si>
    <t>-1132855559</t>
  </si>
  <si>
    <t>(2*14,6+12,65)*(0,84+0,31)</t>
  </si>
  <si>
    <t>-(1,5+1,0)*0,31</t>
  </si>
  <si>
    <t>105</t>
  </si>
  <si>
    <t>111630002300.S</t>
  </si>
  <si>
    <t>Suspenzia asfaltová</t>
  </si>
  <si>
    <t>2057543820</t>
  </si>
  <si>
    <t>hivod*0,001</t>
  </si>
  <si>
    <t>hizvi*0,0011</t>
  </si>
  <si>
    <t>106</t>
  </si>
  <si>
    <t>711141559.S</t>
  </si>
  <si>
    <t>Zhotovenie  izolácie proti zemnej vlhkosti a tlakovej vode vodorovná NAIP pritavením</t>
  </si>
  <si>
    <t>1558238257</t>
  </si>
  <si>
    <t>hivod*2</t>
  </si>
  <si>
    <t>107</t>
  </si>
  <si>
    <t>711142559.S</t>
  </si>
  <si>
    <t>Zhotovenie  izolácie proti zemnej vlhkosti a tlakovej vode zvislá NAIP pritavením</t>
  </si>
  <si>
    <t>175451503</t>
  </si>
  <si>
    <t>hizvi*2</t>
  </si>
  <si>
    <t>108</t>
  </si>
  <si>
    <t>628420000101.S</t>
  </si>
  <si>
    <t>Hydroizolačný pás z SBS modifikovaného asfaltu s nosnou vložkou zo sklenej tkaniny,na hornom povrchu opatrený jemným separačným minerálnym posypom a na spodnom povrchu spáliteľnou PE fóliou,hr.4mm</t>
  </si>
  <si>
    <t>1830816405</t>
  </si>
  <si>
    <t>hivod*2*1,15</t>
  </si>
  <si>
    <t>hizvi*2*1,2</t>
  </si>
  <si>
    <t>227</t>
  </si>
  <si>
    <t>711741567.R</t>
  </si>
  <si>
    <t>Zhotovenie detailov- Tesniaca páska proti vode a na prekrytie dilatačných škár</t>
  </si>
  <si>
    <t>-252355643</t>
  </si>
  <si>
    <t>109</t>
  </si>
  <si>
    <t>998711201.S</t>
  </si>
  <si>
    <t>Presun hmôt pre izoláciu proti vode v objektoch výšky do 6 m</t>
  </si>
  <si>
    <t>%</t>
  </si>
  <si>
    <t>1309901030</t>
  </si>
  <si>
    <t>712</t>
  </si>
  <si>
    <t>Izolácie striech, povlakové krytiny</t>
  </si>
  <si>
    <t>110</t>
  </si>
  <si>
    <t>712311111.S</t>
  </si>
  <si>
    <t>Zhotovenie povlakovej krytiny striech plochých do 10° za studena asfaltovou suspenziou</t>
  </si>
  <si>
    <t>964300358</t>
  </si>
  <si>
    <t>"sk</t>
  </si>
  <si>
    <t>111</t>
  </si>
  <si>
    <t>-916871216</t>
  </si>
  <si>
    <t>183,425*0,003 'Přepočítané koeficientom množstva</t>
  </si>
  <si>
    <t>112</t>
  </si>
  <si>
    <t>712341559.S</t>
  </si>
  <si>
    <t>Zhotovenie povlak. krytiny striech plochých do 10° pásmi pritav. NAIP na celej ploche, oxidované pásy</t>
  </si>
  <si>
    <t>-1610798918</t>
  </si>
  <si>
    <t>113</t>
  </si>
  <si>
    <t>628310000600</t>
  </si>
  <si>
    <t>Pás asfaltový oxidovaný natavovací, hr. 3,5 mm vystužené sklenou rohožou + Al fóliou</t>
  </si>
  <si>
    <t>-2121487355</t>
  </si>
  <si>
    <t>114</t>
  </si>
  <si>
    <t>712370060.R</t>
  </si>
  <si>
    <t>Doplnkové príslušenstvo - lišty, lemovania, ukončenia k povlakovej strešnej krytine z PVC-P</t>
  </si>
  <si>
    <t>-1553940008</t>
  </si>
  <si>
    <t>sk+sv</t>
  </si>
  <si>
    <t>115</t>
  </si>
  <si>
    <t>712370070.S</t>
  </si>
  <si>
    <t>Zhotovenie povlakovej krytiny striech plochých do 10° PVC-P fóliou upevnenou prikotvením so zvarením spoju</t>
  </si>
  <si>
    <t>-1669532834</t>
  </si>
  <si>
    <t>14,26*12,17</t>
  </si>
  <si>
    <t>116</t>
  </si>
  <si>
    <t>283220002000.S</t>
  </si>
  <si>
    <t>Hydroizolačná fólia PVC-P hr. 1,5 mm izolácia plochých striech</t>
  </si>
  <si>
    <t>272785979</t>
  </si>
  <si>
    <t>117</t>
  </si>
  <si>
    <t>311970001100.S</t>
  </si>
  <si>
    <t>Kotviaci prvok do betónu 6,1 mm, oceľový</t>
  </si>
  <si>
    <t>1958916645</t>
  </si>
  <si>
    <t>118</t>
  </si>
  <si>
    <t>712873240.S</t>
  </si>
  <si>
    <t>Zhotovenie povlakovej krytiny vytiahnutím izol. povlaku  PVC-P na konštrukcie prevyšujúce úroveň strechy nad 50 cm prikotvením so zváraným spojom</t>
  </si>
  <si>
    <t>-1813907749</t>
  </si>
  <si>
    <t>"na atiku</t>
  </si>
  <si>
    <t>(2*14,5+12,17)*(0,3+0,4)</t>
  </si>
  <si>
    <t>119</t>
  </si>
  <si>
    <t>1235515956</t>
  </si>
  <si>
    <t>120</t>
  </si>
  <si>
    <t>-860784810</t>
  </si>
  <si>
    <t>121</t>
  </si>
  <si>
    <t>712973220.S</t>
  </si>
  <si>
    <t>Detaily k PVC-P fóliam osadenie hotovej strešnej vpuste</t>
  </si>
  <si>
    <t>1471144539</t>
  </si>
  <si>
    <t>122</t>
  </si>
  <si>
    <t>283770003601</t>
  </si>
  <si>
    <t xml:space="preserve">Signalizačný přepad hranatý s integrovanou PVC manžetou </t>
  </si>
  <si>
    <t>1530389169</t>
  </si>
  <si>
    <t>123</t>
  </si>
  <si>
    <t>712973420.S</t>
  </si>
  <si>
    <t>Detaily k termoplastom všeobecne, kútový uholník z hrubopoplastovaného plechu RŠ 125 mm, ohyb 90-135°</t>
  </si>
  <si>
    <t>1260945603</t>
  </si>
  <si>
    <t>"k5" 42,5</t>
  </si>
  <si>
    <t>124</t>
  </si>
  <si>
    <t>311690001000.S</t>
  </si>
  <si>
    <t>Rozperný nit 6x30 mm do betónu, hliníkový</t>
  </si>
  <si>
    <t>-102001697</t>
  </si>
  <si>
    <t>125</t>
  </si>
  <si>
    <t>712973890.S</t>
  </si>
  <si>
    <t>Detaily k termoplastom všeobecne, oplechovanie okraja odkvapovou lištou z hrubopolpast. plechu RŠ 250 mm</t>
  </si>
  <si>
    <t>-448184957</t>
  </si>
  <si>
    <t>"k6" 42,5</t>
  </si>
  <si>
    <t>126</t>
  </si>
  <si>
    <t>286105688</t>
  </si>
  <si>
    <t>127</t>
  </si>
  <si>
    <t>712990040.S</t>
  </si>
  <si>
    <t>Položenie geotextílie vodorovne alebo zvislo na strechy ploché do 10°</t>
  </si>
  <si>
    <t>-2025595291</t>
  </si>
  <si>
    <t>128</t>
  </si>
  <si>
    <t>693110004500.S</t>
  </si>
  <si>
    <t>Geotextília polypropylénová netkaná 300 g/m2</t>
  </si>
  <si>
    <t>353963427</t>
  </si>
  <si>
    <t>202,363*1,15 'Přepočítané koeficientom množstva</t>
  </si>
  <si>
    <t>129</t>
  </si>
  <si>
    <t>712991030.S</t>
  </si>
  <si>
    <t>Montáž podkladnej konštrukcie z OSB dosiek na atike šírky 311 - 410 mm pod klampiarske konštrukcie</t>
  </si>
  <si>
    <t>-2006187131</t>
  </si>
  <si>
    <t>"detail D1</t>
  </si>
  <si>
    <t>(2*14,66+12,17)*2</t>
  </si>
  <si>
    <t>130</t>
  </si>
  <si>
    <t>-1304140092</t>
  </si>
  <si>
    <t>131</t>
  </si>
  <si>
    <t>607260000400.S</t>
  </si>
  <si>
    <t>Doska OSB nebrúsená hr. 22 mm</t>
  </si>
  <si>
    <t>-1336979558</t>
  </si>
  <si>
    <t>132</t>
  </si>
  <si>
    <t>998712201.S</t>
  </si>
  <si>
    <t>Presun hmôt pre izoláciu povlakovej krytiny v objektoch výšky do 6 m</t>
  </si>
  <si>
    <t>293121835</t>
  </si>
  <si>
    <t>713</t>
  </si>
  <si>
    <t>Izolácie tepelné</t>
  </si>
  <si>
    <t>133</t>
  </si>
  <si>
    <t>713120010.S</t>
  </si>
  <si>
    <t>Zakrývanie tepelnej izolácie podláh fóliou</t>
  </si>
  <si>
    <t>-1524710527</t>
  </si>
  <si>
    <t>p1+p2</t>
  </si>
  <si>
    <t>134</t>
  </si>
  <si>
    <t>283230011400.S</t>
  </si>
  <si>
    <t>Krycia PE fólia hr. 0,12 mm, pre podlahové vykurovanie</t>
  </si>
  <si>
    <t>-929402847</t>
  </si>
  <si>
    <t>159,14*1,15 'Přepočítané koeficientom množstva</t>
  </si>
  <si>
    <t>135</t>
  </si>
  <si>
    <t>713122111.S</t>
  </si>
  <si>
    <t>Montáž tepelnej izolácie podláh polystyrénom, kladeným voľne v jednej vrstve</t>
  </si>
  <si>
    <t>-68687127</t>
  </si>
  <si>
    <t>136</t>
  </si>
  <si>
    <t>283720007900.S</t>
  </si>
  <si>
    <t>Doska EPS hr. 80 mm, pevnosť v tlaku 100 kPa, na zateplenie podláh a plochých striech</t>
  </si>
  <si>
    <t>493616242</t>
  </si>
  <si>
    <t>159,14*1,02 'Přepočítané koeficientom množstva</t>
  </si>
  <si>
    <t>137</t>
  </si>
  <si>
    <t>713132215.S</t>
  </si>
  <si>
    <t>Montáž tepelnej izolácie podzemných stien a základov xps kotvením a lepením</t>
  </si>
  <si>
    <t>-1053203714</t>
  </si>
  <si>
    <t>"pod UT</t>
  </si>
  <si>
    <t>138</t>
  </si>
  <si>
    <t>283750001300.S</t>
  </si>
  <si>
    <t>Doska XPS hr. 160 mm, zateplenie soklov, suterénov, podláh</t>
  </si>
  <si>
    <t>-1773839001</t>
  </si>
  <si>
    <t>33,062*1,02 'Přepočítané koeficientom množstva</t>
  </si>
  <si>
    <t>139</t>
  </si>
  <si>
    <t>713141250.S</t>
  </si>
  <si>
    <t>Montáž tepelnej izolácie striech plochých do 10° minerálnou vlnou, dvojvrstvová kladenými voľne</t>
  </si>
  <si>
    <t>447055408</t>
  </si>
  <si>
    <t>140</t>
  </si>
  <si>
    <t>283720008300.S</t>
  </si>
  <si>
    <t>Doska EPS hr. 150 mm, pevnosť v tlaku 100 kPa, na zateplenie podláh a plochých striech</t>
  </si>
  <si>
    <t>-1746312734</t>
  </si>
  <si>
    <t>sk*2</t>
  </si>
  <si>
    <t>347,088*1,02 'Přepočítané koeficientom množstva</t>
  </si>
  <si>
    <t>141</t>
  </si>
  <si>
    <t>713142160.S</t>
  </si>
  <si>
    <t>Montáž tepelnej izolácie striech plochých do 10° spádovými doskami z polystyrénu v jednej vrstve</t>
  </si>
  <si>
    <t>-2110818395</t>
  </si>
  <si>
    <t>142</t>
  </si>
  <si>
    <t>283760007400.S</t>
  </si>
  <si>
    <t>Doska spádová EPS 100 S grafitová pre vyspádovanie plochých striech</t>
  </si>
  <si>
    <t>1100369414</t>
  </si>
  <si>
    <t>sk*0,1*0,5*1,02</t>
  </si>
  <si>
    <t>143</t>
  </si>
  <si>
    <t>713144090.S</t>
  </si>
  <si>
    <t>Montáž tepelnej izolácie na atiku z XPS prikotvením</t>
  </si>
  <si>
    <t>-190785234</t>
  </si>
  <si>
    <t>(2*14,5+12,17)*0,24</t>
  </si>
  <si>
    <t>144</t>
  </si>
  <si>
    <t>283750002700.S</t>
  </si>
  <si>
    <t>Doska XPS hr. 240 mm, zateplenie soklov, suterénov, podláh, terás, striech, cestné staviteľstvo</t>
  </si>
  <si>
    <t>-1568870264</t>
  </si>
  <si>
    <t>9,881*1,02 'Přepočítané koeficientom množstva</t>
  </si>
  <si>
    <t>145</t>
  </si>
  <si>
    <t>998713201.S</t>
  </si>
  <si>
    <t>Presun hmôt pre izolácie tepelné v objektoch výšky do 6 m</t>
  </si>
  <si>
    <t>637742036</t>
  </si>
  <si>
    <t>725</t>
  </si>
  <si>
    <t>Zdravotechnika - zariaďovacie predmety</t>
  </si>
  <si>
    <t>224</t>
  </si>
  <si>
    <t>725190005.S</t>
  </si>
  <si>
    <t xml:space="preserve">Montáž deliacej steny </t>
  </si>
  <si>
    <t>1878440543</t>
  </si>
  <si>
    <t>225</t>
  </si>
  <si>
    <t>642520000201</t>
  </si>
  <si>
    <t>Deliaca stena medzi wc misami ,výška 120 cm vrátane nožičiek - kovových podpierok, šírka 60 cm, hrúbka 1,8 cm,kotvenie do steny</t>
  </si>
  <si>
    <t>-1473394449</t>
  </si>
  <si>
    <t>226</t>
  </si>
  <si>
    <t>998725201.S</t>
  </si>
  <si>
    <t>Presun hmôt pre zariaďovacie predmety v objektoch výšky do 6 m</t>
  </si>
  <si>
    <t>-1812438291</t>
  </si>
  <si>
    <t>735</t>
  </si>
  <si>
    <t>Ústredné kúrenie - vykurovacie telesá</t>
  </si>
  <si>
    <t>146</t>
  </si>
  <si>
    <t>735151821.S</t>
  </si>
  <si>
    <t>Demontáž vykurovacieho telesa panelového dvojradového stavebnej dĺžky do 1500 mm,  -0,02493t</t>
  </si>
  <si>
    <t>1370003879</t>
  </si>
  <si>
    <t>"x7" 1</t>
  </si>
  <si>
    <t>763</t>
  </si>
  <si>
    <t>Konštrukcie - drevostavby</t>
  </si>
  <si>
    <t>147</t>
  </si>
  <si>
    <t>763135010</t>
  </si>
  <si>
    <t>Kazetový podhľad  600 x 600 mm, hrana A, konštrukcia viditeľná, doska  biela</t>
  </si>
  <si>
    <t>-154559754</t>
  </si>
  <si>
    <t>"102" 9,43</t>
  </si>
  <si>
    <t>"107"  2,09</t>
  </si>
  <si>
    <t>"105"  8,3</t>
  </si>
  <si>
    <t>148</t>
  </si>
  <si>
    <t>998763401</t>
  </si>
  <si>
    <t>Presun hmôt pre sádrokartónové konštrukcie v stavbách(objektoch )výšky do 7 m</t>
  </si>
  <si>
    <t>-1538127619</t>
  </si>
  <si>
    <t>764</t>
  </si>
  <si>
    <t>Konštrukcie klampiarske</t>
  </si>
  <si>
    <t>149</t>
  </si>
  <si>
    <t>764352227.S</t>
  </si>
  <si>
    <t>Žľaby z pozinkovaného PZ plechu, pododkvapové polkruhové r.š. 330 mm</t>
  </si>
  <si>
    <t>1526410625</t>
  </si>
  <si>
    <t>"k3,k4" 29,2+13,3</t>
  </si>
  <si>
    <t>150</t>
  </si>
  <si>
    <t>764352810.S</t>
  </si>
  <si>
    <t>Demontáž žľabov pododkvapových polkruhových so sklonom do 30st. rš 330 mm,  -0,00330t</t>
  </si>
  <si>
    <t>-1027537556</t>
  </si>
  <si>
    <t>"x5" 13,5+0,3*2</t>
  </si>
  <si>
    <t>151</t>
  </si>
  <si>
    <t>764359211.S</t>
  </si>
  <si>
    <t>Kotlík kónický z pozinkovaného PZ plechu, pre rúry s priemerom do 100 mm</t>
  </si>
  <si>
    <t>1154725773</t>
  </si>
  <si>
    <t>152</t>
  </si>
  <si>
    <t>764410850.S</t>
  </si>
  <si>
    <t>Demontáž oplechovania parapetov rš od 100 do 330 mm,  -0,00135t</t>
  </si>
  <si>
    <t>1130305060</t>
  </si>
  <si>
    <t>"x2</t>
  </si>
  <si>
    <t>1,17*2</t>
  </si>
  <si>
    <t>153</t>
  </si>
  <si>
    <t>764359311.S</t>
  </si>
  <si>
    <t>Montáž príslušenstva k žľabom z pozinkovaného PZ plechu, čelo k pododkvapovým polkruhovým r.š. 200 - 400 mm</t>
  </si>
  <si>
    <t>-344488714</t>
  </si>
  <si>
    <t>154</t>
  </si>
  <si>
    <t>553440035000.S</t>
  </si>
  <si>
    <t>Čelo lisované polkruhové pozinkované, rozmer 330 mm</t>
  </si>
  <si>
    <t>74370403</t>
  </si>
  <si>
    <t>155</t>
  </si>
  <si>
    <t>764454253.S</t>
  </si>
  <si>
    <t>Zvodové rúry z pozinkovaného PZ plechu, kruhové priemer 100 mm</t>
  </si>
  <si>
    <t>-1942820947</t>
  </si>
  <si>
    <t>"k1,k2</t>
  </si>
  <si>
    <t>2*3,14*0,05*7,4*2</t>
  </si>
  <si>
    <t>156</t>
  </si>
  <si>
    <t>998764201.S</t>
  </si>
  <si>
    <t>Presun hmôt pre konštrukcie klampiarske v objektoch výšky do 6 m</t>
  </si>
  <si>
    <t>-2003278575</t>
  </si>
  <si>
    <t>766</t>
  </si>
  <si>
    <t>Konštrukcie stolárske</t>
  </si>
  <si>
    <t>157</t>
  </si>
  <si>
    <t>766621400.S</t>
  </si>
  <si>
    <t>Montáž okien plastových s hydroizolačnými ISO páskami (exteriérová a interiérová)</t>
  </si>
  <si>
    <t>769132408</t>
  </si>
  <si>
    <t>2*(1,25+2,0)*9</t>
  </si>
  <si>
    <t>2*(0,75+1,5)</t>
  </si>
  <si>
    <t>2*(0,65+1,5)</t>
  </si>
  <si>
    <t>2*(0,75+1,0)</t>
  </si>
  <si>
    <t>2*(1,5+2,81)</t>
  </si>
  <si>
    <t>2*(1,0+2,81)</t>
  </si>
  <si>
    <t>158</t>
  </si>
  <si>
    <t>283290006100.S</t>
  </si>
  <si>
    <t>Tesniaca paropriepustná fólia polymér-flísová, š. 290 mm, dĺ. 30 m, pre tesnenie pripájacej škáry okenného rámu a muriva z exteriéru</t>
  </si>
  <si>
    <t>550832740</t>
  </si>
  <si>
    <t>159</t>
  </si>
  <si>
    <t>283290006200.S</t>
  </si>
  <si>
    <t>Tesniaca paronepriepustná fólia polymér-flísová, š. 70 mm, dĺ. 30 m, pre tesnenie pripájacej škáry okenného rámu a muriva z interiéru</t>
  </si>
  <si>
    <t>-870298268</t>
  </si>
  <si>
    <t>160</t>
  </si>
  <si>
    <t>611000000001</t>
  </si>
  <si>
    <t>Okno plastové dvojkrídlové, horizontálne členené, spodné krídlo sklopné, horné otv.-sklopné,  zaskl.izolačným 3sklom, 1250x2000mm, podrob.špecifikácia podľa PD, pol. O1</t>
  </si>
  <si>
    <t>1083590728</t>
  </si>
  <si>
    <t>161</t>
  </si>
  <si>
    <t>611000000002</t>
  </si>
  <si>
    <t>Okno plastové jednokrídlové, otv.-sklopné,  zaskl.izolačným 3sklom, 750x1500mm, podrob.špecifikácia podľa PD, pol. O2</t>
  </si>
  <si>
    <t>647763276</t>
  </si>
  <si>
    <t>162</t>
  </si>
  <si>
    <t>611000000003</t>
  </si>
  <si>
    <t>Okno plastové jednokrídlové, otv.-sklopné,  zaskl.izolačným 3sklom, 650x1500mm, podrob.špecifikácia podľa PD, pol. O3</t>
  </si>
  <si>
    <t>1315787919</t>
  </si>
  <si>
    <t>163</t>
  </si>
  <si>
    <t>611000000004</t>
  </si>
  <si>
    <t>Okno plastové jednokrídlové, otv.-sklopné,  zaskl.izolačným 3sklom, 750x1000mm, podrob.špecifikácia podľa PD, pol. O4</t>
  </si>
  <si>
    <t>1894881942</t>
  </si>
  <si>
    <t>164</t>
  </si>
  <si>
    <t>611000000005</t>
  </si>
  <si>
    <t>Okno plastové dvojkrídlové, horizontálne členené, spodné krídlo sklopné, horné otv.-sklopné,  zaskl.izolačným 3sklom, 1170x2100mm, podrob.špecifikácia podľa PD, pol. O5</t>
  </si>
  <si>
    <t>-1129960337</t>
  </si>
  <si>
    <t>165</t>
  </si>
  <si>
    <t>611000000006</t>
  </si>
  <si>
    <t>Dvere plastové dvojkrídlové, otváravé s nadsvetlíkom, krídla š.800+500mm, spodná časť plná, horná časť a nadsvetlík zaskl.izolačným 3sklom, 1500 x2810mm, podrob.špecifikácia podľa PD, pol. D10</t>
  </si>
  <si>
    <t>-807552931</t>
  </si>
  <si>
    <t>166</t>
  </si>
  <si>
    <t>611000000007</t>
  </si>
  <si>
    <t>Dvere plastové jednokrídlové, otváravé s nadsvetlíkom, spodná časť plná, horná časť a nadsvetlík zaskl.izolačným 3sklom, 1000 x2810mm, podrob.špecifikácia podľa PD, pol. D11</t>
  </si>
  <si>
    <t>-520311757</t>
  </si>
  <si>
    <t>167</t>
  </si>
  <si>
    <t>766662112.S</t>
  </si>
  <si>
    <t>Montáž dverového krídla otočného jednokrídlového poldrážkového, do existujúcej zárubne, vrátane kovania</t>
  </si>
  <si>
    <t>-1723157007</t>
  </si>
  <si>
    <t>1+2+1+1+1+1+1+1</t>
  </si>
  <si>
    <t>168</t>
  </si>
  <si>
    <t>611610000401</t>
  </si>
  <si>
    <t>Dvere vnútorné jednokrídlové, plné, WC kovanie- kľučka/kľučka, 600x1970mm, pol. D1</t>
  </si>
  <si>
    <t>-186022978</t>
  </si>
  <si>
    <t>169</t>
  </si>
  <si>
    <t>611610000402</t>
  </si>
  <si>
    <t>Dvere vnútorné jednokrídlové, plné,  kovanie- kľučka/kľučka, 600x1970mm, pol. D2</t>
  </si>
  <si>
    <t>1425281234</t>
  </si>
  <si>
    <t>170</t>
  </si>
  <si>
    <t>611610000403</t>
  </si>
  <si>
    <t>Dvere vnútorné jednokrídlové, 2/3 zasklenie sklom nepriehľadným BEZPEČNOSTNÝM,  kovanie- kľučka/kľučka, 700x1970mm, pol. D3</t>
  </si>
  <si>
    <t>187588970</t>
  </si>
  <si>
    <t>171</t>
  </si>
  <si>
    <t>611610000404</t>
  </si>
  <si>
    <t>Dvere vnútorné jednokrídlové, 2/3 zasklenie sklom čírym BEZPEČNOSTNÝM,  kovanie- kľučka/kľučka, 700x1970mm, pol. D4</t>
  </si>
  <si>
    <t>615918983</t>
  </si>
  <si>
    <t>172</t>
  </si>
  <si>
    <t>611610000405</t>
  </si>
  <si>
    <t>Dvere vnútorné jednokrídlové, 2/3 zasklenie sklom čírym BEZPEČNOSTNÝM,  kovanie- kľučka/kľučka, 800x1970mm, pol. D5</t>
  </si>
  <si>
    <t>485463673</t>
  </si>
  <si>
    <t>173</t>
  </si>
  <si>
    <t>611610000406</t>
  </si>
  <si>
    <t>Dvere vnútorné jednokrídlové, 2/3 zasklenie sklom nepriehľadným BEZPEČNOSTNÝM,  kovanie- kľučka/kľučka, 800x1970mm, pol. D6</t>
  </si>
  <si>
    <t>-751736047</t>
  </si>
  <si>
    <t>174</t>
  </si>
  <si>
    <t>611610000407</t>
  </si>
  <si>
    <t>Dvere vnútorné jednokrídlové, 2/3 zasklenie sklom čírym BEZPEČNOSTNÝM,  kovanie- kľučka/kľučka, 800x1970mm, pol. D7</t>
  </si>
  <si>
    <t>-1407128363</t>
  </si>
  <si>
    <t>175</t>
  </si>
  <si>
    <t>611650001101</t>
  </si>
  <si>
    <t>Dvere vnútorné protipožiarne drevené EI EW 30 D3, šxv 800x1970 mm, požiarna výplň DTD, SK certifikát, CPL lamino 0,2 mm,vrátane kovania kľučka/kľučka. pol.D9</t>
  </si>
  <si>
    <t>-788280664</t>
  </si>
  <si>
    <t>176</t>
  </si>
  <si>
    <t>766662132.S</t>
  </si>
  <si>
    <t>Montáž dverového krídla otočného dvojkrídlového poldrážkového, do existujúcej zárubne, vrátane kovania</t>
  </si>
  <si>
    <t>1946796980</t>
  </si>
  <si>
    <t>177</t>
  </si>
  <si>
    <t>611610000410</t>
  </si>
  <si>
    <t>Dvere vnútorné 2krídlové, 2/3 zasklenie, sklo nepriehľadné BEZPEČNOSTNÉ,  kovanie- kľučka/kľučka, (800+400)x1970mm, pol. D8a</t>
  </si>
  <si>
    <t>531226556</t>
  </si>
  <si>
    <t>178</t>
  </si>
  <si>
    <t>611610000411</t>
  </si>
  <si>
    <t>Dvere vnútorné 2krídlové, 2/3 zasklenie, sklo číre,BEZPEČNOSTNÉ,  kovanie- kľučka/kľučka, (800+400)x1970mm, pol. D8b</t>
  </si>
  <si>
    <t>1345850225</t>
  </si>
  <si>
    <t>179</t>
  </si>
  <si>
    <t>766669116.S</t>
  </si>
  <si>
    <t>Montáž samozatvárača pre dverné krídla s hmotnosťou do 25 kg</t>
  </si>
  <si>
    <t>1772673868</t>
  </si>
  <si>
    <t>180</t>
  </si>
  <si>
    <t>549170000400.S</t>
  </si>
  <si>
    <t>Samozatvárač dverí do 25 kg hydraulický, rozmer 169x78x73,5 mm, pre dvere šírky max. 700 mm</t>
  </si>
  <si>
    <t>-318979686</t>
  </si>
  <si>
    <t>181</t>
  </si>
  <si>
    <t>766701111.S</t>
  </si>
  <si>
    <t>Montáž zárubní rámových pre dvere jednokrídlové</t>
  </si>
  <si>
    <t>1654576577</t>
  </si>
  <si>
    <t>182</t>
  </si>
  <si>
    <t>611810002700.S</t>
  </si>
  <si>
    <t>Zárubňa vnútorná obložková, šírka 600-900 mm, výška 1970 mm, DTD doska, povrch CPL laminát, pre stenu hrúbky 60-170 mm, pre jednokrídlové dvere</t>
  </si>
  <si>
    <t>267485213</t>
  </si>
  <si>
    <t>183</t>
  </si>
  <si>
    <t>766701121.S</t>
  </si>
  <si>
    <t>Montáž zárubní rámových pre dvere dvojkrídlové</t>
  </si>
  <si>
    <t>504644258</t>
  </si>
  <si>
    <t>184</t>
  </si>
  <si>
    <t>611810000500.S</t>
  </si>
  <si>
    <t>Zárubňa vnútorná rámová, dĺžka 1250-1850 mm, výška 1970 mm, DTD doska, povrch CPL laminát, pre dvere dvojkrídlové</t>
  </si>
  <si>
    <t>317890302</t>
  </si>
  <si>
    <t>185</t>
  </si>
  <si>
    <t>998766201.S</t>
  </si>
  <si>
    <t>Presun hmot pre konštrukcie stolárske v objektoch výšky do 6 m</t>
  </si>
  <si>
    <t>2095590255</t>
  </si>
  <si>
    <t>767</t>
  </si>
  <si>
    <t>Konštrukcie doplnkové kovové</t>
  </si>
  <si>
    <t>186</t>
  </si>
  <si>
    <t>767330308.S</t>
  </si>
  <si>
    <t>Montáž oblej alebo polchej striešky od steny nad vchodové dvere z komorového polykarbonátu resp. akrylátu nad 1900 do 2700 mm</t>
  </si>
  <si>
    <t>1646659826</t>
  </si>
  <si>
    <t>187</t>
  </si>
  <si>
    <t>553580019501</t>
  </si>
  <si>
    <t>Celosklená markíza nad vstupom, bezp.sklo, kotvenie do žb prekladu, 2520x1300, ozn.MA</t>
  </si>
  <si>
    <t>1982290342</t>
  </si>
  <si>
    <t>188</t>
  </si>
  <si>
    <t>767590210.S</t>
  </si>
  <si>
    <t>Montáž čistiacej rohože gumenej na podlahu</t>
  </si>
  <si>
    <t>2100650512</t>
  </si>
  <si>
    <t>1,015*0,6</t>
  </si>
  <si>
    <t>189</t>
  </si>
  <si>
    <t>697510004600.S</t>
  </si>
  <si>
    <t>Gumová čistiaca rohož, výška rohože 23 mm</t>
  </si>
  <si>
    <t>514124439</t>
  </si>
  <si>
    <t>190</t>
  </si>
  <si>
    <t>767590225.S</t>
  </si>
  <si>
    <t>Montáž hliníkového rámu L k čistiacim rohožiam</t>
  </si>
  <si>
    <t>1488436750</t>
  </si>
  <si>
    <t>2*(0,6+1,015)</t>
  </si>
  <si>
    <t>191</t>
  </si>
  <si>
    <t>697590000100.S</t>
  </si>
  <si>
    <t>Zápustný hliníkový rám L 25x20x3 mm, L 20x25x3 mm; L30x20x3 mm; k čistiacej rohoži</t>
  </si>
  <si>
    <t>167809384</t>
  </si>
  <si>
    <t>192</t>
  </si>
  <si>
    <t>767661500.S</t>
  </si>
  <si>
    <t>Montáž interierovej žalúzie hliníkovej lamelovej štandardnej</t>
  </si>
  <si>
    <t>1201033507</t>
  </si>
  <si>
    <t>(1,25*2,0)*9</t>
  </si>
  <si>
    <t>(0,75*1,5)</t>
  </si>
  <si>
    <t>(0,65*1,5)</t>
  </si>
  <si>
    <t>(0,75*1,0)</t>
  </si>
  <si>
    <t>(1,17*2,1)*2</t>
  </si>
  <si>
    <t>193</t>
  </si>
  <si>
    <t>611530061300.S</t>
  </si>
  <si>
    <t>Žalúzie interiérové hliníkové, lamela šírky 18/25 mm, biela, bez vedenia</t>
  </si>
  <si>
    <t>-1002447273</t>
  </si>
  <si>
    <t>194</t>
  </si>
  <si>
    <t>611530061500.S</t>
  </si>
  <si>
    <t>Bočné vedenie pre žalúzie, silikónové lanko</t>
  </si>
  <si>
    <t>-530179294</t>
  </si>
  <si>
    <t>2*14</t>
  </si>
  <si>
    <t>195</t>
  </si>
  <si>
    <t>767832100.S</t>
  </si>
  <si>
    <t xml:space="preserve">Montáž rebríkov do muriva </t>
  </si>
  <si>
    <t>171424818</t>
  </si>
  <si>
    <t>196</t>
  </si>
  <si>
    <t>553000000001</t>
  </si>
  <si>
    <t>Požiarny rebrík dl.4970mm, podrob.špecifikácia podľa PD, pol. PR-Z</t>
  </si>
  <si>
    <t>109828277</t>
  </si>
  <si>
    <t>197</t>
  </si>
  <si>
    <t>998767201.S</t>
  </si>
  <si>
    <t>Presun hmôt pre kovové stavebné doplnkové konštrukcie v objektoch výšky do 6 m</t>
  </si>
  <si>
    <t>1769630476</t>
  </si>
  <si>
    <t>771</t>
  </si>
  <si>
    <t>Podlahy z dlaždíc</t>
  </si>
  <si>
    <t>198</t>
  </si>
  <si>
    <t>771415014.S</t>
  </si>
  <si>
    <t>Montáž soklíkov z obkladačiek do tmelu</t>
  </si>
  <si>
    <t>416040161</t>
  </si>
  <si>
    <t>"107" 2*(1,35+1,55)-0,6*2</t>
  </si>
  <si>
    <t>199</t>
  </si>
  <si>
    <t>597640001201</t>
  </si>
  <si>
    <t>Soklík keramický</t>
  </si>
  <si>
    <t>49035707</t>
  </si>
  <si>
    <t>ks*1,02</t>
  </si>
  <si>
    <t>200</t>
  </si>
  <si>
    <t>771575109.S</t>
  </si>
  <si>
    <t>Montáž podláh z dlaždíc keramických do tmelu veľ. 300 x 300 mm</t>
  </si>
  <si>
    <t>-1037142667</t>
  </si>
  <si>
    <t>"p2</t>
  </si>
  <si>
    <t>"105" 8,3</t>
  </si>
  <si>
    <t>"107" 2,09</t>
  </si>
  <si>
    <t>201</t>
  </si>
  <si>
    <t>597740001600.S</t>
  </si>
  <si>
    <t>Dlaždice keramické, lxvxhr 297x297x8 mm, hutné glazované</t>
  </si>
  <si>
    <t>-603603838</t>
  </si>
  <si>
    <t>21,9*1,02 'Přepočítané koeficientom množstva</t>
  </si>
  <si>
    <t>202</t>
  </si>
  <si>
    <t>998771201.S</t>
  </si>
  <si>
    <t>Presun hmôt pre podlahy z dlaždíc v objektoch výšky do 6m</t>
  </si>
  <si>
    <t>1141557206</t>
  </si>
  <si>
    <t>775</t>
  </si>
  <si>
    <t>Podlahy vlysové a parketové</t>
  </si>
  <si>
    <t>203</t>
  </si>
  <si>
    <t>775413130.S</t>
  </si>
  <si>
    <t>Montáž podlahových soklíkov alebo líšt obvodových lepením</t>
  </si>
  <si>
    <t>-32988640</t>
  </si>
  <si>
    <t>"pvc-l</t>
  </si>
  <si>
    <t>"101"  2*(2,45+1,8)-1,3-1,5-0,8*2+0,66*2+0,2*2</t>
  </si>
  <si>
    <t>"102" 2*(2,45+3,85)-0,8*2-0,7-0,6</t>
  </si>
  <si>
    <t>"103" 2*(11,25+7,0)-0,8*2-1,3-1,2</t>
  </si>
  <si>
    <t>"104" 2*(9,4+4,75)-1,3-0,8+0,2*2*2</t>
  </si>
  <si>
    <t>204</t>
  </si>
  <si>
    <t>611990004100.R</t>
  </si>
  <si>
    <t>PVC soklová lišta</t>
  </si>
  <si>
    <t>-718587864</t>
  </si>
  <si>
    <t>pvcl*1,02</t>
  </si>
  <si>
    <t>205</t>
  </si>
  <si>
    <t>775413220.S</t>
  </si>
  <si>
    <t>Montáž prechodovej lišty priskrutkovaním</t>
  </si>
  <si>
    <t>-1774186576</t>
  </si>
  <si>
    <t>0,6*3+0,7*2+0,8*3+1,2*2</t>
  </si>
  <si>
    <t>206</t>
  </si>
  <si>
    <t>611990001100.S</t>
  </si>
  <si>
    <t>Lišta prechodová skrutkovacia, šírka 40 mm</t>
  </si>
  <si>
    <t>1882571377</t>
  </si>
  <si>
    <t>8*1,01 'Přepočítané koeficientom množstva</t>
  </si>
  <si>
    <t>207</t>
  </si>
  <si>
    <t>998775201.S</t>
  </si>
  <si>
    <t>Presun hmôt pre podlahy vlysové a parketové v objektoch výšky do 6 m</t>
  </si>
  <si>
    <t>-1310725287</t>
  </si>
  <si>
    <t>776</t>
  </si>
  <si>
    <t>Podlahy povlakové</t>
  </si>
  <si>
    <t>208</t>
  </si>
  <si>
    <t>776541100.S</t>
  </si>
  <si>
    <t>Lepenie povlakových podláh PVC heterogénnych v pásoch</t>
  </si>
  <si>
    <t>-1578075735</t>
  </si>
  <si>
    <t>"p1</t>
  </si>
  <si>
    <t>209</t>
  </si>
  <si>
    <t>284110000110.S</t>
  </si>
  <si>
    <t>Podlaha PVC heterogénna, hrúbka do 2,5 mm</t>
  </si>
  <si>
    <t>-1533573918</t>
  </si>
  <si>
    <t>p1*1,03</t>
  </si>
  <si>
    <t>210</t>
  </si>
  <si>
    <t>776572310.S</t>
  </si>
  <si>
    <t>Lepenie textilných podláh - kobercov z pásov</t>
  </si>
  <si>
    <t>288193637</t>
  </si>
  <si>
    <t>"p1 (pvc+koberec)</t>
  </si>
  <si>
    <t>211</t>
  </si>
  <si>
    <t>697410001700.S</t>
  </si>
  <si>
    <t>Koberec všívaný metrážny</t>
  </si>
  <si>
    <t>1282102444</t>
  </si>
  <si>
    <t>p1k*1,05</t>
  </si>
  <si>
    <t>212</t>
  </si>
  <si>
    <t>998776201.S</t>
  </si>
  <si>
    <t>Presun hmôt pre podlahy povlakové v objektoch výšky do 6 m</t>
  </si>
  <si>
    <t>664166484</t>
  </si>
  <si>
    <t>781</t>
  </si>
  <si>
    <t>Obklady</t>
  </si>
  <si>
    <t>213</t>
  </si>
  <si>
    <t>781445017.S</t>
  </si>
  <si>
    <t>Montáž obkladov vnútor. stien z obkladačiek kladených do tmelu veľ. 300x200 mm</t>
  </si>
  <si>
    <t>-663279677</t>
  </si>
  <si>
    <t>2*(6,1+1,5)*2,1-0,65*1,5-0,7*1,97*2-0,8*1,97</t>
  </si>
  <si>
    <t>2*(1,7+4,75)*2,1-0,7*1,97-0,75*1,5</t>
  </si>
  <si>
    <t>2*(0,8+2,75)*2,1-0,6*1,97*2</t>
  </si>
  <si>
    <t>2*(0,8+1,55)*2,1-0,75*1,0</t>
  </si>
  <si>
    <t>214</t>
  </si>
  <si>
    <t>597640000701</t>
  </si>
  <si>
    <t>Obkladačky keramické glazované jednofarebné hladké lxv 300x200</t>
  </si>
  <si>
    <t>-1920746449</t>
  </si>
  <si>
    <t>76,36*1,02 'Přepočítané koeficientom množstva</t>
  </si>
  <si>
    <t>215</t>
  </si>
  <si>
    <t>781491111.S</t>
  </si>
  <si>
    <t>Montáž plastových profilov pre obklad do tmelu - roh steny</t>
  </si>
  <si>
    <t>2045230868</t>
  </si>
  <si>
    <t>216</t>
  </si>
  <si>
    <t>283100100001</t>
  </si>
  <si>
    <t>Lišta obkladacia, rohová</t>
  </si>
  <si>
    <t>-1958593871</t>
  </si>
  <si>
    <t>19,93</t>
  </si>
  <si>
    <t>19,93*1,02 'Přepočítané koeficientom množstva</t>
  </si>
  <si>
    <t>217</t>
  </si>
  <si>
    <t>998781201.S</t>
  </si>
  <si>
    <t>Presun hmôt pre obklady keramické v objektoch výšky do 6 m</t>
  </si>
  <si>
    <t>-2112842404</t>
  </si>
  <si>
    <t>783</t>
  </si>
  <si>
    <t>Nátery</t>
  </si>
  <si>
    <t>218</t>
  </si>
  <si>
    <t>783522000</t>
  </si>
  <si>
    <t>Nátery klamp. konštr. syntet. na vzduchu schnúce dvojnás. so základného náterom reakt. farbou - 105µm</t>
  </si>
  <si>
    <t>938043619</t>
  </si>
  <si>
    <t>2*3,14*0,05*(7,4+7,4)</t>
  </si>
  <si>
    <t>3,14*0,075*2*(29,2+13,3)</t>
  </si>
  <si>
    <t>0,25*3</t>
  </si>
  <si>
    <t>784</t>
  </si>
  <si>
    <t>Maľby</t>
  </si>
  <si>
    <t>219</t>
  </si>
  <si>
    <t>784410030</t>
  </si>
  <si>
    <t>Oblepenie soklov, stykov, okrajov a iných zariadení, výšky miestnosti do 3,80 m</t>
  </si>
  <si>
    <t>1602191892</t>
  </si>
  <si>
    <t>220</t>
  </si>
  <si>
    <t>784410100</t>
  </si>
  <si>
    <t>Penetrovanie jednonásobné jemnozrnných podkladov výšky do 3,80 m</t>
  </si>
  <si>
    <t>844290856</t>
  </si>
  <si>
    <t>omste*1,1</t>
  </si>
  <si>
    <t>-obkl</t>
  </si>
  <si>
    <t>221</t>
  </si>
  <si>
    <t>784452471</t>
  </si>
  <si>
    <t>Maľby z maliarskych zmesí Primalex, Farmal, ručne nanášané tónované s bielym stropom dvojnásobné na jemnozrnný podklad výšky do 3,80 m</t>
  </si>
  <si>
    <t>-1019405782</t>
  </si>
  <si>
    <t>HZS</t>
  </si>
  <si>
    <t>Hodinové zúčtovacie sadzby</t>
  </si>
  <si>
    <t>222</t>
  </si>
  <si>
    <t>HZS000111</t>
  </si>
  <si>
    <t>Stavebno montážne práce menej náročne, pomocné alebo manupulačné (Tr 1) v rozsahu viac ako 8 hodín</t>
  </si>
  <si>
    <t>hod</t>
  </si>
  <si>
    <t>512</t>
  </si>
  <si>
    <t>1646978765</t>
  </si>
  <si>
    <t>"vysekanie drážok, rýh a prestupov pre rozvody inštalácií</t>
  </si>
  <si>
    <t>8*3</t>
  </si>
  <si>
    <t>"nepredvídané, resp. nešpecifikované drobné búracie práce</t>
  </si>
  <si>
    <t>VRN</t>
  </si>
  <si>
    <t>Vedľajšie rozpočtové náklady</t>
  </si>
  <si>
    <t>VRN06</t>
  </si>
  <si>
    <t>Zariadenie staveniska</t>
  </si>
  <si>
    <t>223</t>
  </si>
  <si>
    <t>000600011</t>
  </si>
  <si>
    <t xml:space="preserve">Zariadenie staveniska </t>
  </si>
  <si>
    <t>1024</t>
  </si>
  <si>
    <t>747866976</t>
  </si>
  <si>
    <t>002 - Vykurovanie</t>
  </si>
  <si>
    <t xml:space="preserve">.                            </t>
  </si>
  <si>
    <t>D1 - PRÁCE A DODÁVKY HSV</t>
  </si>
  <si>
    <t xml:space="preserve">    1 - ZEMNE PRÁCE</t>
  </si>
  <si>
    <t xml:space="preserve">    4 - VODOROVNÉ KONŠTRUKCIE</t>
  </si>
  <si>
    <t xml:space="preserve">    9 - OSTATNÉ KONŠTRUKCIE A PRÁCE</t>
  </si>
  <si>
    <t>D2 - PRÁCE A DODÁVKY PSV</t>
  </si>
  <si>
    <t xml:space="preserve">    722 - Vnútorný vodovod</t>
  </si>
  <si>
    <t xml:space="preserve">    733 - Rozvod potrubia</t>
  </si>
  <si>
    <t xml:space="preserve">    734 - Armatúry</t>
  </si>
  <si>
    <t xml:space="preserve">    735 - Vykurovacie telesá</t>
  </si>
  <si>
    <t>D3 - PRÁCE A DODÁVKY M</t>
  </si>
  <si>
    <t xml:space="preserve">    272 - Vedenia rúrové vonkajšie - plynovody</t>
  </si>
  <si>
    <t>D1</t>
  </si>
  <si>
    <t>PRÁCE A DODÁVKY HSV</t>
  </si>
  <si>
    <t>ZEMNE PRÁCE</t>
  </si>
  <si>
    <t>11001-1010</t>
  </si>
  <si>
    <t>Vytýčenie trasy siete v rovine</t>
  </si>
  <si>
    <t>km</t>
  </si>
  <si>
    <t>13220-1209</t>
  </si>
  <si>
    <t>Príplatok za lepivosť horniny tr.3 v rýhach š. do 200 cm</t>
  </si>
  <si>
    <t>13221-1201</t>
  </si>
  <si>
    <t>132201209Hĺbenie rýh šírka nad 60 cm v hornine 3 ručne</t>
  </si>
  <si>
    <t>16110-1101</t>
  </si>
  <si>
    <t>Zvislé premiestnenie výkopu horn. tr. 1-4 nad 1 m do 2,5 m</t>
  </si>
  <si>
    <t>17420-1101</t>
  </si>
  <si>
    <t>Zásyp nezhutnený jám, rýh, šachiet alebo okolo objektu</t>
  </si>
  <si>
    <t>17510-1101</t>
  </si>
  <si>
    <t>Obsyp potrubia bez prehodenia sypaniny</t>
  </si>
  <si>
    <t>17510-1109</t>
  </si>
  <si>
    <t>Obsyp potrubia príplatok za prehodenie sypaniny</t>
  </si>
  <si>
    <t>VODOROVNÉ KONŠTRUKCIE</t>
  </si>
  <si>
    <t>45154-1111</t>
  </si>
  <si>
    <t>Lôžko pod potrubie, v otvorenom výkope z piesku</t>
  </si>
  <si>
    <t>OSTATNÉ KONŠTRUKCIE A PRÁCE</t>
  </si>
  <si>
    <t>97514-1120</t>
  </si>
  <si>
    <t>Jadrové vrty diamantovými korunkami do D 200 mm do stien betónových alebo obkladov</t>
  </si>
  <si>
    <t>cm</t>
  </si>
  <si>
    <t>99827-1101</t>
  </si>
  <si>
    <t>Presun hmôt pre lôžko a obsyp vonkajšieho  potrubia</t>
  </si>
  <si>
    <t>D2</t>
  </si>
  <si>
    <t>PRÁCE A DODÁVKY PSV</t>
  </si>
  <si>
    <t>722</t>
  </si>
  <si>
    <t>Vnútorný vodovod</t>
  </si>
  <si>
    <t>72218-2114</t>
  </si>
  <si>
    <t>Ochrana potrubia izoláciou Mirelon DN 32</t>
  </si>
  <si>
    <t>72218-2115</t>
  </si>
  <si>
    <t>Ochrana potrubia izoláciou Mirelon DN 40</t>
  </si>
  <si>
    <t>72299-9904</t>
  </si>
  <si>
    <t>Vnútorný vodovod HZS T4</t>
  </si>
  <si>
    <t>99872-2101</t>
  </si>
  <si>
    <t>Presun hmôt pre vnút. vodovod v objektoch výšky do 6 m</t>
  </si>
  <si>
    <t>733</t>
  </si>
  <si>
    <t>Rozvod potrubia</t>
  </si>
  <si>
    <t>73311-3117</t>
  </si>
  <si>
    <t>Prípl. za zhotovenie prípojky z rúrok závitových DN 40</t>
  </si>
  <si>
    <t>kus</t>
  </si>
  <si>
    <t>73312-2207</t>
  </si>
  <si>
    <t>Potrubie z uhlíkovej ocele hladké spojované lisovaním DN 40</t>
  </si>
  <si>
    <t>73316-5540</t>
  </si>
  <si>
    <t>Potrubie z rúrok REHAU RAUTITAN flex DN 40,0x5,5 mm v tyčiach</t>
  </si>
  <si>
    <t>73316-5550</t>
  </si>
  <si>
    <t>Potrubie z rúrok REHAU RAUTITAN flex DN 50,0x6,9 mm v tyčiach</t>
  </si>
  <si>
    <t>73317-3333</t>
  </si>
  <si>
    <t>Potrubie vykurov z rúrok z polyetylénu NRG HeatFlex-predizol 2x ( 63/51,4/5,8 )-s ochr.trubkou D202</t>
  </si>
  <si>
    <t>73319-0107</t>
  </si>
  <si>
    <t>Tlaková skúška potrubia a ocel. rúrok závitových do DN 40</t>
  </si>
  <si>
    <t>286 3E1203</t>
  </si>
  <si>
    <t>Manžeta tesniaca NRG HeatFlex</t>
  </si>
  <si>
    <t>286 3E1301</t>
  </si>
  <si>
    <t>Prechod D63</t>
  </si>
  <si>
    <t>73339-1102</t>
  </si>
  <si>
    <t>Tlaková skúška potrubia plastového do d 50</t>
  </si>
  <si>
    <t>73339-1103</t>
  </si>
  <si>
    <t>Tlaková skúška potrubia plastového do d 75</t>
  </si>
  <si>
    <t>73399-9904</t>
  </si>
  <si>
    <t>Rozvod potrubia, HZS T4</t>
  </si>
  <si>
    <t>99873-3101</t>
  </si>
  <si>
    <t>Presun hmôt pre potrubie UK v objektoch výšky do 6 m</t>
  </si>
  <si>
    <t>734</t>
  </si>
  <si>
    <t>Armatúry</t>
  </si>
  <si>
    <t>73420-0822</t>
  </si>
  <si>
    <t>Demontáž armatúr s dvoma závitmi do G 1</t>
  </si>
  <si>
    <t>73420-9103</t>
  </si>
  <si>
    <t>Montáž armatúr s jedným závitom G 1/2</t>
  </si>
  <si>
    <t>422 606000</t>
  </si>
  <si>
    <t>Odvzdušňovač 162002 DN15</t>
  </si>
  <si>
    <t>73420-9113</t>
  </si>
  <si>
    <t>Montáž armatúr s dvoma závitmi G 1/2</t>
  </si>
  <si>
    <t>551 2D0351</t>
  </si>
  <si>
    <t>Hlavica termostatická HERZ-DESIGN - 1923006</t>
  </si>
  <si>
    <t>551 2D1602</t>
  </si>
  <si>
    <t>Ventil HERZ-TS-90, priamy 1/2"- 1772391</t>
  </si>
  <si>
    <t>551 2D2102</t>
  </si>
  <si>
    <t>Ventil spiatočkový HERZ-RL-5, priamy 1/2"- 1392301</t>
  </si>
  <si>
    <t>66</t>
  </si>
  <si>
    <t>73420-9114</t>
  </si>
  <si>
    <t>Montáž armatúr s dvoma závitmi G 3/4</t>
  </si>
  <si>
    <t>68</t>
  </si>
  <si>
    <t>73420-9115</t>
  </si>
  <si>
    <t>Montáž armatúr s dvoma závitmi G 1</t>
  </si>
  <si>
    <t>70</t>
  </si>
  <si>
    <t>73423-1215</t>
  </si>
  <si>
    <t>Ventily uzavieracie závitové Ve 3001 G 1</t>
  </si>
  <si>
    <t>422 1C0502</t>
  </si>
  <si>
    <t>Ventil uzatvárací 4415 G STRÖMAX-G - DN 20 - 1441502</t>
  </si>
  <si>
    <t>73499-9904</t>
  </si>
  <si>
    <t>Armatúry, HZS T4</t>
  </si>
  <si>
    <t>99873-4101</t>
  </si>
  <si>
    <t>Presun hmôt pre armatúry UK v objektoch výšky do 6 m</t>
  </si>
  <si>
    <t>245 510610</t>
  </si>
  <si>
    <t>Miešacia sada na nastavenie konštantnej teploty REHAU</t>
  </si>
  <si>
    <t>l</t>
  </si>
  <si>
    <t>Vykurovacie telesá</t>
  </si>
  <si>
    <t>73500-0912</t>
  </si>
  <si>
    <t>Vyregulovanie ventilov a kohútov s termost. ovlád. pri oprav</t>
  </si>
  <si>
    <t>73515-1822</t>
  </si>
  <si>
    <t>Demontáž vykurovacích telies panelových dvojrad. do 2820 mm</t>
  </si>
  <si>
    <t>553 468530</t>
  </si>
  <si>
    <t>Držiak KORAD</t>
  </si>
  <si>
    <t>73515-8120</t>
  </si>
  <si>
    <t>Vykur. telesá panel. 2 radové, tlak. skúšky telies vodou</t>
  </si>
  <si>
    <t>73515-9340</t>
  </si>
  <si>
    <t>Montáž vyk. telies panel. do 2820mm okrem VSŽ a rúrk.</t>
  </si>
  <si>
    <t>73519-0911</t>
  </si>
  <si>
    <t>Opr. vykur. telies, demontáž konzol radiatorových</t>
  </si>
  <si>
    <t>73519-1905</t>
  </si>
  <si>
    <t>Opr. vykur. telies, odvzdušnenie telesa</t>
  </si>
  <si>
    <t>73519-1910</t>
  </si>
  <si>
    <t>Opr. vykur. telies, napustenie vody do vykur. telies</t>
  </si>
  <si>
    <t>73551-9010</t>
  </si>
  <si>
    <t>Montáž podlahového vykurovania syst./Pedotherm, Gabotherm a pod.,.../</t>
  </si>
  <si>
    <t>831 A00102</t>
  </si>
  <si>
    <t>Rúrka RAUTHERM S 17 - 136140-005</t>
  </si>
  <si>
    <t>831 A00202</t>
  </si>
  <si>
    <t>Rúrka ochranná 16/17 - 137140</t>
  </si>
  <si>
    <t>831 A00402</t>
  </si>
  <si>
    <t>Doska systémová NP vario s PST 17/15 hr.39 mm - 246124-001</t>
  </si>
  <si>
    <t>831 A01001</t>
  </si>
  <si>
    <t>Objímka násuvná 17 - 250297-002</t>
  </si>
  <si>
    <t>831 A01301</t>
  </si>
  <si>
    <t>Pás izolačný okrajový s profilom, hr.10 mm , výš.180 mm - 264411-002</t>
  </si>
  <si>
    <t>831 A01302</t>
  </si>
  <si>
    <t>Profil dilatačný, hr.10, výš.100, dĺ.1200 mm - 239243-001</t>
  </si>
  <si>
    <t>831 A01303</t>
  </si>
  <si>
    <t>Prísada do cementových poterov P - 256374-003</t>
  </si>
  <si>
    <t>kg</t>
  </si>
  <si>
    <t>831 A01309</t>
  </si>
  <si>
    <t>Ohyb rúrkový 90st.s vytvarovaným upínacím okom - 228950-001</t>
  </si>
  <si>
    <t>831 A01603</t>
  </si>
  <si>
    <t>Rozdeľovač HKV-D SX 4 - 250647-002</t>
  </si>
  <si>
    <t>831 A01609</t>
  </si>
  <si>
    <t>Rozdeľovač HKV-D SX 10 - 250707-002</t>
  </si>
  <si>
    <t>831 A01804</t>
  </si>
  <si>
    <t>Skrinka rozdeľovača AP 3 max./ 10 okruhov - 289334-900</t>
  </si>
  <si>
    <t>831 A01805</t>
  </si>
  <si>
    <t>Skrinka rozdeľovača AP 4 max./ 12 okruhov - 289335-900</t>
  </si>
  <si>
    <t>73599-9904</t>
  </si>
  <si>
    <t>Vykurovacie telesá, HZS T4</t>
  </si>
  <si>
    <t>99873-5101</t>
  </si>
  <si>
    <t>Presun hmôt pre vykur. telesá UK v objektoch výšky do 6 m</t>
  </si>
  <si>
    <t>D3</t>
  </si>
  <si>
    <t>PRÁCE A DODÁVKY M</t>
  </si>
  <si>
    <t>272</t>
  </si>
  <si>
    <t>Vedenia rúrové vonkajšie - plynovody</t>
  </si>
  <si>
    <t>80322-3000</t>
  </si>
  <si>
    <t>Uloženie PE fólie na obsyp</t>
  </si>
  <si>
    <t>283 2F0513</t>
  </si>
  <si>
    <t>Fólia výstražná Zelená, šír.700, hr.0,08 mm - 84 30 82</t>
  </si>
  <si>
    <t>286 3K2301</t>
  </si>
  <si>
    <t>Záves kompletný potrubný do DN50</t>
  </si>
  <si>
    <t>003 - Zdravotechnika</t>
  </si>
  <si>
    <t xml:space="preserve">.                                 </t>
  </si>
  <si>
    <t xml:space="preserve">    D2 - ZEMNE PRÁCE spolu:</t>
  </si>
  <si>
    <t xml:space="preserve">    3 - ZVISLÉ A KOMPLETNÉ KONŠTRUKCIE</t>
  </si>
  <si>
    <t xml:space="preserve">    D3 - ZVISLÉ A KOMPLETNÉ KONŠTRUKCIE spolu:</t>
  </si>
  <si>
    <t xml:space="preserve">    D4 - VODOROVNÉ KONŠTRUKCIE spolu:</t>
  </si>
  <si>
    <t xml:space="preserve">    8 - RÚROVÉ VEDENIA</t>
  </si>
  <si>
    <t xml:space="preserve">    D5 - RÚROVÉ VEDENIA spolu:</t>
  </si>
  <si>
    <t>D6 - PRÁCE A DODÁVKY HSV spolu:</t>
  </si>
  <si>
    <t>D7 - PRÁCE A DODÁVKY PSV</t>
  </si>
  <si>
    <t xml:space="preserve">    71 - IZOLÁCIE</t>
  </si>
  <si>
    <t xml:space="preserve">    D8 - Izolácie tepelné spolu:</t>
  </si>
  <si>
    <t xml:space="preserve">    D9 - IZOLÁCIE spolu:</t>
  </si>
  <si>
    <t xml:space="preserve">    72 - ZDRAVOTNO - TECHNICKÉ INŠTALÁCIE</t>
  </si>
  <si>
    <t xml:space="preserve">    721 - Vnútorná kanalizácia</t>
  </si>
  <si>
    <t xml:space="preserve">    D10 - Vnútorná kanalizácia spolu:</t>
  </si>
  <si>
    <t xml:space="preserve">    D11 - Vnútorný vodovod spolu:</t>
  </si>
  <si>
    <t xml:space="preserve">    724 - Strojné vybavenie</t>
  </si>
  <si>
    <t xml:space="preserve">    D12 - Strojné vybavenie spolu:</t>
  </si>
  <si>
    <t xml:space="preserve">    725 - Zariaďovacie predmety</t>
  </si>
  <si>
    <t xml:space="preserve">    D13 - Zariaďovacie predmety spolu:</t>
  </si>
  <si>
    <t xml:space="preserve">    D14 - ZDRAVOTNO - TECHNICKÉ INŠTALÁCIE spolu:</t>
  </si>
  <si>
    <t>D15 - PRÁCE A DODÁVKY PSV spolu:</t>
  </si>
  <si>
    <t>13220-1102</t>
  </si>
  <si>
    <t>Hĺbenie rýh šírka do 60 cm v horn. tr. 3 nad 100 m3</t>
  </si>
  <si>
    <t>583 336200</t>
  </si>
  <si>
    <t>Kamenivo ťažené hrubé 4-8</t>
  </si>
  <si>
    <t>583 438960</t>
  </si>
  <si>
    <t>Kamenivo drvené hrubé 8-32</t>
  </si>
  <si>
    <t>13220-1109</t>
  </si>
  <si>
    <t>Príplatok za lepivosť horniny tr. 3 v rýhach š. do 60 cm</t>
  </si>
  <si>
    <t>16260-1102</t>
  </si>
  <si>
    <t>Vodorovné premiestnenie výkopu do 5000 m horn. tr. 1-4</t>
  </si>
  <si>
    <t>16710-1103</t>
  </si>
  <si>
    <t>Skladanie alebo prekladanie výkopu v horn. tr. 1-4</t>
  </si>
  <si>
    <t>17120-1201</t>
  </si>
  <si>
    <t>Uloženie sypaniny na skládku</t>
  </si>
  <si>
    <t>17120-1206</t>
  </si>
  <si>
    <t>Poplatok za uloženie sypaniny na skládky - zákonný poplatok</t>
  </si>
  <si>
    <t>17410-1001</t>
  </si>
  <si>
    <t>Zásyp zhutnený jám, šachiet, rýh, zárezov alebo okolo objektov do 100 m3</t>
  </si>
  <si>
    <t>ZEMNE PRÁCE spolu:</t>
  </si>
  <si>
    <t>ZVISLÉ A KOMPLETNÉ KONŠTRUKCIE</t>
  </si>
  <si>
    <t>38612-0006</t>
  </si>
  <si>
    <t>Osadenie betónovej šachty</t>
  </si>
  <si>
    <t>ZVISLÉ A KOMPLETNÉ KONŠTRUKCIE spolu:</t>
  </si>
  <si>
    <t>45157-3111</t>
  </si>
  <si>
    <t>Lôžko pod potrubie, stoky v otvorenom výkope z piesku a štrkopiesku</t>
  </si>
  <si>
    <t>D4</t>
  </si>
  <si>
    <t>VODOROVNÉ KONŠTRUKCIE spolu:</t>
  </si>
  <si>
    <t>RÚROVÉ VEDENIA</t>
  </si>
  <si>
    <t>83126-3195</t>
  </si>
  <si>
    <t>Príplatok za zhotovenie kanalizačnej prípojky DN 100-300</t>
  </si>
  <si>
    <t>87116-1121</t>
  </si>
  <si>
    <t>Montáž potrubia z tlakových rúrok polyetylénových d 32</t>
  </si>
  <si>
    <t>87125-1111</t>
  </si>
  <si>
    <t>Montáž potrubia z tlakových rúrok z tvrdého PVC d 110, tesnených gumovým krúžkom</t>
  </si>
  <si>
    <t>87131-1111</t>
  </si>
  <si>
    <t>Montáž potrubia z tlakových rúrok z tvrdého PVC d 160, tesnených gumovým krúžkom</t>
  </si>
  <si>
    <t>87137-3121</t>
  </si>
  <si>
    <t>Montáž potrubia z kanalizačných rúr z PVC v otvorenom výkope do 20% DN 300, tesnenie gum. krúžkami</t>
  </si>
  <si>
    <t>87917-2199</t>
  </si>
  <si>
    <t>Príplatok za montáž vodovodných prípojok DN 32-80</t>
  </si>
  <si>
    <t>286 110100</t>
  </si>
  <si>
    <t>Rúrka PVC kanalizačná spoj gum. krúžkom 110x3,2x5000</t>
  </si>
  <si>
    <t>286 110200</t>
  </si>
  <si>
    <t>Rúrka PVC kanalizačná spoj gum. krúžkom 160x4,7x5000</t>
  </si>
  <si>
    <t>286 1D0202</t>
  </si>
  <si>
    <t>Potrubie vodovodné PE100, PN16, SDR11 - 32 x 3,0 x 100m</t>
  </si>
  <si>
    <t>D5</t>
  </si>
  <si>
    <t>RÚROVÉ VEDENIA spolu:</t>
  </si>
  <si>
    <t>D6</t>
  </si>
  <si>
    <t>PRÁCE A DODÁVKY HSV spolu:</t>
  </si>
  <si>
    <t>D7</t>
  </si>
  <si>
    <t>IZOLÁCIE</t>
  </si>
  <si>
    <t>71346-2131</t>
  </si>
  <si>
    <t>Montáž tep. izolácie potrubia skružami PE prilepené na potr. DN 16</t>
  </si>
  <si>
    <t>71346-2132</t>
  </si>
  <si>
    <t>Montáž tep. izolácie potrubia skružami PE prilepené na potr. DN 20</t>
  </si>
  <si>
    <t>71346-2133</t>
  </si>
  <si>
    <t>Montáž tep. izolácie potrubia skružami PE prilepené na potr. DN 25</t>
  </si>
  <si>
    <t>D8</t>
  </si>
  <si>
    <t>Izolácie tepelné spolu:</t>
  </si>
  <si>
    <t>D9</t>
  </si>
  <si>
    <t>IZOLÁCIE spolu:</t>
  </si>
  <si>
    <t>ZDRAVOTNO - TECHNICKÉ INŠTALÁCIE</t>
  </si>
  <si>
    <t>721</t>
  </si>
  <si>
    <t>Vnútorná kanalizácia</t>
  </si>
  <si>
    <t>72117-0958</t>
  </si>
  <si>
    <t>Opr. PVC potrubia, vsadenie odbočky do potrubia hrdl. D 200</t>
  </si>
  <si>
    <t>72117-0965</t>
  </si>
  <si>
    <t>Opr. PVC potrubia, prepojenie stávajúceho potrubia D 110</t>
  </si>
  <si>
    <t>72117-0968</t>
  </si>
  <si>
    <t>Opr. PVC potrubia, prepojenie stávajúceho potrubia D 200</t>
  </si>
  <si>
    <t>72117-4025</t>
  </si>
  <si>
    <t>Potrubie kanalizačné z PP odpadové DN 100</t>
  </si>
  <si>
    <t>72117-4043</t>
  </si>
  <si>
    <t>Potrubie kanalizačné z PP pripojovacie DN 50</t>
  </si>
  <si>
    <t>72117-5138</t>
  </si>
  <si>
    <t>Čistiaca tvarovka PP DN100</t>
  </si>
  <si>
    <t>72117-8113</t>
  </si>
  <si>
    <t>Montáž odpadného potrubia PP-HT systém vodorovného DN 50</t>
  </si>
  <si>
    <t>72117-8125</t>
  </si>
  <si>
    <t>Montáž odpadného potrubia PP-HT systém zvislého DN 100</t>
  </si>
  <si>
    <t>72117-8265</t>
  </si>
  <si>
    <t>Montáž čistiacej tvarovky potrubia PP-HT systém DN 100</t>
  </si>
  <si>
    <t>72119-4104</t>
  </si>
  <si>
    <t>Vyvedenie a upevnenie kanal. výpustiek D 40x1.8</t>
  </si>
  <si>
    <t>72119-4105</t>
  </si>
  <si>
    <t>Vyvedenie a upevnenie kanal. výpustiek D 50x1.8</t>
  </si>
  <si>
    <t>72119-4109</t>
  </si>
  <si>
    <t>Vyvedenie a upevnenie kanal. výpustiek D 110x2.3</t>
  </si>
  <si>
    <t>72122-6121</t>
  </si>
  <si>
    <t>Zápachová uzávierka sprchových vaní s guľovým kĺbom na odtoku DN 40/50</t>
  </si>
  <si>
    <t>72122-6312</t>
  </si>
  <si>
    <t>Zápachová uzávierka pre umývadlá DN 40</t>
  </si>
  <si>
    <t>72127-3153</t>
  </si>
  <si>
    <t>Ventilačné hlavice polypropylen PP DN 110</t>
  </si>
  <si>
    <t>72127-3210</t>
  </si>
  <si>
    <t>Montáž ventilačných hlavíc iných typov DN 100</t>
  </si>
  <si>
    <t>72129-0111</t>
  </si>
  <si>
    <t>Skúška tesnosti kanalizácie vodou do DN 125</t>
  </si>
  <si>
    <t>72129-0112</t>
  </si>
  <si>
    <t>Skúška tesnosti kanalizácie vodou DN 125-200</t>
  </si>
  <si>
    <t>72129-0123</t>
  </si>
  <si>
    <t>Skúška tesnosti kanalizácie dymom do DN 300</t>
  </si>
  <si>
    <t>72130-0975</t>
  </si>
  <si>
    <t>Vtok so zápachou uzávierkou HL21</t>
  </si>
  <si>
    <t>72130-0976</t>
  </si>
  <si>
    <t>Lapač strešných splavenín HL600 DN100</t>
  </si>
  <si>
    <t>72130-0988</t>
  </si>
  <si>
    <t>Privzdušňovací ventil HL905</t>
  </si>
  <si>
    <t>72199-9904</t>
  </si>
  <si>
    <t>Vnútorná kanalizácia HZS T4</t>
  </si>
  <si>
    <t>72199-9912</t>
  </si>
  <si>
    <t>Plastová šachta D425 s liatinovým poklopom - komplet</t>
  </si>
  <si>
    <t>72199-9918</t>
  </si>
  <si>
    <t>Filtračná šachta DN1000</t>
  </si>
  <si>
    <t>72199-9922</t>
  </si>
  <si>
    <t>Pokládka geotextílie</t>
  </si>
  <si>
    <t>99872-1101</t>
  </si>
  <si>
    <t>Presun hmôt pre vnút. kanalizáciu v objektoch výšky do 6 m</t>
  </si>
  <si>
    <t>D10</t>
  </si>
  <si>
    <t>Vnútorná kanalizácia spolu:</t>
  </si>
  <si>
    <t>72213-1933</t>
  </si>
  <si>
    <t>Opr. vodov. ocel. potr. záv. prepojenie stáv. potrubia DN 25</t>
  </si>
  <si>
    <t>286 1H0105</t>
  </si>
  <si>
    <t>Potrubie viacvrstvové IVAR.ALPEX-DUO XS - 20x2 - 100m</t>
  </si>
  <si>
    <t>286 1H0106</t>
  </si>
  <si>
    <t>Potrubie viacvrstvové IVAR.ALPEX-DUO XS - 26x3 - 50m</t>
  </si>
  <si>
    <t>286 1H0107</t>
  </si>
  <si>
    <t>Potrubie viacvrstvové IVAR.ALPEX-DUO XS - 32x3 - 50m</t>
  </si>
  <si>
    <t>72217-3352</t>
  </si>
  <si>
    <t>Príplatok k potrubiu vodovodnému plastovému s násuvnou objímkou kovovou za členitý rozvod D 20x2,8 mm</t>
  </si>
  <si>
    <t>72217-3353</t>
  </si>
  <si>
    <t>Príplatok k potrubiu vodovodnému plastovému s násuvnou objímkou kovovou za členitý rozvod D 25x3,5 mm</t>
  </si>
  <si>
    <t>72217-3354</t>
  </si>
  <si>
    <t>Príplatok k potrubiu vodovodnému plastovému s násuvnou objímkou kovovou za členitý rozvod D 32x4,4 mm</t>
  </si>
  <si>
    <t>72217-4912</t>
  </si>
  <si>
    <t>Potrubie plastové zostavenie rozvodov D do 20 mm</t>
  </si>
  <si>
    <t>72217-4913</t>
  </si>
  <si>
    <t>Potrubie plastové zostavenie rozvodov D do 25 mm</t>
  </si>
  <si>
    <t>72217-4914</t>
  </si>
  <si>
    <t>Potrubie plastové zostavenie rozvodov D do 32 mm</t>
  </si>
  <si>
    <t>72218-2111</t>
  </si>
  <si>
    <t>Ochrana potrubia izoláciou Mirelon DN 16</t>
  </si>
  <si>
    <t>72218-2112</t>
  </si>
  <si>
    <t>Ochrana potrubia izoláciou Mirelon DN 20</t>
  </si>
  <si>
    <t>72218-2113</t>
  </si>
  <si>
    <t>Ochrana potrubia izoláciou Mirelon DN 25</t>
  </si>
  <si>
    <t>72219-0401</t>
  </si>
  <si>
    <t>Prípojky vod. ocel. rúrky záv. poz. 11353 upev. výpust. DN 15</t>
  </si>
  <si>
    <t>72222-0111</t>
  </si>
  <si>
    <t>Arm. vod. s 1 závitom, nástenka K 247 pre výt. ventil G 1/2</t>
  </si>
  <si>
    <t>69</t>
  </si>
  <si>
    <t>72222-0121</t>
  </si>
  <si>
    <t>Arm. vod. s 1 závitom, nástenka K 247 pre batériu G 1/2x150mm</t>
  </si>
  <si>
    <t>pár</t>
  </si>
  <si>
    <t>72222-2222</t>
  </si>
  <si>
    <t>Armat. vodov. s 1 závitom, ventil vypúšťací KE 275 G 1/2</t>
  </si>
  <si>
    <t>súbor</t>
  </si>
  <si>
    <t>72222-9101</t>
  </si>
  <si>
    <t>Montáž vodov. armatúr ostatných s 1 závitom G 1/2</t>
  </si>
  <si>
    <t>72223-1012</t>
  </si>
  <si>
    <t>Armat. vodov. s 2 závitmi, ventil priamy KE 125 C G 3/4</t>
  </si>
  <si>
    <t>72223-1013</t>
  </si>
  <si>
    <t>Armat. vodov. s 2 závitmi, ventil priamy KE 125 C G 1</t>
  </si>
  <si>
    <t>72223-1062</t>
  </si>
  <si>
    <t>Armat. vodov. s 2 závitmi, ventil spätný VE 3030 G 3/4</t>
  </si>
  <si>
    <t>72223-1162</t>
  </si>
  <si>
    <t>Armat. vod. s 2 závit. ventil poistný priamy ON 137030 G 3/4</t>
  </si>
  <si>
    <t>72223-9102</t>
  </si>
  <si>
    <t>Montáž vodov. armatúr s 2 závitmi G 3/4</t>
  </si>
  <si>
    <t>72223-9103</t>
  </si>
  <si>
    <t>Montáž vodov. armatúr s 2 závitmi G 1</t>
  </si>
  <si>
    <t>72225-4106</t>
  </si>
  <si>
    <t>Montáž hydrantovej skrine nástennej s výzbrojou</t>
  </si>
  <si>
    <t>72225-4262</t>
  </si>
  <si>
    <t>Požiarne prísl.,hadic.navij. NOHA typ B25/30 pod omietku 696x696x280mm</t>
  </si>
  <si>
    <t>72229-0226</t>
  </si>
  <si>
    <t>Tlakové skúšky vodov. potrubia závitového do DN 50</t>
  </si>
  <si>
    <t>72229-0234</t>
  </si>
  <si>
    <t>Preplachovanie a dezinfekcia vodov. potrubia do DN 80</t>
  </si>
  <si>
    <t>72250-9901</t>
  </si>
  <si>
    <t>Uzatvorenie-otvorenie vodovodného potrubia</t>
  </si>
  <si>
    <t>D11</t>
  </si>
  <si>
    <t>Vnútorný vodovod spolu:</t>
  </si>
  <si>
    <t>724</t>
  </si>
  <si>
    <t>Strojné vybavenie</t>
  </si>
  <si>
    <t>72459-0850</t>
  </si>
  <si>
    <t>Zmiešavací ventil Premix 55</t>
  </si>
  <si>
    <t>D12</t>
  </si>
  <si>
    <t>Strojné vybavenie spolu:</t>
  </si>
  <si>
    <t>Zariaďovacie predmety</t>
  </si>
  <si>
    <t>72511-2300</t>
  </si>
  <si>
    <t>Záchodová misa z diturvitu kompletná, štandardná kvalita</t>
  </si>
  <si>
    <t>72511-9255</t>
  </si>
  <si>
    <t>Detské WC kombi s nádržkou, odpad spodný, sedátko (Guastausberg)</t>
  </si>
  <si>
    <t>72511-9305</t>
  </si>
  <si>
    <t>Montáž záchodovým mís kombinovaných</t>
  </si>
  <si>
    <t>72511-9309</t>
  </si>
  <si>
    <t>Príplatok za použitie silikónového tmelu 0,30 kg/kus</t>
  </si>
  <si>
    <t>72513-9102</t>
  </si>
  <si>
    <t>Príplatok za použitie silikónového tmelu 0,6 kg/kus</t>
  </si>
  <si>
    <t>72521-9401</t>
  </si>
  <si>
    <t>Montáž umývadiel keramických so záp. uzáv. na skrutky</t>
  </si>
  <si>
    <t>642 1K0201</t>
  </si>
  <si>
    <t>Umývadlo LYRA 45 cm 1427.3, biele</t>
  </si>
  <si>
    <t>72524-1111</t>
  </si>
  <si>
    <t>Vanička sprchová akrylátová štvorcová 800x800 mm</t>
  </si>
  <si>
    <t>72524-9102</t>
  </si>
  <si>
    <t>Montáž sprchových mís</t>
  </si>
  <si>
    <t>72553-9101</t>
  </si>
  <si>
    <t>Montáž ohrievačov tlakových do 50l</t>
  </si>
  <si>
    <t>72581-0405</t>
  </si>
  <si>
    <t>Ventil rohový s pripojovacou rúrkou TE 67 G 1/2</t>
  </si>
  <si>
    <t>72581-9401</t>
  </si>
  <si>
    <t>Montáž ventilov rohových s pripojovacou rúrkou G 1/2</t>
  </si>
  <si>
    <t>72582-1200</t>
  </si>
  <si>
    <t>Batéria umývadlová nástenná G 1/2 x 150 štandardná kvalita</t>
  </si>
  <si>
    <t>72582-1300</t>
  </si>
  <si>
    <t>Batéria umývadlová stojanková G 1/2 štandardná kvalita</t>
  </si>
  <si>
    <t>72582-9601</t>
  </si>
  <si>
    <t>Montáž batérie umývadlovej jednopákovej do 1 otvoru</t>
  </si>
  <si>
    <t>72582-9701</t>
  </si>
  <si>
    <t>Montáž batérie umývadlovej jednopákovej nástennej</t>
  </si>
  <si>
    <t>72584-0200</t>
  </si>
  <si>
    <t>Batéria sprchová nástenná G 1/2 štandardná kvalita</t>
  </si>
  <si>
    <t>72584-9200</t>
  </si>
  <si>
    <t>Montáž batérií sprch. násten. s nastav. výškou</t>
  </si>
  <si>
    <t>72598-0121</t>
  </si>
  <si>
    <t>Mriežka z plastu15/15</t>
  </si>
  <si>
    <t>72598-0122</t>
  </si>
  <si>
    <t>Dvierka prístupové k inštaláciám z plastov 20/20</t>
  </si>
  <si>
    <t>72598-9101</t>
  </si>
  <si>
    <t>Montáž dvierok</t>
  </si>
  <si>
    <t>72599-9904</t>
  </si>
  <si>
    <t>Zariaďovacie predmety HZS T4</t>
  </si>
  <si>
    <t>99872-5101</t>
  </si>
  <si>
    <t>Presun hmôt pre zariaď. predmety v objektoch výšky do 6 m</t>
  </si>
  <si>
    <t>286 5A9024</t>
  </si>
  <si>
    <t>Geotextilia GTPP</t>
  </si>
  <si>
    <t>286 5P3507</t>
  </si>
  <si>
    <t>Rúra drenážna PP perforovaná DN 315/6</t>
  </si>
  <si>
    <t>541 2F0301</t>
  </si>
  <si>
    <t>Ohrievač vody zvislý TO20</t>
  </si>
  <si>
    <t>D13</t>
  </si>
  <si>
    <t>Zariaďovacie predmety spolu:</t>
  </si>
  <si>
    <t>D14</t>
  </si>
  <si>
    <t>ZDRAVOTNO - TECHNICKÉ INŠTALÁCIE spolu:</t>
  </si>
  <si>
    <t>D15</t>
  </si>
  <si>
    <t>PRÁCE A DODÁVKY PSV spolu:</t>
  </si>
  <si>
    <t>004 - Elektroinštalácia</t>
  </si>
  <si>
    <t>.</t>
  </si>
  <si>
    <t>D1 - Práce a dodávky M</t>
  </si>
  <si>
    <t xml:space="preserve">    D2 - Montáž silnoprúd :</t>
  </si>
  <si>
    <t xml:space="preserve">    D3 - Svietidlá : </t>
  </si>
  <si>
    <t xml:space="preserve">    D4 - Dodávka silnoprúd:</t>
  </si>
  <si>
    <t xml:space="preserve">    D5 - Bleskozvod:</t>
  </si>
  <si>
    <t xml:space="preserve">    D6 - Zemné práce:</t>
  </si>
  <si>
    <t xml:space="preserve">    D7 - Ostatné</t>
  </si>
  <si>
    <t>Práce a dodávky M</t>
  </si>
  <si>
    <t>Montáž silnoprúd :</t>
  </si>
  <si>
    <t>Pol1</t>
  </si>
  <si>
    <t>Inštal. krab. KR 68</t>
  </si>
  <si>
    <t>Pol2</t>
  </si>
  <si>
    <t>Inštal. krab. KP 68</t>
  </si>
  <si>
    <t>Pol3</t>
  </si>
  <si>
    <t>Inštal. krab. KR 97</t>
  </si>
  <si>
    <t>Pol4</t>
  </si>
  <si>
    <t>Lustr. svorka 3x4</t>
  </si>
  <si>
    <t>Pol5</t>
  </si>
  <si>
    <t>Ukonč. vod. v rozv.</t>
  </si>
  <si>
    <t>Pol6</t>
  </si>
  <si>
    <t>Kábel  CYKY-J 3x1,5mm2</t>
  </si>
  <si>
    <t>Pol7</t>
  </si>
  <si>
    <t>Kábel  CYKY-O3x1,5mm2</t>
  </si>
  <si>
    <t>Pol8</t>
  </si>
  <si>
    <t>Kábel  CYKY-J 3x2,5mm2</t>
  </si>
  <si>
    <t>Pol9</t>
  </si>
  <si>
    <t>Kábel  CYKY-J 5x1,5mm2</t>
  </si>
  <si>
    <t>Pol10</t>
  </si>
  <si>
    <t>Kábel  CYKY-J 5x10mm2</t>
  </si>
  <si>
    <t>Pol11</t>
  </si>
  <si>
    <t>Kábel CYKY-J 4x25mm2</t>
  </si>
  <si>
    <t>Pol12</t>
  </si>
  <si>
    <t>Inšt. krab.ACEDUR</t>
  </si>
  <si>
    <t>Pol13</t>
  </si>
  <si>
    <t>Vodič CY 6mm2 - z/ž</t>
  </si>
  <si>
    <t>Pol14</t>
  </si>
  <si>
    <t>Vypínač 1-pól. p. om.  (1)</t>
  </si>
  <si>
    <t>Pol15</t>
  </si>
  <si>
    <t>Vypínač 1-pól. p. om. - sériový (5)</t>
  </si>
  <si>
    <t>Pol16</t>
  </si>
  <si>
    <t>Vypínač 1-pól. p. om. - striedavý (6)</t>
  </si>
  <si>
    <t>Pol17</t>
  </si>
  <si>
    <t>Vypínač 1-pól. p. om. – krížový (7)</t>
  </si>
  <si>
    <t>Pol18</t>
  </si>
  <si>
    <t>Zásuvka 230V, 16A p. om.</t>
  </si>
  <si>
    <t>Pol19</t>
  </si>
  <si>
    <t>Slaboprúdová zásuvka RJ45</t>
  </si>
  <si>
    <t>Pol20</t>
  </si>
  <si>
    <t>Káblová NN spojka LJSM-4X/016-050</t>
  </si>
  <si>
    <t xml:space="preserve">Svietidlá : </t>
  </si>
  <si>
    <t>Pol21</t>
  </si>
  <si>
    <t>A – Svietidlo LED stropné Max 2x36W, T8 (kód: OS-RE236N-01)</t>
  </si>
  <si>
    <t>Pol22</t>
  </si>
  <si>
    <t>B – Svietidlo LED podhľad. Max4x18W, T8 (kód: COS-RES4188)</t>
  </si>
  <si>
    <t>Pol23</t>
  </si>
  <si>
    <t>C – Svietidlo Philips 59465/31/E1 – LED Mason</t>
  </si>
  <si>
    <t>Pol24</t>
  </si>
  <si>
    <t>D – Svietidlo LED 12W, 3in1, 1080lm, STR-RD 255, Milky VT-8412</t>
  </si>
  <si>
    <t>Pol25</t>
  </si>
  <si>
    <t>E – LED vonkajšie nástenné, 1xLED/12W/230V, IP65</t>
  </si>
  <si>
    <t>Pol26</t>
  </si>
  <si>
    <t>NO – LED núdzové svietidlo LED/3W/230V</t>
  </si>
  <si>
    <t>Dodávka silnoprúd:</t>
  </si>
  <si>
    <t>Pol27</t>
  </si>
  <si>
    <t>Rozvádzač RZA-Z-4S56, 56M s náplňou podľa E1.3-6</t>
  </si>
  <si>
    <t>Pol28</t>
  </si>
  <si>
    <t>Dozbrojenie rozvádzača RE podľa E1.3-5</t>
  </si>
  <si>
    <t>Pol29</t>
  </si>
  <si>
    <t>Hlavná zemniaca svorka objektu EPS2</t>
  </si>
  <si>
    <t>Bleskozvod:</t>
  </si>
  <si>
    <t>Pol30</t>
  </si>
  <si>
    <t>Podpera PV21</t>
  </si>
  <si>
    <t>Pol31</t>
  </si>
  <si>
    <t>Skúšobná svorka SZ</t>
  </si>
  <si>
    <t>Pol32</t>
  </si>
  <si>
    <t>Podpera na pásovinu do základov PP</t>
  </si>
  <si>
    <t>Pol33</t>
  </si>
  <si>
    <t>Spojovacia svorka SS</t>
  </si>
  <si>
    <t>Pol34</t>
  </si>
  <si>
    <t>Pripojovacia svorka SR02</t>
  </si>
  <si>
    <t>Pol35</t>
  </si>
  <si>
    <t>Pripojovacia svorka SR03</t>
  </si>
  <si>
    <t>Pol36</t>
  </si>
  <si>
    <t>Inštalačná krabica - KO125</t>
  </si>
  <si>
    <t>Pol37</t>
  </si>
  <si>
    <t>Trubka PVC d=36mm pod omietkou</t>
  </si>
  <si>
    <t>Pol38</t>
  </si>
  <si>
    <t>Vodič FeZn d=10mm v zemi</t>
  </si>
  <si>
    <t>Pol39</t>
  </si>
  <si>
    <t>Vodič FeZni d=8mm</t>
  </si>
  <si>
    <t>Pol40</t>
  </si>
  <si>
    <t>Vodič FeZn d=30/4mm v zemi</t>
  </si>
  <si>
    <t>Zemné práce:</t>
  </si>
  <si>
    <t>Pol41</t>
  </si>
  <si>
    <t>Výkop ryhy 350x800mm</t>
  </si>
  <si>
    <t>Pol42</t>
  </si>
  <si>
    <t>Zásyp ryhy a úprava terénu</t>
  </si>
  <si>
    <t>Pol43</t>
  </si>
  <si>
    <t>Základ pod rozvádzač RE.</t>
  </si>
  <si>
    <t>Ostatné</t>
  </si>
  <si>
    <t>Pol44</t>
  </si>
  <si>
    <t>Revízie</t>
  </si>
  <si>
    <t>005 - Vzduchotechnika</t>
  </si>
  <si>
    <t>M - Práce a dodávky PSV</t>
  </si>
  <si>
    <t xml:space="preserve">    D1 - Zariadenie č.1</t>
  </si>
  <si>
    <t xml:space="preserve">    D2 - Príslušenstvo pre montáž zariadenia</t>
  </si>
  <si>
    <t>Zariadenie č.1</t>
  </si>
  <si>
    <t>1.1</t>
  </si>
  <si>
    <t>Odvodný ventiáltor TD 500/160 Qo: 400 m3/h / 80Pa Qel: 30W / 230V/50Hz 1x spätná klapka RSK160 + dilatačná manžeta 160-2x</t>
  </si>
  <si>
    <t>1.1a</t>
  </si>
  <si>
    <t xml:space="preserve"> 1x spätná klapka RSK160 + dilatačná manžeta 160-2x</t>
  </si>
  <si>
    <t>kpl</t>
  </si>
  <si>
    <t>1119670884</t>
  </si>
  <si>
    <t>1.2</t>
  </si>
  <si>
    <t>Krycia mriežka IGC 160 - RAL...</t>
  </si>
  <si>
    <t>1.3</t>
  </si>
  <si>
    <t>Tanierový ventil odvodný TVO 100</t>
  </si>
  <si>
    <t>1.4</t>
  </si>
  <si>
    <t>Stenová mriežka NOVA-L1-2-400x100-1-12-0-W</t>
  </si>
  <si>
    <t>1.5</t>
  </si>
  <si>
    <t>Stenová mriežka NOVA-L1-2-400x200-1-12-0-W</t>
  </si>
  <si>
    <t>Pol45</t>
  </si>
  <si>
    <t>Potrubie pre osadenie mriežok do stavebného otvoru</t>
  </si>
  <si>
    <t>Pol46</t>
  </si>
  <si>
    <t>VZT potrubie kruhové SPIRO SR 160 (30% tv.)</t>
  </si>
  <si>
    <t>bm</t>
  </si>
  <si>
    <t>Pol47</t>
  </si>
  <si>
    <t>VZT potrubie kruhové SPIRO SR 125 (30% tv.)</t>
  </si>
  <si>
    <t>Pol48</t>
  </si>
  <si>
    <t>VZT potrubie kruhové SPIRO SR 100 (100% tv.)</t>
  </si>
  <si>
    <t>Pol49</t>
  </si>
  <si>
    <t>Potrubie ohybné neizolované 100</t>
  </si>
  <si>
    <t>Pol50</t>
  </si>
  <si>
    <t>Tepelná izolácia potrubia (2m od obvodovej steny)</t>
  </si>
  <si>
    <t>Príslušenstvo pre montáž zariadenia</t>
  </si>
  <si>
    <t>Pol51</t>
  </si>
  <si>
    <t>Montážny spojovací a tesniaci materiál</t>
  </si>
  <si>
    <t>Pol52</t>
  </si>
  <si>
    <t>Skúšky a zaregulovanie</t>
  </si>
  <si>
    <t>9,312</t>
  </si>
  <si>
    <t>sp</t>
  </si>
  <si>
    <t>62,08</t>
  </si>
  <si>
    <t>och</t>
  </si>
  <si>
    <t>15,49</t>
  </si>
  <si>
    <t>obr</t>
  </si>
  <si>
    <t>109,27</t>
  </si>
  <si>
    <t>1,2</t>
  </si>
  <si>
    <t>SO 02 - Spevnené plochy</t>
  </si>
  <si>
    <t xml:space="preserve">    5 - Komunikácie</t>
  </si>
  <si>
    <t>-828692553</t>
  </si>
  <si>
    <t>(4,27+20,64+37,17)*0,25</t>
  </si>
  <si>
    <t>248946555</t>
  </si>
  <si>
    <t>(4,27+20,64+37,17)*0,15</t>
  </si>
  <si>
    <t>-1733248183</t>
  </si>
  <si>
    <t>"žľab" 16,0*0,3*0,25</t>
  </si>
  <si>
    <t>-743113544</t>
  </si>
  <si>
    <t>a1+b1</t>
  </si>
  <si>
    <t>-2056617359</t>
  </si>
  <si>
    <t>(a1+b1)*12</t>
  </si>
  <si>
    <t>-1109033140</t>
  </si>
  <si>
    <t>(a1+b1)*1,65</t>
  </si>
  <si>
    <t>Komunikácie</t>
  </si>
  <si>
    <t>564730111.S</t>
  </si>
  <si>
    <t>Podklad alebo kryt z kameniva hrubého drveného veľ. 8-16 mm s rozprestretím a zhutnením hr. 100 mm</t>
  </si>
  <si>
    <t>-910189695</t>
  </si>
  <si>
    <t>564761111.S</t>
  </si>
  <si>
    <t>Podklad alebo kryt z kameniva hrubého drveného veľ. 32-63 mm s rozprestretím a zhutnením hr. 200 mm</t>
  </si>
  <si>
    <t>-1860667125</t>
  </si>
  <si>
    <t>564861114.S</t>
  </si>
  <si>
    <t>Podklad zo štrkodrviny s rozprestretím a zhutnením, po zhutnení hr. 230 mm</t>
  </si>
  <si>
    <t>-549708496</t>
  </si>
  <si>
    <t>596911142.S</t>
  </si>
  <si>
    <t>Kladenie betónovej zámkovej dlažby komunikácií pre peších hr. 60 mm pre peších nad 50 do 100 m2 so zriadením lôžka z kameniva hr. 30 mm</t>
  </si>
  <si>
    <t>58209545</t>
  </si>
  <si>
    <t>(4,27+20,64+37,17)</t>
  </si>
  <si>
    <t>592460007700.S</t>
  </si>
  <si>
    <t>Dlažba betónová škárová, rozmer 200x165x60 mm, prírodná</t>
  </si>
  <si>
    <t>1442848515</t>
  </si>
  <si>
    <t>62,08*1,02 'Přepočítané koeficientom množstva</t>
  </si>
  <si>
    <t>631313661.S</t>
  </si>
  <si>
    <t>Mazanina z betónu prostého (m3) tr. C 20/25 hr.nad 80 do 120 mm</t>
  </si>
  <si>
    <t>-2115208529</t>
  </si>
  <si>
    <t>"okapovýchodník</t>
  </si>
  <si>
    <t>7,33+8,16</t>
  </si>
  <si>
    <t>och*0,1</t>
  </si>
  <si>
    <t>631319163.S</t>
  </si>
  <si>
    <t>Príplatok za prehlad. betónovej mazaniny min. tr.C 8/10 oceľ. hlad. hr. 80-120 mm (20kg/m3)</t>
  </si>
  <si>
    <t>-1609206970</t>
  </si>
  <si>
    <t>631351101.S</t>
  </si>
  <si>
    <t>Debnenie stien, rýh a otvorov v podlahách zhotovenie</t>
  </si>
  <si>
    <t>-922354892</t>
  </si>
  <si>
    <t>"okap,ch</t>
  </si>
  <si>
    <t>(14,66*2-2,1-1,0)*0,1</t>
  </si>
  <si>
    <t>631351102.S</t>
  </si>
  <si>
    <t>Debnenie stien, rýh a otvorov v podlahách odstránenie</t>
  </si>
  <si>
    <t>1579323107</t>
  </si>
  <si>
    <t>634920011.S</t>
  </si>
  <si>
    <t>Rezanie dilatačných škár v čiastočne zatvrdnutej betónovej mazanine alebo poteru hĺbky nad 10 do 20 mm, šírky do 5 mm</t>
  </si>
  <si>
    <t>-1955446144</t>
  </si>
  <si>
    <t xml:space="preserve">"okap.chodník" </t>
  </si>
  <si>
    <t>(12,1+2,86+10,6)/2*0,5</t>
  </si>
  <si>
    <t>916561112.S</t>
  </si>
  <si>
    <t>Osadenie záhonového alebo parkového obrubníka betón., do lôžka z bet. pros. tr. C 16/20 s bočnou oporou</t>
  </si>
  <si>
    <t>1982551480</t>
  </si>
  <si>
    <t>2,155*3+1,4+15,685+2,97*2+27,36*2-1,1</t>
  </si>
  <si>
    <t>12,1+2,86+10,6+0,6</t>
  </si>
  <si>
    <t>592170001800.S</t>
  </si>
  <si>
    <t>Obrubník parkový, lxšxv 1000x50x200 mm, prírodný</t>
  </si>
  <si>
    <t>-1762409267</t>
  </si>
  <si>
    <t>109,27*1,01 'Přepočítané koeficientom množstva</t>
  </si>
  <si>
    <t>935141211.S</t>
  </si>
  <si>
    <t>Osadenie odvodňovacieho polymérbetónového žľabu univerzálneho s ochrannou hranou svetlej šírky 100 mm s roštom triedy A 15</t>
  </si>
  <si>
    <t>-1935475042</t>
  </si>
  <si>
    <t>592270052900.S</t>
  </si>
  <si>
    <t>Kombi stena pre začiatok/koniec, hr. 20 mm, pre odvodňovacie žľaby univerzálne polymérbetónové s ochrannou hranou svetlej šírky 100 mm</t>
  </si>
  <si>
    <t>-1030677028</t>
  </si>
  <si>
    <t>592270054000.S</t>
  </si>
  <si>
    <t>Odvodňovací žľab polymérbetónový s ochrannou hranou, svetlej šírky 100 mm, dĺ. 1 m, bez spádu</t>
  </si>
  <si>
    <t>268674896</t>
  </si>
  <si>
    <t>592270057100.S</t>
  </si>
  <si>
    <t>Môstkový rošt pozinkovaný, dĺ. 1 m, A 15, pre odvodňovacie žľaby univerzálne polymérbetónové alebo plastové s ochrannou hranou svetlej šírky 100 mm</t>
  </si>
  <si>
    <t>-1787620816</t>
  </si>
  <si>
    <t>935141491.S</t>
  </si>
  <si>
    <t>Osadenie vpustu pre odvodňovací polymérbetónový žľab monolitický svetlej šírky 100 mm</t>
  </si>
  <si>
    <t>898871709</t>
  </si>
  <si>
    <t>592270094700.S</t>
  </si>
  <si>
    <t>Vpust polymérbetónový s roštom, výška 500 mm, dĺ. 0,5 m, odtok s tesnením, vrátane kalového koša, pre odvodňovacie žľaby monolitické svetlej šírky 100 mm</t>
  </si>
  <si>
    <t>1978789844</t>
  </si>
  <si>
    <t>998223011.S</t>
  </si>
  <si>
    <t>Presun hmôt pre pozemné komunikácie s krytom dláždeným (822 2.3, 822 5.3) akejkoľvek dĺžky objektu</t>
  </si>
  <si>
    <t>-1379829576</t>
  </si>
  <si>
    <t>1985066984</t>
  </si>
  <si>
    <t>ZOZNAM FIGÚR</t>
  </si>
  <si>
    <t>Výmera</t>
  </si>
  <si>
    <t xml:space="preserve"> SO 01/ 001</t>
  </si>
  <si>
    <t>Použitie figúry:</t>
  </si>
  <si>
    <t xml:space="preserve"> SO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</si>
</sst>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167" fontId="37" fillId="3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7" fillId="3" borderId="19" xfId="0" applyFont="1" applyFill="1" applyBorder="1" applyAlignment="1" applyProtection="1">
      <alignment horizontal="left" vertical="center"/>
      <protection locked="0"/>
    </xf>
    <xf numFmtId="0" fontId="37" fillId="0" borderId="20" xfId="0" applyFont="1" applyBorder="1" applyAlignment="1">
      <alignment horizontal="center"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workbookViewId="0"/>
  </sheetViews>
  <sheetFormatPr baseColWidth="10" defaultColWidth="8.75" defaultRowHeight="11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7" customHeight="1">
      <c r="AR2" s="217" t="s">
        <v>5</v>
      </c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17" t="s">
        <v>6</v>
      </c>
      <c r="BT2" s="17" t="s">
        <v>7</v>
      </c>
    </row>
    <row r="3" spans="1:74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6</v>
      </c>
    </row>
    <row r="5" spans="1:74" s="1" customFormat="1" ht="12" customHeight="1">
      <c r="B5" s="20"/>
      <c r="D5" s="24" t="s">
        <v>11</v>
      </c>
      <c r="K5" s="229" t="s">
        <v>12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R5" s="20"/>
      <c r="BE5" s="226" t="s">
        <v>13</v>
      </c>
      <c r="BS5" s="17" t="s">
        <v>6</v>
      </c>
    </row>
    <row r="6" spans="1:74" s="1" customFormat="1" ht="37" customHeight="1">
      <c r="B6" s="20"/>
      <c r="D6" s="26" t="s">
        <v>14</v>
      </c>
      <c r="K6" s="230" t="s">
        <v>15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R6" s="20"/>
      <c r="BE6" s="227"/>
      <c r="BS6" s="17" t="s">
        <v>6</v>
      </c>
    </row>
    <row r="7" spans="1:74" s="1" customFormat="1" ht="12" customHeight="1">
      <c r="B7" s="20"/>
      <c r="D7" s="27" t="s">
        <v>16</v>
      </c>
      <c r="K7" s="25" t="s">
        <v>1</v>
      </c>
      <c r="AK7" s="27" t="s">
        <v>17</v>
      </c>
      <c r="AN7" s="25" t="s">
        <v>1</v>
      </c>
      <c r="AR7" s="20"/>
      <c r="BE7" s="227"/>
      <c r="BS7" s="17" t="s">
        <v>6</v>
      </c>
    </row>
    <row r="8" spans="1:74" s="1" customFormat="1" ht="12" customHeight="1">
      <c r="B8" s="20"/>
      <c r="D8" s="27" t="s">
        <v>18</v>
      </c>
      <c r="K8" s="25" t="s">
        <v>19</v>
      </c>
      <c r="AK8" s="27" t="s">
        <v>20</v>
      </c>
      <c r="AN8" s="28" t="s">
        <v>21</v>
      </c>
      <c r="AR8" s="20"/>
      <c r="BE8" s="227"/>
      <c r="BS8" s="17" t="s">
        <v>6</v>
      </c>
    </row>
    <row r="9" spans="1:74" s="1" customFormat="1" ht="14.5" customHeight="1">
      <c r="B9" s="20"/>
      <c r="AR9" s="20"/>
      <c r="BE9" s="227"/>
      <c r="BS9" s="17" t="s">
        <v>6</v>
      </c>
    </row>
    <row r="10" spans="1:74" s="1" customFormat="1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27"/>
      <c r="BS10" s="17" t="s">
        <v>6</v>
      </c>
    </row>
    <row r="11" spans="1:74" s="1" customFormat="1" ht="18.5" customHeight="1">
      <c r="B11" s="20"/>
      <c r="E11" s="25" t="s">
        <v>24</v>
      </c>
      <c r="AK11" s="27" t="s">
        <v>25</v>
      </c>
      <c r="AN11" s="25" t="s">
        <v>1</v>
      </c>
      <c r="AR11" s="20"/>
      <c r="BE11" s="227"/>
      <c r="BS11" s="17" t="s">
        <v>6</v>
      </c>
    </row>
    <row r="12" spans="1:74" s="1" customFormat="1" ht="7" customHeight="1">
      <c r="B12" s="20"/>
      <c r="AR12" s="20"/>
      <c r="BE12" s="227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27"/>
      <c r="BS13" s="17" t="s">
        <v>6</v>
      </c>
    </row>
    <row r="14" spans="1:74" ht="13">
      <c r="B14" s="20"/>
      <c r="E14" s="231" t="s">
        <v>27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7" t="s">
        <v>25</v>
      </c>
      <c r="AN14" s="29" t="s">
        <v>27</v>
      </c>
      <c r="AR14" s="20"/>
      <c r="BE14" s="227"/>
      <c r="BS14" s="17" t="s">
        <v>6</v>
      </c>
    </row>
    <row r="15" spans="1:74" s="1" customFormat="1" ht="7" customHeight="1">
      <c r="B15" s="20"/>
      <c r="AR15" s="20"/>
      <c r="BE15" s="227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27"/>
      <c r="BS16" s="17" t="s">
        <v>3</v>
      </c>
    </row>
    <row r="17" spans="1:71" s="1" customFormat="1" ht="18.5" customHeight="1">
      <c r="B17" s="20"/>
      <c r="E17" s="25" t="s">
        <v>29</v>
      </c>
      <c r="AK17" s="27" t="s">
        <v>25</v>
      </c>
      <c r="AN17" s="25" t="s">
        <v>1</v>
      </c>
      <c r="AR17" s="20"/>
      <c r="BE17" s="227"/>
      <c r="BS17" s="17" t="s">
        <v>30</v>
      </c>
    </row>
    <row r="18" spans="1:71" s="1" customFormat="1" ht="7" customHeight="1">
      <c r="B18" s="20"/>
      <c r="AR18" s="20"/>
      <c r="BE18" s="227"/>
      <c r="BS18" s="17" t="s">
        <v>31</v>
      </c>
    </row>
    <row r="19" spans="1:71" s="1" customFormat="1" ht="12" customHeight="1">
      <c r="B19" s="20"/>
      <c r="D19" s="27" t="s">
        <v>32</v>
      </c>
      <c r="AK19" s="27" t="s">
        <v>23</v>
      </c>
      <c r="AN19" s="25" t="s">
        <v>1</v>
      </c>
      <c r="AR19" s="20"/>
      <c r="BE19" s="227"/>
      <c r="BS19" s="17" t="s">
        <v>31</v>
      </c>
    </row>
    <row r="20" spans="1:71" s="1" customFormat="1" ht="18.5" customHeight="1">
      <c r="B20" s="20"/>
      <c r="E20" s="25" t="s">
        <v>33</v>
      </c>
      <c r="AK20" s="27" t="s">
        <v>25</v>
      </c>
      <c r="AN20" s="25" t="s">
        <v>1</v>
      </c>
      <c r="AR20" s="20"/>
      <c r="BE20" s="227"/>
      <c r="BS20" s="17" t="s">
        <v>30</v>
      </c>
    </row>
    <row r="21" spans="1:71" s="1" customFormat="1" ht="7" customHeight="1">
      <c r="B21" s="20"/>
      <c r="AR21" s="20"/>
      <c r="BE21" s="227"/>
    </row>
    <row r="22" spans="1:71" s="1" customFormat="1" ht="12" customHeight="1">
      <c r="B22" s="20"/>
      <c r="D22" s="27" t="s">
        <v>34</v>
      </c>
      <c r="AR22" s="20"/>
      <c r="BE22" s="227"/>
    </row>
    <row r="23" spans="1:71" s="1" customFormat="1" ht="60" customHeight="1">
      <c r="B23" s="20"/>
      <c r="E23" s="233" t="s">
        <v>35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R23" s="20"/>
      <c r="BE23" s="227"/>
    </row>
    <row r="24" spans="1:71" s="1" customFormat="1" ht="7" customHeight="1">
      <c r="B24" s="20"/>
      <c r="AR24" s="20"/>
      <c r="BE24" s="227"/>
    </row>
    <row r="25" spans="1:71" s="1" customFormat="1" ht="7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7"/>
    </row>
    <row r="26" spans="1:71" s="2" customFormat="1" ht="26" customHeight="1">
      <c r="A26" s="32"/>
      <c r="B26" s="33"/>
      <c r="C26" s="32"/>
      <c r="D26" s="34" t="s">
        <v>36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4">
        <f>ROUND(AG94,2)</f>
        <v>0</v>
      </c>
      <c r="AL26" s="235"/>
      <c r="AM26" s="235"/>
      <c r="AN26" s="235"/>
      <c r="AO26" s="235"/>
      <c r="AP26" s="32"/>
      <c r="AQ26" s="32"/>
      <c r="AR26" s="33"/>
      <c r="BE26" s="227"/>
    </row>
    <row r="27" spans="1:71" s="2" customFormat="1" ht="7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27"/>
    </row>
    <row r="28" spans="1:71" s="2" customFormat="1" ht="13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36" t="s">
        <v>37</v>
      </c>
      <c r="M28" s="236"/>
      <c r="N28" s="236"/>
      <c r="O28" s="236"/>
      <c r="P28" s="236"/>
      <c r="Q28" s="32"/>
      <c r="R28" s="32"/>
      <c r="S28" s="32"/>
      <c r="T28" s="32"/>
      <c r="U28" s="32"/>
      <c r="V28" s="32"/>
      <c r="W28" s="236" t="s">
        <v>38</v>
      </c>
      <c r="X28" s="236"/>
      <c r="Y28" s="236"/>
      <c r="Z28" s="236"/>
      <c r="AA28" s="236"/>
      <c r="AB28" s="236"/>
      <c r="AC28" s="236"/>
      <c r="AD28" s="236"/>
      <c r="AE28" s="236"/>
      <c r="AF28" s="32"/>
      <c r="AG28" s="32"/>
      <c r="AH28" s="32"/>
      <c r="AI28" s="32"/>
      <c r="AJ28" s="32"/>
      <c r="AK28" s="236" t="s">
        <v>39</v>
      </c>
      <c r="AL28" s="236"/>
      <c r="AM28" s="236"/>
      <c r="AN28" s="236"/>
      <c r="AO28" s="236"/>
      <c r="AP28" s="32"/>
      <c r="AQ28" s="32"/>
      <c r="AR28" s="33"/>
      <c r="BE28" s="227"/>
    </row>
    <row r="29" spans="1:71" s="3" customFormat="1" ht="14.5" customHeight="1">
      <c r="B29" s="37"/>
      <c r="D29" s="27" t="s">
        <v>40</v>
      </c>
      <c r="F29" s="27" t="s">
        <v>41</v>
      </c>
      <c r="L29" s="219">
        <v>0.2</v>
      </c>
      <c r="M29" s="220"/>
      <c r="N29" s="220"/>
      <c r="O29" s="220"/>
      <c r="P29" s="220"/>
      <c r="W29" s="221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K29" s="221">
        <f>ROUND(AV94, 2)</f>
        <v>0</v>
      </c>
      <c r="AL29" s="220"/>
      <c r="AM29" s="220"/>
      <c r="AN29" s="220"/>
      <c r="AO29" s="220"/>
      <c r="AR29" s="37"/>
      <c r="BE29" s="228"/>
    </row>
    <row r="30" spans="1:71" s="3" customFormat="1" ht="14.5" customHeight="1">
      <c r="B30" s="37"/>
      <c r="F30" s="27" t="s">
        <v>42</v>
      </c>
      <c r="L30" s="219">
        <v>0.2</v>
      </c>
      <c r="M30" s="220"/>
      <c r="N30" s="220"/>
      <c r="O30" s="220"/>
      <c r="P30" s="220"/>
      <c r="W30" s="221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K30" s="221">
        <f>ROUND(AW94, 2)</f>
        <v>0</v>
      </c>
      <c r="AL30" s="220"/>
      <c r="AM30" s="220"/>
      <c r="AN30" s="220"/>
      <c r="AO30" s="220"/>
      <c r="AR30" s="37"/>
      <c r="BE30" s="228"/>
    </row>
    <row r="31" spans="1:71" s="3" customFormat="1" ht="14.5" hidden="1" customHeight="1">
      <c r="B31" s="37"/>
      <c r="F31" s="27" t="s">
        <v>43</v>
      </c>
      <c r="L31" s="219">
        <v>0.2</v>
      </c>
      <c r="M31" s="220"/>
      <c r="N31" s="220"/>
      <c r="O31" s="220"/>
      <c r="P31" s="220"/>
      <c r="W31" s="221">
        <f>ROUND(BB94, 2)</f>
        <v>0</v>
      </c>
      <c r="X31" s="220"/>
      <c r="Y31" s="220"/>
      <c r="Z31" s="220"/>
      <c r="AA31" s="220"/>
      <c r="AB31" s="220"/>
      <c r="AC31" s="220"/>
      <c r="AD31" s="220"/>
      <c r="AE31" s="220"/>
      <c r="AK31" s="221">
        <v>0</v>
      </c>
      <c r="AL31" s="220"/>
      <c r="AM31" s="220"/>
      <c r="AN31" s="220"/>
      <c r="AO31" s="220"/>
      <c r="AR31" s="37"/>
      <c r="BE31" s="228"/>
    </row>
    <row r="32" spans="1:71" s="3" customFormat="1" ht="14.5" hidden="1" customHeight="1">
      <c r="B32" s="37"/>
      <c r="F32" s="27" t="s">
        <v>44</v>
      </c>
      <c r="L32" s="219">
        <v>0.2</v>
      </c>
      <c r="M32" s="220"/>
      <c r="N32" s="220"/>
      <c r="O32" s="220"/>
      <c r="P32" s="220"/>
      <c r="W32" s="221">
        <f>ROUND(BC94, 2)</f>
        <v>0</v>
      </c>
      <c r="X32" s="220"/>
      <c r="Y32" s="220"/>
      <c r="Z32" s="220"/>
      <c r="AA32" s="220"/>
      <c r="AB32" s="220"/>
      <c r="AC32" s="220"/>
      <c r="AD32" s="220"/>
      <c r="AE32" s="220"/>
      <c r="AK32" s="221">
        <v>0</v>
      </c>
      <c r="AL32" s="220"/>
      <c r="AM32" s="220"/>
      <c r="AN32" s="220"/>
      <c r="AO32" s="220"/>
      <c r="AR32" s="37"/>
      <c r="BE32" s="228"/>
    </row>
    <row r="33" spans="1:57" s="3" customFormat="1" ht="14.5" hidden="1" customHeight="1">
      <c r="B33" s="37"/>
      <c r="F33" s="27" t="s">
        <v>45</v>
      </c>
      <c r="L33" s="219">
        <v>0</v>
      </c>
      <c r="M33" s="220"/>
      <c r="N33" s="220"/>
      <c r="O33" s="220"/>
      <c r="P33" s="220"/>
      <c r="W33" s="221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K33" s="221">
        <v>0</v>
      </c>
      <c r="AL33" s="220"/>
      <c r="AM33" s="220"/>
      <c r="AN33" s="220"/>
      <c r="AO33" s="220"/>
      <c r="AR33" s="37"/>
      <c r="BE33" s="228"/>
    </row>
    <row r="34" spans="1:57" s="2" customFormat="1" ht="7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27"/>
    </row>
    <row r="35" spans="1:57" s="2" customFormat="1" ht="26" customHeight="1">
      <c r="A35" s="32"/>
      <c r="B35" s="33"/>
      <c r="C35" s="38"/>
      <c r="D35" s="39" t="s">
        <v>46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47</v>
      </c>
      <c r="U35" s="40"/>
      <c r="V35" s="40"/>
      <c r="W35" s="40"/>
      <c r="X35" s="225" t="s">
        <v>48</v>
      </c>
      <c r="Y35" s="223"/>
      <c r="Z35" s="223"/>
      <c r="AA35" s="223"/>
      <c r="AB35" s="223"/>
      <c r="AC35" s="40"/>
      <c r="AD35" s="40"/>
      <c r="AE35" s="40"/>
      <c r="AF35" s="40"/>
      <c r="AG35" s="40"/>
      <c r="AH35" s="40"/>
      <c r="AI35" s="40"/>
      <c r="AJ35" s="40"/>
      <c r="AK35" s="222">
        <f>SUM(AK26:AK33)</f>
        <v>0</v>
      </c>
      <c r="AL35" s="223"/>
      <c r="AM35" s="223"/>
      <c r="AN35" s="223"/>
      <c r="AO35" s="224"/>
      <c r="AP35" s="38"/>
      <c r="AQ35" s="38"/>
      <c r="AR35" s="33"/>
      <c r="BE35" s="32"/>
    </row>
    <row r="36" spans="1:57" s="2" customFormat="1" ht="7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5" customHeight="1">
      <c r="B38" s="20"/>
      <c r="AR38" s="20"/>
    </row>
    <row r="39" spans="1:57" s="1" customFormat="1" ht="14.5" customHeight="1">
      <c r="B39" s="20"/>
      <c r="AR39" s="20"/>
    </row>
    <row r="40" spans="1:57" s="1" customFormat="1" ht="14.5" customHeight="1">
      <c r="B40" s="20"/>
      <c r="AR40" s="20"/>
    </row>
    <row r="41" spans="1:57" s="1" customFormat="1" ht="14.5" customHeight="1">
      <c r="B41" s="20"/>
      <c r="AR41" s="20"/>
    </row>
    <row r="42" spans="1:57" s="1" customFormat="1" ht="14.5" customHeight="1">
      <c r="B42" s="20"/>
      <c r="AR42" s="20"/>
    </row>
    <row r="43" spans="1:57" s="1" customFormat="1" ht="14.5" customHeight="1">
      <c r="B43" s="20"/>
      <c r="AR43" s="20"/>
    </row>
    <row r="44" spans="1:57" s="1" customFormat="1" ht="14.5" customHeight="1">
      <c r="B44" s="20"/>
      <c r="AR44" s="20"/>
    </row>
    <row r="45" spans="1:57" s="1" customFormat="1" ht="14.5" customHeight="1">
      <c r="B45" s="20"/>
      <c r="AR45" s="20"/>
    </row>
    <row r="46" spans="1:57" s="1" customFormat="1" ht="14.5" customHeight="1">
      <c r="B46" s="20"/>
      <c r="AR46" s="20"/>
    </row>
    <row r="47" spans="1:57" s="1" customFormat="1" ht="14.5" customHeight="1">
      <c r="B47" s="20"/>
      <c r="AR47" s="20"/>
    </row>
    <row r="48" spans="1:57" s="1" customFormat="1" ht="14.5" customHeight="1">
      <c r="B48" s="20"/>
      <c r="AR48" s="20"/>
    </row>
    <row r="49" spans="1:57" s="2" customFormat="1" ht="14.5" customHeight="1">
      <c r="B49" s="42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3">
      <c r="A60" s="32"/>
      <c r="B60" s="33"/>
      <c r="C60" s="32"/>
      <c r="D60" s="45" t="s">
        <v>51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52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51</v>
      </c>
      <c r="AI60" s="35"/>
      <c r="AJ60" s="35"/>
      <c r="AK60" s="35"/>
      <c r="AL60" s="35"/>
      <c r="AM60" s="45" t="s">
        <v>52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3">
      <c r="A64" s="32"/>
      <c r="B64" s="33"/>
      <c r="C64" s="32"/>
      <c r="D64" s="43" t="s">
        <v>53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54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3">
      <c r="A75" s="32"/>
      <c r="B75" s="33"/>
      <c r="C75" s="32"/>
      <c r="D75" s="45" t="s">
        <v>51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52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51</v>
      </c>
      <c r="AI75" s="35"/>
      <c r="AJ75" s="35"/>
      <c r="AK75" s="35"/>
      <c r="AL75" s="35"/>
      <c r="AM75" s="45" t="s">
        <v>52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7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7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5" customHeight="1">
      <c r="A82" s="32"/>
      <c r="B82" s="33"/>
      <c r="C82" s="21" t="s">
        <v>55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7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11</v>
      </c>
      <c r="L84" s="4" t="str">
        <f>K5</f>
        <v>blz2001</v>
      </c>
      <c r="AR84" s="51"/>
    </row>
    <row r="85" spans="1:91" s="5" customFormat="1" ht="37" customHeight="1">
      <c r="B85" s="52"/>
      <c r="C85" s="53" t="s">
        <v>14</v>
      </c>
      <c r="L85" s="251" t="str">
        <f>K6</f>
        <v>Základná škola s materskou školou Ružindol</v>
      </c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R85" s="52"/>
    </row>
    <row r="86" spans="1:91" s="2" customFormat="1" ht="7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18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p.č.614/1, 614/2 Ružindol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20</v>
      </c>
      <c r="AJ87" s="32"/>
      <c r="AK87" s="32"/>
      <c r="AL87" s="32"/>
      <c r="AM87" s="253" t="str">
        <f>IF(AN8= "","",AN8)</f>
        <v>12. 10. 2020</v>
      </c>
      <c r="AN87" s="253"/>
      <c r="AO87" s="32"/>
      <c r="AP87" s="32"/>
      <c r="AQ87" s="32"/>
      <c r="AR87" s="33"/>
      <c r="BE87" s="32"/>
    </row>
    <row r="88" spans="1:91" s="2" customFormat="1" ht="7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5" customHeight="1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Obec Ružindol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58" t="str">
        <f>IF(E17="","",E17)</f>
        <v>Ing.Martin Baláž</v>
      </c>
      <c r="AN89" s="259"/>
      <c r="AO89" s="259"/>
      <c r="AP89" s="259"/>
      <c r="AQ89" s="32"/>
      <c r="AR89" s="33"/>
      <c r="AS89" s="254" t="s">
        <v>56</v>
      </c>
      <c r="AT89" s="255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5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32</v>
      </c>
      <c r="AJ90" s="32"/>
      <c r="AK90" s="32"/>
      <c r="AL90" s="32"/>
      <c r="AM90" s="258" t="str">
        <f>IF(E20="","",E20)</f>
        <v>Ing.Igor Janečka</v>
      </c>
      <c r="AN90" s="259"/>
      <c r="AO90" s="259"/>
      <c r="AP90" s="259"/>
      <c r="AQ90" s="32"/>
      <c r="AR90" s="33"/>
      <c r="AS90" s="256"/>
      <c r="AT90" s="257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1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56"/>
      <c r="AT91" s="257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43" t="s">
        <v>57</v>
      </c>
      <c r="D92" s="244"/>
      <c r="E92" s="244"/>
      <c r="F92" s="244"/>
      <c r="G92" s="244"/>
      <c r="H92" s="60"/>
      <c r="I92" s="246" t="s">
        <v>58</v>
      </c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5" t="s">
        <v>59</v>
      </c>
      <c r="AH92" s="244"/>
      <c r="AI92" s="244"/>
      <c r="AJ92" s="244"/>
      <c r="AK92" s="244"/>
      <c r="AL92" s="244"/>
      <c r="AM92" s="244"/>
      <c r="AN92" s="246" t="s">
        <v>60</v>
      </c>
      <c r="AO92" s="244"/>
      <c r="AP92" s="247"/>
      <c r="AQ92" s="61" t="s">
        <v>61</v>
      </c>
      <c r="AR92" s="33"/>
      <c r="AS92" s="62" t="s">
        <v>62</v>
      </c>
      <c r="AT92" s="63" t="s">
        <v>63</v>
      </c>
      <c r="AU92" s="63" t="s">
        <v>64</v>
      </c>
      <c r="AV92" s="63" t="s">
        <v>65</v>
      </c>
      <c r="AW92" s="63" t="s">
        <v>66</v>
      </c>
      <c r="AX92" s="63" t="s">
        <v>67</v>
      </c>
      <c r="AY92" s="63" t="s">
        <v>68</v>
      </c>
      <c r="AZ92" s="63" t="s">
        <v>69</v>
      </c>
      <c r="BA92" s="63" t="s">
        <v>70</v>
      </c>
      <c r="BB92" s="63" t="s">
        <v>71</v>
      </c>
      <c r="BC92" s="63" t="s">
        <v>72</v>
      </c>
      <c r="BD92" s="64" t="s">
        <v>73</v>
      </c>
      <c r="BE92" s="32"/>
    </row>
    <row r="93" spans="1:91" s="2" customFormat="1" ht="11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5" customHeight="1">
      <c r="B94" s="68"/>
      <c r="C94" s="69" t="s">
        <v>74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49">
        <f>ROUND(AG95+AG101,2)</f>
        <v>0</v>
      </c>
      <c r="AH94" s="249"/>
      <c r="AI94" s="249"/>
      <c r="AJ94" s="249"/>
      <c r="AK94" s="249"/>
      <c r="AL94" s="249"/>
      <c r="AM94" s="249"/>
      <c r="AN94" s="250">
        <f t="shared" ref="AN94:AN101" si="0">SUM(AG94,AT94)</f>
        <v>0</v>
      </c>
      <c r="AO94" s="250"/>
      <c r="AP94" s="250"/>
      <c r="AQ94" s="72" t="s">
        <v>1</v>
      </c>
      <c r="AR94" s="68"/>
      <c r="AS94" s="73">
        <f>ROUND(AS95+AS101,2)</f>
        <v>0</v>
      </c>
      <c r="AT94" s="74">
        <f t="shared" ref="AT94:AT101" si="1">ROUND(SUM(AV94:AW94),2)</f>
        <v>0</v>
      </c>
      <c r="AU94" s="75">
        <f>ROUND(AU95+AU101,5)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ROUND(AZ95+AZ101,2)</f>
        <v>0</v>
      </c>
      <c r="BA94" s="74">
        <f>ROUND(BA95+BA101,2)</f>
        <v>0</v>
      </c>
      <c r="BB94" s="74">
        <f>ROUND(BB95+BB101,2)</f>
        <v>0</v>
      </c>
      <c r="BC94" s="74">
        <f>ROUND(BC95+BC101,2)</f>
        <v>0</v>
      </c>
      <c r="BD94" s="76">
        <f>ROUND(BD95+BD101,2)</f>
        <v>0</v>
      </c>
      <c r="BS94" s="77" t="s">
        <v>75</v>
      </c>
      <c r="BT94" s="77" t="s">
        <v>76</v>
      </c>
      <c r="BU94" s="78" t="s">
        <v>77</v>
      </c>
      <c r="BV94" s="77" t="s">
        <v>78</v>
      </c>
      <c r="BW94" s="77" t="s">
        <v>4</v>
      </c>
      <c r="BX94" s="77" t="s">
        <v>79</v>
      </c>
      <c r="CL94" s="77" t="s">
        <v>1</v>
      </c>
    </row>
    <row r="95" spans="1:91" s="7" customFormat="1" ht="16.5" customHeight="1">
      <c r="B95" s="79"/>
      <c r="C95" s="80"/>
      <c r="D95" s="242" t="s">
        <v>80</v>
      </c>
      <c r="E95" s="242"/>
      <c r="F95" s="242"/>
      <c r="G95" s="242"/>
      <c r="H95" s="242"/>
      <c r="I95" s="81"/>
      <c r="J95" s="242" t="s">
        <v>81</v>
      </c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8">
        <f>ROUND(SUM(AG96:AG100),2)</f>
        <v>0</v>
      </c>
      <c r="AH95" s="241"/>
      <c r="AI95" s="241"/>
      <c r="AJ95" s="241"/>
      <c r="AK95" s="241"/>
      <c r="AL95" s="241"/>
      <c r="AM95" s="241"/>
      <c r="AN95" s="240">
        <f t="shared" si="0"/>
        <v>0</v>
      </c>
      <c r="AO95" s="241"/>
      <c r="AP95" s="241"/>
      <c r="AQ95" s="82" t="s">
        <v>82</v>
      </c>
      <c r="AR95" s="79"/>
      <c r="AS95" s="83">
        <f>ROUND(SUM(AS96:AS100),2)</f>
        <v>0</v>
      </c>
      <c r="AT95" s="84">
        <f t="shared" si="1"/>
        <v>0</v>
      </c>
      <c r="AU95" s="85">
        <f>ROUND(SUM(AU96:AU100),5)</f>
        <v>0</v>
      </c>
      <c r="AV95" s="84">
        <f>ROUND(AZ95*L29,2)</f>
        <v>0</v>
      </c>
      <c r="AW95" s="84">
        <f>ROUND(BA95*L30,2)</f>
        <v>0</v>
      </c>
      <c r="AX95" s="84">
        <f>ROUND(BB95*L29,2)</f>
        <v>0</v>
      </c>
      <c r="AY95" s="84">
        <f>ROUND(BC95*L30,2)</f>
        <v>0</v>
      </c>
      <c r="AZ95" s="84">
        <f>ROUND(SUM(AZ96:AZ100),2)</f>
        <v>0</v>
      </c>
      <c r="BA95" s="84">
        <f>ROUND(SUM(BA96:BA100),2)</f>
        <v>0</v>
      </c>
      <c r="BB95" s="84">
        <f>ROUND(SUM(BB96:BB100),2)</f>
        <v>0</v>
      </c>
      <c r="BC95" s="84">
        <f>ROUND(SUM(BC96:BC100),2)</f>
        <v>0</v>
      </c>
      <c r="BD95" s="86">
        <f>ROUND(SUM(BD96:BD100),2)</f>
        <v>0</v>
      </c>
      <c r="BS95" s="87" t="s">
        <v>75</v>
      </c>
      <c r="BT95" s="87" t="s">
        <v>83</v>
      </c>
      <c r="BU95" s="87" t="s">
        <v>77</v>
      </c>
      <c r="BV95" s="87" t="s">
        <v>78</v>
      </c>
      <c r="BW95" s="87" t="s">
        <v>84</v>
      </c>
      <c r="BX95" s="87" t="s">
        <v>4</v>
      </c>
      <c r="CL95" s="87" t="s">
        <v>1</v>
      </c>
      <c r="CM95" s="87" t="s">
        <v>76</v>
      </c>
    </row>
    <row r="96" spans="1:91" s="4" customFormat="1" ht="16.5" customHeight="1">
      <c r="A96" s="88" t="s">
        <v>85</v>
      </c>
      <c r="B96" s="51"/>
      <c r="C96" s="10"/>
      <c r="D96" s="10"/>
      <c r="E96" s="239" t="s">
        <v>86</v>
      </c>
      <c r="F96" s="239"/>
      <c r="G96" s="239"/>
      <c r="H96" s="239"/>
      <c r="I96" s="239"/>
      <c r="J96" s="10"/>
      <c r="K96" s="239" t="s">
        <v>87</v>
      </c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7">
        <f>'001 - Architektúra, stave...'!J32</f>
        <v>0</v>
      </c>
      <c r="AH96" s="238"/>
      <c r="AI96" s="238"/>
      <c r="AJ96" s="238"/>
      <c r="AK96" s="238"/>
      <c r="AL96" s="238"/>
      <c r="AM96" s="238"/>
      <c r="AN96" s="237">
        <f t="shared" si="0"/>
        <v>0</v>
      </c>
      <c r="AO96" s="238"/>
      <c r="AP96" s="238"/>
      <c r="AQ96" s="89" t="s">
        <v>88</v>
      </c>
      <c r="AR96" s="51"/>
      <c r="AS96" s="90">
        <v>0</v>
      </c>
      <c r="AT96" s="91">
        <f t="shared" si="1"/>
        <v>0</v>
      </c>
      <c r="AU96" s="92">
        <f>'001 - Architektúra, stave...'!P147</f>
        <v>0</v>
      </c>
      <c r="AV96" s="91">
        <f>'001 - Architektúra, stave...'!J35</f>
        <v>0</v>
      </c>
      <c r="AW96" s="91">
        <f>'001 - Architektúra, stave...'!J36</f>
        <v>0</v>
      </c>
      <c r="AX96" s="91">
        <f>'001 - Architektúra, stave...'!J37</f>
        <v>0</v>
      </c>
      <c r="AY96" s="91">
        <f>'001 - Architektúra, stave...'!J38</f>
        <v>0</v>
      </c>
      <c r="AZ96" s="91">
        <f>'001 - Architektúra, stave...'!F35</f>
        <v>0</v>
      </c>
      <c r="BA96" s="91">
        <f>'001 - Architektúra, stave...'!F36</f>
        <v>0</v>
      </c>
      <c r="BB96" s="91">
        <f>'001 - Architektúra, stave...'!F37</f>
        <v>0</v>
      </c>
      <c r="BC96" s="91">
        <f>'001 - Architektúra, stave...'!F38</f>
        <v>0</v>
      </c>
      <c r="BD96" s="93">
        <f>'001 - Architektúra, stave...'!F39</f>
        <v>0</v>
      </c>
      <c r="BT96" s="25" t="s">
        <v>89</v>
      </c>
      <c r="BV96" s="25" t="s">
        <v>78</v>
      </c>
      <c r="BW96" s="25" t="s">
        <v>90</v>
      </c>
      <c r="BX96" s="25" t="s">
        <v>84</v>
      </c>
      <c r="CL96" s="25" t="s">
        <v>1</v>
      </c>
    </row>
    <row r="97" spans="1:91" s="4" customFormat="1" ht="16.5" customHeight="1">
      <c r="A97" s="88" t="s">
        <v>85</v>
      </c>
      <c r="B97" s="51"/>
      <c r="C97" s="10"/>
      <c r="D97" s="10"/>
      <c r="E97" s="239" t="s">
        <v>91</v>
      </c>
      <c r="F97" s="239"/>
      <c r="G97" s="239"/>
      <c r="H97" s="239"/>
      <c r="I97" s="239"/>
      <c r="J97" s="10"/>
      <c r="K97" s="239" t="s">
        <v>92</v>
      </c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37">
        <f>'002 - Vykurovanie'!J32</f>
        <v>0</v>
      </c>
      <c r="AH97" s="238"/>
      <c r="AI97" s="238"/>
      <c r="AJ97" s="238"/>
      <c r="AK97" s="238"/>
      <c r="AL97" s="238"/>
      <c r="AM97" s="238"/>
      <c r="AN97" s="237">
        <f t="shared" si="0"/>
        <v>0</v>
      </c>
      <c r="AO97" s="238"/>
      <c r="AP97" s="238"/>
      <c r="AQ97" s="89" t="s">
        <v>88</v>
      </c>
      <c r="AR97" s="51"/>
      <c r="AS97" s="90">
        <v>0</v>
      </c>
      <c r="AT97" s="91">
        <f t="shared" si="1"/>
        <v>0</v>
      </c>
      <c r="AU97" s="92">
        <f>'002 - Vykurovanie'!P131</f>
        <v>0</v>
      </c>
      <c r="AV97" s="91">
        <f>'002 - Vykurovanie'!J35</f>
        <v>0</v>
      </c>
      <c r="AW97" s="91">
        <f>'002 - Vykurovanie'!J36</f>
        <v>0</v>
      </c>
      <c r="AX97" s="91">
        <f>'002 - Vykurovanie'!J37</f>
        <v>0</v>
      </c>
      <c r="AY97" s="91">
        <f>'002 - Vykurovanie'!J38</f>
        <v>0</v>
      </c>
      <c r="AZ97" s="91">
        <f>'002 - Vykurovanie'!F35</f>
        <v>0</v>
      </c>
      <c r="BA97" s="91">
        <f>'002 - Vykurovanie'!F36</f>
        <v>0</v>
      </c>
      <c r="BB97" s="91">
        <f>'002 - Vykurovanie'!F37</f>
        <v>0</v>
      </c>
      <c r="BC97" s="91">
        <f>'002 - Vykurovanie'!F38</f>
        <v>0</v>
      </c>
      <c r="BD97" s="93">
        <f>'002 - Vykurovanie'!F39</f>
        <v>0</v>
      </c>
      <c r="BT97" s="25" t="s">
        <v>89</v>
      </c>
      <c r="BV97" s="25" t="s">
        <v>78</v>
      </c>
      <c r="BW97" s="25" t="s">
        <v>93</v>
      </c>
      <c r="BX97" s="25" t="s">
        <v>84</v>
      </c>
      <c r="CL97" s="25" t="s">
        <v>94</v>
      </c>
    </row>
    <row r="98" spans="1:91" s="4" customFormat="1" ht="16.5" customHeight="1">
      <c r="A98" s="88" t="s">
        <v>85</v>
      </c>
      <c r="B98" s="51"/>
      <c r="C98" s="10"/>
      <c r="D98" s="10"/>
      <c r="E98" s="239" t="s">
        <v>95</v>
      </c>
      <c r="F98" s="239"/>
      <c r="G98" s="239"/>
      <c r="H98" s="239"/>
      <c r="I98" s="239"/>
      <c r="J98" s="10"/>
      <c r="K98" s="239" t="s">
        <v>96</v>
      </c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37">
        <f>'003 - Zdravotechnika'!J32</f>
        <v>0</v>
      </c>
      <c r="AH98" s="238"/>
      <c r="AI98" s="238"/>
      <c r="AJ98" s="238"/>
      <c r="AK98" s="238"/>
      <c r="AL98" s="238"/>
      <c r="AM98" s="238"/>
      <c r="AN98" s="237">
        <f t="shared" si="0"/>
        <v>0</v>
      </c>
      <c r="AO98" s="238"/>
      <c r="AP98" s="238"/>
      <c r="AQ98" s="89" t="s">
        <v>88</v>
      </c>
      <c r="AR98" s="51"/>
      <c r="AS98" s="90">
        <v>0</v>
      </c>
      <c r="AT98" s="91">
        <f t="shared" si="1"/>
        <v>0</v>
      </c>
      <c r="AU98" s="92">
        <f>'003 - Zdravotechnika'!P146</f>
        <v>0</v>
      </c>
      <c r="AV98" s="91">
        <f>'003 - Zdravotechnika'!J35</f>
        <v>0</v>
      </c>
      <c r="AW98" s="91">
        <f>'003 - Zdravotechnika'!J36</f>
        <v>0</v>
      </c>
      <c r="AX98" s="91">
        <f>'003 - Zdravotechnika'!J37</f>
        <v>0</v>
      </c>
      <c r="AY98" s="91">
        <f>'003 - Zdravotechnika'!J38</f>
        <v>0</v>
      </c>
      <c r="AZ98" s="91">
        <f>'003 - Zdravotechnika'!F35</f>
        <v>0</v>
      </c>
      <c r="BA98" s="91">
        <f>'003 - Zdravotechnika'!F36</f>
        <v>0</v>
      </c>
      <c r="BB98" s="91">
        <f>'003 - Zdravotechnika'!F37</f>
        <v>0</v>
      </c>
      <c r="BC98" s="91">
        <f>'003 - Zdravotechnika'!F38</f>
        <v>0</v>
      </c>
      <c r="BD98" s="93">
        <f>'003 - Zdravotechnika'!F39</f>
        <v>0</v>
      </c>
      <c r="BT98" s="25" t="s">
        <v>89</v>
      </c>
      <c r="BV98" s="25" t="s">
        <v>78</v>
      </c>
      <c r="BW98" s="25" t="s">
        <v>97</v>
      </c>
      <c r="BX98" s="25" t="s">
        <v>84</v>
      </c>
      <c r="CL98" s="25" t="s">
        <v>94</v>
      </c>
    </row>
    <row r="99" spans="1:91" s="4" customFormat="1" ht="16.5" customHeight="1">
      <c r="A99" s="88" t="s">
        <v>85</v>
      </c>
      <c r="B99" s="51"/>
      <c r="C99" s="10"/>
      <c r="D99" s="10"/>
      <c r="E99" s="239" t="s">
        <v>98</v>
      </c>
      <c r="F99" s="239"/>
      <c r="G99" s="239"/>
      <c r="H99" s="239"/>
      <c r="I99" s="239"/>
      <c r="J99" s="10"/>
      <c r="K99" s="239" t="s">
        <v>99</v>
      </c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  <c r="AC99" s="239"/>
      <c r="AD99" s="239"/>
      <c r="AE99" s="239"/>
      <c r="AF99" s="239"/>
      <c r="AG99" s="237">
        <f>'004 - Elektroinštalácia'!J32</f>
        <v>0</v>
      </c>
      <c r="AH99" s="238"/>
      <c r="AI99" s="238"/>
      <c r="AJ99" s="238"/>
      <c r="AK99" s="238"/>
      <c r="AL99" s="238"/>
      <c r="AM99" s="238"/>
      <c r="AN99" s="237">
        <f t="shared" si="0"/>
        <v>0</v>
      </c>
      <c r="AO99" s="238"/>
      <c r="AP99" s="238"/>
      <c r="AQ99" s="89" t="s">
        <v>88</v>
      </c>
      <c r="AR99" s="51"/>
      <c r="AS99" s="90">
        <v>0</v>
      </c>
      <c r="AT99" s="91">
        <f t="shared" si="1"/>
        <v>0</v>
      </c>
      <c r="AU99" s="92">
        <f>'004 - Elektroinštalácia'!P127</f>
        <v>0</v>
      </c>
      <c r="AV99" s="91">
        <f>'004 - Elektroinštalácia'!J35</f>
        <v>0</v>
      </c>
      <c r="AW99" s="91">
        <f>'004 - Elektroinštalácia'!J36</f>
        <v>0</v>
      </c>
      <c r="AX99" s="91">
        <f>'004 - Elektroinštalácia'!J37</f>
        <v>0</v>
      </c>
      <c r="AY99" s="91">
        <f>'004 - Elektroinštalácia'!J38</f>
        <v>0</v>
      </c>
      <c r="AZ99" s="91">
        <f>'004 - Elektroinštalácia'!F35</f>
        <v>0</v>
      </c>
      <c r="BA99" s="91">
        <f>'004 - Elektroinštalácia'!F36</f>
        <v>0</v>
      </c>
      <c r="BB99" s="91">
        <f>'004 - Elektroinštalácia'!F37</f>
        <v>0</v>
      </c>
      <c r="BC99" s="91">
        <f>'004 - Elektroinštalácia'!F38</f>
        <v>0</v>
      </c>
      <c r="BD99" s="93">
        <f>'004 - Elektroinštalácia'!F39</f>
        <v>0</v>
      </c>
      <c r="BT99" s="25" t="s">
        <v>89</v>
      </c>
      <c r="BV99" s="25" t="s">
        <v>78</v>
      </c>
      <c r="BW99" s="25" t="s">
        <v>100</v>
      </c>
      <c r="BX99" s="25" t="s">
        <v>84</v>
      </c>
      <c r="CL99" s="25" t="s">
        <v>1</v>
      </c>
    </row>
    <row r="100" spans="1:91" s="4" customFormat="1" ht="16.5" customHeight="1">
      <c r="A100" s="88" t="s">
        <v>85</v>
      </c>
      <c r="B100" s="51"/>
      <c r="C100" s="10"/>
      <c r="D100" s="10"/>
      <c r="E100" s="239" t="s">
        <v>101</v>
      </c>
      <c r="F100" s="239"/>
      <c r="G100" s="239"/>
      <c r="H100" s="239"/>
      <c r="I100" s="239"/>
      <c r="J100" s="10"/>
      <c r="K100" s="239" t="s">
        <v>102</v>
      </c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  <c r="AE100" s="239"/>
      <c r="AF100" s="239"/>
      <c r="AG100" s="237">
        <f>'005 - Vzduchotechnika'!J32</f>
        <v>0</v>
      </c>
      <c r="AH100" s="238"/>
      <c r="AI100" s="238"/>
      <c r="AJ100" s="238"/>
      <c r="AK100" s="238"/>
      <c r="AL100" s="238"/>
      <c r="AM100" s="238"/>
      <c r="AN100" s="237">
        <f t="shared" si="0"/>
        <v>0</v>
      </c>
      <c r="AO100" s="238"/>
      <c r="AP100" s="238"/>
      <c r="AQ100" s="89" t="s">
        <v>88</v>
      </c>
      <c r="AR100" s="51"/>
      <c r="AS100" s="90">
        <v>0</v>
      </c>
      <c r="AT100" s="91">
        <f t="shared" si="1"/>
        <v>0</v>
      </c>
      <c r="AU100" s="92">
        <f>'005 - Vzduchotechnika'!P123</f>
        <v>0</v>
      </c>
      <c r="AV100" s="91">
        <f>'005 - Vzduchotechnika'!J35</f>
        <v>0</v>
      </c>
      <c r="AW100" s="91">
        <f>'005 - Vzduchotechnika'!J36</f>
        <v>0</v>
      </c>
      <c r="AX100" s="91">
        <f>'005 - Vzduchotechnika'!J37</f>
        <v>0</v>
      </c>
      <c r="AY100" s="91">
        <f>'005 - Vzduchotechnika'!J38</f>
        <v>0</v>
      </c>
      <c r="AZ100" s="91">
        <f>'005 - Vzduchotechnika'!F35</f>
        <v>0</v>
      </c>
      <c r="BA100" s="91">
        <f>'005 - Vzduchotechnika'!F36</f>
        <v>0</v>
      </c>
      <c r="BB100" s="91">
        <f>'005 - Vzduchotechnika'!F37</f>
        <v>0</v>
      </c>
      <c r="BC100" s="91">
        <f>'005 - Vzduchotechnika'!F38</f>
        <v>0</v>
      </c>
      <c r="BD100" s="93">
        <f>'005 - Vzduchotechnika'!F39</f>
        <v>0</v>
      </c>
      <c r="BT100" s="25" t="s">
        <v>89</v>
      </c>
      <c r="BV100" s="25" t="s">
        <v>78</v>
      </c>
      <c r="BW100" s="25" t="s">
        <v>103</v>
      </c>
      <c r="BX100" s="25" t="s">
        <v>84</v>
      </c>
      <c r="CL100" s="25" t="s">
        <v>1</v>
      </c>
    </row>
    <row r="101" spans="1:91" s="7" customFormat="1" ht="16.5" customHeight="1">
      <c r="A101" s="88" t="s">
        <v>85</v>
      </c>
      <c r="B101" s="79"/>
      <c r="C101" s="80"/>
      <c r="D101" s="242" t="s">
        <v>104</v>
      </c>
      <c r="E101" s="242"/>
      <c r="F101" s="242"/>
      <c r="G101" s="242"/>
      <c r="H101" s="242"/>
      <c r="I101" s="81"/>
      <c r="J101" s="242" t="s">
        <v>105</v>
      </c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40">
        <f>'SO 02 - Spevnené plochy'!J30</f>
        <v>0</v>
      </c>
      <c r="AH101" s="241"/>
      <c r="AI101" s="241"/>
      <c r="AJ101" s="241"/>
      <c r="AK101" s="241"/>
      <c r="AL101" s="241"/>
      <c r="AM101" s="241"/>
      <c r="AN101" s="240">
        <f t="shared" si="0"/>
        <v>0</v>
      </c>
      <c r="AO101" s="241"/>
      <c r="AP101" s="241"/>
      <c r="AQ101" s="82" t="s">
        <v>82</v>
      </c>
      <c r="AR101" s="79"/>
      <c r="AS101" s="94">
        <v>0</v>
      </c>
      <c r="AT101" s="95">
        <f t="shared" si="1"/>
        <v>0</v>
      </c>
      <c r="AU101" s="96">
        <f>'SO 02 - Spevnené plochy'!P124</f>
        <v>0</v>
      </c>
      <c r="AV101" s="95">
        <f>'SO 02 - Spevnené plochy'!J33</f>
        <v>0</v>
      </c>
      <c r="AW101" s="95">
        <f>'SO 02 - Spevnené plochy'!J34</f>
        <v>0</v>
      </c>
      <c r="AX101" s="95">
        <f>'SO 02 - Spevnené plochy'!J35</f>
        <v>0</v>
      </c>
      <c r="AY101" s="95">
        <f>'SO 02 - Spevnené plochy'!J36</f>
        <v>0</v>
      </c>
      <c r="AZ101" s="95">
        <f>'SO 02 - Spevnené plochy'!F33</f>
        <v>0</v>
      </c>
      <c r="BA101" s="95">
        <f>'SO 02 - Spevnené plochy'!F34</f>
        <v>0</v>
      </c>
      <c r="BB101" s="95">
        <f>'SO 02 - Spevnené plochy'!F35</f>
        <v>0</v>
      </c>
      <c r="BC101" s="95">
        <f>'SO 02 - Spevnené plochy'!F36</f>
        <v>0</v>
      </c>
      <c r="BD101" s="97">
        <f>'SO 02 - Spevnené plochy'!F37</f>
        <v>0</v>
      </c>
      <c r="BT101" s="87" t="s">
        <v>83</v>
      </c>
      <c r="BV101" s="87" t="s">
        <v>78</v>
      </c>
      <c r="BW101" s="87" t="s">
        <v>106</v>
      </c>
      <c r="BX101" s="87" t="s">
        <v>4</v>
      </c>
      <c r="CL101" s="87" t="s">
        <v>1</v>
      </c>
      <c r="CM101" s="87" t="s">
        <v>76</v>
      </c>
    </row>
    <row r="102" spans="1:91" s="2" customFormat="1" ht="30" customHeight="1">
      <c r="A102" s="32"/>
      <c r="B102" s="33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3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  <row r="103" spans="1:91" s="2" customFormat="1" ht="7" customHeight="1">
      <c r="A103" s="32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33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</row>
  </sheetData>
  <mergeCells count="66"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G94:AM94"/>
    <mergeCell ref="AN94:AP94"/>
    <mergeCell ref="E96:I96"/>
    <mergeCell ref="K96:AF96"/>
    <mergeCell ref="AG96:AM96"/>
    <mergeCell ref="K97:AF97"/>
    <mergeCell ref="AN97:AP97"/>
    <mergeCell ref="E97:I97"/>
    <mergeCell ref="AG97:AM97"/>
    <mergeCell ref="E98:I98"/>
    <mergeCell ref="K98:AF98"/>
    <mergeCell ref="AN99:AP99"/>
    <mergeCell ref="AG99:AM99"/>
    <mergeCell ref="E99:I99"/>
    <mergeCell ref="K99:AF99"/>
    <mergeCell ref="E100:I100"/>
    <mergeCell ref="K100:AF100"/>
    <mergeCell ref="AN101:AP101"/>
    <mergeCell ref="AG101:AM101"/>
    <mergeCell ref="D101:H101"/>
    <mergeCell ref="J101:AF101"/>
    <mergeCell ref="W30:AE30"/>
    <mergeCell ref="AK30:AO30"/>
    <mergeCell ref="L30:P30"/>
    <mergeCell ref="AK31:AO31"/>
    <mergeCell ref="AN100:AP100"/>
    <mergeCell ref="AG100:AM100"/>
    <mergeCell ref="AG98:AM98"/>
    <mergeCell ref="AN98:AP98"/>
    <mergeCell ref="AN96:AP96"/>
    <mergeCell ref="L85:AO85"/>
    <mergeCell ref="AM87:AN87"/>
    <mergeCell ref="AK26:AO26"/>
    <mergeCell ref="L28:P28"/>
    <mergeCell ref="W28:AE28"/>
    <mergeCell ref="AK28:AO28"/>
    <mergeCell ref="AK29:AO29"/>
    <mergeCell ref="L29:P29"/>
    <mergeCell ref="W29:AE29"/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</mergeCells>
  <hyperlinks>
    <hyperlink ref="A96" location="'001 - Architektúra, stave...'!C2" display="/" xr:uid="{00000000-0004-0000-0000-000000000000}"/>
    <hyperlink ref="A97" location="'002 - Vykurovanie'!C2" display="/" xr:uid="{00000000-0004-0000-0000-000001000000}"/>
    <hyperlink ref="A98" location="'003 - Zdravotechnika'!C2" display="/" xr:uid="{00000000-0004-0000-0000-000002000000}"/>
    <hyperlink ref="A99" location="'004 - Elektroinštalácia'!C2" display="/" xr:uid="{00000000-0004-0000-0000-000003000000}"/>
    <hyperlink ref="A100" location="'005 - Vzduchotechnika'!C2" display="/" xr:uid="{00000000-0004-0000-0000-000004000000}"/>
    <hyperlink ref="A101" location="'SO 02 - Spevnené plochy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858"/>
  <sheetViews>
    <sheetView showGridLines="0" topLeftCell="A1177" workbookViewId="0"/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56" s="1" customFormat="1" ht="37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90</v>
      </c>
      <c r="AZ2" s="98" t="s">
        <v>107</v>
      </c>
      <c r="BA2" s="98" t="s">
        <v>1</v>
      </c>
      <c r="BB2" s="98" t="s">
        <v>1</v>
      </c>
      <c r="BC2" s="98" t="s">
        <v>108</v>
      </c>
      <c r="BD2" s="98" t="s">
        <v>89</v>
      </c>
    </row>
    <row r="3" spans="1:5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  <c r="AZ3" s="98" t="s">
        <v>109</v>
      </c>
      <c r="BA3" s="98" t="s">
        <v>1</v>
      </c>
      <c r="BB3" s="98" t="s">
        <v>1</v>
      </c>
      <c r="BC3" s="98" t="s">
        <v>110</v>
      </c>
      <c r="BD3" s="98" t="s">
        <v>89</v>
      </c>
    </row>
    <row r="4" spans="1:56" s="1" customFormat="1" ht="25" customHeight="1">
      <c r="B4" s="20"/>
      <c r="D4" s="21" t="s">
        <v>111</v>
      </c>
      <c r="L4" s="20"/>
      <c r="M4" s="99" t="s">
        <v>9</v>
      </c>
      <c r="AT4" s="17" t="s">
        <v>3</v>
      </c>
      <c r="AZ4" s="98" t="s">
        <v>112</v>
      </c>
      <c r="BA4" s="98" t="s">
        <v>1</v>
      </c>
      <c r="BB4" s="98" t="s">
        <v>1</v>
      </c>
      <c r="BC4" s="98" t="s">
        <v>113</v>
      </c>
      <c r="BD4" s="98" t="s">
        <v>89</v>
      </c>
    </row>
    <row r="5" spans="1:56" s="1" customFormat="1" ht="7" customHeight="1">
      <c r="B5" s="20"/>
      <c r="L5" s="20"/>
      <c r="AZ5" s="98" t="s">
        <v>114</v>
      </c>
      <c r="BA5" s="98" t="s">
        <v>1</v>
      </c>
      <c r="BB5" s="98" t="s">
        <v>1</v>
      </c>
      <c r="BC5" s="98" t="s">
        <v>115</v>
      </c>
      <c r="BD5" s="98" t="s">
        <v>89</v>
      </c>
    </row>
    <row r="6" spans="1:56" s="1" customFormat="1" ht="12" customHeight="1">
      <c r="B6" s="20"/>
      <c r="D6" s="27" t="s">
        <v>14</v>
      </c>
      <c r="L6" s="20"/>
      <c r="AZ6" s="98" t="s">
        <v>116</v>
      </c>
      <c r="BA6" s="98" t="s">
        <v>1</v>
      </c>
      <c r="BB6" s="98" t="s">
        <v>1</v>
      </c>
      <c r="BC6" s="98" t="s">
        <v>117</v>
      </c>
      <c r="BD6" s="98" t="s">
        <v>89</v>
      </c>
    </row>
    <row r="7" spans="1:56" s="1" customFormat="1" ht="16.5" customHeight="1">
      <c r="B7" s="20"/>
      <c r="E7" s="261" t="str">
        <f>'Rekapitulácia stavby'!K6</f>
        <v>Základná škola s materskou školou Ružindol</v>
      </c>
      <c r="F7" s="262"/>
      <c r="G7" s="262"/>
      <c r="H7" s="262"/>
      <c r="L7" s="20"/>
      <c r="AZ7" s="98" t="s">
        <v>118</v>
      </c>
      <c r="BA7" s="98" t="s">
        <v>1</v>
      </c>
      <c r="BB7" s="98" t="s">
        <v>1</v>
      </c>
      <c r="BC7" s="98" t="s">
        <v>119</v>
      </c>
      <c r="BD7" s="98" t="s">
        <v>89</v>
      </c>
    </row>
    <row r="8" spans="1:56" s="1" customFormat="1" ht="12" customHeight="1">
      <c r="B8" s="20"/>
      <c r="D8" s="27" t="s">
        <v>120</v>
      </c>
      <c r="L8" s="20"/>
      <c r="AZ8" s="98" t="s">
        <v>121</v>
      </c>
      <c r="BA8" s="98" t="s">
        <v>1</v>
      </c>
      <c r="BB8" s="98" t="s">
        <v>1</v>
      </c>
      <c r="BC8" s="98" t="s">
        <v>117</v>
      </c>
      <c r="BD8" s="98" t="s">
        <v>89</v>
      </c>
    </row>
    <row r="9" spans="1:56" s="2" customFormat="1" ht="16.5" customHeight="1">
      <c r="A9" s="32"/>
      <c r="B9" s="33"/>
      <c r="C9" s="32"/>
      <c r="D9" s="32"/>
      <c r="E9" s="261" t="s">
        <v>122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Z9" s="98" t="s">
        <v>123</v>
      </c>
      <c r="BA9" s="98" t="s">
        <v>1</v>
      </c>
      <c r="BB9" s="98" t="s">
        <v>1</v>
      </c>
      <c r="BC9" s="98" t="s">
        <v>124</v>
      </c>
      <c r="BD9" s="98" t="s">
        <v>89</v>
      </c>
    </row>
    <row r="10" spans="1:56" s="2" customFormat="1" ht="12" customHeight="1">
      <c r="A10" s="32"/>
      <c r="B10" s="33"/>
      <c r="C10" s="32"/>
      <c r="D10" s="27" t="s">
        <v>125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Z10" s="98" t="s">
        <v>126</v>
      </c>
      <c r="BA10" s="98" t="s">
        <v>1</v>
      </c>
      <c r="BB10" s="98" t="s">
        <v>1</v>
      </c>
      <c r="BC10" s="98" t="s">
        <v>127</v>
      </c>
      <c r="BD10" s="98" t="s">
        <v>89</v>
      </c>
    </row>
    <row r="11" spans="1:56" s="2" customFormat="1" ht="16.5" customHeight="1">
      <c r="A11" s="32"/>
      <c r="B11" s="33"/>
      <c r="C11" s="32"/>
      <c r="D11" s="32"/>
      <c r="E11" s="251" t="s">
        <v>128</v>
      </c>
      <c r="F11" s="260"/>
      <c r="G11" s="260"/>
      <c r="H11" s="260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Z11" s="98" t="s">
        <v>129</v>
      </c>
      <c r="BA11" s="98" t="s">
        <v>1</v>
      </c>
      <c r="BB11" s="98" t="s">
        <v>1</v>
      </c>
      <c r="BC11" s="98" t="s">
        <v>130</v>
      </c>
      <c r="BD11" s="98" t="s">
        <v>89</v>
      </c>
    </row>
    <row r="12" spans="1:5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Z12" s="98" t="s">
        <v>131</v>
      </c>
      <c r="BA12" s="98" t="s">
        <v>1</v>
      </c>
      <c r="BB12" s="98" t="s">
        <v>1</v>
      </c>
      <c r="BC12" s="98" t="s">
        <v>132</v>
      </c>
      <c r="BD12" s="98" t="s">
        <v>89</v>
      </c>
    </row>
    <row r="13" spans="1:56" s="2" customFormat="1" ht="12" customHeight="1">
      <c r="A13" s="32"/>
      <c r="B13" s="33"/>
      <c r="C13" s="32"/>
      <c r="D13" s="27" t="s">
        <v>16</v>
      </c>
      <c r="E13" s="32"/>
      <c r="F13" s="25" t="s">
        <v>1</v>
      </c>
      <c r="G13" s="32"/>
      <c r="H13" s="32"/>
      <c r="I13" s="27" t="s">
        <v>17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Z13" s="98" t="s">
        <v>133</v>
      </c>
      <c r="BA13" s="98" t="s">
        <v>1</v>
      </c>
      <c r="BB13" s="98" t="s">
        <v>1</v>
      </c>
      <c r="BC13" s="98" t="s">
        <v>134</v>
      </c>
      <c r="BD13" s="98" t="s">
        <v>89</v>
      </c>
    </row>
    <row r="14" spans="1:56" s="2" customFormat="1" ht="12" customHeight="1">
      <c r="A14" s="32"/>
      <c r="B14" s="33"/>
      <c r="C14" s="32"/>
      <c r="D14" s="27" t="s">
        <v>18</v>
      </c>
      <c r="E14" s="32"/>
      <c r="F14" s="25" t="s">
        <v>19</v>
      </c>
      <c r="G14" s="32"/>
      <c r="H14" s="32"/>
      <c r="I14" s="27" t="s">
        <v>20</v>
      </c>
      <c r="J14" s="55" t="str">
        <f>'Rekapitulácia stavby'!AN8</f>
        <v>12. 10. 2020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Z14" s="98" t="s">
        <v>135</v>
      </c>
      <c r="BA14" s="98" t="s">
        <v>1</v>
      </c>
      <c r="BB14" s="98" t="s">
        <v>1</v>
      </c>
      <c r="BC14" s="98" t="s">
        <v>136</v>
      </c>
      <c r="BD14" s="98" t="s">
        <v>89</v>
      </c>
    </row>
    <row r="15" spans="1:56" s="2" customFormat="1" ht="1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Z15" s="98" t="s">
        <v>137</v>
      </c>
      <c r="BA15" s="98" t="s">
        <v>1</v>
      </c>
      <c r="BB15" s="98" t="s">
        <v>1</v>
      </c>
      <c r="BC15" s="98" t="s">
        <v>138</v>
      </c>
      <c r="BD15" s="98" t="s">
        <v>89</v>
      </c>
    </row>
    <row r="16" spans="1:56" s="2" customFormat="1" ht="12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Z16" s="98" t="s">
        <v>139</v>
      </c>
      <c r="BA16" s="98" t="s">
        <v>1</v>
      </c>
      <c r="BB16" s="98" t="s">
        <v>1</v>
      </c>
      <c r="BC16" s="98" t="s">
        <v>140</v>
      </c>
      <c r="BD16" s="98" t="s">
        <v>89</v>
      </c>
    </row>
    <row r="17" spans="1:56" s="2" customFormat="1" ht="18" customHeight="1">
      <c r="A17" s="32"/>
      <c r="B17" s="33"/>
      <c r="C17" s="32"/>
      <c r="D17" s="32"/>
      <c r="E17" s="25" t="s">
        <v>24</v>
      </c>
      <c r="F17" s="32"/>
      <c r="G17" s="32"/>
      <c r="H17" s="32"/>
      <c r="I17" s="27" t="s">
        <v>25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Z17" s="98" t="s">
        <v>141</v>
      </c>
      <c r="BA17" s="98" t="s">
        <v>1</v>
      </c>
      <c r="BB17" s="98" t="s">
        <v>1</v>
      </c>
      <c r="BC17" s="98" t="s">
        <v>142</v>
      </c>
      <c r="BD17" s="98" t="s">
        <v>89</v>
      </c>
    </row>
    <row r="18" spans="1:56" s="2" customFormat="1" ht="7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Z18" s="98" t="s">
        <v>143</v>
      </c>
      <c r="BA18" s="98" t="s">
        <v>1</v>
      </c>
      <c r="BB18" s="98" t="s">
        <v>1</v>
      </c>
      <c r="BC18" s="98" t="s">
        <v>144</v>
      </c>
      <c r="BD18" s="98" t="s">
        <v>89</v>
      </c>
    </row>
    <row r="19" spans="1:56" s="2" customFormat="1" ht="12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Z19" s="98" t="s">
        <v>145</v>
      </c>
      <c r="BA19" s="98" t="s">
        <v>1</v>
      </c>
      <c r="BB19" s="98" t="s">
        <v>1</v>
      </c>
      <c r="BC19" s="98" t="s">
        <v>146</v>
      </c>
      <c r="BD19" s="98" t="s">
        <v>89</v>
      </c>
    </row>
    <row r="20" spans="1:56" s="2" customFormat="1" ht="18" customHeight="1">
      <c r="A20" s="32"/>
      <c r="B20" s="33"/>
      <c r="C20" s="32"/>
      <c r="D20" s="32"/>
      <c r="E20" s="263" t="str">
        <f>'Rekapitulácia stavby'!E14</f>
        <v>Vyplň údaj</v>
      </c>
      <c r="F20" s="229"/>
      <c r="G20" s="229"/>
      <c r="H20" s="229"/>
      <c r="I20" s="27" t="s">
        <v>25</v>
      </c>
      <c r="J20" s="28" t="str">
        <f>'Rekapitulácia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Z20" s="98" t="s">
        <v>147</v>
      </c>
      <c r="BA20" s="98" t="s">
        <v>1</v>
      </c>
      <c r="BB20" s="98" t="s">
        <v>1</v>
      </c>
      <c r="BC20" s="98" t="s">
        <v>148</v>
      </c>
      <c r="BD20" s="98" t="s">
        <v>89</v>
      </c>
    </row>
    <row r="21" spans="1:56" s="2" customFormat="1" ht="7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Z21" s="98" t="s">
        <v>149</v>
      </c>
      <c r="BA21" s="98" t="s">
        <v>1</v>
      </c>
      <c r="BB21" s="98" t="s">
        <v>1</v>
      </c>
      <c r="BC21" s="98" t="s">
        <v>150</v>
      </c>
      <c r="BD21" s="98" t="s">
        <v>89</v>
      </c>
    </row>
    <row r="22" spans="1:56" s="2" customFormat="1" ht="12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Z22" s="98" t="s">
        <v>151</v>
      </c>
      <c r="BA22" s="98" t="s">
        <v>1</v>
      </c>
      <c r="BB22" s="98" t="s">
        <v>1</v>
      </c>
      <c r="BC22" s="98" t="s">
        <v>152</v>
      </c>
      <c r="BD22" s="98" t="s">
        <v>89</v>
      </c>
    </row>
    <row r="23" spans="1:56" s="2" customFormat="1" ht="18" customHeight="1">
      <c r="A23" s="32"/>
      <c r="B23" s="33"/>
      <c r="C23" s="32"/>
      <c r="D23" s="32"/>
      <c r="E23" s="25" t="s">
        <v>29</v>
      </c>
      <c r="F23" s="32"/>
      <c r="G23" s="32"/>
      <c r="H23" s="32"/>
      <c r="I23" s="27" t="s">
        <v>25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Z23" s="98" t="s">
        <v>153</v>
      </c>
      <c r="BA23" s="98" t="s">
        <v>1</v>
      </c>
      <c r="BB23" s="98" t="s">
        <v>1</v>
      </c>
      <c r="BC23" s="98" t="s">
        <v>154</v>
      </c>
      <c r="BD23" s="98" t="s">
        <v>89</v>
      </c>
    </row>
    <row r="24" spans="1:56" s="2" customFormat="1" ht="7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Z24" s="98" t="s">
        <v>155</v>
      </c>
      <c r="BA24" s="98" t="s">
        <v>1</v>
      </c>
      <c r="BB24" s="98" t="s">
        <v>1</v>
      </c>
      <c r="BC24" s="98" t="s">
        <v>156</v>
      </c>
      <c r="BD24" s="98" t="s">
        <v>89</v>
      </c>
    </row>
    <row r="25" spans="1:56" s="2" customFormat="1" ht="12" customHeight="1">
      <c r="A25" s="32"/>
      <c r="B25" s="33"/>
      <c r="C25" s="32"/>
      <c r="D25" s="27" t="s">
        <v>32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Z25" s="98" t="s">
        <v>157</v>
      </c>
      <c r="BA25" s="98" t="s">
        <v>1</v>
      </c>
      <c r="BB25" s="98" t="s">
        <v>1</v>
      </c>
      <c r="BC25" s="98" t="s">
        <v>158</v>
      </c>
      <c r="BD25" s="98" t="s">
        <v>89</v>
      </c>
    </row>
    <row r="26" spans="1:56" s="2" customFormat="1" ht="18" customHeight="1">
      <c r="A26" s="32"/>
      <c r="B26" s="33"/>
      <c r="C26" s="32"/>
      <c r="D26" s="32"/>
      <c r="E26" s="25" t="s">
        <v>33</v>
      </c>
      <c r="F26" s="32"/>
      <c r="G26" s="32"/>
      <c r="H26" s="32"/>
      <c r="I26" s="27" t="s">
        <v>25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Z26" s="98" t="s">
        <v>159</v>
      </c>
      <c r="BA26" s="98" t="s">
        <v>1</v>
      </c>
      <c r="BB26" s="98" t="s">
        <v>1</v>
      </c>
      <c r="BC26" s="98" t="s">
        <v>160</v>
      </c>
      <c r="BD26" s="98" t="s">
        <v>89</v>
      </c>
    </row>
    <row r="27" spans="1:56" s="2" customFormat="1" ht="7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Z27" s="98" t="s">
        <v>161</v>
      </c>
      <c r="BA27" s="98" t="s">
        <v>1</v>
      </c>
      <c r="BB27" s="98" t="s">
        <v>1</v>
      </c>
      <c r="BC27" s="98" t="s">
        <v>162</v>
      </c>
      <c r="BD27" s="98" t="s">
        <v>89</v>
      </c>
    </row>
    <row r="28" spans="1:56" s="2" customFormat="1" ht="12" customHeight="1">
      <c r="A28" s="32"/>
      <c r="B28" s="33"/>
      <c r="C28" s="32"/>
      <c r="D28" s="27" t="s">
        <v>34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Z28" s="98" t="s">
        <v>163</v>
      </c>
      <c r="BA28" s="98" t="s">
        <v>1</v>
      </c>
      <c r="BB28" s="98" t="s">
        <v>1</v>
      </c>
      <c r="BC28" s="98" t="s">
        <v>164</v>
      </c>
      <c r="BD28" s="98" t="s">
        <v>89</v>
      </c>
    </row>
    <row r="29" spans="1:56" s="8" customFormat="1" ht="16.5" customHeight="1">
      <c r="A29" s="100"/>
      <c r="B29" s="101"/>
      <c r="C29" s="100"/>
      <c r="D29" s="100"/>
      <c r="E29" s="233" t="s">
        <v>1</v>
      </c>
      <c r="F29" s="233"/>
      <c r="G29" s="233"/>
      <c r="H29" s="233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56" s="2" customFormat="1" ht="7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56" s="2" customFormat="1" ht="7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56" s="2" customFormat="1" ht="25.25" customHeight="1">
      <c r="A32" s="32"/>
      <c r="B32" s="33"/>
      <c r="C32" s="32"/>
      <c r="D32" s="103" t="s">
        <v>36</v>
      </c>
      <c r="E32" s="32"/>
      <c r="F32" s="32"/>
      <c r="G32" s="32"/>
      <c r="H32" s="32"/>
      <c r="I32" s="32"/>
      <c r="J32" s="71">
        <f>ROUND(J147,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7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5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5" customHeight="1">
      <c r="A35" s="32"/>
      <c r="B35" s="33"/>
      <c r="C35" s="32"/>
      <c r="D35" s="104" t="s">
        <v>40</v>
      </c>
      <c r="E35" s="27" t="s">
        <v>41</v>
      </c>
      <c r="F35" s="105">
        <f>ROUND((SUM(BE147:BE857)),  2)</f>
        <v>0</v>
      </c>
      <c r="G35" s="32"/>
      <c r="H35" s="32"/>
      <c r="I35" s="106">
        <v>0.2</v>
      </c>
      <c r="J35" s="105">
        <f>ROUND(((SUM(BE147:BE857))*I35),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5" customHeight="1">
      <c r="A36" s="32"/>
      <c r="B36" s="33"/>
      <c r="C36" s="32"/>
      <c r="D36" s="32"/>
      <c r="E36" s="27" t="s">
        <v>42</v>
      </c>
      <c r="F36" s="105">
        <f>ROUND((SUM(BF147:BF857)),  2)</f>
        <v>0</v>
      </c>
      <c r="G36" s="32"/>
      <c r="H36" s="32"/>
      <c r="I36" s="106">
        <v>0.2</v>
      </c>
      <c r="J36" s="105">
        <f>ROUND(((SUM(BF147:BF857))*I36),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5" hidden="1" customHeight="1">
      <c r="A37" s="32"/>
      <c r="B37" s="33"/>
      <c r="C37" s="32"/>
      <c r="D37" s="32"/>
      <c r="E37" s="27" t="s">
        <v>43</v>
      </c>
      <c r="F37" s="105">
        <f>ROUND((SUM(BG147:BG857)),  2)</f>
        <v>0</v>
      </c>
      <c r="G37" s="32"/>
      <c r="H37" s="32"/>
      <c r="I37" s="106">
        <v>0.2</v>
      </c>
      <c r="J37" s="105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5" hidden="1" customHeight="1">
      <c r="A38" s="32"/>
      <c r="B38" s="33"/>
      <c r="C38" s="32"/>
      <c r="D38" s="32"/>
      <c r="E38" s="27" t="s">
        <v>44</v>
      </c>
      <c r="F38" s="105">
        <f>ROUND((SUM(BH147:BH857)),  2)</f>
        <v>0</v>
      </c>
      <c r="G38" s="32"/>
      <c r="H38" s="32"/>
      <c r="I38" s="106">
        <v>0.2</v>
      </c>
      <c r="J38" s="105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5" hidden="1" customHeight="1">
      <c r="A39" s="32"/>
      <c r="B39" s="33"/>
      <c r="C39" s="32"/>
      <c r="D39" s="32"/>
      <c r="E39" s="27" t="s">
        <v>45</v>
      </c>
      <c r="F39" s="105">
        <f>ROUND((SUM(BI147:BI857)),  2)</f>
        <v>0</v>
      </c>
      <c r="G39" s="32"/>
      <c r="H39" s="32"/>
      <c r="I39" s="106">
        <v>0</v>
      </c>
      <c r="J39" s="105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7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25" customHeight="1">
      <c r="A41" s="32"/>
      <c r="B41" s="33"/>
      <c r="C41" s="107"/>
      <c r="D41" s="108" t="s">
        <v>46</v>
      </c>
      <c r="E41" s="60"/>
      <c r="F41" s="60"/>
      <c r="G41" s="109" t="s">
        <v>47</v>
      </c>
      <c r="H41" s="110" t="s">
        <v>48</v>
      </c>
      <c r="I41" s="60"/>
      <c r="J41" s="111">
        <f>SUM(J32:J39)</f>
        <v>0</v>
      </c>
      <c r="K41" s="11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5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2"/>
      <c r="B61" s="33"/>
      <c r="C61" s="32"/>
      <c r="D61" s="45" t="s">
        <v>51</v>
      </c>
      <c r="E61" s="35"/>
      <c r="F61" s="113" t="s">
        <v>52</v>
      </c>
      <c r="G61" s="45" t="s">
        <v>51</v>
      </c>
      <c r="H61" s="35"/>
      <c r="I61" s="35"/>
      <c r="J61" s="114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2"/>
      <c r="B76" s="33"/>
      <c r="C76" s="32"/>
      <c r="D76" s="45" t="s">
        <v>51</v>
      </c>
      <c r="E76" s="35"/>
      <c r="F76" s="113" t="s">
        <v>52</v>
      </c>
      <c r="G76" s="45" t="s">
        <v>51</v>
      </c>
      <c r="H76" s="35"/>
      <c r="I76" s="35"/>
      <c r="J76" s="114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7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5" customHeight="1">
      <c r="A82" s="32"/>
      <c r="B82" s="33"/>
      <c r="C82" s="21" t="s">
        <v>165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7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61" t="str">
        <f>E7</f>
        <v>Základná škola s materskou školou Ružindol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120</v>
      </c>
      <c r="L86" s="20"/>
    </row>
    <row r="87" spans="1:31" s="2" customFormat="1" ht="16.5" customHeight="1">
      <c r="A87" s="32"/>
      <c r="B87" s="33"/>
      <c r="C87" s="32"/>
      <c r="D87" s="32"/>
      <c r="E87" s="261" t="s">
        <v>122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125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51" t="str">
        <f>E11</f>
        <v>001 - Architektúra, stavebné riešenie a statika</v>
      </c>
      <c r="F89" s="260"/>
      <c r="G89" s="260"/>
      <c r="H89" s="260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7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18</v>
      </c>
      <c r="D91" s="32"/>
      <c r="E91" s="32"/>
      <c r="F91" s="25" t="str">
        <f>F14</f>
        <v>p.č.614/1, 614/2 Ružindol</v>
      </c>
      <c r="G91" s="32"/>
      <c r="H91" s="32"/>
      <c r="I91" s="27" t="s">
        <v>20</v>
      </c>
      <c r="J91" s="55" t="str">
        <f>IF(J14="","",J14)</f>
        <v>12. 10. 2020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7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25" customHeight="1">
      <c r="A93" s="32"/>
      <c r="B93" s="33"/>
      <c r="C93" s="27" t="s">
        <v>22</v>
      </c>
      <c r="D93" s="32"/>
      <c r="E93" s="32"/>
      <c r="F93" s="25" t="str">
        <f>E17</f>
        <v>Obec Ružindol</v>
      </c>
      <c r="G93" s="32"/>
      <c r="H93" s="32"/>
      <c r="I93" s="27" t="s">
        <v>28</v>
      </c>
      <c r="J93" s="30" t="str">
        <f>E23</f>
        <v>Ing.Martin Baláž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5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32</v>
      </c>
      <c r="J94" s="30" t="str">
        <f>E26</f>
        <v>Ing.Igor Janečka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2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5" t="s">
        <v>166</v>
      </c>
      <c r="D96" s="107"/>
      <c r="E96" s="107"/>
      <c r="F96" s="107"/>
      <c r="G96" s="107"/>
      <c r="H96" s="107"/>
      <c r="I96" s="107"/>
      <c r="J96" s="116" t="s">
        <v>167</v>
      </c>
      <c r="K96" s="107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2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3" customHeight="1">
      <c r="A98" s="32"/>
      <c r="B98" s="33"/>
      <c r="C98" s="117" t="s">
        <v>168</v>
      </c>
      <c r="D98" s="32"/>
      <c r="E98" s="32"/>
      <c r="F98" s="32"/>
      <c r="G98" s="32"/>
      <c r="H98" s="32"/>
      <c r="I98" s="32"/>
      <c r="J98" s="71">
        <f>J147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169</v>
      </c>
    </row>
    <row r="99" spans="1:47" s="9" customFormat="1" ht="25" customHeight="1">
      <c r="B99" s="118"/>
      <c r="D99" s="119" t="s">
        <v>170</v>
      </c>
      <c r="E99" s="120"/>
      <c r="F99" s="120"/>
      <c r="G99" s="120"/>
      <c r="H99" s="120"/>
      <c r="I99" s="120"/>
      <c r="J99" s="121">
        <f>J148</f>
        <v>0</v>
      </c>
      <c r="L99" s="118"/>
    </row>
    <row r="100" spans="1:47" s="10" customFormat="1" ht="20" customHeight="1">
      <c r="B100" s="122"/>
      <c r="D100" s="123" t="s">
        <v>171</v>
      </c>
      <c r="E100" s="124"/>
      <c r="F100" s="124"/>
      <c r="G100" s="124"/>
      <c r="H100" s="124"/>
      <c r="I100" s="124"/>
      <c r="J100" s="125">
        <f>J149</f>
        <v>0</v>
      </c>
      <c r="L100" s="122"/>
    </row>
    <row r="101" spans="1:47" s="10" customFormat="1" ht="20" customHeight="1">
      <c r="B101" s="122"/>
      <c r="D101" s="123" t="s">
        <v>172</v>
      </c>
      <c r="E101" s="124"/>
      <c r="F101" s="124"/>
      <c r="G101" s="124"/>
      <c r="H101" s="124"/>
      <c r="I101" s="124"/>
      <c r="J101" s="125">
        <f>J200</f>
        <v>0</v>
      </c>
      <c r="L101" s="122"/>
    </row>
    <row r="102" spans="1:47" s="10" customFormat="1" ht="20" customHeight="1">
      <c r="B102" s="122"/>
      <c r="D102" s="123" t="s">
        <v>173</v>
      </c>
      <c r="E102" s="124"/>
      <c r="F102" s="124"/>
      <c r="G102" s="124"/>
      <c r="H102" s="124"/>
      <c r="I102" s="124"/>
      <c r="J102" s="125">
        <f>J239</f>
        <v>0</v>
      </c>
      <c r="L102" s="122"/>
    </row>
    <row r="103" spans="1:47" s="10" customFormat="1" ht="20" customHeight="1">
      <c r="B103" s="122"/>
      <c r="D103" s="123" t="s">
        <v>174</v>
      </c>
      <c r="E103" s="124"/>
      <c r="F103" s="124"/>
      <c r="G103" s="124"/>
      <c r="H103" s="124"/>
      <c r="I103" s="124"/>
      <c r="J103" s="125">
        <f>J291</f>
        <v>0</v>
      </c>
      <c r="L103" s="122"/>
    </row>
    <row r="104" spans="1:47" s="10" customFormat="1" ht="20" customHeight="1">
      <c r="B104" s="122"/>
      <c r="D104" s="123" t="s">
        <v>175</v>
      </c>
      <c r="E104" s="124"/>
      <c r="F104" s="124"/>
      <c r="G104" s="124"/>
      <c r="H104" s="124"/>
      <c r="I104" s="124"/>
      <c r="J104" s="125">
        <f>J325</f>
        <v>0</v>
      </c>
      <c r="L104" s="122"/>
    </row>
    <row r="105" spans="1:47" s="10" customFormat="1" ht="20" customHeight="1">
      <c r="B105" s="122"/>
      <c r="D105" s="123" t="s">
        <v>176</v>
      </c>
      <c r="E105" s="124"/>
      <c r="F105" s="124"/>
      <c r="G105" s="124"/>
      <c r="H105" s="124"/>
      <c r="I105" s="124"/>
      <c r="J105" s="125">
        <f>J462</f>
        <v>0</v>
      </c>
      <c r="L105" s="122"/>
    </row>
    <row r="106" spans="1:47" s="10" customFormat="1" ht="20" customHeight="1">
      <c r="B106" s="122"/>
      <c r="D106" s="123" t="s">
        <v>177</v>
      </c>
      <c r="E106" s="124"/>
      <c r="F106" s="124"/>
      <c r="G106" s="124"/>
      <c r="H106" s="124"/>
      <c r="I106" s="124"/>
      <c r="J106" s="125">
        <f>J544</f>
        <v>0</v>
      </c>
      <c r="L106" s="122"/>
    </row>
    <row r="107" spans="1:47" s="9" customFormat="1" ht="25" customHeight="1">
      <c r="B107" s="118"/>
      <c r="D107" s="119" t="s">
        <v>178</v>
      </c>
      <c r="E107" s="120"/>
      <c r="F107" s="120"/>
      <c r="G107" s="120"/>
      <c r="H107" s="120"/>
      <c r="I107" s="120"/>
      <c r="J107" s="121">
        <f>J546</f>
        <v>0</v>
      </c>
      <c r="L107" s="118"/>
    </row>
    <row r="108" spans="1:47" s="10" customFormat="1" ht="20" customHeight="1">
      <c r="B108" s="122"/>
      <c r="D108" s="123" t="s">
        <v>179</v>
      </c>
      <c r="E108" s="124"/>
      <c r="F108" s="124"/>
      <c r="G108" s="124"/>
      <c r="H108" s="124"/>
      <c r="I108" s="124"/>
      <c r="J108" s="125">
        <f>J547</f>
        <v>0</v>
      </c>
      <c r="L108" s="122"/>
    </row>
    <row r="109" spans="1:47" s="10" customFormat="1" ht="20" customHeight="1">
      <c r="B109" s="122"/>
      <c r="D109" s="123" t="s">
        <v>180</v>
      </c>
      <c r="E109" s="124"/>
      <c r="F109" s="124"/>
      <c r="G109" s="124"/>
      <c r="H109" s="124"/>
      <c r="I109" s="124"/>
      <c r="J109" s="125">
        <f>J573</f>
        <v>0</v>
      </c>
      <c r="L109" s="122"/>
    </row>
    <row r="110" spans="1:47" s="10" customFormat="1" ht="20" customHeight="1">
      <c r="B110" s="122"/>
      <c r="D110" s="123" t="s">
        <v>181</v>
      </c>
      <c r="E110" s="124"/>
      <c r="F110" s="124"/>
      <c r="G110" s="124"/>
      <c r="H110" s="124"/>
      <c r="I110" s="124"/>
      <c r="J110" s="125">
        <f>J617</f>
        <v>0</v>
      </c>
      <c r="L110" s="122"/>
    </row>
    <row r="111" spans="1:47" s="10" customFormat="1" ht="20" customHeight="1">
      <c r="B111" s="122"/>
      <c r="D111" s="123" t="s">
        <v>182</v>
      </c>
      <c r="E111" s="124"/>
      <c r="F111" s="124"/>
      <c r="G111" s="124"/>
      <c r="H111" s="124"/>
      <c r="I111" s="124"/>
      <c r="J111" s="125">
        <f>J649</f>
        <v>0</v>
      </c>
      <c r="L111" s="122"/>
    </row>
    <row r="112" spans="1:47" s="10" customFormat="1" ht="20" customHeight="1">
      <c r="B112" s="122"/>
      <c r="D112" s="123" t="s">
        <v>183</v>
      </c>
      <c r="E112" s="124"/>
      <c r="F112" s="124"/>
      <c r="G112" s="124"/>
      <c r="H112" s="124"/>
      <c r="I112" s="124"/>
      <c r="J112" s="125">
        <f>J653</f>
        <v>0</v>
      </c>
      <c r="L112" s="122"/>
    </row>
    <row r="113" spans="1:31" s="10" customFormat="1" ht="20" customHeight="1">
      <c r="B113" s="122"/>
      <c r="D113" s="123" t="s">
        <v>184</v>
      </c>
      <c r="E113" s="124"/>
      <c r="F113" s="124"/>
      <c r="G113" s="124"/>
      <c r="H113" s="124"/>
      <c r="I113" s="124"/>
      <c r="J113" s="125">
        <f>J656</f>
        <v>0</v>
      </c>
      <c r="L113" s="122"/>
    </row>
    <row r="114" spans="1:31" s="10" customFormat="1" ht="20" customHeight="1">
      <c r="B114" s="122"/>
      <c r="D114" s="123" t="s">
        <v>185</v>
      </c>
      <c r="E114" s="124"/>
      <c r="F114" s="124"/>
      <c r="G114" s="124"/>
      <c r="H114" s="124"/>
      <c r="I114" s="124"/>
      <c r="J114" s="125">
        <f>J663</f>
        <v>0</v>
      </c>
      <c r="L114" s="122"/>
    </row>
    <row r="115" spans="1:31" s="10" customFormat="1" ht="20" customHeight="1">
      <c r="B115" s="122"/>
      <c r="D115" s="123" t="s">
        <v>186</v>
      </c>
      <c r="E115" s="124"/>
      <c r="F115" s="124"/>
      <c r="G115" s="124"/>
      <c r="H115" s="124"/>
      <c r="I115" s="124"/>
      <c r="J115" s="125">
        <f>J679</f>
        <v>0</v>
      </c>
      <c r="L115" s="122"/>
    </row>
    <row r="116" spans="1:31" s="10" customFormat="1" ht="20" customHeight="1">
      <c r="B116" s="122"/>
      <c r="D116" s="123" t="s">
        <v>187</v>
      </c>
      <c r="E116" s="124"/>
      <c r="F116" s="124"/>
      <c r="G116" s="124"/>
      <c r="H116" s="124"/>
      <c r="I116" s="124"/>
      <c r="J116" s="125">
        <f>J727</f>
        <v>0</v>
      </c>
      <c r="L116" s="122"/>
    </row>
    <row r="117" spans="1:31" s="10" customFormat="1" ht="20" customHeight="1">
      <c r="B117" s="122"/>
      <c r="D117" s="123" t="s">
        <v>188</v>
      </c>
      <c r="E117" s="124"/>
      <c r="F117" s="124"/>
      <c r="G117" s="124"/>
      <c r="H117" s="124"/>
      <c r="I117" s="124"/>
      <c r="J117" s="125">
        <f>J749</f>
        <v>0</v>
      </c>
      <c r="L117" s="122"/>
    </row>
    <row r="118" spans="1:31" s="10" customFormat="1" ht="20" customHeight="1">
      <c r="B118" s="122"/>
      <c r="D118" s="123" t="s">
        <v>189</v>
      </c>
      <c r="E118" s="124"/>
      <c r="F118" s="124"/>
      <c r="G118" s="124"/>
      <c r="H118" s="124"/>
      <c r="I118" s="124"/>
      <c r="J118" s="125">
        <f>J767</f>
        <v>0</v>
      </c>
      <c r="L118" s="122"/>
    </row>
    <row r="119" spans="1:31" s="10" customFormat="1" ht="20" customHeight="1">
      <c r="B119" s="122"/>
      <c r="D119" s="123" t="s">
        <v>190</v>
      </c>
      <c r="E119" s="124"/>
      <c r="F119" s="124"/>
      <c r="G119" s="124"/>
      <c r="H119" s="124"/>
      <c r="I119" s="124"/>
      <c r="J119" s="125">
        <f>J784</f>
        <v>0</v>
      </c>
      <c r="L119" s="122"/>
    </row>
    <row r="120" spans="1:31" s="10" customFormat="1" ht="20" customHeight="1">
      <c r="B120" s="122"/>
      <c r="D120" s="123" t="s">
        <v>191</v>
      </c>
      <c r="E120" s="124"/>
      <c r="F120" s="124"/>
      <c r="G120" s="124"/>
      <c r="H120" s="124"/>
      <c r="I120" s="124"/>
      <c r="J120" s="125">
        <f>J802</f>
        <v>0</v>
      </c>
      <c r="L120" s="122"/>
    </row>
    <row r="121" spans="1:31" s="10" customFormat="1" ht="20" customHeight="1">
      <c r="B121" s="122"/>
      <c r="D121" s="123" t="s">
        <v>192</v>
      </c>
      <c r="E121" s="124"/>
      <c r="F121" s="124"/>
      <c r="G121" s="124"/>
      <c r="H121" s="124"/>
      <c r="I121" s="124"/>
      <c r="J121" s="125">
        <f>J832</f>
        <v>0</v>
      </c>
      <c r="L121" s="122"/>
    </row>
    <row r="122" spans="1:31" s="10" customFormat="1" ht="20" customHeight="1">
      <c r="B122" s="122"/>
      <c r="D122" s="123" t="s">
        <v>193</v>
      </c>
      <c r="E122" s="124"/>
      <c r="F122" s="124"/>
      <c r="G122" s="124"/>
      <c r="H122" s="124"/>
      <c r="I122" s="124"/>
      <c r="J122" s="125">
        <f>J838</f>
        <v>0</v>
      </c>
      <c r="L122" s="122"/>
    </row>
    <row r="123" spans="1:31" s="9" customFormat="1" ht="25" customHeight="1">
      <c r="B123" s="118"/>
      <c r="D123" s="119" t="s">
        <v>194</v>
      </c>
      <c r="E123" s="120"/>
      <c r="F123" s="120"/>
      <c r="G123" s="120"/>
      <c r="H123" s="120"/>
      <c r="I123" s="120"/>
      <c r="J123" s="121">
        <f>J848</f>
        <v>0</v>
      </c>
      <c r="L123" s="118"/>
    </row>
    <row r="124" spans="1:31" s="9" customFormat="1" ht="25" customHeight="1">
      <c r="B124" s="118"/>
      <c r="D124" s="119" t="s">
        <v>195</v>
      </c>
      <c r="E124" s="120"/>
      <c r="F124" s="120"/>
      <c r="G124" s="120"/>
      <c r="H124" s="120"/>
      <c r="I124" s="120"/>
      <c r="J124" s="121">
        <f>J855</f>
        <v>0</v>
      </c>
      <c r="L124" s="118"/>
    </row>
    <row r="125" spans="1:31" s="10" customFormat="1" ht="20" customHeight="1">
      <c r="B125" s="122"/>
      <c r="D125" s="123" t="s">
        <v>196</v>
      </c>
      <c r="E125" s="124"/>
      <c r="F125" s="124"/>
      <c r="G125" s="124"/>
      <c r="H125" s="124"/>
      <c r="I125" s="124"/>
      <c r="J125" s="125">
        <f>J856</f>
        <v>0</v>
      </c>
      <c r="L125" s="122"/>
    </row>
    <row r="126" spans="1:31" s="2" customFormat="1" ht="21.75" customHeight="1">
      <c r="A126" s="32"/>
      <c r="B126" s="33"/>
      <c r="C126" s="32"/>
      <c r="D126" s="32"/>
      <c r="E126" s="32"/>
      <c r="F126" s="32"/>
      <c r="G126" s="32"/>
      <c r="H126" s="3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7" customHeight="1">
      <c r="A127" s="32"/>
      <c r="B127" s="47"/>
      <c r="C127" s="48"/>
      <c r="D127" s="48"/>
      <c r="E127" s="48"/>
      <c r="F127" s="48"/>
      <c r="G127" s="48"/>
      <c r="H127" s="48"/>
      <c r="I127" s="48"/>
      <c r="J127" s="48"/>
      <c r="K127" s="48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31" spans="1:31" s="2" customFormat="1" ht="7" customHeight="1">
      <c r="A131" s="32"/>
      <c r="B131" s="49"/>
      <c r="C131" s="50"/>
      <c r="D131" s="50"/>
      <c r="E131" s="50"/>
      <c r="F131" s="50"/>
      <c r="G131" s="50"/>
      <c r="H131" s="50"/>
      <c r="I131" s="50"/>
      <c r="J131" s="50"/>
      <c r="K131" s="50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31" s="2" customFormat="1" ht="25" customHeight="1">
      <c r="A132" s="32"/>
      <c r="B132" s="33"/>
      <c r="C132" s="21" t="s">
        <v>197</v>
      </c>
      <c r="D132" s="32"/>
      <c r="E132" s="32"/>
      <c r="F132" s="32"/>
      <c r="G132" s="32"/>
      <c r="H132" s="32"/>
      <c r="I132" s="32"/>
      <c r="J132" s="32"/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31" s="2" customFormat="1" ht="7" customHeight="1">
      <c r="A133" s="32"/>
      <c r="B133" s="33"/>
      <c r="C133" s="32"/>
      <c r="D133" s="32"/>
      <c r="E133" s="32"/>
      <c r="F133" s="32"/>
      <c r="G133" s="32"/>
      <c r="H133" s="32"/>
      <c r="I133" s="32"/>
      <c r="J133" s="32"/>
      <c r="K133" s="32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31" s="2" customFormat="1" ht="12" customHeight="1">
      <c r="A134" s="32"/>
      <c r="B134" s="33"/>
      <c r="C134" s="27" t="s">
        <v>14</v>
      </c>
      <c r="D134" s="32"/>
      <c r="E134" s="32"/>
      <c r="F134" s="32"/>
      <c r="G134" s="32"/>
      <c r="H134" s="32"/>
      <c r="I134" s="32"/>
      <c r="J134" s="32"/>
      <c r="K134" s="32"/>
      <c r="L134" s="4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31" s="2" customFormat="1" ht="16.5" customHeight="1">
      <c r="A135" s="32"/>
      <c r="B135" s="33"/>
      <c r="C135" s="32"/>
      <c r="D135" s="32"/>
      <c r="E135" s="261" t="str">
        <f>E7</f>
        <v>Základná škola s materskou školou Ružindol</v>
      </c>
      <c r="F135" s="262"/>
      <c r="G135" s="262"/>
      <c r="H135" s="262"/>
      <c r="I135" s="32"/>
      <c r="J135" s="32"/>
      <c r="K135" s="32"/>
      <c r="L135" s="4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31" s="1" customFormat="1" ht="12" customHeight="1">
      <c r="B136" s="20"/>
      <c r="C136" s="27" t="s">
        <v>120</v>
      </c>
      <c r="L136" s="20"/>
    </row>
    <row r="137" spans="1:31" s="2" customFormat="1" ht="16.5" customHeight="1">
      <c r="A137" s="32"/>
      <c r="B137" s="33"/>
      <c r="C137" s="32"/>
      <c r="D137" s="32"/>
      <c r="E137" s="261" t="s">
        <v>122</v>
      </c>
      <c r="F137" s="260"/>
      <c r="G137" s="260"/>
      <c r="H137" s="260"/>
      <c r="I137" s="32"/>
      <c r="J137" s="32"/>
      <c r="K137" s="32"/>
      <c r="L137" s="4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31" s="2" customFormat="1" ht="12" customHeight="1">
      <c r="A138" s="32"/>
      <c r="B138" s="33"/>
      <c r="C138" s="27" t="s">
        <v>125</v>
      </c>
      <c r="D138" s="32"/>
      <c r="E138" s="32"/>
      <c r="F138" s="32"/>
      <c r="G138" s="32"/>
      <c r="H138" s="32"/>
      <c r="I138" s="32"/>
      <c r="J138" s="32"/>
      <c r="K138" s="32"/>
      <c r="L138" s="4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31" s="2" customFormat="1" ht="16.5" customHeight="1">
      <c r="A139" s="32"/>
      <c r="B139" s="33"/>
      <c r="C139" s="32"/>
      <c r="D139" s="32"/>
      <c r="E139" s="251" t="str">
        <f>E11</f>
        <v>001 - Architektúra, stavebné riešenie a statika</v>
      </c>
      <c r="F139" s="260"/>
      <c r="G139" s="260"/>
      <c r="H139" s="260"/>
      <c r="I139" s="32"/>
      <c r="J139" s="32"/>
      <c r="K139" s="32"/>
      <c r="L139" s="4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31" s="2" customFormat="1" ht="7" customHeight="1">
      <c r="A140" s="32"/>
      <c r="B140" s="33"/>
      <c r="C140" s="32"/>
      <c r="D140" s="32"/>
      <c r="E140" s="32"/>
      <c r="F140" s="32"/>
      <c r="G140" s="32"/>
      <c r="H140" s="32"/>
      <c r="I140" s="32"/>
      <c r="J140" s="32"/>
      <c r="K140" s="32"/>
      <c r="L140" s="4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31" s="2" customFormat="1" ht="12" customHeight="1">
      <c r="A141" s="32"/>
      <c r="B141" s="33"/>
      <c r="C141" s="27" t="s">
        <v>18</v>
      </c>
      <c r="D141" s="32"/>
      <c r="E141" s="32"/>
      <c r="F141" s="25" t="str">
        <f>F14</f>
        <v>p.č.614/1, 614/2 Ružindol</v>
      </c>
      <c r="G141" s="32"/>
      <c r="H141" s="32"/>
      <c r="I141" s="27" t="s">
        <v>20</v>
      </c>
      <c r="J141" s="55" t="str">
        <f>IF(J14="","",J14)</f>
        <v>12. 10. 2020</v>
      </c>
      <c r="K141" s="32"/>
      <c r="L141" s="4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:31" s="2" customFormat="1" ht="7" customHeight="1">
      <c r="A142" s="32"/>
      <c r="B142" s="33"/>
      <c r="C142" s="32"/>
      <c r="D142" s="32"/>
      <c r="E142" s="32"/>
      <c r="F142" s="32"/>
      <c r="G142" s="32"/>
      <c r="H142" s="32"/>
      <c r="I142" s="32"/>
      <c r="J142" s="32"/>
      <c r="K142" s="32"/>
      <c r="L142" s="4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1:31" s="2" customFormat="1" ht="15.25" customHeight="1">
      <c r="A143" s="32"/>
      <c r="B143" s="33"/>
      <c r="C143" s="27" t="s">
        <v>22</v>
      </c>
      <c r="D143" s="32"/>
      <c r="E143" s="32"/>
      <c r="F143" s="25" t="str">
        <f>E17</f>
        <v>Obec Ružindol</v>
      </c>
      <c r="G143" s="32"/>
      <c r="H143" s="32"/>
      <c r="I143" s="27" t="s">
        <v>28</v>
      </c>
      <c r="J143" s="30" t="str">
        <f>E23</f>
        <v>Ing.Martin Baláž</v>
      </c>
      <c r="K143" s="32"/>
      <c r="L143" s="4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:31" s="2" customFormat="1" ht="15.25" customHeight="1">
      <c r="A144" s="32"/>
      <c r="B144" s="33"/>
      <c r="C144" s="27" t="s">
        <v>26</v>
      </c>
      <c r="D144" s="32"/>
      <c r="E144" s="32"/>
      <c r="F144" s="25" t="str">
        <f>IF(E20="","",E20)</f>
        <v>Vyplň údaj</v>
      </c>
      <c r="G144" s="32"/>
      <c r="H144" s="32"/>
      <c r="I144" s="27" t="s">
        <v>32</v>
      </c>
      <c r="J144" s="30" t="str">
        <f>E26</f>
        <v>Ing.Igor Janečka</v>
      </c>
      <c r="K144" s="32"/>
      <c r="L144" s="4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</row>
    <row r="145" spans="1:65" s="2" customFormat="1" ht="10.25" customHeight="1">
      <c r="A145" s="32"/>
      <c r="B145" s="33"/>
      <c r="C145" s="32"/>
      <c r="D145" s="32"/>
      <c r="E145" s="32"/>
      <c r="F145" s="32"/>
      <c r="G145" s="32"/>
      <c r="H145" s="32"/>
      <c r="I145" s="32"/>
      <c r="J145" s="32"/>
      <c r="K145" s="32"/>
      <c r="L145" s="4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  <row r="146" spans="1:65" s="11" customFormat="1" ht="29.25" customHeight="1">
      <c r="A146" s="126"/>
      <c r="B146" s="127"/>
      <c r="C146" s="128" t="s">
        <v>198</v>
      </c>
      <c r="D146" s="129" t="s">
        <v>61</v>
      </c>
      <c r="E146" s="129" t="s">
        <v>57</v>
      </c>
      <c r="F146" s="129" t="s">
        <v>58</v>
      </c>
      <c r="G146" s="129" t="s">
        <v>199</v>
      </c>
      <c r="H146" s="129" t="s">
        <v>200</v>
      </c>
      <c r="I146" s="129" t="s">
        <v>201</v>
      </c>
      <c r="J146" s="130" t="s">
        <v>167</v>
      </c>
      <c r="K146" s="131" t="s">
        <v>202</v>
      </c>
      <c r="L146" s="132"/>
      <c r="M146" s="62" t="s">
        <v>1</v>
      </c>
      <c r="N146" s="63" t="s">
        <v>40</v>
      </c>
      <c r="O146" s="63" t="s">
        <v>203</v>
      </c>
      <c r="P146" s="63" t="s">
        <v>204</v>
      </c>
      <c r="Q146" s="63" t="s">
        <v>205</v>
      </c>
      <c r="R146" s="63" t="s">
        <v>206</v>
      </c>
      <c r="S146" s="63" t="s">
        <v>207</v>
      </c>
      <c r="T146" s="64" t="s">
        <v>208</v>
      </c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</row>
    <row r="147" spans="1:65" s="2" customFormat="1" ht="23" customHeight="1">
      <c r="A147" s="32"/>
      <c r="B147" s="33"/>
      <c r="C147" s="69" t="s">
        <v>168</v>
      </c>
      <c r="D147" s="32"/>
      <c r="E147" s="32"/>
      <c r="F147" s="32"/>
      <c r="G147" s="32"/>
      <c r="H147" s="32"/>
      <c r="I147" s="32"/>
      <c r="J147" s="133">
        <f>BK147</f>
        <v>0</v>
      </c>
      <c r="K147" s="32"/>
      <c r="L147" s="33"/>
      <c r="M147" s="65"/>
      <c r="N147" s="56"/>
      <c r="O147" s="66"/>
      <c r="P147" s="134">
        <f>P148+P546+P848+P855</f>
        <v>0</v>
      </c>
      <c r="Q147" s="66"/>
      <c r="R147" s="134">
        <f>R148+R546+R848+R855</f>
        <v>375.74426776000001</v>
      </c>
      <c r="S147" s="66"/>
      <c r="T147" s="135">
        <f>T148+T546+T848+T855</f>
        <v>7.3891083500000008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17" t="s">
        <v>75</v>
      </c>
      <c r="AU147" s="17" t="s">
        <v>169</v>
      </c>
      <c r="BK147" s="136">
        <f>BK148+BK546+BK848+BK855</f>
        <v>0</v>
      </c>
    </row>
    <row r="148" spans="1:65" s="12" customFormat="1" ht="26" customHeight="1">
      <c r="B148" s="137"/>
      <c r="D148" s="138" t="s">
        <v>75</v>
      </c>
      <c r="E148" s="139" t="s">
        <v>209</v>
      </c>
      <c r="F148" s="139" t="s">
        <v>210</v>
      </c>
      <c r="I148" s="140"/>
      <c r="J148" s="141">
        <f>BK148</f>
        <v>0</v>
      </c>
      <c r="L148" s="137"/>
      <c r="M148" s="142"/>
      <c r="N148" s="143"/>
      <c r="O148" s="143"/>
      <c r="P148" s="144">
        <f>P149+P200+P239+P291+P325+P462+P544</f>
        <v>0</v>
      </c>
      <c r="Q148" s="143"/>
      <c r="R148" s="144">
        <f>R149+R200+R239+R291+R325+R462+R544</f>
        <v>364.71847544000002</v>
      </c>
      <c r="S148" s="143"/>
      <c r="T148" s="145">
        <f>T149+T200+T239+T291+T325+T462+T544</f>
        <v>7.3144893500000006</v>
      </c>
      <c r="AR148" s="138" t="s">
        <v>83</v>
      </c>
      <c r="AT148" s="146" t="s">
        <v>75</v>
      </c>
      <c r="AU148" s="146" t="s">
        <v>76</v>
      </c>
      <c r="AY148" s="138" t="s">
        <v>211</v>
      </c>
      <c r="BK148" s="147">
        <f>BK149+BK200+BK239+BK291+BK325+BK462+BK544</f>
        <v>0</v>
      </c>
    </row>
    <row r="149" spans="1:65" s="12" customFormat="1" ht="23" customHeight="1">
      <c r="B149" s="137"/>
      <c r="D149" s="138" t="s">
        <v>75</v>
      </c>
      <c r="E149" s="148" t="s">
        <v>83</v>
      </c>
      <c r="F149" s="148" t="s">
        <v>212</v>
      </c>
      <c r="I149" s="140"/>
      <c r="J149" s="149">
        <f>BK149</f>
        <v>0</v>
      </c>
      <c r="L149" s="137"/>
      <c r="M149" s="142"/>
      <c r="N149" s="143"/>
      <c r="O149" s="143"/>
      <c r="P149" s="144">
        <f>SUM(P150:P199)</f>
        <v>0</v>
      </c>
      <c r="Q149" s="143"/>
      <c r="R149" s="144">
        <f>SUM(R150:R199)</f>
        <v>0</v>
      </c>
      <c r="S149" s="143"/>
      <c r="T149" s="145">
        <f>SUM(T150:T199)</f>
        <v>2.7720000000000002</v>
      </c>
      <c r="AR149" s="138" t="s">
        <v>83</v>
      </c>
      <c r="AT149" s="146" t="s">
        <v>75</v>
      </c>
      <c r="AU149" s="146" t="s">
        <v>83</v>
      </c>
      <c r="AY149" s="138" t="s">
        <v>211</v>
      </c>
      <c r="BK149" s="147">
        <f>SUM(BK150:BK199)</f>
        <v>0</v>
      </c>
    </row>
    <row r="150" spans="1:65" s="2" customFormat="1" ht="24.25" customHeight="1">
      <c r="A150" s="32"/>
      <c r="B150" s="150"/>
      <c r="C150" s="151" t="s">
        <v>83</v>
      </c>
      <c r="D150" s="151" t="s">
        <v>213</v>
      </c>
      <c r="E150" s="152" t="s">
        <v>214</v>
      </c>
      <c r="F150" s="153" t="s">
        <v>215</v>
      </c>
      <c r="G150" s="154" t="s">
        <v>216</v>
      </c>
      <c r="H150" s="155">
        <v>6.93</v>
      </c>
      <c r="I150" s="156"/>
      <c r="J150" s="155">
        <f>ROUND(I150*H150,3)</f>
        <v>0</v>
      </c>
      <c r="K150" s="157"/>
      <c r="L150" s="33"/>
      <c r="M150" s="158" t="s">
        <v>1</v>
      </c>
      <c r="N150" s="159" t="s">
        <v>42</v>
      </c>
      <c r="O150" s="58"/>
      <c r="P150" s="160">
        <f>O150*H150</f>
        <v>0</v>
      </c>
      <c r="Q150" s="160">
        <v>0</v>
      </c>
      <c r="R150" s="160">
        <f>Q150*H150</f>
        <v>0</v>
      </c>
      <c r="S150" s="160">
        <v>0.4</v>
      </c>
      <c r="T150" s="161">
        <f>S150*H150</f>
        <v>2.7720000000000002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2" t="s">
        <v>217</v>
      </c>
      <c r="AT150" s="162" t="s">
        <v>213</v>
      </c>
      <c r="AU150" s="162" t="s">
        <v>89</v>
      </c>
      <c r="AY150" s="17" t="s">
        <v>211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7" t="s">
        <v>89</v>
      </c>
      <c r="BK150" s="164">
        <f>ROUND(I150*H150,3)</f>
        <v>0</v>
      </c>
      <c r="BL150" s="17" t="s">
        <v>217</v>
      </c>
      <c r="BM150" s="162" t="s">
        <v>218</v>
      </c>
    </row>
    <row r="151" spans="1:65" s="13" customFormat="1" ht="12">
      <c r="B151" s="165"/>
      <c r="D151" s="166" t="s">
        <v>219</v>
      </c>
      <c r="E151" s="167" t="s">
        <v>1</v>
      </c>
      <c r="F151" s="168" t="s">
        <v>220</v>
      </c>
      <c r="H151" s="167" t="s">
        <v>1</v>
      </c>
      <c r="I151" s="169"/>
      <c r="L151" s="165"/>
      <c r="M151" s="170"/>
      <c r="N151" s="171"/>
      <c r="O151" s="171"/>
      <c r="P151" s="171"/>
      <c r="Q151" s="171"/>
      <c r="R151" s="171"/>
      <c r="S151" s="171"/>
      <c r="T151" s="172"/>
      <c r="AT151" s="167" t="s">
        <v>219</v>
      </c>
      <c r="AU151" s="167" t="s">
        <v>89</v>
      </c>
      <c r="AV151" s="13" t="s">
        <v>83</v>
      </c>
      <c r="AW151" s="13" t="s">
        <v>30</v>
      </c>
      <c r="AX151" s="13" t="s">
        <v>76</v>
      </c>
      <c r="AY151" s="167" t="s">
        <v>211</v>
      </c>
    </row>
    <row r="152" spans="1:65" s="14" customFormat="1" ht="12">
      <c r="B152" s="173"/>
      <c r="D152" s="166" t="s">
        <v>219</v>
      </c>
      <c r="E152" s="174" t="s">
        <v>1</v>
      </c>
      <c r="F152" s="175" t="s">
        <v>221</v>
      </c>
      <c r="H152" s="176">
        <v>6.93</v>
      </c>
      <c r="I152" s="177"/>
      <c r="L152" s="173"/>
      <c r="M152" s="178"/>
      <c r="N152" s="179"/>
      <c r="O152" s="179"/>
      <c r="P152" s="179"/>
      <c r="Q152" s="179"/>
      <c r="R152" s="179"/>
      <c r="S152" s="179"/>
      <c r="T152" s="180"/>
      <c r="AT152" s="174" t="s">
        <v>219</v>
      </c>
      <c r="AU152" s="174" t="s">
        <v>89</v>
      </c>
      <c r="AV152" s="14" t="s">
        <v>89</v>
      </c>
      <c r="AW152" s="14" t="s">
        <v>30</v>
      </c>
      <c r="AX152" s="14" t="s">
        <v>83</v>
      </c>
      <c r="AY152" s="174" t="s">
        <v>211</v>
      </c>
    </row>
    <row r="153" spans="1:65" s="2" customFormat="1" ht="24.25" customHeight="1">
      <c r="A153" s="32"/>
      <c r="B153" s="150"/>
      <c r="C153" s="151" t="s">
        <v>89</v>
      </c>
      <c r="D153" s="151" t="s">
        <v>213</v>
      </c>
      <c r="E153" s="152" t="s">
        <v>222</v>
      </c>
      <c r="F153" s="153" t="s">
        <v>223</v>
      </c>
      <c r="G153" s="154" t="s">
        <v>224</v>
      </c>
      <c r="H153" s="155">
        <v>51.938000000000002</v>
      </c>
      <c r="I153" s="156"/>
      <c r="J153" s="155">
        <f>ROUND(I153*H153,3)</f>
        <v>0</v>
      </c>
      <c r="K153" s="157"/>
      <c r="L153" s="33"/>
      <c r="M153" s="158" t="s">
        <v>1</v>
      </c>
      <c r="N153" s="159" t="s">
        <v>42</v>
      </c>
      <c r="O153" s="58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2" t="s">
        <v>217</v>
      </c>
      <c r="AT153" s="162" t="s">
        <v>213</v>
      </c>
      <c r="AU153" s="162" t="s">
        <v>89</v>
      </c>
      <c r="AY153" s="17" t="s">
        <v>211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7" t="s">
        <v>89</v>
      </c>
      <c r="BK153" s="164">
        <f>ROUND(I153*H153,3)</f>
        <v>0</v>
      </c>
      <c r="BL153" s="17" t="s">
        <v>217</v>
      </c>
      <c r="BM153" s="162" t="s">
        <v>225</v>
      </c>
    </row>
    <row r="154" spans="1:65" s="14" customFormat="1" ht="12">
      <c r="B154" s="173"/>
      <c r="D154" s="166" t="s">
        <v>219</v>
      </c>
      <c r="E154" s="174" t="s">
        <v>1</v>
      </c>
      <c r="F154" s="175" t="s">
        <v>226</v>
      </c>
      <c r="H154" s="176">
        <v>51.938000000000002</v>
      </c>
      <c r="I154" s="177"/>
      <c r="L154" s="173"/>
      <c r="M154" s="178"/>
      <c r="N154" s="179"/>
      <c r="O154" s="179"/>
      <c r="P154" s="179"/>
      <c r="Q154" s="179"/>
      <c r="R154" s="179"/>
      <c r="S154" s="179"/>
      <c r="T154" s="180"/>
      <c r="AT154" s="174" t="s">
        <v>219</v>
      </c>
      <c r="AU154" s="174" t="s">
        <v>89</v>
      </c>
      <c r="AV154" s="14" t="s">
        <v>89</v>
      </c>
      <c r="AW154" s="14" t="s">
        <v>30</v>
      </c>
      <c r="AX154" s="14" t="s">
        <v>83</v>
      </c>
      <c r="AY154" s="174" t="s">
        <v>211</v>
      </c>
    </row>
    <row r="155" spans="1:65" s="2" customFormat="1" ht="24.25" customHeight="1">
      <c r="A155" s="32"/>
      <c r="B155" s="150"/>
      <c r="C155" s="151" t="s">
        <v>227</v>
      </c>
      <c r="D155" s="151" t="s">
        <v>213</v>
      </c>
      <c r="E155" s="152" t="s">
        <v>228</v>
      </c>
      <c r="F155" s="153" t="s">
        <v>229</v>
      </c>
      <c r="G155" s="154" t="s">
        <v>224</v>
      </c>
      <c r="H155" s="155">
        <v>39.472999999999999</v>
      </c>
      <c r="I155" s="156"/>
      <c r="J155" s="155">
        <f>ROUND(I155*H155,3)</f>
        <v>0</v>
      </c>
      <c r="K155" s="157"/>
      <c r="L155" s="33"/>
      <c r="M155" s="158" t="s">
        <v>1</v>
      </c>
      <c r="N155" s="159" t="s">
        <v>42</v>
      </c>
      <c r="O155" s="58"/>
      <c r="P155" s="160">
        <f>O155*H155</f>
        <v>0</v>
      </c>
      <c r="Q155" s="160">
        <v>0</v>
      </c>
      <c r="R155" s="160">
        <f>Q155*H155</f>
        <v>0</v>
      </c>
      <c r="S155" s="160">
        <v>0</v>
      </c>
      <c r="T155" s="161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2" t="s">
        <v>217</v>
      </c>
      <c r="AT155" s="162" t="s">
        <v>213</v>
      </c>
      <c r="AU155" s="162" t="s">
        <v>89</v>
      </c>
      <c r="AY155" s="17" t="s">
        <v>211</v>
      </c>
      <c r="BE155" s="163">
        <f>IF(N155="základná",J155,0)</f>
        <v>0</v>
      </c>
      <c r="BF155" s="163">
        <f>IF(N155="znížená",J155,0)</f>
        <v>0</v>
      </c>
      <c r="BG155" s="163">
        <f>IF(N155="zákl. prenesená",J155,0)</f>
        <v>0</v>
      </c>
      <c r="BH155" s="163">
        <f>IF(N155="zníž. prenesená",J155,0)</f>
        <v>0</v>
      </c>
      <c r="BI155" s="163">
        <f>IF(N155="nulová",J155,0)</f>
        <v>0</v>
      </c>
      <c r="BJ155" s="17" t="s">
        <v>89</v>
      </c>
      <c r="BK155" s="164">
        <f>ROUND(I155*H155,3)</f>
        <v>0</v>
      </c>
      <c r="BL155" s="17" t="s">
        <v>217</v>
      </c>
      <c r="BM155" s="162" t="s">
        <v>230</v>
      </c>
    </row>
    <row r="156" spans="1:65" s="13" customFormat="1" ht="12">
      <c r="B156" s="165"/>
      <c r="D156" s="166" t="s">
        <v>219</v>
      </c>
      <c r="E156" s="167" t="s">
        <v>1</v>
      </c>
      <c r="F156" s="168" t="s">
        <v>231</v>
      </c>
      <c r="H156" s="167" t="s">
        <v>1</v>
      </c>
      <c r="I156" s="169"/>
      <c r="L156" s="165"/>
      <c r="M156" s="170"/>
      <c r="N156" s="171"/>
      <c r="O156" s="171"/>
      <c r="P156" s="171"/>
      <c r="Q156" s="171"/>
      <c r="R156" s="171"/>
      <c r="S156" s="171"/>
      <c r="T156" s="172"/>
      <c r="AT156" s="167" t="s">
        <v>219</v>
      </c>
      <c r="AU156" s="167" t="s">
        <v>89</v>
      </c>
      <c r="AV156" s="13" t="s">
        <v>83</v>
      </c>
      <c r="AW156" s="13" t="s">
        <v>30</v>
      </c>
      <c r="AX156" s="13" t="s">
        <v>76</v>
      </c>
      <c r="AY156" s="167" t="s">
        <v>211</v>
      </c>
    </row>
    <row r="157" spans="1:65" s="14" customFormat="1" ht="12">
      <c r="B157" s="173"/>
      <c r="D157" s="166" t="s">
        <v>219</v>
      </c>
      <c r="E157" s="174" t="s">
        <v>1</v>
      </c>
      <c r="F157" s="175" t="s">
        <v>232</v>
      </c>
      <c r="H157" s="176">
        <v>39.472999999999999</v>
      </c>
      <c r="I157" s="177"/>
      <c r="L157" s="173"/>
      <c r="M157" s="178"/>
      <c r="N157" s="179"/>
      <c r="O157" s="179"/>
      <c r="P157" s="179"/>
      <c r="Q157" s="179"/>
      <c r="R157" s="179"/>
      <c r="S157" s="179"/>
      <c r="T157" s="180"/>
      <c r="AT157" s="174" t="s">
        <v>219</v>
      </c>
      <c r="AU157" s="174" t="s">
        <v>89</v>
      </c>
      <c r="AV157" s="14" t="s">
        <v>89</v>
      </c>
      <c r="AW157" s="14" t="s">
        <v>30</v>
      </c>
      <c r="AX157" s="14" t="s">
        <v>76</v>
      </c>
      <c r="AY157" s="174" t="s">
        <v>211</v>
      </c>
    </row>
    <row r="158" spans="1:65" s="15" customFormat="1" ht="12">
      <c r="B158" s="181"/>
      <c r="D158" s="166" t="s">
        <v>219</v>
      </c>
      <c r="E158" s="182" t="s">
        <v>107</v>
      </c>
      <c r="F158" s="183" t="s">
        <v>233</v>
      </c>
      <c r="H158" s="184">
        <v>39.472999999999999</v>
      </c>
      <c r="I158" s="185"/>
      <c r="L158" s="181"/>
      <c r="M158" s="186"/>
      <c r="N158" s="187"/>
      <c r="O158" s="187"/>
      <c r="P158" s="187"/>
      <c r="Q158" s="187"/>
      <c r="R158" s="187"/>
      <c r="S158" s="187"/>
      <c r="T158" s="188"/>
      <c r="AT158" s="182" t="s">
        <v>219</v>
      </c>
      <c r="AU158" s="182" t="s">
        <v>89</v>
      </c>
      <c r="AV158" s="15" t="s">
        <v>217</v>
      </c>
      <c r="AW158" s="15" t="s">
        <v>30</v>
      </c>
      <c r="AX158" s="15" t="s">
        <v>83</v>
      </c>
      <c r="AY158" s="182" t="s">
        <v>211</v>
      </c>
    </row>
    <row r="159" spans="1:65" s="2" customFormat="1" ht="14.5" customHeight="1">
      <c r="A159" s="32"/>
      <c r="B159" s="150"/>
      <c r="C159" s="151" t="s">
        <v>217</v>
      </c>
      <c r="D159" s="151" t="s">
        <v>213</v>
      </c>
      <c r="E159" s="152" t="s">
        <v>234</v>
      </c>
      <c r="F159" s="153" t="s">
        <v>235</v>
      </c>
      <c r="G159" s="154" t="s">
        <v>224</v>
      </c>
      <c r="H159" s="155">
        <v>36.027000000000001</v>
      </c>
      <c r="I159" s="156"/>
      <c r="J159" s="155">
        <f>ROUND(I159*H159,3)</f>
        <v>0</v>
      </c>
      <c r="K159" s="157"/>
      <c r="L159" s="33"/>
      <c r="M159" s="158" t="s">
        <v>1</v>
      </c>
      <c r="N159" s="159" t="s">
        <v>42</v>
      </c>
      <c r="O159" s="58"/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2" t="s">
        <v>217</v>
      </c>
      <c r="AT159" s="162" t="s">
        <v>213</v>
      </c>
      <c r="AU159" s="162" t="s">
        <v>89</v>
      </c>
      <c r="AY159" s="17" t="s">
        <v>211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7" t="s">
        <v>89</v>
      </c>
      <c r="BK159" s="164">
        <f>ROUND(I159*H159,3)</f>
        <v>0</v>
      </c>
      <c r="BL159" s="17" t="s">
        <v>217</v>
      </c>
      <c r="BM159" s="162" t="s">
        <v>236</v>
      </c>
    </row>
    <row r="160" spans="1:65" s="14" customFormat="1" ht="12">
      <c r="B160" s="173"/>
      <c r="D160" s="166" t="s">
        <v>219</v>
      </c>
      <c r="E160" s="174" t="s">
        <v>1</v>
      </c>
      <c r="F160" s="175" t="s">
        <v>237</v>
      </c>
      <c r="H160" s="176">
        <v>10.95</v>
      </c>
      <c r="I160" s="177"/>
      <c r="L160" s="173"/>
      <c r="M160" s="178"/>
      <c r="N160" s="179"/>
      <c r="O160" s="179"/>
      <c r="P160" s="179"/>
      <c r="Q160" s="179"/>
      <c r="R160" s="179"/>
      <c r="S160" s="179"/>
      <c r="T160" s="180"/>
      <c r="AT160" s="174" t="s">
        <v>219</v>
      </c>
      <c r="AU160" s="174" t="s">
        <v>89</v>
      </c>
      <c r="AV160" s="14" t="s">
        <v>89</v>
      </c>
      <c r="AW160" s="14" t="s">
        <v>30</v>
      </c>
      <c r="AX160" s="14" t="s">
        <v>76</v>
      </c>
      <c r="AY160" s="174" t="s">
        <v>211</v>
      </c>
    </row>
    <row r="161" spans="1:65" s="14" customFormat="1" ht="12">
      <c r="B161" s="173"/>
      <c r="D161" s="166" t="s">
        <v>219</v>
      </c>
      <c r="E161" s="174" t="s">
        <v>1</v>
      </c>
      <c r="F161" s="175" t="s">
        <v>238</v>
      </c>
      <c r="H161" s="176">
        <v>4.984</v>
      </c>
      <c r="I161" s="177"/>
      <c r="L161" s="173"/>
      <c r="M161" s="178"/>
      <c r="N161" s="179"/>
      <c r="O161" s="179"/>
      <c r="P161" s="179"/>
      <c r="Q161" s="179"/>
      <c r="R161" s="179"/>
      <c r="S161" s="179"/>
      <c r="T161" s="180"/>
      <c r="AT161" s="174" t="s">
        <v>219</v>
      </c>
      <c r="AU161" s="174" t="s">
        <v>89</v>
      </c>
      <c r="AV161" s="14" t="s">
        <v>89</v>
      </c>
      <c r="AW161" s="14" t="s">
        <v>30</v>
      </c>
      <c r="AX161" s="14" t="s">
        <v>76</v>
      </c>
      <c r="AY161" s="174" t="s">
        <v>211</v>
      </c>
    </row>
    <row r="162" spans="1:65" s="14" customFormat="1" ht="12">
      <c r="B162" s="173"/>
      <c r="D162" s="166" t="s">
        <v>219</v>
      </c>
      <c r="E162" s="174" t="s">
        <v>1</v>
      </c>
      <c r="F162" s="175" t="s">
        <v>239</v>
      </c>
      <c r="H162" s="176">
        <v>4.444</v>
      </c>
      <c r="I162" s="177"/>
      <c r="L162" s="173"/>
      <c r="M162" s="178"/>
      <c r="N162" s="179"/>
      <c r="O162" s="179"/>
      <c r="P162" s="179"/>
      <c r="Q162" s="179"/>
      <c r="R162" s="179"/>
      <c r="S162" s="179"/>
      <c r="T162" s="180"/>
      <c r="AT162" s="174" t="s">
        <v>219</v>
      </c>
      <c r="AU162" s="174" t="s">
        <v>89</v>
      </c>
      <c r="AV162" s="14" t="s">
        <v>89</v>
      </c>
      <c r="AW162" s="14" t="s">
        <v>30</v>
      </c>
      <c r="AX162" s="14" t="s">
        <v>76</v>
      </c>
      <c r="AY162" s="174" t="s">
        <v>211</v>
      </c>
    </row>
    <row r="163" spans="1:65" s="14" customFormat="1" ht="12">
      <c r="B163" s="173"/>
      <c r="D163" s="166" t="s">
        <v>219</v>
      </c>
      <c r="E163" s="174" t="s">
        <v>1</v>
      </c>
      <c r="F163" s="175" t="s">
        <v>240</v>
      </c>
      <c r="H163" s="176">
        <v>4.74</v>
      </c>
      <c r="I163" s="177"/>
      <c r="L163" s="173"/>
      <c r="M163" s="178"/>
      <c r="N163" s="179"/>
      <c r="O163" s="179"/>
      <c r="P163" s="179"/>
      <c r="Q163" s="179"/>
      <c r="R163" s="179"/>
      <c r="S163" s="179"/>
      <c r="T163" s="180"/>
      <c r="AT163" s="174" t="s">
        <v>219</v>
      </c>
      <c r="AU163" s="174" t="s">
        <v>89</v>
      </c>
      <c r="AV163" s="14" t="s">
        <v>89</v>
      </c>
      <c r="AW163" s="14" t="s">
        <v>30</v>
      </c>
      <c r="AX163" s="14" t="s">
        <v>76</v>
      </c>
      <c r="AY163" s="174" t="s">
        <v>211</v>
      </c>
    </row>
    <row r="164" spans="1:65" s="14" customFormat="1" ht="12">
      <c r="B164" s="173"/>
      <c r="D164" s="166" t="s">
        <v>219</v>
      </c>
      <c r="E164" s="174" t="s">
        <v>1</v>
      </c>
      <c r="F164" s="175" t="s">
        <v>241</v>
      </c>
      <c r="H164" s="176">
        <v>3.375</v>
      </c>
      <c r="I164" s="177"/>
      <c r="L164" s="173"/>
      <c r="M164" s="178"/>
      <c r="N164" s="179"/>
      <c r="O164" s="179"/>
      <c r="P164" s="179"/>
      <c r="Q164" s="179"/>
      <c r="R164" s="179"/>
      <c r="S164" s="179"/>
      <c r="T164" s="180"/>
      <c r="AT164" s="174" t="s">
        <v>219</v>
      </c>
      <c r="AU164" s="174" t="s">
        <v>89</v>
      </c>
      <c r="AV164" s="14" t="s">
        <v>89</v>
      </c>
      <c r="AW164" s="14" t="s">
        <v>30</v>
      </c>
      <c r="AX164" s="14" t="s">
        <v>76</v>
      </c>
      <c r="AY164" s="174" t="s">
        <v>211</v>
      </c>
    </row>
    <row r="165" spans="1:65" s="13" customFormat="1" ht="12">
      <c r="B165" s="165"/>
      <c r="D165" s="166" t="s">
        <v>219</v>
      </c>
      <c r="E165" s="167" t="s">
        <v>1</v>
      </c>
      <c r="F165" s="168" t="s">
        <v>242</v>
      </c>
      <c r="H165" s="167" t="s">
        <v>1</v>
      </c>
      <c r="I165" s="169"/>
      <c r="L165" s="165"/>
      <c r="M165" s="170"/>
      <c r="N165" s="171"/>
      <c r="O165" s="171"/>
      <c r="P165" s="171"/>
      <c r="Q165" s="171"/>
      <c r="R165" s="171"/>
      <c r="S165" s="171"/>
      <c r="T165" s="172"/>
      <c r="AT165" s="167" t="s">
        <v>219</v>
      </c>
      <c r="AU165" s="167" t="s">
        <v>89</v>
      </c>
      <c r="AV165" s="13" t="s">
        <v>83</v>
      </c>
      <c r="AW165" s="13" t="s">
        <v>30</v>
      </c>
      <c r="AX165" s="13" t="s">
        <v>76</v>
      </c>
      <c r="AY165" s="167" t="s">
        <v>211</v>
      </c>
    </row>
    <row r="166" spans="1:65" s="14" customFormat="1" ht="12">
      <c r="B166" s="173"/>
      <c r="D166" s="166" t="s">
        <v>219</v>
      </c>
      <c r="E166" s="174" t="s">
        <v>1</v>
      </c>
      <c r="F166" s="175" t="s">
        <v>243</v>
      </c>
      <c r="H166" s="176">
        <v>7.5339999999999998</v>
      </c>
      <c r="I166" s="177"/>
      <c r="L166" s="173"/>
      <c r="M166" s="178"/>
      <c r="N166" s="179"/>
      <c r="O166" s="179"/>
      <c r="P166" s="179"/>
      <c r="Q166" s="179"/>
      <c r="R166" s="179"/>
      <c r="S166" s="179"/>
      <c r="T166" s="180"/>
      <c r="AT166" s="174" t="s">
        <v>219</v>
      </c>
      <c r="AU166" s="174" t="s">
        <v>89</v>
      </c>
      <c r="AV166" s="14" t="s">
        <v>89</v>
      </c>
      <c r="AW166" s="14" t="s">
        <v>30</v>
      </c>
      <c r="AX166" s="14" t="s">
        <v>76</v>
      </c>
      <c r="AY166" s="174" t="s">
        <v>211</v>
      </c>
    </row>
    <row r="167" spans="1:65" s="15" customFormat="1" ht="12">
      <c r="B167" s="181"/>
      <c r="D167" s="166" t="s">
        <v>219</v>
      </c>
      <c r="E167" s="182" t="s">
        <v>109</v>
      </c>
      <c r="F167" s="183" t="s">
        <v>233</v>
      </c>
      <c r="H167" s="184">
        <v>36.027000000000001</v>
      </c>
      <c r="I167" s="185"/>
      <c r="L167" s="181"/>
      <c r="M167" s="186"/>
      <c r="N167" s="187"/>
      <c r="O167" s="187"/>
      <c r="P167" s="187"/>
      <c r="Q167" s="187"/>
      <c r="R167" s="187"/>
      <c r="S167" s="187"/>
      <c r="T167" s="188"/>
      <c r="AT167" s="182" t="s">
        <v>219</v>
      </c>
      <c r="AU167" s="182" t="s">
        <v>89</v>
      </c>
      <c r="AV167" s="15" t="s">
        <v>217</v>
      </c>
      <c r="AW167" s="15" t="s">
        <v>30</v>
      </c>
      <c r="AX167" s="15" t="s">
        <v>83</v>
      </c>
      <c r="AY167" s="182" t="s">
        <v>211</v>
      </c>
    </row>
    <row r="168" spans="1:65" s="2" customFormat="1" ht="24.25" customHeight="1">
      <c r="A168" s="32"/>
      <c r="B168" s="150"/>
      <c r="C168" s="151" t="s">
        <v>244</v>
      </c>
      <c r="D168" s="151" t="s">
        <v>213</v>
      </c>
      <c r="E168" s="152" t="s">
        <v>245</v>
      </c>
      <c r="F168" s="153" t="s">
        <v>246</v>
      </c>
      <c r="G168" s="154" t="s">
        <v>224</v>
      </c>
      <c r="H168" s="155">
        <v>4.74</v>
      </c>
      <c r="I168" s="156"/>
      <c r="J168" s="155">
        <f>ROUND(I168*H168,3)</f>
        <v>0</v>
      </c>
      <c r="K168" s="157"/>
      <c r="L168" s="33"/>
      <c r="M168" s="158" t="s">
        <v>1</v>
      </c>
      <c r="N168" s="159" t="s">
        <v>42</v>
      </c>
      <c r="O168" s="58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2" t="s">
        <v>217</v>
      </c>
      <c r="AT168" s="162" t="s">
        <v>213</v>
      </c>
      <c r="AU168" s="162" t="s">
        <v>89</v>
      </c>
      <c r="AY168" s="17" t="s">
        <v>211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7" t="s">
        <v>89</v>
      </c>
      <c r="BK168" s="164">
        <f>ROUND(I168*H168,3)</f>
        <v>0</v>
      </c>
      <c r="BL168" s="17" t="s">
        <v>217</v>
      </c>
      <c r="BM168" s="162" t="s">
        <v>247</v>
      </c>
    </row>
    <row r="169" spans="1:65" s="13" customFormat="1" ht="12">
      <c r="B169" s="165"/>
      <c r="D169" s="166" t="s">
        <v>219</v>
      </c>
      <c r="E169" s="167" t="s">
        <v>1</v>
      </c>
      <c r="F169" s="168" t="s">
        <v>248</v>
      </c>
      <c r="H169" s="167" t="s">
        <v>1</v>
      </c>
      <c r="I169" s="169"/>
      <c r="L169" s="165"/>
      <c r="M169" s="170"/>
      <c r="N169" s="171"/>
      <c r="O169" s="171"/>
      <c r="P169" s="171"/>
      <c r="Q169" s="171"/>
      <c r="R169" s="171"/>
      <c r="S169" s="171"/>
      <c r="T169" s="172"/>
      <c r="AT169" s="167" t="s">
        <v>219</v>
      </c>
      <c r="AU169" s="167" t="s">
        <v>89</v>
      </c>
      <c r="AV169" s="13" t="s">
        <v>83</v>
      </c>
      <c r="AW169" s="13" t="s">
        <v>30</v>
      </c>
      <c r="AX169" s="13" t="s">
        <v>76</v>
      </c>
      <c r="AY169" s="167" t="s">
        <v>211</v>
      </c>
    </row>
    <row r="170" spans="1:65" s="14" customFormat="1" ht="12">
      <c r="B170" s="173"/>
      <c r="D170" s="166" t="s">
        <v>219</v>
      </c>
      <c r="E170" s="174" t="s">
        <v>1</v>
      </c>
      <c r="F170" s="175" t="s">
        <v>240</v>
      </c>
      <c r="H170" s="176">
        <v>4.74</v>
      </c>
      <c r="I170" s="177"/>
      <c r="L170" s="173"/>
      <c r="M170" s="178"/>
      <c r="N170" s="179"/>
      <c r="O170" s="179"/>
      <c r="P170" s="179"/>
      <c r="Q170" s="179"/>
      <c r="R170" s="179"/>
      <c r="S170" s="179"/>
      <c r="T170" s="180"/>
      <c r="AT170" s="174" t="s">
        <v>219</v>
      </c>
      <c r="AU170" s="174" t="s">
        <v>89</v>
      </c>
      <c r="AV170" s="14" t="s">
        <v>89</v>
      </c>
      <c r="AW170" s="14" t="s">
        <v>30</v>
      </c>
      <c r="AX170" s="14" t="s">
        <v>83</v>
      </c>
      <c r="AY170" s="174" t="s">
        <v>211</v>
      </c>
    </row>
    <row r="171" spans="1:65" s="2" customFormat="1" ht="38" customHeight="1">
      <c r="A171" s="32"/>
      <c r="B171" s="150"/>
      <c r="C171" s="151" t="s">
        <v>249</v>
      </c>
      <c r="D171" s="151" t="s">
        <v>213</v>
      </c>
      <c r="E171" s="152" t="s">
        <v>250</v>
      </c>
      <c r="F171" s="153" t="s">
        <v>251</v>
      </c>
      <c r="G171" s="154" t="s">
        <v>224</v>
      </c>
      <c r="H171" s="155">
        <v>18.013999999999999</v>
      </c>
      <c r="I171" s="156"/>
      <c r="J171" s="155">
        <f>ROUND(I171*H171,3)</f>
        <v>0</v>
      </c>
      <c r="K171" s="157"/>
      <c r="L171" s="33"/>
      <c r="M171" s="158" t="s">
        <v>1</v>
      </c>
      <c r="N171" s="159" t="s">
        <v>42</v>
      </c>
      <c r="O171" s="58"/>
      <c r="P171" s="160">
        <f>O171*H171</f>
        <v>0</v>
      </c>
      <c r="Q171" s="160">
        <v>0</v>
      </c>
      <c r="R171" s="160">
        <f>Q171*H171</f>
        <v>0</v>
      </c>
      <c r="S171" s="160">
        <v>0</v>
      </c>
      <c r="T171" s="161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2" t="s">
        <v>217</v>
      </c>
      <c r="AT171" s="162" t="s">
        <v>213</v>
      </c>
      <c r="AU171" s="162" t="s">
        <v>89</v>
      </c>
      <c r="AY171" s="17" t="s">
        <v>211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7" t="s">
        <v>89</v>
      </c>
      <c r="BK171" s="164">
        <f>ROUND(I171*H171,3)</f>
        <v>0</v>
      </c>
      <c r="BL171" s="17" t="s">
        <v>217</v>
      </c>
      <c r="BM171" s="162" t="s">
        <v>252</v>
      </c>
    </row>
    <row r="172" spans="1:65" s="14" customFormat="1" ht="12">
      <c r="B172" s="173"/>
      <c r="D172" s="166" t="s">
        <v>219</v>
      </c>
      <c r="E172" s="174" t="s">
        <v>1</v>
      </c>
      <c r="F172" s="175" t="s">
        <v>253</v>
      </c>
      <c r="H172" s="176">
        <v>18.013999999999999</v>
      </c>
      <c r="I172" s="177"/>
      <c r="L172" s="173"/>
      <c r="M172" s="178"/>
      <c r="N172" s="179"/>
      <c r="O172" s="179"/>
      <c r="P172" s="179"/>
      <c r="Q172" s="179"/>
      <c r="R172" s="179"/>
      <c r="S172" s="179"/>
      <c r="T172" s="180"/>
      <c r="AT172" s="174" t="s">
        <v>219</v>
      </c>
      <c r="AU172" s="174" t="s">
        <v>89</v>
      </c>
      <c r="AV172" s="14" t="s">
        <v>89</v>
      </c>
      <c r="AW172" s="14" t="s">
        <v>30</v>
      </c>
      <c r="AX172" s="14" t="s">
        <v>83</v>
      </c>
      <c r="AY172" s="174" t="s">
        <v>211</v>
      </c>
    </row>
    <row r="173" spans="1:65" s="2" customFormat="1" ht="24.25" customHeight="1">
      <c r="A173" s="32"/>
      <c r="B173" s="150"/>
      <c r="C173" s="151" t="s">
        <v>254</v>
      </c>
      <c r="D173" s="151" t="s">
        <v>213</v>
      </c>
      <c r="E173" s="152" t="s">
        <v>255</v>
      </c>
      <c r="F173" s="153" t="s">
        <v>256</v>
      </c>
      <c r="G173" s="154" t="s">
        <v>224</v>
      </c>
      <c r="H173" s="155">
        <v>30.292000000000002</v>
      </c>
      <c r="I173" s="156"/>
      <c r="J173" s="155">
        <f>ROUND(I173*H173,3)</f>
        <v>0</v>
      </c>
      <c r="K173" s="157"/>
      <c r="L173" s="33"/>
      <c r="M173" s="158" t="s">
        <v>1</v>
      </c>
      <c r="N173" s="159" t="s">
        <v>42</v>
      </c>
      <c r="O173" s="58"/>
      <c r="P173" s="160">
        <f>O173*H173</f>
        <v>0</v>
      </c>
      <c r="Q173" s="160">
        <v>0</v>
      </c>
      <c r="R173" s="160">
        <f>Q173*H173</f>
        <v>0</v>
      </c>
      <c r="S173" s="160">
        <v>0</v>
      </c>
      <c r="T173" s="161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217</v>
      </c>
      <c r="AT173" s="162" t="s">
        <v>213</v>
      </c>
      <c r="AU173" s="162" t="s">
        <v>89</v>
      </c>
      <c r="AY173" s="17" t="s">
        <v>211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7" t="s">
        <v>89</v>
      </c>
      <c r="BK173" s="164">
        <f>ROUND(I173*H173,3)</f>
        <v>0</v>
      </c>
      <c r="BL173" s="17" t="s">
        <v>217</v>
      </c>
      <c r="BM173" s="162" t="s">
        <v>257</v>
      </c>
    </row>
    <row r="174" spans="1:65" s="13" customFormat="1" ht="12">
      <c r="B174" s="165"/>
      <c r="D174" s="166" t="s">
        <v>219</v>
      </c>
      <c r="E174" s="167" t="s">
        <v>1</v>
      </c>
      <c r="F174" s="168" t="s">
        <v>258</v>
      </c>
      <c r="H174" s="167" t="s">
        <v>1</v>
      </c>
      <c r="I174" s="169"/>
      <c r="L174" s="165"/>
      <c r="M174" s="170"/>
      <c r="N174" s="171"/>
      <c r="O174" s="171"/>
      <c r="P174" s="171"/>
      <c r="Q174" s="171"/>
      <c r="R174" s="171"/>
      <c r="S174" s="171"/>
      <c r="T174" s="172"/>
      <c r="AT174" s="167" t="s">
        <v>219</v>
      </c>
      <c r="AU174" s="167" t="s">
        <v>89</v>
      </c>
      <c r="AV174" s="13" t="s">
        <v>83</v>
      </c>
      <c r="AW174" s="13" t="s">
        <v>30</v>
      </c>
      <c r="AX174" s="13" t="s">
        <v>76</v>
      </c>
      <c r="AY174" s="167" t="s">
        <v>211</v>
      </c>
    </row>
    <row r="175" spans="1:65" s="14" customFormat="1" ht="12">
      <c r="B175" s="173"/>
      <c r="D175" s="166" t="s">
        <v>219</v>
      </c>
      <c r="E175" s="174" t="s">
        <v>1</v>
      </c>
      <c r="F175" s="175" t="s">
        <v>259</v>
      </c>
      <c r="H175" s="176">
        <v>30.292000000000002</v>
      </c>
      <c r="I175" s="177"/>
      <c r="L175" s="173"/>
      <c r="M175" s="178"/>
      <c r="N175" s="179"/>
      <c r="O175" s="179"/>
      <c r="P175" s="179"/>
      <c r="Q175" s="179"/>
      <c r="R175" s="179"/>
      <c r="S175" s="179"/>
      <c r="T175" s="180"/>
      <c r="AT175" s="174" t="s">
        <v>219</v>
      </c>
      <c r="AU175" s="174" t="s">
        <v>89</v>
      </c>
      <c r="AV175" s="14" t="s">
        <v>89</v>
      </c>
      <c r="AW175" s="14" t="s">
        <v>30</v>
      </c>
      <c r="AX175" s="14" t="s">
        <v>83</v>
      </c>
      <c r="AY175" s="174" t="s">
        <v>211</v>
      </c>
    </row>
    <row r="176" spans="1:65" s="2" customFormat="1" ht="24.25" customHeight="1">
      <c r="A176" s="32"/>
      <c r="B176" s="150"/>
      <c r="C176" s="151" t="s">
        <v>140</v>
      </c>
      <c r="D176" s="151" t="s">
        <v>213</v>
      </c>
      <c r="E176" s="152" t="s">
        <v>260</v>
      </c>
      <c r="F176" s="153" t="s">
        <v>261</v>
      </c>
      <c r="G176" s="154" t="s">
        <v>224</v>
      </c>
      <c r="H176" s="155">
        <v>60.353999999999999</v>
      </c>
      <c r="I176" s="156"/>
      <c r="J176" s="155">
        <f>ROUND(I176*H176,3)</f>
        <v>0</v>
      </c>
      <c r="K176" s="157"/>
      <c r="L176" s="33"/>
      <c r="M176" s="158" t="s">
        <v>1</v>
      </c>
      <c r="N176" s="159" t="s">
        <v>42</v>
      </c>
      <c r="O176" s="58"/>
      <c r="P176" s="160">
        <f>O176*H176</f>
        <v>0</v>
      </c>
      <c r="Q176" s="160">
        <v>0</v>
      </c>
      <c r="R176" s="160">
        <f>Q176*H176</f>
        <v>0</v>
      </c>
      <c r="S176" s="160">
        <v>0</v>
      </c>
      <c r="T176" s="161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2" t="s">
        <v>217</v>
      </c>
      <c r="AT176" s="162" t="s">
        <v>213</v>
      </c>
      <c r="AU176" s="162" t="s">
        <v>89</v>
      </c>
      <c r="AY176" s="17" t="s">
        <v>211</v>
      </c>
      <c r="BE176" s="163">
        <f>IF(N176="základná",J176,0)</f>
        <v>0</v>
      </c>
      <c r="BF176" s="163">
        <f>IF(N176="znížená",J176,0)</f>
        <v>0</v>
      </c>
      <c r="BG176" s="163">
        <f>IF(N176="zákl. prenesená",J176,0)</f>
        <v>0</v>
      </c>
      <c r="BH176" s="163">
        <f>IF(N176="zníž. prenesená",J176,0)</f>
        <v>0</v>
      </c>
      <c r="BI176" s="163">
        <f>IF(N176="nulová",J176,0)</f>
        <v>0</v>
      </c>
      <c r="BJ176" s="17" t="s">
        <v>89</v>
      </c>
      <c r="BK176" s="164">
        <f>ROUND(I176*H176,3)</f>
        <v>0</v>
      </c>
      <c r="BL176" s="17" t="s">
        <v>217</v>
      </c>
      <c r="BM176" s="162" t="s">
        <v>262</v>
      </c>
    </row>
    <row r="177" spans="1:65" s="14" customFormat="1" ht="12">
      <c r="B177" s="173"/>
      <c r="D177" s="166" t="s">
        <v>219</v>
      </c>
      <c r="E177" s="174" t="s">
        <v>1</v>
      </c>
      <c r="F177" s="175" t="s">
        <v>263</v>
      </c>
      <c r="H177" s="176">
        <v>60.353999999999999</v>
      </c>
      <c r="I177" s="177"/>
      <c r="L177" s="173"/>
      <c r="M177" s="178"/>
      <c r="N177" s="179"/>
      <c r="O177" s="179"/>
      <c r="P177" s="179"/>
      <c r="Q177" s="179"/>
      <c r="R177" s="179"/>
      <c r="S177" s="179"/>
      <c r="T177" s="180"/>
      <c r="AT177" s="174" t="s">
        <v>219</v>
      </c>
      <c r="AU177" s="174" t="s">
        <v>89</v>
      </c>
      <c r="AV177" s="14" t="s">
        <v>89</v>
      </c>
      <c r="AW177" s="14" t="s">
        <v>30</v>
      </c>
      <c r="AX177" s="14" t="s">
        <v>83</v>
      </c>
      <c r="AY177" s="174" t="s">
        <v>211</v>
      </c>
    </row>
    <row r="178" spans="1:65" s="2" customFormat="1" ht="38" customHeight="1">
      <c r="A178" s="32"/>
      <c r="B178" s="150"/>
      <c r="C178" s="151" t="s">
        <v>264</v>
      </c>
      <c r="D178" s="151" t="s">
        <v>213</v>
      </c>
      <c r="E178" s="152" t="s">
        <v>265</v>
      </c>
      <c r="F178" s="153" t="s">
        <v>266</v>
      </c>
      <c r="G178" s="154" t="s">
        <v>224</v>
      </c>
      <c r="H178" s="155">
        <v>724.24800000000005</v>
      </c>
      <c r="I178" s="156"/>
      <c r="J178" s="155">
        <f>ROUND(I178*H178,3)</f>
        <v>0</v>
      </c>
      <c r="K178" s="157"/>
      <c r="L178" s="33"/>
      <c r="M178" s="158" t="s">
        <v>1</v>
      </c>
      <c r="N178" s="159" t="s">
        <v>42</v>
      </c>
      <c r="O178" s="58"/>
      <c r="P178" s="160">
        <f>O178*H178</f>
        <v>0</v>
      </c>
      <c r="Q178" s="160">
        <v>0</v>
      </c>
      <c r="R178" s="160">
        <f>Q178*H178</f>
        <v>0</v>
      </c>
      <c r="S178" s="160">
        <v>0</v>
      </c>
      <c r="T178" s="161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2" t="s">
        <v>217</v>
      </c>
      <c r="AT178" s="162" t="s">
        <v>213</v>
      </c>
      <c r="AU178" s="162" t="s">
        <v>89</v>
      </c>
      <c r="AY178" s="17" t="s">
        <v>211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7" t="s">
        <v>89</v>
      </c>
      <c r="BK178" s="164">
        <f>ROUND(I178*H178,3)</f>
        <v>0</v>
      </c>
      <c r="BL178" s="17" t="s">
        <v>217</v>
      </c>
      <c r="BM178" s="162" t="s">
        <v>267</v>
      </c>
    </row>
    <row r="179" spans="1:65" s="14" customFormat="1" ht="12">
      <c r="B179" s="173"/>
      <c r="D179" s="166" t="s">
        <v>219</v>
      </c>
      <c r="E179" s="174" t="s">
        <v>1</v>
      </c>
      <c r="F179" s="175" t="s">
        <v>268</v>
      </c>
      <c r="H179" s="176">
        <v>724.24800000000005</v>
      </c>
      <c r="I179" s="177"/>
      <c r="L179" s="173"/>
      <c r="M179" s="178"/>
      <c r="N179" s="179"/>
      <c r="O179" s="179"/>
      <c r="P179" s="179"/>
      <c r="Q179" s="179"/>
      <c r="R179" s="179"/>
      <c r="S179" s="179"/>
      <c r="T179" s="180"/>
      <c r="AT179" s="174" t="s">
        <v>219</v>
      </c>
      <c r="AU179" s="174" t="s">
        <v>89</v>
      </c>
      <c r="AV179" s="14" t="s">
        <v>89</v>
      </c>
      <c r="AW179" s="14" t="s">
        <v>30</v>
      </c>
      <c r="AX179" s="14" t="s">
        <v>83</v>
      </c>
      <c r="AY179" s="174" t="s">
        <v>211</v>
      </c>
    </row>
    <row r="180" spans="1:65" s="2" customFormat="1" ht="24.25" customHeight="1">
      <c r="A180" s="32"/>
      <c r="B180" s="150"/>
      <c r="C180" s="151" t="s">
        <v>269</v>
      </c>
      <c r="D180" s="151" t="s">
        <v>213</v>
      </c>
      <c r="E180" s="152" t="s">
        <v>270</v>
      </c>
      <c r="F180" s="153" t="s">
        <v>271</v>
      </c>
      <c r="G180" s="154" t="s">
        <v>224</v>
      </c>
      <c r="H180" s="155">
        <v>15.146000000000001</v>
      </c>
      <c r="I180" s="156"/>
      <c r="J180" s="155">
        <f>ROUND(I180*H180,3)</f>
        <v>0</v>
      </c>
      <c r="K180" s="157"/>
      <c r="L180" s="33"/>
      <c r="M180" s="158" t="s">
        <v>1</v>
      </c>
      <c r="N180" s="159" t="s">
        <v>42</v>
      </c>
      <c r="O180" s="58"/>
      <c r="P180" s="160">
        <f>O180*H180</f>
        <v>0</v>
      </c>
      <c r="Q180" s="160">
        <v>0</v>
      </c>
      <c r="R180" s="160">
        <f>Q180*H180</f>
        <v>0</v>
      </c>
      <c r="S180" s="160">
        <v>0</v>
      </c>
      <c r="T180" s="161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2" t="s">
        <v>217</v>
      </c>
      <c r="AT180" s="162" t="s">
        <v>213</v>
      </c>
      <c r="AU180" s="162" t="s">
        <v>89</v>
      </c>
      <c r="AY180" s="17" t="s">
        <v>211</v>
      </c>
      <c r="BE180" s="163">
        <f>IF(N180="základná",J180,0)</f>
        <v>0</v>
      </c>
      <c r="BF180" s="163">
        <f>IF(N180="znížená",J180,0)</f>
        <v>0</v>
      </c>
      <c r="BG180" s="163">
        <f>IF(N180="zákl. prenesená",J180,0)</f>
        <v>0</v>
      </c>
      <c r="BH180" s="163">
        <f>IF(N180="zníž. prenesená",J180,0)</f>
        <v>0</v>
      </c>
      <c r="BI180" s="163">
        <f>IF(N180="nulová",J180,0)</f>
        <v>0</v>
      </c>
      <c r="BJ180" s="17" t="s">
        <v>89</v>
      </c>
      <c r="BK180" s="164">
        <f>ROUND(I180*H180,3)</f>
        <v>0</v>
      </c>
      <c r="BL180" s="17" t="s">
        <v>217</v>
      </c>
      <c r="BM180" s="162" t="s">
        <v>272</v>
      </c>
    </row>
    <row r="181" spans="1:65" s="14" customFormat="1" ht="12">
      <c r="B181" s="173"/>
      <c r="D181" s="166" t="s">
        <v>219</v>
      </c>
      <c r="E181" s="174" t="s">
        <v>1</v>
      </c>
      <c r="F181" s="175" t="s">
        <v>112</v>
      </c>
      <c r="H181" s="176">
        <v>15.146000000000001</v>
      </c>
      <c r="I181" s="177"/>
      <c r="L181" s="173"/>
      <c r="M181" s="178"/>
      <c r="N181" s="179"/>
      <c r="O181" s="179"/>
      <c r="P181" s="179"/>
      <c r="Q181" s="179"/>
      <c r="R181" s="179"/>
      <c r="S181" s="179"/>
      <c r="T181" s="180"/>
      <c r="AT181" s="174" t="s">
        <v>219</v>
      </c>
      <c r="AU181" s="174" t="s">
        <v>89</v>
      </c>
      <c r="AV181" s="14" t="s">
        <v>89</v>
      </c>
      <c r="AW181" s="14" t="s">
        <v>30</v>
      </c>
      <c r="AX181" s="14" t="s">
        <v>83</v>
      </c>
      <c r="AY181" s="174" t="s">
        <v>211</v>
      </c>
    </row>
    <row r="182" spans="1:65" s="2" customFormat="1" ht="24.25" customHeight="1">
      <c r="A182" s="32"/>
      <c r="B182" s="150"/>
      <c r="C182" s="151" t="s">
        <v>273</v>
      </c>
      <c r="D182" s="151" t="s">
        <v>213</v>
      </c>
      <c r="E182" s="152" t="s">
        <v>274</v>
      </c>
      <c r="F182" s="153" t="s">
        <v>275</v>
      </c>
      <c r="G182" s="154" t="s">
        <v>276</v>
      </c>
      <c r="H182" s="155">
        <v>99.584000000000003</v>
      </c>
      <c r="I182" s="156"/>
      <c r="J182" s="155">
        <f>ROUND(I182*H182,3)</f>
        <v>0</v>
      </c>
      <c r="K182" s="157"/>
      <c r="L182" s="33"/>
      <c r="M182" s="158" t="s">
        <v>1</v>
      </c>
      <c r="N182" s="159" t="s">
        <v>42</v>
      </c>
      <c r="O182" s="58"/>
      <c r="P182" s="160">
        <f>O182*H182</f>
        <v>0</v>
      </c>
      <c r="Q182" s="160">
        <v>0</v>
      </c>
      <c r="R182" s="160">
        <f>Q182*H182</f>
        <v>0</v>
      </c>
      <c r="S182" s="160">
        <v>0</v>
      </c>
      <c r="T182" s="161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62" t="s">
        <v>217</v>
      </c>
      <c r="AT182" s="162" t="s">
        <v>213</v>
      </c>
      <c r="AU182" s="162" t="s">
        <v>89</v>
      </c>
      <c r="AY182" s="17" t="s">
        <v>211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7" t="s">
        <v>89</v>
      </c>
      <c r="BK182" s="164">
        <f>ROUND(I182*H182,3)</f>
        <v>0</v>
      </c>
      <c r="BL182" s="17" t="s">
        <v>217</v>
      </c>
      <c r="BM182" s="162" t="s">
        <v>277</v>
      </c>
    </row>
    <row r="183" spans="1:65" s="14" customFormat="1" ht="12">
      <c r="B183" s="173"/>
      <c r="D183" s="166" t="s">
        <v>219</v>
      </c>
      <c r="E183" s="174" t="s">
        <v>1</v>
      </c>
      <c r="F183" s="175" t="s">
        <v>278</v>
      </c>
      <c r="H183" s="176">
        <v>99.584000000000003</v>
      </c>
      <c r="I183" s="177"/>
      <c r="L183" s="173"/>
      <c r="M183" s="178"/>
      <c r="N183" s="179"/>
      <c r="O183" s="179"/>
      <c r="P183" s="179"/>
      <c r="Q183" s="179"/>
      <c r="R183" s="179"/>
      <c r="S183" s="179"/>
      <c r="T183" s="180"/>
      <c r="AT183" s="174" t="s">
        <v>219</v>
      </c>
      <c r="AU183" s="174" t="s">
        <v>89</v>
      </c>
      <c r="AV183" s="14" t="s">
        <v>89</v>
      </c>
      <c r="AW183" s="14" t="s">
        <v>30</v>
      </c>
      <c r="AX183" s="14" t="s">
        <v>83</v>
      </c>
      <c r="AY183" s="174" t="s">
        <v>211</v>
      </c>
    </row>
    <row r="184" spans="1:65" s="2" customFormat="1" ht="24.25" customHeight="1">
      <c r="A184" s="32"/>
      <c r="B184" s="150"/>
      <c r="C184" s="151" t="s">
        <v>279</v>
      </c>
      <c r="D184" s="151" t="s">
        <v>213</v>
      </c>
      <c r="E184" s="152" t="s">
        <v>280</v>
      </c>
      <c r="F184" s="153" t="s">
        <v>281</v>
      </c>
      <c r="G184" s="154" t="s">
        <v>224</v>
      </c>
      <c r="H184" s="155">
        <v>15.146000000000001</v>
      </c>
      <c r="I184" s="156"/>
      <c r="J184" s="155">
        <f>ROUND(I184*H184,3)</f>
        <v>0</v>
      </c>
      <c r="K184" s="157"/>
      <c r="L184" s="33"/>
      <c r="M184" s="158" t="s">
        <v>1</v>
      </c>
      <c r="N184" s="159" t="s">
        <v>42</v>
      </c>
      <c r="O184" s="58"/>
      <c r="P184" s="160">
        <f>O184*H184</f>
        <v>0</v>
      </c>
      <c r="Q184" s="160">
        <v>0</v>
      </c>
      <c r="R184" s="160">
        <f>Q184*H184</f>
        <v>0</v>
      </c>
      <c r="S184" s="160">
        <v>0</v>
      </c>
      <c r="T184" s="161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2" t="s">
        <v>217</v>
      </c>
      <c r="AT184" s="162" t="s">
        <v>213</v>
      </c>
      <c r="AU184" s="162" t="s">
        <v>89</v>
      </c>
      <c r="AY184" s="17" t="s">
        <v>211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7" t="s">
        <v>89</v>
      </c>
      <c r="BK184" s="164">
        <f>ROUND(I184*H184,3)</f>
        <v>0</v>
      </c>
      <c r="BL184" s="17" t="s">
        <v>217</v>
      </c>
      <c r="BM184" s="162" t="s">
        <v>282</v>
      </c>
    </row>
    <row r="185" spans="1:65" s="13" customFormat="1" ht="12">
      <c r="B185" s="165"/>
      <c r="D185" s="166" t="s">
        <v>219</v>
      </c>
      <c r="E185" s="167" t="s">
        <v>1</v>
      </c>
      <c r="F185" s="168" t="s">
        <v>283</v>
      </c>
      <c r="H185" s="167" t="s">
        <v>1</v>
      </c>
      <c r="I185" s="169"/>
      <c r="L185" s="165"/>
      <c r="M185" s="170"/>
      <c r="N185" s="171"/>
      <c r="O185" s="171"/>
      <c r="P185" s="171"/>
      <c r="Q185" s="171"/>
      <c r="R185" s="171"/>
      <c r="S185" s="171"/>
      <c r="T185" s="172"/>
      <c r="AT185" s="167" t="s">
        <v>219</v>
      </c>
      <c r="AU185" s="167" t="s">
        <v>89</v>
      </c>
      <c r="AV185" s="13" t="s">
        <v>83</v>
      </c>
      <c r="AW185" s="13" t="s">
        <v>30</v>
      </c>
      <c r="AX185" s="13" t="s">
        <v>76</v>
      </c>
      <c r="AY185" s="167" t="s">
        <v>211</v>
      </c>
    </row>
    <row r="186" spans="1:65" s="14" customFormat="1" ht="12">
      <c r="B186" s="173"/>
      <c r="D186" s="166" t="s">
        <v>219</v>
      </c>
      <c r="E186" s="174" t="s">
        <v>1</v>
      </c>
      <c r="F186" s="175" t="s">
        <v>284</v>
      </c>
      <c r="H186" s="176">
        <v>0.78600000000000003</v>
      </c>
      <c r="I186" s="177"/>
      <c r="L186" s="173"/>
      <c r="M186" s="178"/>
      <c r="N186" s="179"/>
      <c r="O186" s="179"/>
      <c r="P186" s="179"/>
      <c r="Q186" s="179"/>
      <c r="R186" s="179"/>
      <c r="S186" s="179"/>
      <c r="T186" s="180"/>
      <c r="AT186" s="174" t="s">
        <v>219</v>
      </c>
      <c r="AU186" s="174" t="s">
        <v>89</v>
      </c>
      <c r="AV186" s="14" t="s">
        <v>89</v>
      </c>
      <c r="AW186" s="14" t="s">
        <v>30</v>
      </c>
      <c r="AX186" s="14" t="s">
        <v>76</v>
      </c>
      <c r="AY186" s="174" t="s">
        <v>211</v>
      </c>
    </row>
    <row r="187" spans="1:65" s="14" customFormat="1" ht="12">
      <c r="B187" s="173"/>
      <c r="D187" s="166" t="s">
        <v>219</v>
      </c>
      <c r="E187" s="174" t="s">
        <v>1</v>
      </c>
      <c r="F187" s="175" t="s">
        <v>285</v>
      </c>
      <c r="H187" s="176">
        <v>7.8579999999999997</v>
      </c>
      <c r="I187" s="177"/>
      <c r="L187" s="173"/>
      <c r="M187" s="178"/>
      <c r="N187" s="179"/>
      <c r="O187" s="179"/>
      <c r="P187" s="179"/>
      <c r="Q187" s="179"/>
      <c r="R187" s="179"/>
      <c r="S187" s="179"/>
      <c r="T187" s="180"/>
      <c r="AT187" s="174" t="s">
        <v>219</v>
      </c>
      <c r="AU187" s="174" t="s">
        <v>89</v>
      </c>
      <c r="AV187" s="14" t="s">
        <v>89</v>
      </c>
      <c r="AW187" s="14" t="s">
        <v>30</v>
      </c>
      <c r="AX187" s="14" t="s">
        <v>76</v>
      </c>
      <c r="AY187" s="174" t="s">
        <v>211</v>
      </c>
    </row>
    <row r="188" spans="1:65" s="14" customFormat="1" ht="12">
      <c r="B188" s="173"/>
      <c r="D188" s="166" t="s">
        <v>219</v>
      </c>
      <c r="E188" s="174" t="s">
        <v>1</v>
      </c>
      <c r="F188" s="175" t="s">
        <v>286</v>
      </c>
      <c r="H188" s="176">
        <v>7.9000000000000001E-2</v>
      </c>
      <c r="I188" s="177"/>
      <c r="L188" s="173"/>
      <c r="M188" s="178"/>
      <c r="N188" s="179"/>
      <c r="O188" s="179"/>
      <c r="P188" s="179"/>
      <c r="Q188" s="179"/>
      <c r="R188" s="179"/>
      <c r="S188" s="179"/>
      <c r="T188" s="180"/>
      <c r="AT188" s="174" t="s">
        <v>219</v>
      </c>
      <c r="AU188" s="174" t="s">
        <v>89</v>
      </c>
      <c r="AV188" s="14" t="s">
        <v>89</v>
      </c>
      <c r="AW188" s="14" t="s">
        <v>30</v>
      </c>
      <c r="AX188" s="14" t="s">
        <v>76</v>
      </c>
      <c r="AY188" s="174" t="s">
        <v>211</v>
      </c>
    </row>
    <row r="189" spans="1:65" s="14" customFormat="1" ht="12">
      <c r="B189" s="173"/>
      <c r="D189" s="166" t="s">
        <v>219</v>
      </c>
      <c r="E189" s="174" t="s">
        <v>1</v>
      </c>
      <c r="F189" s="175" t="s">
        <v>287</v>
      </c>
      <c r="H189" s="176">
        <v>0.158</v>
      </c>
      <c r="I189" s="177"/>
      <c r="L189" s="173"/>
      <c r="M189" s="178"/>
      <c r="N189" s="179"/>
      <c r="O189" s="179"/>
      <c r="P189" s="179"/>
      <c r="Q189" s="179"/>
      <c r="R189" s="179"/>
      <c r="S189" s="179"/>
      <c r="T189" s="180"/>
      <c r="AT189" s="174" t="s">
        <v>219</v>
      </c>
      <c r="AU189" s="174" t="s">
        <v>89</v>
      </c>
      <c r="AV189" s="14" t="s">
        <v>89</v>
      </c>
      <c r="AW189" s="14" t="s">
        <v>30</v>
      </c>
      <c r="AX189" s="14" t="s">
        <v>76</v>
      </c>
      <c r="AY189" s="174" t="s">
        <v>211</v>
      </c>
    </row>
    <row r="190" spans="1:65" s="14" customFormat="1" ht="12">
      <c r="B190" s="173"/>
      <c r="D190" s="166" t="s">
        <v>219</v>
      </c>
      <c r="E190" s="174" t="s">
        <v>1</v>
      </c>
      <c r="F190" s="175" t="s">
        <v>288</v>
      </c>
      <c r="H190" s="176">
        <v>0.11799999999999999</v>
      </c>
      <c r="I190" s="177"/>
      <c r="L190" s="173"/>
      <c r="M190" s="178"/>
      <c r="N190" s="179"/>
      <c r="O190" s="179"/>
      <c r="P190" s="179"/>
      <c r="Q190" s="179"/>
      <c r="R190" s="179"/>
      <c r="S190" s="179"/>
      <c r="T190" s="180"/>
      <c r="AT190" s="174" t="s">
        <v>219</v>
      </c>
      <c r="AU190" s="174" t="s">
        <v>89</v>
      </c>
      <c r="AV190" s="14" t="s">
        <v>89</v>
      </c>
      <c r="AW190" s="14" t="s">
        <v>30</v>
      </c>
      <c r="AX190" s="14" t="s">
        <v>76</v>
      </c>
      <c r="AY190" s="174" t="s">
        <v>211</v>
      </c>
    </row>
    <row r="191" spans="1:65" s="14" customFormat="1" ht="12">
      <c r="B191" s="173"/>
      <c r="D191" s="166" t="s">
        <v>219</v>
      </c>
      <c r="E191" s="174" t="s">
        <v>1</v>
      </c>
      <c r="F191" s="175" t="s">
        <v>289</v>
      </c>
      <c r="H191" s="176">
        <v>0.23599999999999999</v>
      </c>
      <c r="I191" s="177"/>
      <c r="L191" s="173"/>
      <c r="M191" s="178"/>
      <c r="N191" s="179"/>
      <c r="O191" s="179"/>
      <c r="P191" s="179"/>
      <c r="Q191" s="179"/>
      <c r="R191" s="179"/>
      <c r="S191" s="179"/>
      <c r="T191" s="180"/>
      <c r="AT191" s="174" t="s">
        <v>219</v>
      </c>
      <c r="AU191" s="174" t="s">
        <v>89</v>
      </c>
      <c r="AV191" s="14" t="s">
        <v>89</v>
      </c>
      <c r="AW191" s="14" t="s">
        <v>30</v>
      </c>
      <c r="AX191" s="14" t="s">
        <v>76</v>
      </c>
      <c r="AY191" s="174" t="s">
        <v>211</v>
      </c>
    </row>
    <row r="192" spans="1:65" s="14" customFormat="1" ht="12">
      <c r="B192" s="173"/>
      <c r="D192" s="166" t="s">
        <v>219</v>
      </c>
      <c r="E192" s="174" t="s">
        <v>1</v>
      </c>
      <c r="F192" s="175" t="s">
        <v>290</v>
      </c>
      <c r="H192" s="176">
        <v>0.16600000000000001</v>
      </c>
      <c r="I192" s="177"/>
      <c r="L192" s="173"/>
      <c r="M192" s="178"/>
      <c r="N192" s="179"/>
      <c r="O192" s="179"/>
      <c r="P192" s="179"/>
      <c r="Q192" s="179"/>
      <c r="R192" s="179"/>
      <c r="S192" s="179"/>
      <c r="T192" s="180"/>
      <c r="AT192" s="174" t="s">
        <v>219</v>
      </c>
      <c r="AU192" s="174" t="s">
        <v>89</v>
      </c>
      <c r="AV192" s="14" t="s">
        <v>89</v>
      </c>
      <c r="AW192" s="14" t="s">
        <v>30</v>
      </c>
      <c r="AX192" s="14" t="s">
        <v>76</v>
      </c>
      <c r="AY192" s="174" t="s">
        <v>211</v>
      </c>
    </row>
    <row r="193" spans="1:65" s="14" customFormat="1" ht="12">
      <c r="B193" s="173"/>
      <c r="D193" s="166" t="s">
        <v>219</v>
      </c>
      <c r="E193" s="174" t="s">
        <v>1</v>
      </c>
      <c r="F193" s="175" t="s">
        <v>291</v>
      </c>
      <c r="H193" s="176">
        <v>0.41499999999999998</v>
      </c>
      <c r="I193" s="177"/>
      <c r="L193" s="173"/>
      <c r="M193" s="178"/>
      <c r="N193" s="179"/>
      <c r="O193" s="179"/>
      <c r="P193" s="179"/>
      <c r="Q193" s="179"/>
      <c r="R193" s="179"/>
      <c r="S193" s="179"/>
      <c r="T193" s="180"/>
      <c r="AT193" s="174" t="s">
        <v>219</v>
      </c>
      <c r="AU193" s="174" t="s">
        <v>89</v>
      </c>
      <c r="AV193" s="14" t="s">
        <v>89</v>
      </c>
      <c r="AW193" s="14" t="s">
        <v>30</v>
      </c>
      <c r="AX193" s="14" t="s">
        <v>76</v>
      </c>
      <c r="AY193" s="174" t="s">
        <v>211</v>
      </c>
    </row>
    <row r="194" spans="1:65" s="14" customFormat="1" ht="12">
      <c r="B194" s="173"/>
      <c r="D194" s="166" t="s">
        <v>219</v>
      </c>
      <c r="E194" s="174" t="s">
        <v>1</v>
      </c>
      <c r="F194" s="175" t="s">
        <v>292</v>
      </c>
      <c r="H194" s="176">
        <v>0.20699999999999999</v>
      </c>
      <c r="I194" s="177"/>
      <c r="L194" s="173"/>
      <c r="M194" s="178"/>
      <c r="N194" s="179"/>
      <c r="O194" s="179"/>
      <c r="P194" s="179"/>
      <c r="Q194" s="179"/>
      <c r="R194" s="179"/>
      <c r="S194" s="179"/>
      <c r="T194" s="180"/>
      <c r="AT194" s="174" t="s">
        <v>219</v>
      </c>
      <c r="AU194" s="174" t="s">
        <v>89</v>
      </c>
      <c r="AV194" s="14" t="s">
        <v>89</v>
      </c>
      <c r="AW194" s="14" t="s">
        <v>30</v>
      </c>
      <c r="AX194" s="14" t="s">
        <v>76</v>
      </c>
      <c r="AY194" s="174" t="s">
        <v>211</v>
      </c>
    </row>
    <row r="195" spans="1:65" s="13" customFormat="1" ht="12">
      <c r="B195" s="165"/>
      <c r="D195" s="166" t="s">
        <v>219</v>
      </c>
      <c r="E195" s="167" t="s">
        <v>1</v>
      </c>
      <c r="F195" s="168" t="s">
        <v>293</v>
      </c>
      <c r="H195" s="167" t="s">
        <v>1</v>
      </c>
      <c r="I195" s="169"/>
      <c r="L195" s="165"/>
      <c r="M195" s="170"/>
      <c r="N195" s="171"/>
      <c r="O195" s="171"/>
      <c r="P195" s="171"/>
      <c r="Q195" s="171"/>
      <c r="R195" s="171"/>
      <c r="S195" s="171"/>
      <c r="T195" s="172"/>
      <c r="AT195" s="167" t="s">
        <v>219</v>
      </c>
      <c r="AU195" s="167" t="s">
        <v>89</v>
      </c>
      <c r="AV195" s="13" t="s">
        <v>83</v>
      </c>
      <c r="AW195" s="13" t="s">
        <v>30</v>
      </c>
      <c r="AX195" s="13" t="s">
        <v>76</v>
      </c>
      <c r="AY195" s="167" t="s">
        <v>211</v>
      </c>
    </row>
    <row r="196" spans="1:65" s="14" customFormat="1" ht="12">
      <c r="B196" s="173"/>
      <c r="D196" s="166" t="s">
        <v>219</v>
      </c>
      <c r="E196" s="174" t="s">
        <v>1</v>
      </c>
      <c r="F196" s="175" t="s">
        <v>294</v>
      </c>
      <c r="H196" s="176">
        <v>5.1230000000000002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219</v>
      </c>
      <c r="AU196" s="174" t="s">
        <v>89</v>
      </c>
      <c r="AV196" s="14" t="s">
        <v>89</v>
      </c>
      <c r="AW196" s="14" t="s">
        <v>30</v>
      </c>
      <c r="AX196" s="14" t="s">
        <v>76</v>
      </c>
      <c r="AY196" s="174" t="s">
        <v>211</v>
      </c>
    </row>
    <row r="197" spans="1:65" s="15" customFormat="1" ht="12">
      <c r="B197" s="181"/>
      <c r="D197" s="166" t="s">
        <v>219</v>
      </c>
      <c r="E197" s="182" t="s">
        <v>112</v>
      </c>
      <c r="F197" s="183" t="s">
        <v>233</v>
      </c>
      <c r="H197" s="184">
        <v>15.146000000000001</v>
      </c>
      <c r="I197" s="185"/>
      <c r="L197" s="181"/>
      <c r="M197" s="186"/>
      <c r="N197" s="187"/>
      <c r="O197" s="187"/>
      <c r="P197" s="187"/>
      <c r="Q197" s="187"/>
      <c r="R197" s="187"/>
      <c r="S197" s="187"/>
      <c r="T197" s="188"/>
      <c r="AT197" s="182" t="s">
        <v>219</v>
      </c>
      <c r="AU197" s="182" t="s">
        <v>89</v>
      </c>
      <c r="AV197" s="15" t="s">
        <v>217</v>
      </c>
      <c r="AW197" s="15" t="s">
        <v>30</v>
      </c>
      <c r="AX197" s="15" t="s">
        <v>83</v>
      </c>
      <c r="AY197" s="182" t="s">
        <v>211</v>
      </c>
    </row>
    <row r="198" spans="1:65" s="2" customFormat="1" ht="14.5" customHeight="1">
      <c r="A198" s="32"/>
      <c r="B198" s="150"/>
      <c r="C198" s="151" t="s">
        <v>295</v>
      </c>
      <c r="D198" s="151" t="s">
        <v>213</v>
      </c>
      <c r="E198" s="152" t="s">
        <v>296</v>
      </c>
      <c r="F198" s="153" t="s">
        <v>297</v>
      </c>
      <c r="G198" s="154" t="s">
        <v>216</v>
      </c>
      <c r="H198" s="155">
        <v>186.32499999999999</v>
      </c>
      <c r="I198" s="156"/>
      <c r="J198" s="155">
        <f>ROUND(I198*H198,3)</f>
        <v>0</v>
      </c>
      <c r="K198" s="157"/>
      <c r="L198" s="33"/>
      <c r="M198" s="158" t="s">
        <v>1</v>
      </c>
      <c r="N198" s="159" t="s">
        <v>42</v>
      </c>
      <c r="O198" s="58"/>
      <c r="P198" s="160">
        <f>O198*H198</f>
        <v>0</v>
      </c>
      <c r="Q198" s="160">
        <v>0</v>
      </c>
      <c r="R198" s="160">
        <f>Q198*H198</f>
        <v>0</v>
      </c>
      <c r="S198" s="160">
        <v>0</v>
      </c>
      <c r="T198" s="161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2" t="s">
        <v>217</v>
      </c>
      <c r="AT198" s="162" t="s">
        <v>213</v>
      </c>
      <c r="AU198" s="162" t="s">
        <v>89</v>
      </c>
      <c r="AY198" s="17" t="s">
        <v>211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7" t="s">
        <v>89</v>
      </c>
      <c r="BK198" s="164">
        <f>ROUND(I198*H198,3)</f>
        <v>0</v>
      </c>
      <c r="BL198" s="17" t="s">
        <v>217</v>
      </c>
      <c r="BM198" s="162" t="s">
        <v>298</v>
      </c>
    </row>
    <row r="199" spans="1:65" s="14" customFormat="1" ht="12">
      <c r="B199" s="173"/>
      <c r="D199" s="166" t="s">
        <v>219</v>
      </c>
      <c r="E199" s="174" t="s">
        <v>1</v>
      </c>
      <c r="F199" s="175" t="s">
        <v>299</v>
      </c>
      <c r="H199" s="176">
        <v>186.32499999999999</v>
      </c>
      <c r="I199" s="177"/>
      <c r="L199" s="173"/>
      <c r="M199" s="178"/>
      <c r="N199" s="179"/>
      <c r="O199" s="179"/>
      <c r="P199" s="179"/>
      <c r="Q199" s="179"/>
      <c r="R199" s="179"/>
      <c r="S199" s="179"/>
      <c r="T199" s="180"/>
      <c r="AT199" s="174" t="s">
        <v>219</v>
      </c>
      <c r="AU199" s="174" t="s">
        <v>89</v>
      </c>
      <c r="AV199" s="14" t="s">
        <v>89</v>
      </c>
      <c r="AW199" s="14" t="s">
        <v>30</v>
      </c>
      <c r="AX199" s="14" t="s">
        <v>83</v>
      </c>
      <c r="AY199" s="174" t="s">
        <v>211</v>
      </c>
    </row>
    <row r="200" spans="1:65" s="12" customFormat="1" ht="23" customHeight="1">
      <c r="B200" s="137"/>
      <c r="D200" s="138" t="s">
        <v>75</v>
      </c>
      <c r="E200" s="148" t="s">
        <v>89</v>
      </c>
      <c r="F200" s="148" t="s">
        <v>300</v>
      </c>
      <c r="I200" s="140"/>
      <c r="J200" s="149">
        <f>BK200</f>
        <v>0</v>
      </c>
      <c r="L200" s="137"/>
      <c r="M200" s="142"/>
      <c r="N200" s="143"/>
      <c r="O200" s="143"/>
      <c r="P200" s="144">
        <f>SUM(P201:P238)</f>
        <v>0</v>
      </c>
      <c r="Q200" s="143"/>
      <c r="R200" s="144">
        <f>SUM(R201:R238)</f>
        <v>161.60768874000001</v>
      </c>
      <c r="S200" s="143"/>
      <c r="T200" s="145">
        <f>SUM(T201:T238)</f>
        <v>0</v>
      </c>
      <c r="AR200" s="138" t="s">
        <v>83</v>
      </c>
      <c r="AT200" s="146" t="s">
        <v>75</v>
      </c>
      <c r="AU200" s="146" t="s">
        <v>83</v>
      </c>
      <c r="AY200" s="138" t="s">
        <v>211</v>
      </c>
      <c r="BK200" s="147">
        <f>SUM(BK201:BK238)</f>
        <v>0</v>
      </c>
    </row>
    <row r="201" spans="1:65" s="2" customFormat="1" ht="24.25" customHeight="1">
      <c r="A201" s="32"/>
      <c r="B201" s="150"/>
      <c r="C201" s="151" t="s">
        <v>301</v>
      </c>
      <c r="D201" s="151" t="s">
        <v>213</v>
      </c>
      <c r="E201" s="152" t="s">
        <v>302</v>
      </c>
      <c r="F201" s="153" t="s">
        <v>303</v>
      </c>
      <c r="G201" s="154" t="s">
        <v>224</v>
      </c>
      <c r="H201" s="155">
        <v>17.141999999999999</v>
      </c>
      <c r="I201" s="156"/>
      <c r="J201" s="155">
        <f>ROUND(I201*H201,3)</f>
        <v>0</v>
      </c>
      <c r="K201" s="157"/>
      <c r="L201" s="33"/>
      <c r="M201" s="158" t="s">
        <v>1</v>
      </c>
      <c r="N201" s="159" t="s">
        <v>42</v>
      </c>
      <c r="O201" s="58"/>
      <c r="P201" s="160">
        <f>O201*H201</f>
        <v>0</v>
      </c>
      <c r="Q201" s="160">
        <v>2.0699999999999998</v>
      </c>
      <c r="R201" s="160">
        <f>Q201*H201</f>
        <v>35.483939999999997</v>
      </c>
      <c r="S201" s="160">
        <v>0</v>
      </c>
      <c r="T201" s="161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62" t="s">
        <v>217</v>
      </c>
      <c r="AT201" s="162" t="s">
        <v>213</v>
      </c>
      <c r="AU201" s="162" t="s">
        <v>89</v>
      </c>
      <c r="AY201" s="17" t="s">
        <v>211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7" t="s">
        <v>89</v>
      </c>
      <c r="BK201" s="164">
        <f>ROUND(I201*H201,3)</f>
        <v>0</v>
      </c>
      <c r="BL201" s="17" t="s">
        <v>217</v>
      </c>
      <c r="BM201" s="162" t="s">
        <v>304</v>
      </c>
    </row>
    <row r="202" spans="1:65" s="13" customFormat="1" ht="12">
      <c r="B202" s="165"/>
      <c r="D202" s="166" t="s">
        <v>219</v>
      </c>
      <c r="E202" s="167" t="s">
        <v>1</v>
      </c>
      <c r="F202" s="168" t="s">
        <v>305</v>
      </c>
      <c r="H202" s="167" t="s">
        <v>1</v>
      </c>
      <c r="I202" s="169"/>
      <c r="L202" s="165"/>
      <c r="M202" s="170"/>
      <c r="N202" s="171"/>
      <c r="O202" s="171"/>
      <c r="P202" s="171"/>
      <c r="Q202" s="171"/>
      <c r="R202" s="171"/>
      <c r="S202" s="171"/>
      <c r="T202" s="172"/>
      <c r="AT202" s="167" t="s">
        <v>219</v>
      </c>
      <c r="AU202" s="167" t="s">
        <v>89</v>
      </c>
      <c r="AV202" s="13" t="s">
        <v>83</v>
      </c>
      <c r="AW202" s="13" t="s">
        <v>30</v>
      </c>
      <c r="AX202" s="13" t="s">
        <v>76</v>
      </c>
      <c r="AY202" s="167" t="s">
        <v>211</v>
      </c>
    </row>
    <row r="203" spans="1:65" s="14" customFormat="1" ht="12">
      <c r="B203" s="173"/>
      <c r="D203" s="166" t="s">
        <v>219</v>
      </c>
      <c r="E203" s="174" t="s">
        <v>1</v>
      </c>
      <c r="F203" s="175" t="s">
        <v>306</v>
      </c>
      <c r="H203" s="176">
        <v>7.9139999999999997</v>
      </c>
      <c r="I203" s="177"/>
      <c r="L203" s="173"/>
      <c r="M203" s="178"/>
      <c r="N203" s="179"/>
      <c r="O203" s="179"/>
      <c r="P203" s="179"/>
      <c r="Q203" s="179"/>
      <c r="R203" s="179"/>
      <c r="S203" s="179"/>
      <c r="T203" s="180"/>
      <c r="AT203" s="174" t="s">
        <v>219</v>
      </c>
      <c r="AU203" s="174" t="s">
        <v>89</v>
      </c>
      <c r="AV203" s="14" t="s">
        <v>89</v>
      </c>
      <c r="AW203" s="14" t="s">
        <v>30</v>
      </c>
      <c r="AX203" s="14" t="s">
        <v>76</v>
      </c>
      <c r="AY203" s="174" t="s">
        <v>211</v>
      </c>
    </row>
    <row r="204" spans="1:65" s="14" customFormat="1" ht="12">
      <c r="B204" s="173"/>
      <c r="D204" s="166" t="s">
        <v>219</v>
      </c>
      <c r="E204" s="174" t="s">
        <v>1</v>
      </c>
      <c r="F204" s="175" t="s">
        <v>307</v>
      </c>
      <c r="H204" s="176">
        <v>4.9349999999999996</v>
      </c>
      <c r="I204" s="177"/>
      <c r="L204" s="173"/>
      <c r="M204" s="178"/>
      <c r="N204" s="179"/>
      <c r="O204" s="179"/>
      <c r="P204" s="179"/>
      <c r="Q204" s="179"/>
      <c r="R204" s="179"/>
      <c r="S204" s="179"/>
      <c r="T204" s="180"/>
      <c r="AT204" s="174" t="s">
        <v>219</v>
      </c>
      <c r="AU204" s="174" t="s">
        <v>89</v>
      </c>
      <c r="AV204" s="14" t="s">
        <v>89</v>
      </c>
      <c r="AW204" s="14" t="s">
        <v>30</v>
      </c>
      <c r="AX204" s="14" t="s">
        <v>76</v>
      </c>
      <c r="AY204" s="174" t="s">
        <v>211</v>
      </c>
    </row>
    <row r="205" spans="1:65" s="14" customFormat="1" ht="12">
      <c r="B205" s="173"/>
      <c r="D205" s="166" t="s">
        <v>219</v>
      </c>
      <c r="E205" s="174" t="s">
        <v>1</v>
      </c>
      <c r="F205" s="175" t="s">
        <v>308</v>
      </c>
      <c r="H205" s="176">
        <v>4.2930000000000001</v>
      </c>
      <c r="I205" s="177"/>
      <c r="L205" s="173"/>
      <c r="M205" s="178"/>
      <c r="N205" s="179"/>
      <c r="O205" s="179"/>
      <c r="P205" s="179"/>
      <c r="Q205" s="179"/>
      <c r="R205" s="179"/>
      <c r="S205" s="179"/>
      <c r="T205" s="180"/>
      <c r="AT205" s="174" t="s">
        <v>219</v>
      </c>
      <c r="AU205" s="174" t="s">
        <v>89</v>
      </c>
      <c r="AV205" s="14" t="s">
        <v>89</v>
      </c>
      <c r="AW205" s="14" t="s">
        <v>30</v>
      </c>
      <c r="AX205" s="14" t="s">
        <v>76</v>
      </c>
      <c r="AY205" s="174" t="s">
        <v>211</v>
      </c>
    </row>
    <row r="206" spans="1:65" s="15" customFormat="1" ht="12">
      <c r="B206" s="181"/>
      <c r="D206" s="166" t="s">
        <v>219</v>
      </c>
      <c r="E206" s="182" t="s">
        <v>1</v>
      </c>
      <c r="F206" s="183" t="s">
        <v>233</v>
      </c>
      <c r="H206" s="184">
        <v>17.141999999999999</v>
      </c>
      <c r="I206" s="185"/>
      <c r="L206" s="181"/>
      <c r="M206" s="186"/>
      <c r="N206" s="187"/>
      <c r="O206" s="187"/>
      <c r="P206" s="187"/>
      <c r="Q206" s="187"/>
      <c r="R206" s="187"/>
      <c r="S206" s="187"/>
      <c r="T206" s="188"/>
      <c r="AT206" s="182" t="s">
        <v>219</v>
      </c>
      <c r="AU206" s="182" t="s">
        <v>89</v>
      </c>
      <c r="AV206" s="15" t="s">
        <v>217</v>
      </c>
      <c r="AW206" s="15" t="s">
        <v>30</v>
      </c>
      <c r="AX206" s="15" t="s">
        <v>83</v>
      </c>
      <c r="AY206" s="182" t="s">
        <v>211</v>
      </c>
    </row>
    <row r="207" spans="1:65" s="2" customFormat="1" ht="24.25" customHeight="1">
      <c r="A207" s="32"/>
      <c r="B207" s="150"/>
      <c r="C207" s="151" t="s">
        <v>309</v>
      </c>
      <c r="D207" s="151" t="s">
        <v>213</v>
      </c>
      <c r="E207" s="152" t="s">
        <v>310</v>
      </c>
      <c r="F207" s="153" t="s">
        <v>311</v>
      </c>
      <c r="G207" s="154" t="s">
        <v>224</v>
      </c>
      <c r="H207" s="155">
        <v>27.513999999999999</v>
      </c>
      <c r="I207" s="156"/>
      <c r="J207" s="155">
        <f>ROUND(I207*H207,3)</f>
        <v>0</v>
      </c>
      <c r="K207" s="157"/>
      <c r="L207" s="33"/>
      <c r="M207" s="158" t="s">
        <v>1</v>
      </c>
      <c r="N207" s="159" t="s">
        <v>42</v>
      </c>
      <c r="O207" s="58"/>
      <c r="P207" s="160">
        <f>O207*H207</f>
        <v>0</v>
      </c>
      <c r="Q207" s="160">
        <v>2.2151299999999998</v>
      </c>
      <c r="R207" s="160">
        <f>Q207*H207</f>
        <v>60.947086819999996</v>
      </c>
      <c r="S207" s="160">
        <v>0</v>
      </c>
      <c r="T207" s="161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2" t="s">
        <v>217</v>
      </c>
      <c r="AT207" s="162" t="s">
        <v>213</v>
      </c>
      <c r="AU207" s="162" t="s">
        <v>89</v>
      </c>
      <c r="AY207" s="17" t="s">
        <v>211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7" t="s">
        <v>89</v>
      </c>
      <c r="BK207" s="164">
        <f>ROUND(I207*H207,3)</f>
        <v>0</v>
      </c>
      <c r="BL207" s="17" t="s">
        <v>217</v>
      </c>
      <c r="BM207" s="162" t="s">
        <v>312</v>
      </c>
    </row>
    <row r="208" spans="1:65" s="13" customFormat="1" ht="12">
      <c r="B208" s="165"/>
      <c r="D208" s="166" t="s">
        <v>219</v>
      </c>
      <c r="E208" s="167" t="s">
        <v>1</v>
      </c>
      <c r="F208" s="168" t="s">
        <v>313</v>
      </c>
      <c r="H208" s="167" t="s">
        <v>1</v>
      </c>
      <c r="I208" s="169"/>
      <c r="L208" s="165"/>
      <c r="M208" s="170"/>
      <c r="N208" s="171"/>
      <c r="O208" s="171"/>
      <c r="P208" s="171"/>
      <c r="Q208" s="171"/>
      <c r="R208" s="171"/>
      <c r="S208" s="171"/>
      <c r="T208" s="172"/>
      <c r="AT208" s="167" t="s">
        <v>219</v>
      </c>
      <c r="AU208" s="167" t="s">
        <v>89</v>
      </c>
      <c r="AV208" s="13" t="s">
        <v>83</v>
      </c>
      <c r="AW208" s="13" t="s">
        <v>30</v>
      </c>
      <c r="AX208" s="13" t="s">
        <v>76</v>
      </c>
      <c r="AY208" s="167" t="s">
        <v>211</v>
      </c>
    </row>
    <row r="209" spans="1:65" s="14" customFormat="1" ht="12">
      <c r="B209" s="173"/>
      <c r="D209" s="166" t="s">
        <v>219</v>
      </c>
      <c r="E209" s="174" t="s">
        <v>1</v>
      </c>
      <c r="F209" s="175" t="s">
        <v>314</v>
      </c>
      <c r="H209" s="176">
        <v>27.513999999999999</v>
      </c>
      <c r="I209" s="177"/>
      <c r="L209" s="173"/>
      <c r="M209" s="178"/>
      <c r="N209" s="179"/>
      <c r="O209" s="179"/>
      <c r="P209" s="179"/>
      <c r="Q209" s="179"/>
      <c r="R209" s="179"/>
      <c r="S209" s="179"/>
      <c r="T209" s="180"/>
      <c r="AT209" s="174" t="s">
        <v>219</v>
      </c>
      <c r="AU209" s="174" t="s">
        <v>89</v>
      </c>
      <c r="AV209" s="14" t="s">
        <v>89</v>
      </c>
      <c r="AW209" s="14" t="s">
        <v>30</v>
      </c>
      <c r="AX209" s="14" t="s">
        <v>83</v>
      </c>
      <c r="AY209" s="174" t="s">
        <v>211</v>
      </c>
    </row>
    <row r="210" spans="1:65" s="2" customFormat="1" ht="14.5" customHeight="1">
      <c r="A210" s="32"/>
      <c r="B210" s="150"/>
      <c r="C210" s="151" t="s">
        <v>315</v>
      </c>
      <c r="D210" s="151" t="s">
        <v>213</v>
      </c>
      <c r="E210" s="152" t="s">
        <v>316</v>
      </c>
      <c r="F210" s="153" t="s">
        <v>317</v>
      </c>
      <c r="G210" s="154" t="s">
        <v>216</v>
      </c>
      <c r="H210" s="155">
        <v>6.2480000000000002</v>
      </c>
      <c r="I210" s="156"/>
      <c r="J210" s="155">
        <f>ROUND(I210*H210,3)</f>
        <v>0</v>
      </c>
      <c r="K210" s="157"/>
      <c r="L210" s="33"/>
      <c r="M210" s="158" t="s">
        <v>1</v>
      </c>
      <c r="N210" s="159" t="s">
        <v>42</v>
      </c>
      <c r="O210" s="58"/>
      <c r="P210" s="160">
        <f>O210*H210</f>
        <v>0</v>
      </c>
      <c r="Q210" s="160">
        <v>6.7000000000000002E-4</v>
      </c>
      <c r="R210" s="160">
        <f>Q210*H210</f>
        <v>4.1861600000000004E-3</v>
      </c>
      <c r="S210" s="160">
        <v>0</v>
      </c>
      <c r="T210" s="161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62" t="s">
        <v>217</v>
      </c>
      <c r="AT210" s="162" t="s">
        <v>213</v>
      </c>
      <c r="AU210" s="162" t="s">
        <v>89</v>
      </c>
      <c r="AY210" s="17" t="s">
        <v>211</v>
      </c>
      <c r="BE210" s="163">
        <f>IF(N210="základná",J210,0)</f>
        <v>0</v>
      </c>
      <c r="BF210" s="163">
        <f>IF(N210="znížená",J210,0)</f>
        <v>0</v>
      </c>
      <c r="BG210" s="163">
        <f>IF(N210="zákl. prenesená",J210,0)</f>
        <v>0</v>
      </c>
      <c r="BH210" s="163">
        <f>IF(N210="zníž. prenesená",J210,0)</f>
        <v>0</v>
      </c>
      <c r="BI210" s="163">
        <f>IF(N210="nulová",J210,0)</f>
        <v>0</v>
      </c>
      <c r="BJ210" s="17" t="s">
        <v>89</v>
      </c>
      <c r="BK210" s="164">
        <f>ROUND(I210*H210,3)</f>
        <v>0</v>
      </c>
      <c r="BL210" s="17" t="s">
        <v>217</v>
      </c>
      <c r="BM210" s="162" t="s">
        <v>318</v>
      </c>
    </row>
    <row r="211" spans="1:65" s="13" customFormat="1" ht="12">
      <c r="B211" s="165"/>
      <c r="D211" s="166" t="s">
        <v>219</v>
      </c>
      <c r="E211" s="167" t="s">
        <v>1</v>
      </c>
      <c r="F211" s="168" t="s">
        <v>313</v>
      </c>
      <c r="H211" s="167" t="s">
        <v>1</v>
      </c>
      <c r="I211" s="169"/>
      <c r="L211" s="165"/>
      <c r="M211" s="170"/>
      <c r="N211" s="171"/>
      <c r="O211" s="171"/>
      <c r="P211" s="171"/>
      <c r="Q211" s="171"/>
      <c r="R211" s="171"/>
      <c r="S211" s="171"/>
      <c r="T211" s="172"/>
      <c r="AT211" s="167" t="s">
        <v>219</v>
      </c>
      <c r="AU211" s="167" t="s">
        <v>89</v>
      </c>
      <c r="AV211" s="13" t="s">
        <v>83</v>
      </c>
      <c r="AW211" s="13" t="s">
        <v>30</v>
      </c>
      <c r="AX211" s="13" t="s">
        <v>76</v>
      </c>
      <c r="AY211" s="167" t="s">
        <v>211</v>
      </c>
    </row>
    <row r="212" spans="1:65" s="14" customFormat="1" ht="12">
      <c r="B212" s="173"/>
      <c r="D212" s="166" t="s">
        <v>219</v>
      </c>
      <c r="E212" s="174" t="s">
        <v>1</v>
      </c>
      <c r="F212" s="175" t="s">
        <v>319</v>
      </c>
      <c r="H212" s="176">
        <v>6.2480000000000002</v>
      </c>
      <c r="I212" s="177"/>
      <c r="L212" s="173"/>
      <c r="M212" s="178"/>
      <c r="N212" s="179"/>
      <c r="O212" s="179"/>
      <c r="P212" s="179"/>
      <c r="Q212" s="179"/>
      <c r="R212" s="179"/>
      <c r="S212" s="179"/>
      <c r="T212" s="180"/>
      <c r="AT212" s="174" t="s">
        <v>219</v>
      </c>
      <c r="AU212" s="174" t="s">
        <v>89</v>
      </c>
      <c r="AV212" s="14" t="s">
        <v>89</v>
      </c>
      <c r="AW212" s="14" t="s">
        <v>30</v>
      </c>
      <c r="AX212" s="14" t="s">
        <v>83</v>
      </c>
      <c r="AY212" s="174" t="s">
        <v>211</v>
      </c>
    </row>
    <row r="213" spans="1:65" s="2" customFormat="1" ht="14.5" customHeight="1">
      <c r="A213" s="32"/>
      <c r="B213" s="150"/>
      <c r="C213" s="151" t="s">
        <v>320</v>
      </c>
      <c r="D213" s="151" t="s">
        <v>213</v>
      </c>
      <c r="E213" s="152" t="s">
        <v>321</v>
      </c>
      <c r="F213" s="153" t="s">
        <v>322</v>
      </c>
      <c r="G213" s="154" t="s">
        <v>216</v>
      </c>
      <c r="H213" s="155">
        <v>6.2480000000000002</v>
      </c>
      <c r="I213" s="156"/>
      <c r="J213" s="155">
        <f>ROUND(I213*H213,3)</f>
        <v>0</v>
      </c>
      <c r="K213" s="157"/>
      <c r="L213" s="33"/>
      <c r="M213" s="158" t="s">
        <v>1</v>
      </c>
      <c r="N213" s="159" t="s">
        <v>42</v>
      </c>
      <c r="O213" s="58"/>
      <c r="P213" s="160">
        <f>O213*H213</f>
        <v>0</v>
      </c>
      <c r="Q213" s="160">
        <v>0</v>
      </c>
      <c r="R213" s="160">
        <f>Q213*H213</f>
        <v>0</v>
      </c>
      <c r="S213" s="160">
        <v>0</v>
      </c>
      <c r="T213" s="161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2" t="s">
        <v>217</v>
      </c>
      <c r="AT213" s="162" t="s">
        <v>213</v>
      </c>
      <c r="AU213" s="162" t="s">
        <v>89</v>
      </c>
      <c r="AY213" s="17" t="s">
        <v>211</v>
      </c>
      <c r="BE213" s="163">
        <f>IF(N213="základná",J213,0)</f>
        <v>0</v>
      </c>
      <c r="BF213" s="163">
        <f>IF(N213="znížená",J213,0)</f>
        <v>0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7" t="s">
        <v>89</v>
      </c>
      <c r="BK213" s="164">
        <f>ROUND(I213*H213,3)</f>
        <v>0</v>
      </c>
      <c r="BL213" s="17" t="s">
        <v>217</v>
      </c>
      <c r="BM213" s="162" t="s">
        <v>323</v>
      </c>
    </row>
    <row r="214" spans="1:65" s="2" customFormat="1" ht="14.5" customHeight="1">
      <c r="A214" s="32"/>
      <c r="B214" s="150"/>
      <c r="C214" s="151" t="s">
        <v>324</v>
      </c>
      <c r="D214" s="151" t="s">
        <v>213</v>
      </c>
      <c r="E214" s="152" t="s">
        <v>325</v>
      </c>
      <c r="F214" s="153" t="s">
        <v>326</v>
      </c>
      <c r="G214" s="154" t="s">
        <v>276</v>
      </c>
      <c r="H214" s="155">
        <v>1.1659999999999999</v>
      </c>
      <c r="I214" s="156"/>
      <c r="J214" s="155">
        <f>ROUND(I214*H214,3)</f>
        <v>0</v>
      </c>
      <c r="K214" s="157"/>
      <c r="L214" s="33"/>
      <c r="M214" s="158" t="s">
        <v>1</v>
      </c>
      <c r="N214" s="159" t="s">
        <v>42</v>
      </c>
      <c r="O214" s="58"/>
      <c r="P214" s="160">
        <f>O214*H214</f>
        <v>0</v>
      </c>
      <c r="Q214" s="160">
        <v>1.20296</v>
      </c>
      <c r="R214" s="160">
        <f>Q214*H214</f>
        <v>1.4026513599999999</v>
      </c>
      <c r="S214" s="160">
        <v>0</v>
      </c>
      <c r="T214" s="161">
        <f>S214*H214</f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62" t="s">
        <v>217</v>
      </c>
      <c r="AT214" s="162" t="s">
        <v>213</v>
      </c>
      <c r="AU214" s="162" t="s">
        <v>89</v>
      </c>
      <c r="AY214" s="17" t="s">
        <v>211</v>
      </c>
      <c r="BE214" s="163">
        <f>IF(N214="základná",J214,0)</f>
        <v>0</v>
      </c>
      <c r="BF214" s="163">
        <f>IF(N214="znížená",J214,0)</f>
        <v>0</v>
      </c>
      <c r="BG214" s="163">
        <f>IF(N214="zákl. prenesená",J214,0)</f>
        <v>0</v>
      </c>
      <c r="BH214" s="163">
        <f>IF(N214="zníž. prenesená",J214,0)</f>
        <v>0</v>
      </c>
      <c r="BI214" s="163">
        <f>IF(N214="nulová",J214,0)</f>
        <v>0</v>
      </c>
      <c r="BJ214" s="17" t="s">
        <v>89</v>
      </c>
      <c r="BK214" s="164">
        <f>ROUND(I214*H214,3)</f>
        <v>0</v>
      </c>
      <c r="BL214" s="17" t="s">
        <v>217</v>
      </c>
      <c r="BM214" s="162" t="s">
        <v>327</v>
      </c>
    </row>
    <row r="215" spans="1:65" s="14" customFormat="1" ht="12">
      <c r="B215" s="173"/>
      <c r="D215" s="166" t="s">
        <v>219</v>
      </c>
      <c r="E215" s="174" t="s">
        <v>1</v>
      </c>
      <c r="F215" s="175" t="s">
        <v>328</v>
      </c>
      <c r="H215" s="176">
        <v>1.1659999999999999</v>
      </c>
      <c r="I215" s="177"/>
      <c r="L215" s="173"/>
      <c r="M215" s="178"/>
      <c r="N215" s="179"/>
      <c r="O215" s="179"/>
      <c r="P215" s="179"/>
      <c r="Q215" s="179"/>
      <c r="R215" s="179"/>
      <c r="S215" s="179"/>
      <c r="T215" s="180"/>
      <c r="AT215" s="174" t="s">
        <v>219</v>
      </c>
      <c r="AU215" s="174" t="s">
        <v>89</v>
      </c>
      <c r="AV215" s="14" t="s">
        <v>89</v>
      </c>
      <c r="AW215" s="14" t="s">
        <v>30</v>
      </c>
      <c r="AX215" s="14" t="s">
        <v>83</v>
      </c>
      <c r="AY215" s="174" t="s">
        <v>211</v>
      </c>
    </row>
    <row r="216" spans="1:65" s="2" customFormat="1" ht="38" customHeight="1">
      <c r="A216" s="32"/>
      <c r="B216" s="150"/>
      <c r="C216" s="151" t="s">
        <v>329</v>
      </c>
      <c r="D216" s="151" t="s">
        <v>213</v>
      </c>
      <c r="E216" s="152" t="s">
        <v>330</v>
      </c>
      <c r="F216" s="153" t="s">
        <v>331</v>
      </c>
      <c r="G216" s="154" t="s">
        <v>224</v>
      </c>
      <c r="H216" s="155">
        <v>14.472</v>
      </c>
      <c r="I216" s="156"/>
      <c r="J216" s="155">
        <f>ROUND(I216*H216,3)</f>
        <v>0</v>
      </c>
      <c r="K216" s="157"/>
      <c r="L216" s="33"/>
      <c r="M216" s="158" t="s">
        <v>1</v>
      </c>
      <c r="N216" s="159" t="s">
        <v>42</v>
      </c>
      <c r="O216" s="58"/>
      <c r="P216" s="160">
        <f>O216*H216</f>
        <v>0</v>
      </c>
      <c r="Q216" s="160">
        <v>2.1170900000000001</v>
      </c>
      <c r="R216" s="160">
        <f>Q216*H216</f>
        <v>30.638526479999999</v>
      </c>
      <c r="S216" s="160">
        <v>0</v>
      </c>
      <c r="T216" s="161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2" t="s">
        <v>217</v>
      </c>
      <c r="AT216" s="162" t="s">
        <v>213</v>
      </c>
      <c r="AU216" s="162" t="s">
        <v>89</v>
      </c>
      <c r="AY216" s="17" t="s">
        <v>211</v>
      </c>
      <c r="BE216" s="163">
        <f>IF(N216="základná",J216,0)</f>
        <v>0</v>
      </c>
      <c r="BF216" s="163">
        <f>IF(N216="znížená",J216,0)</f>
        <v>0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7" t="s">
        <v>89</v>
      </c>
      <c r="BK216" s="164">
        <f>ROUND(I216*H216,3)</f>
        <v>0</v>
      </c>
      <c r="BL216" s="17" t="s">
        <v>217</v>
      </c>
      <c r="BM216" s="162" t="s">
        <v>332</v>
      </c>
    </row>
    <row r="217" spans="1:65" s="14" customFormat="1" ht="12">
      <c r="B217" s="173"/>
      <c r="D217" s="166" t="s">
        <v>219</v>
      </c>
      <c r="E217" s="174" t="s">
        <v>1</v>
      </c>
      <c r="F217" s="175" t="s">
        <v>333</v>
      </c>
      <c r="H217" s="176">
        <v>6.5250000000000004</v>
      </c>
      <c r="I217" s="177"/>
      <c r="L217" s="173"/>
      <c r="M217" s="178"/>
      <c r="N217" s="179"/>
      <c r="O217" s="179"/>
      <c r="P217" s="179"/>
      <c r="Q217" s="179"/>
      <c r="R217" s="179"/>
      <c r="S217" s="179"/>
      <c r="T217" s="180"/>
      <c r="AT217" s="174" t="s">
        <v>219</v>
      </c>
      <c r="AU217" s="174" t="s">
        <v>89</v>
      </c>
      <c r="AV217" s="14" t="s">
        <v>89</v>
      </c>
      <c r="AW217" s="14" t="s">
        <v>30</v>
      </c>
      <c r="AX217" s="14" t="s">
        <v>76</v>
      </c>
      <c r="AY217" s="174" t="s">
        <v>211</v>
      </c>
    </row>
    <row r="218" spans="1:65" s="14" customFormat="1" ht="12">
      <c r="B218" s="173"/>
      <c r="D218" s="166" t="s">
        <v>219</v>
      </c>
      <c r="E218" s="174" t="s">
        <v>1</v>
      </c>
      <c r="F218" s="175" t="s">
        <v>334</v>
      </c>
      <c r="H218" s="176">
        <v>1.6839999999999999</v>
      </c>
      <c r="I218" s="177"/>
      <c r="L218" s="173"/>
      <c r="M218" s="178"/>
      <c r="N218" s="179"/>
      <c r="O218" s="179"/>
      <c r="P218" s="179"/>
      <c r="Q218" s="179"/>
      <c r="R218" s="179"/>
      <c r="S218" s="179"/>
      <c r="T218" s="180"/>
      <c r="AT218" s="174" t="s">
        <v>219</v>
      </c>
      <c r="AU218" s="174" t="s">
        <v>89</v>
      </c>
      <c r="AV218" s="14" t="s">
        <v>89</v>
      </c>
      <c r="AW218" s="14" t="s">
        <v>30</v>
      </c>
      <c r="AX218" s="14" t="s">
        <v>76</v>
      </c>
      <c r="AY218" s="174" t="s">
        <v>211</v>
      </c>
    </row>
    <row r="219" spans="1:65" s="14" customFormat="1" ht="12">
      <c r="B219" s="173"/>
      <c r="D219" s="166" t="s">
        <v>219</v>
      </c>
      <c r="E219" s="174" t="s">
        <v>1</v>
      </c>
      <c r="F219" s="175" t="s">
        <v>335</v>
      </c>
      <c r="H219" s="176">
        <v>1.8</v>
      </c>
      <c r="I219" s="177"/>
      <c r="L219" s="173"/>
      <c r="M219" s="178"/>
      <c r="N219" s="179"/>
      <c r="O219" s="179"/>
      <c r="P219" s="179"/>
      <c r="Q219" s="179"/>
      <c r="R219" s="179"/>
      <c r="S219" s="179"/>
      <c r="T219" s="180"/>
      <c r="AT219" s="174" t="s">
        <v>219</v>
      </c>
      <c r="AU219" s="174" t="s">
        <v>89</v>
      </c>
      <c r="AV219" s="14" t="s">
        <v>89</v>
      </c>
      <c r="AW219" s="14" t="s">
        <v>30</v>
      </c>
      <c r="AX219" s="14" t="s">
        <v>76</v>
      </c>
      <c r="AY219" s="174" t="s">
        <v>211</v>
      </c>
    </row>
    <row r="220" spans="1:65" s="14" customFormat="1" ht="12">
      <c r="B220" s="173"/>
      <c r="D220" s="166" t="s">
        <v>219</v>
      </c>
      <c r="E220" s="174" t="s">
        <v>1</v>
      </c>
      <c r="F220" s="175" t="s">
        <v>336</v>
      </c>
      <c r="H220" s="176">
        <v>2.7</v>
      </c>
      <c r="I220" s="177"/>
      <c r="L220" s="173"/>
      <c r="M220" s="178"/>
      <c r="N220" s="179"/>
      <c r="O220" s="179"/>
      <c r="P220" s="179"/>
      <c r="Q220" s="179"/>
      <c r="R220" s="179"/>
      <c r="S220" s="179"/>
      <c r="T220" s="180"/>
      <c r="AT220" s="174" t="s">
        <v>219</v>
      </c>
      <c r="AU220" s="174" t="s">
        <v>89</v>
      </c>
      <c r="AV220" s="14" t="s">
        <v>89</v>
      </c>
      <c r="AW220" s="14" t="s">
        <v>30</v>
      </c>
      <c r="AX220" s="14" t="s">
        <v>76</v>
      </c>
      <c r="AY220" s="174" t="s">
        <v>211</v>
      </c>
    </row>
    <row r="221" spans="1:65" s="14" customFormat="1" ht="12">
      <c r="B221" s="173"/>
      <c r="D221" s="166" t="s">
        <v>219</v>
      </c>
      <c r="E221" s="174" t="s">
        <v>1</v>
      </c>
      <c r="F221" s="175" t="s">
        <v>337</v>
      </c>
      <c r="H221" s="176">
        <v>1.7629999999999999</v>
      </c>
      <c r="I221" s="177"/>
      <c r="L221" s="173"/>
      <c r="M221" s="178"/>
      <c r="N221" s="179"/>
      <c r="O221" s="179"/>
      <c r="P221" s="179"/>
      <c r="Q221" s="179"/>
      <c r="R221" s="179"/>
      <c r="S221" s="179"/>
      <c r="T221" s="180"/>
      <c r="AT221" s="174" t="s">
        <v>219</v>
      </c>
      <c r="AU221" s="174" t="s">
        <v>89</v>
      </c>
      <c r="AV221" s="14" t="s">
        <v>89</v>
      </c>
      <c r="AW221" s="14" t="s">
        <v>30</v>
      </c>
      <c r="AX221" s="14" t="s">
        <v>76</v>
      </c>
      <c r="AY221" s="174" t="s">
        <v>211</v>
      </c>
    </row>
    <row r="222" spans="1:65" s="15" customFormat="1" ht="12">
      <c r="B222" s="181"/>
      <c r="D222" s="166" t="s">
        <v>219</v>
      </c>
      <c r="E222" s="182" t="s">
        <v>1</v>
      </c>
      <c r="F222" s="183" t="s">
        <v>233</v>
      </c>
      <c r="H222" s="184">
        <v>14.472</v>
      </c>
      <c r="I222" s="185"/>
      <c r="L222" s="181"/>
      <c r="M222" s="186"/>
      <c r="N222" s="187"/>
      <c r="O222" s="187"/>
      <c r="P222" s="187"/>
      <c r="Q222" s="187"/>
      <c r="R222" s="187"/>
      <c r="S222" s="187"/>
      <c r="T222" s="188"/>
      <c r="AT222" s="182" t="s">
        <v>219</v>
      </c>
      <c r="AU222" s="182" t="s">
        <v>89</v>
      </c>
      <c r="AV222" s="15" t="s">
        <v>217</v>
      </c>
      <c r="AW222" s="15" t="s">
        <v>30</v>
      </c>
      <c r="AX222" s="15" t="s">
        <v>83</v>
      </c>
      <c r="AY222" s="182" t="s">
        <v>211</v>
      </c>
    </row>
    <row r="223" spans="1:65" s="2" customFormat="1" ht="14.5" customHeight="1">
      <c r="A223" s="32"/>
      <c r="B223" s="150"/>
      <c r="C223" s="151" t="s">
        <v>7</v>
      </c>
      <c r="D223" s="151" t="s">
        <v>213</v>
      </c>
      <c r="E223" s="152" t="s">
        <v>338</v>
      </c>
      <c r="F223" s="153" t="s">
        <v>339</v>
      </c>
      <c r="G223" s="154" t="s">
        <v>224</v>
      </c>
      <c r="H223" s="155">
        <v>12.667999999999999</v>
      </c>
      <c r="I223" s="156"/>
      <c r="J223" s="155">
        <f>ROUND(I223*H223,3)</f>
        <v>0</v>
      </c>
      <c r="K223" s="157"/>
      <c r="L223" s="33"/>
      <c r="M223" s="158" t="s">
        <v>1</v>
      </c>
      <c r="N223" s="159" t="s">
        <v>42</v>
      </c>
      <c r="O223" s="58"/>
      <c r="P223" s="160">
        <f>O223*H223</f>
        <v>0</v>
      </c>
      <c r="Q223" s="160">
        <v>2.2151299999999998</v>
      </c>
      <c r="R223" s="160">
        <f>Q223*H223</f>
        <v>28.061266839999995</v>
      </c>
      <c r="S223" s="160">
        <v>0</v>
      </c>
      <c r="T223" s="161">
        <f>S223*H223</f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62" t="s">
        <v>217</v>
      </c>
      <c r="AT223" s="162" t="s">
        <v>213</v>
      </c>
      <c r="AU223" s="162" t="s">
        <v>89</v>
      </c>
      <c r="AY223" s="17" t="s">
        <v>211</v>
      </c>
      <c r="BE223" s="163">
        <f>IF(N223="základná",J223,0)</f>
        <v>0</v>
      </c>
      <c r="BF223" s="163">
        <f>IF(N223="znížená",J223,0)</f>
        <v>0</v>
      </c>
      <c r="BG223" s="163">
        <f>IF(N223="zákl. prenesená",J223,0)</f>
        <v>0</v>
      </c>
      <c r="BH223" s="163">
        <f>IF(N223="zníž. prenesená",J223,0)</f>
        <v>0</v>
      </c>
      <c r="BI223" s="163">
        <f>IF(N223="nulová",J223,0)</f>
        <v>0</v>
      </c>
      <c r="BJ223" s="17" t="s">
        <v>89</v>
      </c>
      <c r="BK223" s="164">
        <f>ROUND(I223*H223,3)</f>
        <v>0</v>
      </c>
      <c r="BL223" s="17" t="s">
        <v>217</v>
      </c>
      <c r="BM223" s="162" t="s">
        <v>340</v>
      </c>
    </row>
    <row r="224" spans="1:65" s="14" customFormat="1" ht="12">
      <c r="B224" s="173"/>
      <c r="D224" s="166" t="s">
        <v>219</v>
      </c>
      <c r="E224" s="174" t="s">
        <v>1</v>
      </c>
      <c r="F224" s="175" t="s">
        <v>341</v>
      </c>
      <c r="H224" s="176">
        <v>5.84</v>
      </c>
      <c r="I224" s="177"/>
      <c r="L224" s="173"/>
      <c r="M224" s="178"/>
      <c r="N224" s="179"/>
      <c r="O224" s="179"/>
      <c r="P224" s="179"/>
      <c r="Q224" s="179"/>
      <c r="R224" s="179"/>
      <c r="S224" s="179"/>
      <c r="T224" s="180"/>
      <c r="AT224" s="174" t="s">
        <v>219</v>
      </c>
      <c r="AU224" s="174" t="s">
        <v>89</v>
      </c>
      <c r="AV224" s="14" t="s">
        <v>89</v>
      </c>
      <c r="AW224" s="14" t="s">
        <v>30</v>
      </c>
      <c r="AX224" s="14" t="s">
        <v>76</v>
      </c>
      <c r="AY224" s="174" t="s">
        <v>211</v>
      </c>
    </row>
    <row r="225" spans="1:65" s="14" customFormat="1" ht="12">
      <c r="B225" s="173"/>
      <c r="D225" s="166" t="s">
        <v>219</v>
      </c>
      <c r="E225" s="174" t="s">
        <v>1</v>
      </c>
      <c r="F225" s="175" t="s">
        <v>342</v>
      </c>
      <c r="H225" s="176">
        <v>2.6579999999999999</v>
      </c>
      <c r="I225" s="177"/>
      <c r="L225" s="173"/>
      <c r="M225" s="178"/>
      <c r="N225" s="179"/>
      <c r="O225" s="179"/>
      <c r="P225" s="179"/>
      <c r="Q225" s="179"/>
      <c r="R225" s="179"/>
      <c r="S225" s="179"/>
      <c r="T225" s="180"/>
      <c r="AT225" s="174" t="s">
        <v>219</v>
      </c>
      <c r="AU225" s="174" t="s">
        <v>89</v>
      </c>
      <c r="AV225" s="14" t="s">
        <v>89</v>
      </c>
      <c r="AW225" s="14" t="s">
        <v>30</v>
      </c>
      <c r="AX225" s="14" t="s">
        <v>76</v>
      </c>
      <c r="AY225" s="174" t="s">
        <v>211</v>
      </c>
    </row>
    <row r="226" spans="1:65" s="14" customFormat="1" ht="12">
      <c r="B226" s="173"/>
      <c r="D226" s="166" t="s">
        <v>219</v>
      </c>
      <c r="E226" s="174" t="s">
        <v>1</v>
      </c>
      <c r="F226" s="175" t="s">
        <v>343</v>
      </c>
      <c r="H226" s="176">
        <v>2.37</v>
      </c>
      <c r="I226" s="177"/>
      <c r="L226" s="173"/>
      <c r="M226" s="178"/>
      <c r="N226" s="179"/>
      <c r="O226" s="179"/>
      <c r="P226" s="179"/>
      <c r="Q226" s="179"/>
      <c r="R226" s="179"/>
      <c r="S226" s="179"/>
      <c r="T226" s="180"/>
      <c r="AT226" s="174" t="s">
        <v>219</v>
      </c>
      <c r="AU226" s="174" t="s">
        <v>89</v>
      </c>
      <c r="AV226" s="14" t="s">
        <v>89</v>
      </c>
      <c r="AW226" s="14" t="s">
        <v>30</v>
      </c>
      <c r="AX226" s="14" t="s">
        <v>76</v>
      </c>
      <c r="AY226" s="174" t="s">
        <v>211</v>
      </c>
    </row>
    <row r="227" spans="1:65" s="14" customFormat="1" ht="12">
      <c r="B227" s="173"/>
      <c r="D227" s="166" t="s">
        <v>219</v>
      </c>
      <c r="E227" s="174" t="s">
        <v>1</v>
      </c>
      <c r="F227" s="175" t="s">
        <v>344</v>
      </c>
      <c r="H227" s="176">
        <v>1.8</v>
      </c>
      <c r="I227" s="177"/>
      <c r="L227" s="173"/>
      <c r="M227" s="178"/>
      <c r="N227" s="179"/>
      <c r="O227" s="179"/>
      <c r="P227" s="179"/>
      <c r="Q227" s="179"/>
      <c r="R227" s="179"/>
      <c r="S227" s="179"/>
      <c r="T227" s="180"/>
      <c r="AT227" s="174" t="s">
        <v>219</v>
      </c>
      <c r="AU227" s="174" t="s">
        <v>89</v>
      </c>
      <c r="AV227" s="14" t="s">
        <v>89</v>
      </c>
      <c r="AW227" s="14" t="s">
        <v>30</v>
      </c>
      <c r="AX227" s="14" t="s">
        <v>76</v>
      </c>
      <c r="AY227" s="174" t="s">
        <v>211</v>
      </c>
    </row>
    <row r="228" spans="1:65" s="15" customFormat="1" ht="12">
      <c r="B228" s="181"/>
      <c r="D228" s="166" t="s">
        <v>219</v>
      </c>
      <c r="E228" s="182" t="s">
        <v>1</v>
      </c>
      <c r="F228" s="183" t="s">
        <v>233</v>
      </c>
      <c r="H228" s="184">
        <v>12.667999999999999</v>
      </c>
      <c r="I228" s="185"/>
      <c r="L228" s="181"/>
      <c r="M228" s="186"/>
      <c r="N228" s="187"/>
      <c r="O228" s="187"/>
      <c r="P228" s="187"/>
      <c r="Q228" s="187"/>
      <c r="R228" s="187"/>
      <c r="S228" s="187"/>
      <c r="T228" s="188"/>
      <c r="AT228" s="182" t="s">
        <v>219</v>
      </c>
      <c r="AU228" s="182" t="s">
        <v>89</v>
      </c>
      <c r="AV228" s="15" t="s">
        <v>217</v>
      </c>
      <c r="AW228" s="15" t="s">
        <v>30</v>
      </c>
      <c r="AX228" s="15" t="s">
        <v>83</v>
      </c>
      <c r="AY228" s="182" t="s">
        <v>211</v>
      </c>
    </row>
    <row r="229" spans="1:65" s="2" customFormat="1" ht="14.5" customHeight="1">
      <c r="A229" s="32"/>
      <c r="B229" s="150"/>
      <c r="C229" s="151" t="s">
        <v>345</v>
      </c>
      <c r="D229" s="151" t="s">
        <v>213</v>
      </c>
      <c r="E229" s="152" t="s">
        <v>346</v>
      </c>
      <c r="F229" s="153" t="s">
        <v>347</v>
      </c>
      <c r="G229" s="154" t="s">
        <v>276</v>
      </c>
      <c r="H229" s="155">
        <v>0.108</v>
      </c>
      <c r="I229" s="156"/>
      <c r="J229" s="155">
        <f>ROUND(I229*H229,3)</f>
        <v>0</v>
      </c>
      <c r="K229" s="157"/>
      <c r="L229" s="33"/>
      <c r="M229" s="158" t="s">
        <v>1</v>
      </c>
      <c r="N229" s="159" t="s">
        <v>42</v>
      </c>
      <c r="O229" s="58"/>
      <c r="P229" s="160">
        <f>O229*H229</f>
        <v>0</v>
      </c>
      <c r="Q229" s="160">
        <v>1.01895</v>
      </c>
      <c r="R229" s="160">
        <f>Q229*H229</f>
        <v>0.11004659999999999</v>
      </c>
      <c r="S229" s="160">
        <v>0</v>
      </c>
      <c r="T229" s="161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62" t="s">
        <v>217</v>
      </c>
      <c r="AT229" s="162" t="s">
        <v>213</v>
      </c>
      <c r="AU229" s="162" t="s">
        <v>89</v>
      </c>
      <c r="AY229" s="17" t="s">
        <v>211</v>
      </c>
      <c r="BE229" s="163">
        <f>IF(N229="základná",J229,0)</f>
        <v>0</v>
      </c>
      <c r="BF229" s="163">
        <f>IF(N229="znížená",J229,0)</f>
        <v>0</v>
      </c>
      <c r="BG229" s="163">
        <f>IF(N229="zákl. prenesená",J229,0)</f>
        <v>0</v>
      </c>
      <c r="BH229" s="163">
        <f>IF(N229="zníž. prenesená",J229,0)</f>
        <v>0</v>
      </c>
      <c r="BI229" s="163">
        <f>IF(N229="nulová",J229,0)</f>
        <v>0</v>
      </c>
      <c r="BJ229" s="17" t="s">
        <v>89</v>
      </c>
      <c r="BK229" s="164">
        <f>ROUND(I229*H229,3)</f>
        <v>0</v>
      </c>
      <c r="BL229" s="17" t="s">
        <v>217</v>
      </c>
      <c r="BM229" s="162" t="s">
        <v>348</v>
      </c>
    </row>
    <row r="230" spans="1:65" s="13" customFormat="1" ht="12">
      <c r="B230" s="165"/>
      <c r="D230" s="166" t="s">
        <v>219</v>
      </c>
      <c r="E230" s="167" t="s">
        <v>1</v>
      </c>
      <c r="F230" s="168" t="s">
        <v>349</v>
      </c>
      <c r="H230" s="167" t="s">
        <v>1</v>
      </c>
      <c r="I230" s="169"/>
      <c r="L230" s="165"/>
      <c r="M230" s="170"/>
      <c r="N230" s="171"/>
      <c r="O230" s="171"/>
      <c r="P230" s="171"/>
      <c r="Q230" s="171"/>
      <c r="R230" s="171"/>
      <c r="S230" s="171"/>
      <c r="T230" s="172"/>
      <c r="AT230" s="167" t="s">
        <v>219</v>
      </c>
      <c r="AU230" s="167" t="s">
        <v>89</v>
      </c>
      <c r="AV230" s="13" t="s">
        <v>83</v>
      </c>
      <c r="AW230" s="13" t="s">
        <v>30</v>
      </c>
      <c r="AX230" s="13" t="s">
        <v>76</v>
      </c>
      <c r="AY230" s="167" t="s">
        <v>211</v>
      </c>
    </row>
    <row r="231" spans="1:65" s="14" customFormat="1" ht="12">
      <c r="B231" s="173"/>
      <c r="D231" s="166" t="s">
        <v>219</v>
      </c>
      <c r="E231" s="174" t="s">
        <v>1</v>
      </c>
      <c r="F231" s="175" t="s">
        <v>350</v>
      </c>
      <c r="H231" s="176">
        <v>0.108</v>
      </c>
      <c r="I231" s="177"/>
      <c r="L231" s="173"/>
      <c r="M231" s="178"/>
      <c r="N231" s="179"/>
      <c r="O231" s="179"/>
      <c r="P231" s="179"/>
      <c r="Q231" s="179"/>
      <c r="R231" s="179"/>
      <c r="S231" s="179"/>
      <c r="T231" s="180"/>
      <c r="AT231" s="174" t="s">
        <v>219</v>
      </c>
      <c r="AU231" s="174" t="s">
        <v>89</v>
      </c>
      <c r="AV231" s="14" t="s">
        <v>89</v>
      </c>
      <c r="AW231" s="14" t="s">
        <v>30</v>
      </c>
      <c r="AX231" s="14" t="s">
        <v>83</v>
      </c>
      <c r="AY231" s="174" t="s">
        <v>211</v>
      </c>
    </row>
    <row r="232" spans="1:65" s="2" customFormat="1" ht="38" customHeight="1">
      <c r="A232" s="32"/>
      <c r="B232" s="150"/>
      <c r="C232" s="151" t="s">
        <v>351</v>
      </c>
      <c r="D232" s="151" t="s">
        <v>213</v>
      </c>
      <c r="E232" s="152" t="s">
        <v>352</v>
      </c>
      <c r="F232" s="153" t="s">
        <v>353</v>
      </c>
      <c r="G232" s="154" t="s">
        <v>276</v>
      </c>
      <c r="H232" s="155">
        <v>0.64900000000000002</v>
      </c>
      <c r="I232" s="156"/>
      <c r="J232" s="155">
        <f>ROUND(I232*H232,3)</f>
        <v>0</v>
      </c>
      <c r="K232" s="157"/>
      <c r="L232" s="33"/>
      <c r="M232" s="158" t="s">
        <v>1</v>
      </c>
      <c r="N232" s="159" t="s">
        <v>42</v>
      </c>
      <c r="O232" s="58"/>
      <c r="P232" s="160">
        <f>O232*H232</f>
        <v>0</v>
      </c>
      <c r="Q232" s="160">
        <v>1.002</v>
      </c>
      <c r="R232" s="160">
        <f>Q232*H232</f>
        <v>0.65029800000000004</v>
      </c>
      <c r="S232" s="160">
        <v>0</v>
      </c>
      <c r="T232" s="161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62" t="s">
        <v>217</v>
      </c>
      <c r="AT232" s="162" t="s">
        <v>213</v>
      </c>
      <c r="AU232" s="162" t="s">
        <v>89</v>
      </c>
      <c r="AY232" s="17" t="s">
        <v>211</v>
      </c>
      <c r="BE232" s="163">
        <f>IF(N232="základná",J232,0)</f>
        <v>0</v>
      </c>
      <c r="BF232" s="163">
        <f>IF(N232="znížená",J232,0)</f>
        <v>0</v>
      </c>
      <c r="BG232" s="163">
        <f>IF(N232="zákl. prenesená",J232,0)</f>
        <v>0</v>
      </c>
      <c r="BH232" s="163">
        <f>IF(N232="zníž. prenesená",J232,0)</f>
        <v>0</v>
      </c>
      <c r="BI232" s="163">
        <f>IF(N232="nulová",J232,0)</f>
        <v>0</v>
      </c>
      <c r="BJ232" s="17" t="s">
        <v>89</v>
      </c>
      <c r="BK232" s="164">
        <f>ROUND(I232*H232,3)</f>
        <v>0</v>
      </c>
      <c r="BL232" s="17" t="s">
        <v>217</v>
      </c>
      <c r="BM232" s="162" t="s">
        <v>354</v>
      </c>
    </row>
    <row r="233" spans="1:65" s="14" customFormat="1" ht="12">
      <c r="B233" s="173"/>
      <c r="D233" s="166" t="s">
        <v>219</v>
      </c>
      <c r="E233" s="174" t="s">
        <v>1</v>
      </c>
      <c r="F233" s="175" t="s">
        <v>355</v>
      </c>
      <c r="H233" s="176">
        <v>0.64900000000000002</v>
      </c>
      <c r="I233" s="177"/>
      <c r="L233" s="173"/>
      <c r="M233" s="178"/>
      <c r="N233" s="179"/>
      <c r="O233" s="179"/>
      <c r="P233" s="179"/>
      <c r="Q233" s="179"/>
      <c r="R233" s="179"/>
      <c r="S233" s="179"/>
      <c r="T233" s="180"/>
      <c r="AT233" s="174" t="s">
        <v>219</v>
      </c>
      <c r="AU233" s="174" t="s">
        <v>89</v>
      </c>
      <c r="AV233" s="14" t="s">
        <v>89</v>
      </c>
      <c r="AW233" s="14" t="s">
        <v>30</v>
      </c>
      <c r="AX233" s="14" t="s">
        <v>83</v>
      </c>
      <c r="AY233" s="174" t="s">
        <v>211</v>
      </c>
    </row>
    <row r="234" spans="1:65" s="2" customFormat="1" ht="38" customHeight="1">
      <c r="A234" s="32"/>
      <c r="B234" s="150"/>
      <c r="C234" s="151" t="s">
        <v>356</v>
      </c>
      <c r="D234" s="151" t="s">
        <v>213</v>
      </c>
      <c r="E234" s="152" t="s">
        <v>357</v>
      </c>
      <c r="F234" s="153" t="s">
        <v>358</v>
      </c>
      <c r="G234" s="154" t="s">
        <v>135</v>
      </c>
      <c r="H234" s="155">
        <v>12</v>
      </c>
      <c r="I234" s="156"/>
      <c r="J234" s="155">
        <f>ROUND(I234*H234,3)</f>
        <v>0</v>
      </c>
      <c r="K234" s="157"/>
      <c r="L234" s="33"/>
      <c r="M234" s="158" t="s">
        <v>1</v>
      </c>
      <c r="N234" s="159" t="s">
        <v>42</v>
      </c>
      <c r="O234" s="58"/>
      <c r="P234" s="160">
        <f>O234*H234</f>
        <v>0</v>
      </c>
      <c r="Q234" s="160">
        <v>9.1500000000000001E-3</v>
      </c>
      <c r="R234" s="160">
        <f>Q234*H234</f>
        <v>0.10980000000000001</v>
      </c>
      <c r="S234" s="160">
        <v>0</v>
      </c>
      <c r="T234" s="161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62" t="s">
        <v>217</v>
      </c>
      <c r="AT234" s="162" t="s">
        <v>213</v>
      </c>
      <c r="AU234" s="162" t="s">
        <v>89</v>
      </c>
      <c r="AY234" s="17" t="s">
        <v>211</v>
      </c>
      <c r="BE234" s="163">
        <f>IF(N234="základná",J234,0)</f>
        <v>0</v>
      </c>
      <c r="BF234" s="163">
        <f>IF(N234="znížená",J234,0)</f>
        <v>0</v>
      </c>
      <c r="BG234" s="163">
        <f>IF(N234="zákl. prenesená",J234,0)</f>
        <v>0</v>
      </c>
      <c r="BH234" s="163">
        <f>IF(N234="zníž. prenesená",J234,0)</f>
        <v>0</v>
      </c>
      <c r="BI234" s="163">
        <f>IF(N234="nulová",J234,0)</f>
        <v>0</v>
      </c>
      <c r="BJ234" s="17" t="s">
        <v>89</v>
      </c>
      <c r="BK234" s="164">
        <f>ROUND(I234*H234,3)</f>
        <v>0</v>
      </c>
      <c r="BL234" s="17" t="s">
        <v>217</v>
      </c>
      <c r="BM234" s="162" t="s">
        <v>359</v>
      </c>
    </row>
    <row r="235" spans="1:65" s="14" customFormat="1" ht="12">
      <c r="B235" s="173"/>
      <c r="D235" s="166" t="s">
        <v>219</v>
      </c>
      <c r="E235" s="174" t="s">
        <v>1</v>
      </c>
      <c r="F235" s="175" t="s">
        <v>279</v>
      </c>
      <c r="H235" s="176">
        <v>12</v>
      </c>
      <c r="I235" s="177"/>
      <c r="L235" s="173"/>
      <c r="M235" s="178"/>
      <c r="N235" s="179"/>
      <c r="O235" s="179"/>
      <c r="P235" s="179"/>
      <c r="Q235" s="179"/>
      <c r="R235" s="179"/>
      <c r="S235" s="179"/>
      <c r="T235" s="180"/>
      <c r="AT235" s="174" t="s">
        <v>219</v>
      </c>
      <c r="AU235" s="174" t="s">
        <v>89</v>
      </c>
      <c r="AV235" s="14" t="s">
        <v>89</v>
      </c>
      <c r="AW235" s="14" t="s">
        <v>30</v>
      </c>
      <c r="AX235" s="14" t="s">
        <v>83</v>
      </c>
      <c r="AY235" s="174" t="s">
        <v>211</v>
      </c>
    </row>
    <row r="236" spans="1:65" s="2" customFormat="1" ht="24.25" customHeight="1">
      <c r="A236" s="32"/>
      <c r="B236" s="150"/>
      <c r="C236" s="151" t="s">
        <v>360</v>
      </c>
      <c r="D236" s="151" t="s">
        <v>213</v>
      </c>
      <c r="E236" s="152" t="s">
        <v>361</v>
      </c>
      <c r="F236" s="153" t="s">
        <v>362</v>
      </c>
      <c r="G236" s="154" t="s">
        <v>224</v>
      </c>
      <c r="H236" s="155">
        <v>1.8959999999999999</v>
      </c>
      <c r="I236" s="156"/>
      <c r="J236" s="155">
        <f>ROUND(I236*H236,3)</f>
        <v>0</v>
      </c>
      <c r="K236" s="157"/>
      <c r="L236" s="33"/>
      <c r="M236" s="158" t="s">
        <v>1</v>
      </c>
      <c r="N236" s="159" t="s">
        <v>42</v>
      </c>
      <c r="O236" s="58"/>
      <c r="P236" s="160">
        <f>O236*H236</f>
        <v>0</v>
      </c>
      <c r="Q236" s="160">
        <v>2.2151299999999998</v>
      </c>
      <c r="R236" s="160">
        <f>Q236*H236</f>
        <v>4.1998864799999991</v>
      </c>
      <c r="S236" s="160">
        <v>0</v>
      </c>
      <c r="T236" s="161">
        <f>S236*H236</f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62" t="s">
        <v>217</v>
      </c>
      <c r="AT236" s="162" t="s">
        <v>213</v>
      </c>
      <c r="AU236" s="162" t="s">
        <v>89</v>
      </c>
      <c r="AY236" s="17" t="s">
        <v>211</v>
      </c>
      <c r="BE236" s="163">
        <f>IF(N236="základná",J236,0)</f>
        <v>0</v>
      </c>
      <c r="BF236" s="163">
        <f>IF(N236="znížená",J236,0)</f>
        <v>0</v>
      </c>
      <c r="BG236" s="163">
        <f>IF(N236="zákl. prenesená",J236,0)</f>
        <v>0</v>
      </c>
      <c r="BH236" s="163">
        <f>IF(N236="zníž. prenesená",J236,0)</f>
        <v>0</v>
      </c>
      <c r="BI236" s="163">
        <f>IF(N236="nulová",J236,0)</f>
        <v>0</v>
      </c>
      <c r="BJ236" s="17" t="s">
        <v>89</v>
      </c>
      <c r="BK236" s="164">
        <f>ROUND(I236*H236,3)</f>
        <v>0</v>
      </c>
      <c r="BL236" s="17" t="s">
        <v>217</v>
      </c>
      <c r="BM236" s="162" t="s">
        <v>363</v>
      </c>
    </row>
    <row r="237" spans="1:65" s="13" customFormat="1" ht="12">
      <c r="B237" s="165"/>
      <c r="D237" s="166" t="s">
        <v>219</v>
      </c>
      <c r="E237" s="167" t="s">
        <v>1</v>
      </c>
      <c r="F237" s="168" t="s">
        <v>364</v>
      </c>
      <c r="H237" s="167" t="s">
        <v>1</v>
      </c>
      <c r="I237" s="169"/>
      <c r="L237" s="165"/>
      <c r="M237" s="170"/>
      <c r="N237" s="171"/>
      <c r="O237" s="171"/>
      <c r="P237" s="171"/>
      <c r="Q237" s="171"/>
      <c r="R237" s="171"/>
      <c r="S237" s="171"/>
      <c r="T237" s="172"/>
      <c r="AT237" s="167" t="s">
        <v>219</v>
      </c>
      <c r="AU237" s="167" t="s">
        <v>89</v>
      </c>
      <c r="AV237" s="13" t="s">
        <v>83</v>
      </c>
      <c r="AW237" s="13" t="s">
        <v>30</v>
      </c>
      <c r="AX237" s="13" t="s">
        <v>76</v>
      </c>
      <c r="AY237" s="167" t="s">
        <v>211</v>
      </c>
    </row>
    <row r="238" spans="1:65" s="14" customFormat="1" ht="12">
      <c r="B238" s="173"/>
      <c r="D238" s="166" t="s">
        <v>219</v>
      </c>
      <c r="E238" s="174" t="s">
        <v>1</v>
      </c>
      <c r="F238" s="175" t="s">
        <v>365</v>
      </c>
      <c r="H238" s="176">
        <v>1.8959999999999999</v>
      </c>
      <c r="I238" s="177"/>
      <c r="L238" s="173"/>
      <c r="M238" s="178"/>
      <c r="N238" s="179"/>
      <c r="O238" s="179"/>
      <c r="P238" s="179"/>
      <c r="Q238" s="179"/>
      <c r="R238" s="179"/>
      <c r="S238" s="179"/>
      <c r="T238" s="180"/>
      <c r="AT238" s="174" t="s">
        <v>219</v>
      </c>
      <c r="AU238" s="174" t="s">
        <v>89</v>
      </c>
      <c r="AV238" s="14" t="s">
        <v>89</v>
      </c>
      <c r="AW238" s="14" t="s">
        <v>30</v>
      </c>
      <c r="AX238" s="14" t="s">
        <v>83</v>
      </c>
      <c r="AY238" s="174" t="s">
        <v>211</v>
      </c>
    </row>
    <row r="239" spans="1:65" s="12" customFormat="1" ht="23" customHeight="1">
      <c r="B239" s="137"/>
      <c r="D239" s="138" t="s">
        <v>75</v>
      </c>
      <c r="E239" s="148" t="s">
        <v>227</v>
      </c>
      <c r="F239" s="148" t="s">
        <v>366</v>
      </c>
      <c r="I239" s="140"/>
      <c r="J239" s="149">
        <f>BK239</f>
        <v>0</v>
      </c>
      <c r="L239" s="137"/>
      <c r="M239" s="142"/>
      <c r="N239" s="143"/>
      <c r="O239" s="143"/>
      <c r="P239" s="144">
        <f>SUM(P240:P290)</f>
        <v>0</v>
      </c>
      <c r="Q239" s="143"/>
      <c r="R239" s="144">
        <f>SUM(R240:R290)</f>
        <v>57.998630009999992</v>
      </c>
      <c r="S239" s="143"/>
      <c r="T239" s="145">
        <f>SUM(T240:T290)</f>
        <v>0</v>
      </c>
      <c r="AR239" s="138" t="s">
        <v>83</v>
      </c>
      <c r="AT239" s="146" t="s">
        <v>75</v>
      </c>
      <c r="AU239" s="146" t="s">
        <v>83</v>
      </c>
      <c r="AY239" s="138" t="s">
        <v>211</v>
      </c>
      <c r="BK239" s="147">
        <f>SUM(BK240:BK290)</f>
        <v>0</v>
      </c>
    </row>
    <row r="240" spans="1:65" s="2" customFormat="1" ht="24.25" customHeight="1">
      <c r="A240" s="32"/>
      <c r="B240" s="150"/>
      <c r="C240" s="151" t="s">
        <v>367</v>
      </c>
      <c r="D240" s="151" t="s">
        <v>213</v>
      </c>
      <c r="E240" s="152" t="s">
        <v>368</v>
      </c>
      <c r="F240" s="153" t="s">
        <v>369</v>
      </c>
      <c r="G240" s="154" t="s">
        <v>224</v>
      </c>
      <c r="H240" s="155">
        <v>40.491</v>
      </c>
      <c r="I240" s="156"/>
      <c r="J240" s="155">
        <f>ROUND(I240*H240,3)</f>
        <v>0</v>
      </c>
      <c r="K240" s="157"/>
      <c r="L240" s="33"/>
      <c r="M240" s="158" t="s">
        <v>1</v>
      </c>
      <c r="N240" s="159" t="s">
        <v>42</v>
      </c>
      <c r="O240" s="58"/>
      <c r="P240" s="160">
        <f>O240*H240</f>
        <v>0</v>
      </c>
      <c r="Q240" s="160">
        <v>0.83986000000000005</v>
      </c>
      <c r="R240" s="160">
        <f>Q240*H240</f>
        <v>34.006771260000001</v>
      </c>
      <c r="S240" s="160">
        <v>0</v>
      </c>
      <c r="T240" s="161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62" t="s">
        <v>217</v>
      </c>
      <c r="AT240" s="162" t="s">
        <v>213</v>
      </c>
      <c r="AU240" s="162" t="s">
        <v>89</v>
      </c>
      <c r="AY240" s="17" t="s">
        <v>211</v>
      </c>
      <c r="BE240" s="163">
        <f>IF(N240="základná",J240,0)</f>
        <v>0</v>
      </c>
      <c r="BF240" s="163">
        <f>IF(N240="znížená",J240,0)</f>
        <v>0</v>
      </c>
      <c r="BG240" s="163">
        <f>IF(N240="zákl. prenesená",J240,0)</f>
        <v>0</v>
      </c>
      <c r="BH240" s="163">
        <f>IF(N240="zníž. prenesená",J240,0)</f>
        <v>0</v>
      </c>
      <c r="BI240" s="163">
        <f>IF(N240="nulová",J240,0)</f>
        <v>0</v>
      </c>
      <c r="BJ240" s="17" t="s">
        <v>89</v>
      </c>
      <c r="BK240" s="164">
        <f>ROUND(I240*H240,3)</f>
        <v>0</v>
      </c>
      <c r="BL240" s="17" t="s">
        <v>217</v>
      </c>
      <c r="BM240" s="162" t="s">
        <v>370</v>
      </c>
    </row>
    <row r="241" spans="1:65" s="13" customFormat="1" ht="12">
      <c r="B241" s="165"/>
      <c r="D241" s="166" t="s">
        <v>219</v>
      </c>
      <c r="E241" s="167" t="s">
        <v>1</v>
      </c>
      <c r="F241" s="168" t="s">
        <v>371</v>
      </c>
      <c r="H241" s="167" t="s">
        <v>1</v>
      </c>
      <c r="I241" s="169"/>
      <c r="L241" s="165"/>
      <c r="M241" s="170"/>
      <c r="N241" s="171"/>
      <c r="O241" s="171"/>
      <c r="P241" s="171"/>
      <c r="Q241" s="171"/>
      <c r="R241" s="171"/>
      <c r="S241" s="171"/>
      <c r="T241" s="172"/>
      <c r="AT241" s="167" t="s">
        <v>219</v>
      </c>
      <c r="AU241" s="167" t="s">
        <v>89</v>
      </c>
      <c r="AV241" s="13" t="s">
        <v>83</v>
      </c>
      <c r="AW241" s="13" t="s">
        <v>30</v>
      </c>
      <c r="AX241" s="13" t="s">
        <v>76</v>
      </c>
      <c r="AY241" s="167" t="s">
        <v>211</v>
      </c>
    </row>
    <row r="242" spans="1:65" s="14" customFormat="1" ht="12">
      <c r="B242" s="173"/>
      <c r="D242" s="166" t="s">
        <v>219</v>
      </c>
      <c r="E242" s="174" t="s">
        <v>1</v>
      </c>
      <c r="F242" s="175" t="s">
        <v>372</v>
      </c>
      <c r="H242" s="176">
        <v>40.024000000000001</v>
      </c>
      <c r="I242" s="177"/>
      <c r="L242" s="173"/>
      <c r="M242" s="178"/>
      <c r="N242" s="179"/>
      <c r="O242" s="179"/>
      <c r="P242" s="179"/>
      <c r="Q242" s="179"/>
      <c r="R242" s="179"/>
      <c r="S242" s="179"/>
      <c r="T242" s="180"/>
      <c r="AT242" s="174" t="s">
        <v>219</v>
      </c>
      <c r="AU242" s="174" t="s">
        <v>89</v>
      </c>
      <c r="AV242" s="14" t="s">
        <v>89</v>
      </c>
      <c r="AW242" s="14" t="s">
        <v>30</v>
      </c>
      <c r="AX242" s="14" t="s">
        <v>76</v>
      </c>
      <c r="AY242" s="174" t="s">
        <v>211</v>
      </c>
    </row>
    <row r="243" spans="1:65" s="14" customFormat="1" ht="12">
      <c r="B243" s="173"/>
      <c r="D243" s="166" t="s">
        <v>219</v>
      </c>
      <c r="E243" s="174" t="s">
        <v>1</v>
      </c>
      <c r="F243" s="175" t="s">
        <v>373</v>
      </c>
      <c r="H243" s="176">
        <v>-6.75</v>
      </c>
      <c r="I243" s="177"/>
      <c r="L243" s="173"/>
      <c r="M243" s="178"/>
      <c r="N243" s="179"/>
      <c r="O243" s="179"/>
      <c r="P243" s="179"/>
      <c r="Q243" s="179"/>
      <c r="R243" s="179"/>
      <c r="S243" s="179"/>
      <c r="T243" s="180"/>
      <c r="AT243" s="174" t="s">
        <v>219</v>
      </c>
      <c r="AU243" s="174" t="s">
        <v>89</v>
      </c>
      <c r="AV243" s="14" t="s">
        <v>89</v>
      </c>
      <c r="AW243" s="14" t="s">
        <v>30</v>
      </c>
      <c r="AX243" s="14" t="s">
        <v>76</v>
      </c>
      <c r="AY243" s="174" t="s">
        <v>211</v>
      </c>
    </row>
    <row r="244" spans="1:65" s="14" customFormat="1" ht="12">
      <c r="B244" s="173"/>
      <c r="D244" s="166" t="s">
        <v>219</v>
      </c>
      <c r="E244" s="174" t="s">
        <v>1</v>
      </c>
      <c r="F244" s="175" t="s">
        <v>374</v>
      </c>
      <c r="H244" s="176">
        <v>-1.2649999999999999</v>
      </c>
      <c r="I244" s="177"/>
      <c r="L244" s="173"/>
      <c r="M244" s="178"/>
      <c r="N244" s="179"/>
      <c r="O244" s="179"/>
      <c r="P244" s="179"/>
      <c r="Q244" s="179"/>
      <c r="R244" s="179"/>
      <c r="S244" s="179"/>
      <c r="T244" s="180"/>
      <c r="AT244" s="174" t="s">
        <v>219</v>
      </c>
      <c r="AU244" s="174" t="s">
        <v>89</v>
      </c>
      <c r="AV244" s="14" t="s">
        <v>89</v>
      </c>
      <c r="AW244" s="14" t="s">
        <v>30</v>
      </c>
      <c r="AX244" s="14" t="s">
        <v>76</v>
      </c>
      <c r="AY244" s="174" t="s">
        <v>211</v>
      </c>
    </row>
    <row r="245" spans="1:65" s="14" customFormat="1" ht="12">
      <c r="B245" s="173"/>
      <c r="D245" s="166" t="s">
        <v>219</v>
      </c>
      <c r="E245" s="174" t="s">
        <v>1</v>
      </c>
      <c r="F245" s="175" t="s">
        <v>375</v>
      </c>
      <c r="H245" s="176">
        <v>-0.84299999999999997</v>
      </c>
      <c r="I245" s="177"/>
      <c r="L245" s="173"/>
      <c r="M245" s="178"/>
      <c r="N245" s="179"/>
      <c r="O245" s="179"/>
      <c r="P245" s="179"/>
      <c r="Q245" s="179"/>
      <c r="R245" s="179"/>
      <c r="S245" s="179"/>
      <c r="T245" s="180"/>
      <c r="AT245" s="174" t="s">
        <v>219</v>
      </c>
      <c r="AU245" s="174" t="s">
        <v>89</v>
      </c>
      <c r="AV245" s="14" t="s">
        <v>89</v>
      </c>
      <c r="AW245" s="14" t="s">
        <v>30</v>
      </c>
      <c r="AX245" s="14" t="s">
        <v>76</v>
      </c>
      <c r="AY245" s="174" t="s">
        <v>211</v>
      </c>
    </row>
    <row r="246" spans="1:65" s="14" customFormat="1" ht="12">
      <c r="B246" s="173"/>
      <c r="D246" s="166" t="s">
        <v>219</v>
      </c>
      <c r="E246" s="174" t="s">
        <v>1</v>
      </c>
      <c r="F246" s="175" t="s">
        <v>376</v>
      </c>
      <c r="H246" s="176">
        <v>-0.33800000000000002</v>
      </c>
      <c r="I246" s="177"/>
      <c r="L246" s="173"/>
      <c r="M246" s="178"/>
      <c r="N246" s="179"/>
      <c r="O246" s="179"/>
      <c r="P246" s="179"/>
      <c r="Q246" s="179"/>
      <c r="R246" s="179"/>
      <c r="S246" s="179"/>
      <c r="T246" s="180"/>
      <c r="AT246" s="174" t="s">
        <v>219</v>
      </c>
      <c r="AU246" s="174" t="s">
        <v>89</v>
      </c>
      <c r="AV246" s="14" t="s">
        <v>89</v>
      </c>
      <c r="AW246" s="14" t="s">
        <v>30</v>
      </c>
      <c r="AX246" s="14" t="s">
        <v>76</v>
      </c>
      <c r="AY246" s="174" t="s">
        <v>211</v>
      </c>
    </row>
    <row r="247" spans="1:65" s="14" customFormat="1" ht="12">
      <c r="B247" s="173"/>
      <c r="D247" s="166" t="s">
        <v>219</v>
      </c>
      <c r="E247" s="174" t="s">
        <v>1</v>
      </c>
      <c r="F247" s="175" t="s">
        <v>377</v>
      </c>
      <c r="H247" s="176">
        <v>-0.22500000000000001</v>
      </c>
      <c r="I247" s="177"/>
      <c r="L247" s="173"/>
      <c r="M247" s="178"/>
      <c r="N247" s="179"/>
      <c r="O247" s="179"/>
      <c r="P247" s="179"/>
      <c r="Q247" s="179"/>
      <c r="R247" s="179"/>
      <c r="S247" s="179"/>
      <c r="T247" s="180"/>
      <c r="AT247" s="174" t="s">
        <v>219</v>
      </c>
      <c r="AU247" s="174" t="s">
        <v>89</v>
      </c>
      <c r="AV247" s="14" t="s">
        <v>89</v>
      </c>
      <c r="AW247" s="14" t="s">
        <v>30</v>
      </c>
      <c r="AX247" s="14" t="s">
        <v>76</v>
      </c>
      <c r="AY247" s="174" t="s">
        <v>211</v>
      </c>
    </row>
    <row r="248" spans="1:65" s="14" customFormat="1" ht="12">
      <c r="B248" s="173"/>
      <c r="D248" s="166" t="s">
        <v>219</v>
      </c>
      <c r="E248" s="174" t="s">
        <v>1</v>
      </c>
      <c r="F248" s="175" t="s">
        <v>378</v>
      </c>
      <c r="H248" s="176">
        <v>-0.29299999999999998</v>
      </c>
      <c r="I248" s="177"/>
      <c r="L248" s="173"/>
      <c r="M248" s="178"/>
      <c r="N248" s="179"/>
      <c r="O248" s="179"/>
      <c r="P248" s="179"/>
      <c r="Q248" s="179"/>
      <c r="R248" s="179"/>
      <c r="S248" s="179"/>
      <c r="T248" s="180"/>
      <c r="AT248" s="174" t="s">
        <v>219</v>
      </c>
      <c r="AU248" s="174" t="s">
        <v>89</v>
      </c>
      <c r="AV248" s="14" t="s">
        <v>89</v>
      </c>
      <c r="AW248" s="14" t="s">
        <v>30</v>
      </c>
      <c r="AX248" s="14" t="s">
        <v>76</v>
      </c>
      <c r="AY248" s="174" t="s">
        <v>211</v>
      </c>
    </row>
    <row r="249" spans="1:65" s="13" customFormat="1" ht="12">
      <c r="B249" s="165"/>
      <c r="D249" s="166" t="s">
        <v>219</v>
      </c>
      <c r="E249" s="167" t="s">
        <v>1</v>
      </c>
      <c r="F249" s="168" t="s">
        <v>379</v>
      </c>
      <c r="H249" s="167" t="s">
        <v>1</v>
      </c>
      <c r="I249" s="169"/>
      <c r="L249" s="165"/>
      <c r="M249" s="170"/>
      <c r="N249" s="171"/>
      <c r="O249" s="171"/>
      <c r="P249" s="171"/>
      <c r="Q249" s="171"/>
      <c r="R249" s="171"/>
      <c r="S249" s="171"/>
      <c r="T249" s="172"/>
      <c r="AT249" s="167" t="s">
        <v>219</v>
      </c>
      <c r="AU249" s="167" t="s">
        <v>89</v>
      </c>
      <c r="AV249" s="13" t="s">
        <v>83</v>
      </c>
      <c r="AW249" s="13" t="s">
        <v>30</v>
      </c>
      <c r="AX249" s="13" t="s">
        <v>76</v>
      </c>
      <c r="AY249" s="167" t="s">
        <v>211</v>
      </c>
    </row>
    <row r="250" spans="1:65" s="14" customFormat="1" ht="12">
      <c r="B250" s="173"/>
      <c r="D250" s="166" t="s">
        <v>219</v>
      </c>
      <c r="E250" s="174" t="s">
        <v>1</v>
      </c>
      <c r="F250" s="175" t="s">
        <v>380</v>
      </c>
      <c r="H250" s="176">
        <v>10.968999999999999</v>
      </c>
      <c r="I250" s="177"/>
      <c r="L250" s="173"/>
      <c r="M250" s="178"/>
      <c r="N250" s="179"/>
      <c r="O250" s="179"/>
      <c r="P250" s="179"/>
      <c r="Q250" s="179"/>
      <c r="R250" s="179"/>
      <c r="S250" s="179"/>
      <c r="T250" s="180"/>
      <c r="AT250" s="174" t="s">
        <v>219</v>
      </c>
      <c r="AU250" s="174" t="s">
        <v>89</v>
      </c>
      <c r="AV250" s="14" t="s">
        <v>89</v>
      </c>
      <c r="AW250" s="14" t="s">
        <v>30</v>
      </c>
      <c r="AX250" s="14" t="s">
        <v>76</v>
      </c>
      <c r="AY250" s="174" t="s">
        <v>211</v>
      </c>
    </row>
    <row r="251" spans="1:65" s="14" customFormat="1" ht="12">
      <c r="B251" s="173"/>
      <c r="D251" s="166" t="s">
        <v>219</v>
      </c>
      <c r="E251" s="174" t="s">
        <v>1</v>
      </c>
      <c r="F251" s="175" t="s">
        <v>381</v>
      </c>
      <c r="H251" s="176">
        <v>-0.78800000000000003</v>
      </c>
      <c r="I251" s="177"/>
      <c r="L251" s="173"/>
      <c r="M251" s="178"/>
      <c r="N251" s="179"/>
      <c r="O251" s="179"/>
      <c r="P251" s="179"/>
      <c r="Q251" s="179"/>
      <c r="R251" s="179"/>
      <c r="S251" s="179"/>
      <c r="T251" s="180"/>
      <c r="AT251" s="174" t="s">
        <v>219</v>
      </c>
      <c r="AU251" s="174" t="s">
        <v>89</v>
      </c>
      <c r="AV251" s="14" t="s">
        <v>89</v>
      </c>
      <c r="AW251" s="14" t="s">
        <v>30</v>
      </c>
      <c r="AX251" s="14" t="s">
        <v>76</v>
      </c>
      <c r="AY251" s="174" t="s">
        <v>211</v>
      </c>
    </row>
    <row r="252" spans="1:65" s="15" customFormat="1" ht="12">
      <c r="B252" s="181"/>
      <c r="D252" s="166" t="s">
        <v>219</v>
      </c>
      <c r="E252" s="182" t="s">
        <v>1</v>
      </c>
      <c r="F252" s="183" t="s">
        <v>233</v>
      </c>
      <c r="H252" s="184">
        <v>40.491</v>
      </c>
      <c r="I252" s="185"/>
      <c r="L252" s="181"/>
      <c r="M252" s="186"/>
      <c r="N252" s="187"/>
      <c r="O252" s="187"/>
      <c r="P252" s="187"/>
      <c r="Q252" s="187"/>
      <c r="R252" s="187"/>
      <c r="S252" s="187"/>
      <c r="T252" s="188"/>
      <c r="AT252" s="182" t="s">
        <v>219</v>
      </c>
      <c r="AU252" s="182" t="s">
        <v>89</v>
      </c>
      <c r="AV252" s="15" t="s">
        <v>217</v>
      </c>
      <c r="AW252" s="15" t="s">
        <v>30</v>
      </c>
      <c r="AX252" s="15" t="s">
        <v>83</v>
      </c>
      <c r="AY252" s="182" t="s">
        <v>211</v>
      </c>
    </row>
    <row r="253" spans="1:65" s="2" customFormat="1" ht="24.25" customHeight="1">
      <c r="A253" s="32"/>
      <c r="B253" s="150"/>
      <c r="C253" s="151" t="s">
        <v>382</v>
      </c>
      <c r="D253" s="151" t="s">
        <v>213</v>
      </c>
      <c r="E253" s="152" t="s">
        <v>383</v>
      </c>
      <c r="F253" s="153" t="s">
        <v>384</v>
      </c>
      <c r="G253" s="154" t="s">
        <v>224</v>
      </c>
      <c r="H253" s="155">
        <v>16.977</v>
      </c>
      <c r="I253" s="156"/>
      <c r="J253" s="155">
        <f>ROUND(I253*H253,3)</f>
        <v>0</v>
      </c>
      <c r="K253" s="157"/>
      <c r="L253" s="33"/>
      <c r="M253" s="158" t="s">
        <v>1</v>
      </c>
      <c r="N253" s="159" t="s">
        <v>42</v>
      </c>
      <c r="O253" s="58"/>
      <c r="P253" s="160">
        <f>O253*H253</f>
        <v>0</v>
      </c>
      <c r="Q253" s="160">
        <v>0.80698000000000003</v>
      </c>
      <c r="R253" s="160">
        <f>Q253*H253</f>
        <v>13.700099460000001</v>
      </c>
      <c r="S253" s="160">
        <v>0</v>
      </c>
      <c r="T253" s="161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62" t="s">
        <v>217</v>
      </c>
      <c r="AT253" s="162" t="s">
        <v>213</v>
      </c>
      <c r="AU253" s="162" t="s">
        <v>89</v>
      </c>
      <c r="AY253" s="17" t="s">
        <v>211</v>
      </c>
      <c r="BE253" s="163">
        <f>IF(N253="základná",J253,0)</f>
        <v>0</v>
      </c>
      <c r="BF253" s="163">
        <f>IF(N253="znížená",J253,0)</f>
        <v>0</v>
      </c>
      <c r="BG253" s="163">
        <f>IF(N253="zákl. prenesená",J253,0)</f>
        <v>0</v>
      </c>
      <c r="BH253" s="163">
        <f>IF(N253="zníž. prenesená",J253,0)</f>
        <v>0</v>
      </c>
      <c r="BI253" s="163">
        <f>IF(N253="nulová",J253,0)</f>
        <v>0</v>
      </c>
      <c r="BJ253" s="17" t="s">
        <v>89</v>
      </c>
      <c r="BK253" s="164">
        <f>ROUND(I253*H253,3)</f>
        <v>0</v>
      </c>
      <c r="BL253" s="17" t="s">
        <v>217</v>
      </c>
      <c r="BM253" s="162" t="s">
        <v>385</v>
      </c>
    </row>
    <row r="254" spans="1:65" s="13" customFormat="1" ht="12">
      <c r="B254" s="165"/>
      <c r="D254" s="166" t="s">
        <v>219</v>
      </c>
      <c r="E254" s="167" t="s">
        <v>1</v>
      </c>
      <c r="F254" s="168" t="s">
        <v>386</v>
      </c>
      <c r="H254" s="167" t="s">
        <v>1</v>
      </c>
      <c r="I254" s="169"/>
      <c r="L254" s="165"/>
      <c r="M254" s="170"/>
      <c r="N254" s="171"/>
      <c r="O254" s="171"/>
      <c r="P254" s="171"/>
      <c r="Q254" s="171"/>
      <c r="R254" s="171"/>
      <c r="S254" s="171"/>
      <c r="T254" s="172"/>
      <c r="AT254" s="167" t="s">
        <v>219</v>
      </c>
      <c r="AU254" s="167" t="s">
        <v>89</v>
      </c>
      <c r="AV254" s="13" t="s">
        <v>83</v>
      </c>
      <c r="AW254" s="13" t="s">
        <v>30</v>
      </c>
      <c r="AX254" s="13" t="s">
        <v>76</v>
      </c>
      <c r="AY254" s="167" t="s">
        <v>211</v>
      </c>
    </row>
    <row r="255" spans="1:65" s="14" customFormat="1" ht="12">
      <c r="B255" s="173"/>
      <c r="D255" s="166" t="s">
        <v>219</v>
      </c>
      <c r="E255" s="174" t="s">
        <v>1</v>
      </c>
      <c r="F255" s="175" t="s">
        <v>387</v>
      </c>
      <c r="H255" s="176">
        <v>19.581</v>
      </c>
      <c r="I255" s="177"/>
      <c r="L255" s="173"/>
      <c r="M255" s="178"/>
      <c r="N255" s="179"/>
      <c r="O255" s="179"/>
      <c r="P255" s="179"/>
      <c r="Q255" s="179"/>
      <c r="R255" s="179"/>
      <c r="S255" s="179"/>
      <c r="T255" s="180"/>
      <c r="AT255" s="174" t="s">
        <v>219</v>
      </c>
      <c r="AU255" s="174" t="s">
        <v>89</v>
      </c>
      <c r="AV255" s="14" t="s">
        <v>89</v>
      </c>
      <c r="AW255" s="14" t="s">
        <v>30</v>
      </c>
      <c r="AX255" s="14" t="s">
        <v>76</v>
      </c>
      <c r="AY255" s="174" t="s">
        <v>211</v>
      </c>
    </row>
    <row r="256" spans="1:65" s="14" customFormat="1" ht="12">
      <c r="B256" s="173"/>
      <c r="D256" s="166" t="s">
        <v>219</v>
      </c>
      <c r="E256" s="174" t="s">
        <v>1</v>
      </c>
      <c r="F256" s="175" t="s">
        <v>388</v>
      </c>
      <c r="H256" s="176">
        <v>-0.92300000000000004</v>
      </c>
      <c r="I256" s="177"/>
      <c r="L256" s="173"/>
      <c r="M256" s="178"/>
      <c r="N256" s="179"/>
      <c r="O256" s="179"/>
      <c r="P256" s="179"/>
      <c r="Q256" s="179"/>
      <c r="R256" s="179"/>
      <c r="S256" s="179"/>
      <c r="T256" s="180"/>
      <c r="AT256" s="174" t="s">
        <v>219</v>
      </c>
      <c r="AU256" s="174" t="s">
        <v>89</v>
      </c>
      <c r="AV256" s="14" t="s">
        <v>89</v>
      </c>
      <c r="AW256" s="14" t="s">
        <v>30</v>
      </c>
      <c r="AX256" s="14" t="s">
        <v>76</v>
      </c>
      <c r="AY256" s="174" t="s">
        <v>211</v>
      </c>
    </row>
    <row r="257" spans="1:65" s="14" customFormat="1" ht="12">
      <c r="B257" s="173"/>
      <c r="D257" s="166" t="s">
        <v>219</v>
      </c>
      <c r="E257" s="174" t="s">
        <v>1</v>
      </c>
      <c r="F257" s="175" t="s">
        <v>389</v>
      </c>
      <c r="H257" s="176">
        <v>-0.40400000000000003</v>
      </c>
      <c r="I257" s="177"/>
      <c r="L257" s="173"/>
      <c r="M257" s="178"/>
      <c r="N257" s="179"/>
      <c r="O257" s="179"/>
      <c r="P257" s="179"/>
      <c r="Q257" s="179"/>
      <c r="R257" s="179"/>
      <c r="S257" s="179"/>
      <c r="T257" s="180"/>
      <c r="AT257" s="174" t="s">
        <v>219</v>
      </c>
      <c r="AU257" s="174" t="s">
        <v>89</v>
      </c>
      <c r="AV257" s="14" t="s">
        <v>89</v>
      </c>
      <c r="AW257" s="14" t="s">
        <v>30</v>
      </c>
      <c r="AX257" s="14" t="s">
        <v>76</v>
      </c>
      <c r="AY257" s="174" t="s">
        <v>211</v>
      </c>
    </row>
    <row r="258" spans="1:65" s="14" customFormat="1" ht="12">
      <c r="B258" s="173"/>
      <c r="D258" s="166" t="s">
        <v>219</v>
      </c>
      <c r="E258" s="174" t="s">
        <v>1</v>
      </c>
      <c r="F258" s="175" t="s">
        <v>390</v>
      </c>
      <c r="H258" s="176">
        <v>-0.65700000000000003</v>
      </c>
      <c r="I258" s="177"/>
      <c r="L258" s="173"/>
      <c r="M258" s="178"/>
      <c r="N258" s="179"/>
      <c r="O258" s="179"/>
      <c r="P258" s="179"/>
      <c r="Q258" s="179"/>
      <c r="R258" s="179"/>
      <c r="S258" s="179"/>
      <c r="T258" s="180"/>
      <c r="AT258" s="174" t="s">
        <v>219</v>
      </c>
      <c r="AU258" s="174" t="s">
        <v>89</v>
      </c>
      <c r="AV258" s="14" t="s">
        <v>89</v>
      </c>
      <c r="AW258" s="14" t="s">
        <v>30</v>
      </c>
      <c r="AX258" s="14" t="s">
        <v>76</v>
      </c>
      <c r="AY258" s="174" t="s">
        <v>211</v>
      </c>
    </row>
    <row r="259" spans="1:65" s="14" customFormat="1" ht="12">
      <c r="B259" s="173"/>
      <c r="D259" s="166" t="s">
        <v>219</v>
      </c>
      <c r="E259" s="174" t="s">
        <v>1</v>
      </c>
      <c r="F259" s="175" t="s">
        <v>391</v>
      </c>
      <c r="H259" s="176">
        <v>-0.62</v>
      </c>
      <c r="I259" s="177"/>
      <c r="L259" s="173"/>
      <c r="M259" s="178"/>
      <c r="N259" s="179"/>
      <c r="O259" s="179"/>
      <c r="P259" s="179"/>
      <c r="Q259" s="179"/>
      <c r="R259" s="179"/>
      <c r="S259" s="179"/>
      <c r="T259" s="180"/>
      <c r="AT259" s="174" t="s">
        <v>219</v>
      </c>
      <c r="AU259" s="174" t="s">
        <v>89</v>
      </c>
      <c r="AV259" s="14" t="s">
        <v>89</v>
      </c>
      <c r="AW259" s="14" t="s">
        <v>30</v>
      </c>
      <c r="AX259" s="14" t="s">
        <v>76</v>
      </c>
      <c r="AY259" s="174" t="s">
        <v>211</v>
      </c>
    </row>
    <row r="260" spans="1:65" s="15" customFormat="1" ht="12">
      <c r="B260" s="181"/>
      <c r="D260" s="166" t="s">
        <v>219</v>
      </c>
      <c r="E260" s="182" t="s">
        <v>1</v>
      </c>
      <c r="F260" s="183" t="s">
        <v>233</v>
      </c>
      <c r="H260" s="184">
        <v>16.977</v>
      </c>
      <c r="I260" s="185"/>
      <c r="L260" s="181"/>
      <c r="M260" s="186"/>
      <c r="N260" s="187"/>
      <c r="O260" s="187"/>
      <c r="P260" s="187"/>
      <c r="Q260" s="187"/>
      <c r="R260" s="187"/>
      <c r="S260" s="187"/>
      <c r="T260" s="188"/>
      <c r="AT260" s="182" t="s">
        <v>219</v>
      </c>
      <c r="AU260" s="182" t="s">
        <v>89</v>
      </c>
      <c r="AV260" s="15" t="s">
        <v>217</v>
      </c>
      <c r="AW260" s="15" t="s">
        <v>30</v>
      </c>
      <c r="AX260" s="15" t="s">
        <v>83</v>
      </c>
      <c r="AY260" s="182" t="s">
        <v>211</v>
      </c>
    </row>
    <row r="261" spans="1:65" s="2" customFormat="1" ht="24.25" customHeight="1">
      <c r="A261" s="32"/>
      <c r="B261" s="150"/>
      <c r="C261" s="151" t="s">
        <v>392</v>
      </c>
      <c r="D261" s="151" t="s">
        <v>213</v>
      </c>
      <c r="E261" s="152" t="s">
        <v>393</v>
      </c>
      <c r="F261" s="153" t="s">
        <v>394</v>
      </c>
      <c r="G261" s="154" t="s">
        <v>135</v>
      </c>
      <c r="H261" s="155">
        <v>1</v>
      </c>
      <c r="I261" s="156"/>
      <c r="J261" s="155">
        <f>ROUND(I261*H261,3)</f>
        <v>0</v>
      </c>
      <c r="K261" s="157"/>
      <c r="L261" s="33"/>
      <c r="M261" s="158" t="s">
        <v>1</v>
      </c>
      <c r="N261" s="159" t="s">
        <v>42</v>
      </c>
      <c r="O261" s="58"/>
      <c r="P261" s="160">
        <f>O261*H261</f>
        <v>0</v>
      </c>
      <c r="Q261" s="160">
        <v>2.9219999999999999E-2</v>
      </c>
      <c r="R261" s="160">
        <f>Q261*H261</f>
        <v>2.9219999999999999E-2</v>
      </c>
      <c r="S261" s="160">
        <v>0</v>
      </c>
      <c r="T261" s="161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62" t="s">
        <v>217</v>
      </c>
      <c r="AT261" s="162" t="s">
        <v>213</v>
      </c>
      <c r="AU261" s="162" t="s">
        <v>89</v>
      </c>
      <c r="AY261" s="17" t="s">
        <v>211</v>
      </c>
      <c r="BE261" s="163">
        <f>IF(N261="základná",J261,0)</f>
        <v>0</v>
      </c>
      <c r="BF261" s="163">
        <f>IF(N261="znížená",J261,0)</f>
        <v>0</v>
      </c>
      <c r="BG261" s="163">
        <f>IF(N261="zákl. prenesená",J261,0)</f>
        <v>0</v>
      </c>
      <c r="BH261" s="163">
        <f>IF(N261="zníž. prenesená",J261,0)</f>
        <v>0</v>
      </c>
      <c r="BI261" s="163">
        <f>IF(N261="nulová",J261,0)</f>
        <v>0</v>
      </c>
      <c r="BJ261" s="17" t="s">
        <v>89</v>
      </c>
      <c r="BK261" s="164">
        <f>ROUND(I261*H261,3)</f>
        <v>0</v>
      </c>
      <c r="BL261" s="17" t="s">
        <v>217</v>
      </c>
      <c r="BM261" s="162" t="s">
        <v>395</v>
      </c>
    </row>
    <row r="262" spans="1:65" s="14" customFormat="1" ht="12">
      <c r="B262" s="173"/>
      <c r="D262" s="166" t="s">
        <v>219</v>
      </c>
      <c r="E262" s="174" t="s">
        <v>1</v>
      </c>
      <c r="F262" s="175" t="s">
        <v>396</v>
      </c>
      <c r="H262" s="176">
        <v>1</v>
      </c>
      <c r="I262" s="177"/>
      <c r="L262" s="173"/>
      <c r="M262" s="178"/>
      <c r="N262" s="179"/>
      <c r="O262" s="179"/>
      <c r="P262" s="179"/>
      <c r="Q262" s="179"/>
      <c r="R262" s="179"/>
      <c r="S262" s="179"/>
      <c r="T262" s="180"/>
      <c r="AT262" s="174" t="s">
        <v>219</v>
      </c>
      <c r="AU262" s="174" t="s">
        <v>89</v>
      </c>
      <c r="AV262" s="14" t="s">
        <v>89</v>
      </c>
      <c r="AW262" s="14" t="s">
        <v>30</v>
      </c>
      <c r="AX262" s="14" t="s">
        <v>83</v>
      </c>
      <c r="AY262" s="174" t="s">
        <v>211</v>
      </c>
    </row>
    <row r="263" spans="1:65" s="2" customFormat="1" ht="24.25" customHeight="1">
      <c r="A263" s="32"/>
      <c r="B263" s="150"/>
      <c r="C263" s="151" t="s">
        <v>397</v>
      </c>
      <c r="D263" s="151" t="s">
        <v>213</v>
      </c>
      <c r="E263" s="152" t="s">
        <v>398</v>
      </c>
      <c r="F263" s="153" t="s">
        <v>399</v>
      </c>
      <c r="G263" s="154" t="s">
        <v>135</v>
      </c>
      <c r="H263" s="155">
        <v>9</v>
      </c>
      <c r="I263" s="156"/>
      <c r="J263" s="155">
        <f>ROUND(I263*H263,3)</f>
        <v>0</v>
      </c>
      <c r="K263" s="157"/>
      <c r="L263" s="33"/>
      <c r="M263" s="158" t="s">
        <v>1</v>
      </c>
      <c r="N263" s="159" t="s">
        <v>42</v>
      </c>
      <c r="O263" s="58"/>
      <c r="P263" s="160">
        <f>O263*H263</f>
        <v>0</v>
      </c>
      <c r="Q263" s="160">
        <v>3.916E-2</v>
      </c>
      <c r="R263" s="160">
        <f>Q263*H263</f>
        <v>0.35243999999999998</v>
      </c>
      <c r="S263" s="160">
        <v>0</v>
      </c>
      <c r="T263" s="161">
        <f>S263*H263</f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162" t="s">
        <v>217</v>
      </c>
      <c r="AT263" s="162" t="s">
        <v>213</v>
      </c>
      <c r="AU263" s="162" t="s">
        <v>89</v>
      </c>
      <c r="AY263" s="17" t="s">
        <v>211</v>
      </c>
      <c r="BE263" s="163">
        <f>IF(N263="základná",J263,0)</f>
        <v>0</v>
      </c>
      <c r="BF263" s="163">
        <f>IF(N263="znížená",J263,0)</f>
        <v>0</v>
      </c>
      <c r="BG263" s="163">
        <f>IF(N263="zákl. prenesená",J263,0)</f>
        <v>0</v>
      </c>
      <c r="BH263" s="163">
        <f>IF(N263="zníž. prenesená",J263,0)</f>
        <v>0</v>
      </c>
      <c r="BI263" s="163">
        <f>IF(N263="nulová",J263,0)</f>
        <v>0</v>
      </c>
      <c r="BJ263" s="17" t="s">
        <v>89</v>
      </c>
      <c r="BK263" s="164">
        <f>ROUND(I263*H263,3)</f>
        <v>0</v>
      </c>
      <c r="BL263" s="17" t="s">
        <v>217</v>
      </c>
      <c r="BM263" s="162" t="s">
        <v>400</v>
      </c>
    </row>
    <row r="264" spans="1:65" s="14" customFormat="1" ht="12">
      <c r="B264" s="173"/>
      <c r="D264" s="166" t="s">
        <v>219</v>
      </c>
      <c r="E264" s="174" t="s">
        <v>1</v>
      </c>
      <c r="F264" s="175" t="s">
        <v>401</v>
      </c>
      <c r="H264" s="176">
        <v>9</v>
      </c>
      <c r="I264" s="177"/>
      <c r="L264" s="173"/>
      <c r="M264" s="178"/>
      <c r="N264" s="179"/>
      <c r="O264" s="179"/>
      <c r="P264" s="179"/>
      <c r="Q264" s="179"/>
      <c r="R264" s="179"/>
      <c r="S264" s="179"/>
      <c r="T264" s="180"/>
      <c r="AT264" s="174" t="s">
        <v>219</v>
      </c>
      <c r="AU264" s="174" t="s">
        <v>89</v>
      </c>
      <c r="AV264" s="14" t="s">
        <v>89</v>
      </c>
      <c r="AW264" s="14" t="s">
        <v>30</v>
      </c>
      <c r="AX264" s="14" t="s">
        <v>83</v>
      </c>
      <c r="AY264" s="174" t="s">
        <v>211</v>
      </c>
    </row>
    <row r="265" spans="1:65" s="2" customFormat="1" ht="24.25" customHeight="1">
      <c r="A265" s="32"/>
      <c r="B265" s="150"/>
      <c r="C265" s="151" t="s">
        <v>402</v>
      </c>
      <c r="D265" s="151" t="s">
        <v>213</v>
      </c>
      <c r="E265" s="152" t="s">
        <v>403</v>
      </c>
      <c r="F265" s="153" t="s">
        <v>404</v>
      </c>
      <c r="G265" s="154" t="s">
        <v>135</v>
      </c>
      <c r="H265" s="155">
        <v>12</v>
      </c>
      <c r="I265" s="156"/>
      <c r="J265" s="155">
        <f>ROUND(I265*H265,3)</f>
        <v>0</v>
      </c>
      <c r="K265" s="157"/>
      <c r="L265" s="33"/>
      <c r="M265" s="158" t="s">
        <v>1</v>
      </c>
      <c r="N265" s="159" t="s">
        <v>42</v>
      </c>
      <c r="O265" s="58"/>
      <c r="P265" s="160">
        <f>O265*H265</f>
        <v>0</v>
      </c>
      <c r="Q265" s="160">
        <v>4.8849999999999998E-2</v>
      </c>
      <c r="R265" s="160">
        <f>Q265*H265</f>
        <v>0.58619999999999994</v>
      </c>
      <c r="S265" s="160">
        <v>0</v>
      </c>
      <c r="T265" s="161">
        <f>S265*H265</f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162" t="s">
        <v>217</v>
      </c>
      <c r="AT265" s="162" t="s">
        <v>213</v>
      </c>
      <c r="AU265" s="162" t="s">
        <v>89</v>
      </c>
      <c r="AY265" s="17" t="s">
        <v>211</v>
      </c>
      <c r="BE265" s="163">
        <f>IF(N265="základná",J265,0)</f>
        <v>0</v>
      </c>
      <c r="BF265" s="163">
        <f>IF(N265="znížená",J265,0)</f>
        <v>0</v>
      </c>
      <c r="BG265" s="163">
        <f>IF(N265="zákl. prenesená",J265,0)</f>
        <v>0</v>
      </c>
      <c r="BH265" s="163">
        <f>IF(N265="zníž. prenesená",J265,0)</f>
        <v>0</v>
      </c>
      <c r="BI265" s="163">
        <f>IF(N265="nulová",J265,0)</f>
        <v>0</v>
      </c>
      <c r="BJ265" s="17" t="s">
        <v>89</v>
      </c>
      <c r="BK265" s="164">
        <f>ROUND(I265*H265,3)</f>
        <v>0</v>
      </c>
      <c r="BL265" s="17" t="s">
        <v>217</v>
      </c>
      <c r="BM265" s="162" t="s">
        <v>405</v>
      </c>
    </row>
    <row r="266" spans="1:65" s="14" customFormat="1" ht="12">
      <c r="B266" s="173"/>
      <c r="D266" s="166" t="s">
        <v>219</v>
      </c>
      <c r="E266" s="174" t="s">
        <v>1</v>
      </c>
      <c r="F266" s="175" t="s">
        <v>406</v>
      </c>
      <c r="H266" s="176">
        <v>12</v>
      </c>
      <c r="I266" s="177"/>
      <c r="L266" s="173"/>
      <c r="M266" s="178"/>
      <c r="N266" s="179"/>
      <c r="O266" s="179"/>
      <c r="P266" s="179"/>
      <c r="Q266" s="179"/>
      <c r="R266" s="179"/>
      <c r="S266" s="179"/>
      <c r="T266" s="180"/>
      <c r="AT266" s="174" t="s">
        <v>219</v>
      </c>
      <c r="AU266" s="174" t="s">
        <v>89</v>
      </c>
      <c r="AV266" s="14" t="s">
        <v>89</v>
      </c>
      <c r="AW266" s="14" t="s">
        <v>30</v>
      </c>
      <c r="AX266" s="14" t="s">
        <v>83</v>
      </c>
      <c r="AY266" s="174" t="s">
        <v>211</v>
      </c>
    </row>
    <row r="267" spans="1:65" s="2" customFormat="1" ht="24.25" customHeight="1">
      <c r="A267" s="32"/>
      <c r="B267" s="150"/>
      <c r="C267" s="151" t="s">
        <v>407</v>
      </c>
      <c r="D267" s="151" t="s">
        <v>213</v>
      </c>
      <c r="E267" s="152" t="s">
        <v>408</v>
      </c>
      <c r="F267" s="153" t="s">
        <v>409</v>
      </c>
      <c r="G267" s="154" t="s">
        <v>135</v>
      </c>
      <c r="H267" s="155">
        <v>33</v>
      </c>
      <c r="I267" s="156"/>
      <c r="J267" s="155">
        <f>ROUND(I267*H267,3)</f>
        <v>0</v>
      </c>
      <c r="K267" s="157"/>
      <c r="L267" s="33"/>
      <c r="M267" s="158" t="s">
        <v>1</v>
      </c>
      <c r="N267" s="159" t="s">
        <v>42</v>
      </c>
      <c r="O267" s="58"/>
      <c r="P267" s="160">
        <f>O267*H267</f>
        <v>0</v>
      </c>
      <c r="Q267" s="160">
        <v>5.8540000000000002E-2</v>
      </c>
      <c r="R267" s="160">
        <f>Q267*H267</f>
        <v>1.9318200000000001</v>
      </c>
      <c r="S267" s="160">
        <v>0</v>
      </c>
      <c r="T267" s="161">
        <f>S267*H267</f>
        <v>0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162" t="s">
        <v>217</v>
      </c>
      <c r="AT267" s="162" t="s">
        <v>213</v>
      </c>
      <c r="AU267" s="162" t="s">
        <v>89</v>
      </c>
      <c r="AY267" s="17" t="s">
        <v>211</v>
      </c>
      <c r="BE267" s="163">
        <f>IF(N267="základná",J267,0)</f>
        <v>0</v>
      </c>
      <c r="BF267" s="163">
        <f>IF(N267="znížená",J267,0)</f>
        <v>0</v>
      </c>
      <c r="BG267" s="163">
        <f>IF(N267="zákl. prenesená",J267,0)</f>
        <v>0</v>
      </c>
      <c r="BH267" s="163">
        <f>IF(N267="zníž. prenesená",J267,0)</f>
        <v>0</v>
      </c>
      <c r="BI267" s="163">
        <f>IF(N267="nulová",J267,0)</f>
        <v>0</v>
      </c>
      <c r="BJ267" s="17" t="s">
        <v>89</v>
      </c>
      <c r="BK267" s="164">
        <f>ROUND(I267*H267,3)</f>
        <v>0</v>
      </c>
      <c r="BL267" s="17" t="s">
        <v>217</v>
      </c>
      <c r="BM267" s="162" t="s">
        <v>410</v>
      </c>
    </row>
    <row r="268" spans="1:65" s="14" customFormat="1" ht="12">
      <c r="B268" s="173"/>
      <c r="D268" s="166" t="s">
        <v>219</v>
      </c>
      <c r="E268" s="174" t="s">
        <v>1</v>
      </c>
      <c r="F268" s="175" t="s">
        <v>411</v>
      </c>
      <c r="H268" s="176">
        <v>33</v>
      </c>
      <c r="I268" s="177"/>
      <c r="L268" s="173"/>
      <c r="M268" s="178"/>
      <c r="N268" s="179"/>
      <c r="O268" s="179"/>
      <c r="P268" s="179"/>
      <c r="Q268" s="179"/>
      <c r="R268" s="179"/>
      <c r="S268" s="179"/>
      <c r="T268" s="180"/>
      <c r="AT268" s="174" t="s">
        <v>219</v>
      </c>
      <c r="AU268" s="174" t="s">
        <v>89</v>
      </c>
      <c r="AV268" s="14" t="s">
        <v>89</v>
      </c>
      <c r="AW268" s="14" t="s">
        <v>30</v>
      </c>
      <c r="AX268" s="14" t="s">
        <v>83</v>
      </c>
      <c r="AY268" s="174" t="s">
        <v>211</v>
      </c>
    </row>
    <row r="269" spans="1:65" s="2" customFormat="1" ht="24.25" customHeight="1">
      <c r="A269" s="32"/>
      <c r="B269" s="150"/>
      <c r="C269" s="151" t="s">
        <v>412</v>
      </c>
      <c r="D269" s="151" t="s">
        <v>213</v>
      </c>
      <c r="E269" s="152" t="s">
        <v>413</v>
      </c>
      <c r="F269" s="153" t="s">
        <v>414</v>
      </c>
      <c r="G269" s="154" t="s">
        <v>135</v>
      </c>
      <c r="H269" s="155">
        <v>6</v>
      </c>
      <c r="I269" s="156"/>
      <c r="J269" s="155">
        <f>ROUND(I269*H269,3)</f>
        <v>0</v>
      </c>
      <c r="K269" s="157"/>
      <c r="L269" s="33"/>
      <c r="M269" s="158" t="s">
        <v>1</v>
      </c>
      <c r="N269" s="159" t="s">
        <v>42</v>
      </c>
      <c r="O269" s="58"/>
      <c r="P269" s="160">
        <f>O269*H269</f>
        <v>0</v>
      </c>
      <c r="Q269" s="160">
        <v>6.8229999999999999E-2</v>
      </c>
      <c r="R269" s="160">
        <f>Q269*H269</f>
        <v>0.40937999999999997</v>
      </c>
      <c r="S269" s="160">
        <v>0</v>
      </c>
      <c r="T269" s="161">
        <f>S269*H269</f>
        <v>0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162" t="s">
        <v>217</v>
      </c>
      <c r="AT269" s="162" t="s">
        <v>213</v>
      </c>
      <c r="AU269" s="162" t="s">
        <v>89</v>
      </c>
      <c r="AY269" s="17" t="s">
        <v>211</v>
      </c>
      <c r="BE269" s="163">
        <f>IF(N269="základná",J269,0)</f>
        <v>0</v>
      </c>
      <c r="BF269" s="163">
        <f>IF(N269="znížená",J269,0)</f>
        <v>0</v>
      </c>
      <c r="BG269" s="163">
        <f>IF(N269="zákl. prenesená",J269,0)</f>
        <v>0</v>
      </c>
      <c r="BH269" s="163">
        <f>IF(N269="zníž. prenesená",J269,0)</f>
        <v>0</v>
      </c>
      <c r="BI269" s="163">
        <f>IF(N269="nulová",J269,0)</f>
        <v>0</v>
      </c>
      <c r="BJ269" s="17" t="s">
        <v>89</v>
      </c>
      <c r="BK269" s="164">
        <f>ROUND(I269*H269,3)</f>
        <v>0</v>
      </c>
      <c r="BL269" s="17" t="s">
        <v>217</v>
      </c>
      <c r="BM269" s="162" t="s">
        <v>415</v>
      </c>
    </row>
    <row r="270" spans="1:65" s="14" customFormat="1" ht="12">
      <c r="B270" s="173"/>
      <c r="D270" s="166" t="s">
        <v>219</v>
      </c>
      <c r="E270" s="174" t="s">
        <v>1</v>
      </c>
      <c r="F270" s="175" t="s">
        <v>416</v>
      </c>
      <c r="H270" s="176">
        <v>6</v>
      </c>
      <c r="I270" s="177"/>
      <c r="L270" s="173"/>
      <c r="M270" s="178"/>
      <c r="N270" s="179"/>
      <c r="O270" s="179"/>
      <c r="P270" s="179"/>
      <c r="Q270" s="179"/>
      <c r="R270" s="179"/>
      <c r="S270" s="179"/>
      <c r="T270" s="180"/>
      <c r="AT270" s="174" t="s">
        <v>219</v>
      </c>
      <c r="AU270" s="174" t="s">
        <v>89</v>
      </c>
      <c r="AV270" s="14" t="s">
        <v>89</v>
      </c>
      <c r="AW270" s="14" t="s">
        <v>30</v>
      </c>
      <c r="AX270" s="14" t="s">
        <v>83</v>
      </c>
      <c r="AY270" s="174" t="s">
        <v>211</v>
      </c>
    </row>
    <row r="271" spans="1:65" s="2" customFormat="1" ht="14.5" customHeight="1">
      <c r="A271" s="32"/>
      <c r="B271" s="150"/>
      <c r="C271" s="151" t="s">
        <v>417</v>
      </c>
      <c r="D271" s="151" t="s">
        <v>213</v>
      </c>
      <c r="E271" s="152" t="s">
        <v>418</v>
      </c>
      <c r="F271" s="153" t="s">
        <v>419</v>
      </c>
      <c r="G271" s="154" t="s">
        <v>224</v>
      </c>
      <c r="H271" s="155">
        <v>0.47899999999999998</v>
      </c>
      <c r="I271" s="156"/>
      <c r="J271" s="155">
        <f>ROUND(I271*H271,3)</f>
        <v>0</v>
      </c>
      <c r="K271" s="157"/>
      <c r="L271" s="33"/>
      <c r="M271" s="158" t="s">
        <v>1</v>
      </c>
      <c r="N271" s="159" t="s">
        <v>42</v>
      </c>
      <c r="O271" s="58"/>
      <c r="P271" s="160">
        <f>O271*H271</f>
        <v>0</v>
      </c>
      <c r="Q271" s="160">
        <v>2.21191</v>
      </c>
      <c r="R271" s="160">
        <f>Q271*H271</f>
        <v>1.0595048899999999</v>
      </c>
      <c r="S271" s="160">
        <v>0</v>
      </c>
      <c r="T271" s="161">
        <f>S271*H271</f>
        <v>0</v>
      </c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R271" s="162" t="s">
        <v>217</v>
      </c>
      <c r="AT271" s="162" t="s">
        <v>213</v>
      </c>
      <c r="AU271" s="162" t="s">
        <v>89</v>
      </c>
      <c r="AY271" s="17" t="s">
        <v>211</v>
      </c>
      <c r="BE271" s="163">
        <f>IF(N271="základná",J271,0)</f>
        <v>0</v>
      </c>
      <c r="BF271" s="163">
        <f>IF(N271="znížená",J271,0)</f>
        <v>0</v>
      </c>
      <c r="BG271" s="163">
        <f>IF(N271="zákl. prenesená",J271,0)</f>
        <v>0</v>
      </c>
      <c r="BH271" s="163">
        <f>IF(N271="zníž. prenesená",J271,0)</f>
        <v>0</v>
      </c>
      <c r="BI271" s="163">
        <f>IF(N271="nulová",J271,0)</f>
        <v>0</v>
      </c>
      <c r="BJ271" s="17" t="s">
        <v>89</v>
      </c>
      <c r="BK271" s="164">
        <f>ROUND(I271*H271,3)</f>
        <v>0</v>
      </c>
      <c r="BL271" s="17" t="s">
        <v>217</v>
      </c>
      <c r="BM271" s="162" t="s">
        <v>420</v>
      </c>
    </row>
    <row r="272" spans="1:65" s="14" customFormat="1" ht="12">
      <c r="B272" s="173"/>
      <c r="D272" s="166" t="s">
        <v>219</v>
      </c>
      <c r="E272" s="174" t="s">
        <v>1</v>
      </c>
      <c r="F272" s="175" t="s">
        <v>421</v>
      </c>
      <c r="H272" s="176">
        <v>0.47899999999999998</v>
      </c>
      <c r="I272" s="177"/>
      <c r="L272" s="173"/>
      <c r="M272" s="178"/>
      <c r="N272" s="179"/>
      <c r="O272" s="179"/>
      <c r="P272" s="179"/>
      <c r="Q272" s="179"/>
      <c r="R272" s="179"/>
      <c r="S272" s="179"/>
      <c r="T272" s="180"/>
      <c r="AT272" s="174" t="s">
        <v>219</v>
      </c>
      <c r="AU272" s="174" t="s">
        <v>89</v>
      </c>
      <c r="AV272" s="14" t="s">
        <v>89</v>
      </c>
      <c r="AW272" s="14" t="s">
        <v>30</v>
      </c>
      <c r="AX272" s="14" t="s">
        <v>83</v>
      </c>
      <c r="AY272" s="174" t="s">
        <v>211</v>
      </c>
    </row>
    <row r="273" spans="1:65" s="2" customFormat="1" ht="24.25" customHeight="1">
      <c r="A273" s="32"/>
      <c r="B273" s="150"/>
      <c r="C273" s="151" t="s">
        <v>422</v>
      </c>
      <c r="D273" s="151" t="s">
        <v>213</v>
      </c>
      <c r="E273" s="152" t="s">
        <v>423</v>
      </c>
      <c r="F273" s="153" t="s">
        <v>424</v>
      </c>
      <c r="G273" s="154" t="s">
        <v>216</v>
      </c>
      <c r="H273" s="155">
        <v>4.21</v>
      </c>
      <c r="I273" s="156"/>
      <c r="J273" s="155">
        <f>ROUND(I273*H273,3)</f>
        <v>0</v>
      </c>
      <c r="K273" s="157"/>
      <c r="L273" s="33"/>
      <c r="M273" s="158" t="s">
        <v>1</v>
      </c>
      <c r="N273" s="159" t="s">
        <v>42</v>
      </c>
      <c r="O273" s="58"/>
      <c r="P273" s="160">
        <f>O273*H273</f>
        <v>0</v>
      </c>
      <c r="Q273" s="160">
        <v>7.2500000000000004E-3</v>
      </c>
      <c r="R273" s="160">
        <f>Q273*H273</f>
        <v>3.0522500000000001E-2</v>
      </c>
      <c r="S273" s="160">
        <v>0</v>
      </c>
      <c r="T273" s="161">
        <f>S273*H273</f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162" t="s">
        <v>217</v>
      </c>
      <c r="AT273" s="162" t="s">
        <v>213</v>
      </c>
      <c r="AU273" s="162" t="s">
        <v>89</v>
      </c>
      <c r="AY273" s="17" t="s">
        <v>211</v>
      </c>
      <c r="BE273" s="163">
        <f>IF(N273="základná",J273,0)</f>
        <v>0</v>
      </c>
      <c r="BF273" s="163">
        <f>IF(N273="znížená",J273,0)</f>
        <v>0</v>
      </c>
      <c r="BG273" s="163">
        <f>IF(N273="zákl. prenesená",J273,0)</f>
        <v>0</v>
      </c>
      <c r="BH273" s="163">
        <f>IF(N273="zníž. prenesená",J273,0)</f>
        <v>0</v>
      </c>
      <c r="BI273" s="163">
        <f>IF(N273="nulová",J273,0)</f>
        <v>0</v>
      </c>
      <c r="BJ273" s="17" t="s">
        <v>89</v>
      </c>
      <c r="BK273" s="164">
        <f>ROUND(I273*H273,3)</f>
        <v>0</v>
      </c>
      <c r="BL273" s="17" t="s">
        <v>217</v>
      </c>
      <c r="BM273" s="162" t="s">
        <v>425</v>
      </c>
    </row>
    <row r="274" spans="1:65" s="14" customFormat="1" ht="12">
      <c r="B274" s="173"/>
      <c r="D274" s="166" t="s">
        <v>219</v>
      </c>
      <c r="E274" s="174" t="s">
        <v>1</v>
      </c>
      <c r="F274" s="175" t="s">
        <v>426</v>
      </c>
      <c r="H274" s="176">
        <v>3.835</v>
      </c>
      <c r="I274" s="177"/>
      <c r="L274" s="173"/>
      <c r="M274" s="178"/>
      <c r="N274" s="179"/>
      <c r="O274" s="179"/>
      <c r="P274" s="179"/>
      <c r="Q274" s="179"/>
      <c r="R274" s="179"/>
      <c r="S274" s="179"/>
      <c r="T274" s="180"/>
      <c r="AT274" s="174" t="s">
        <v>219</v>
      </c>
      <c r="AU274" s="174" t="s">
        <v>89</v>
      </c>
      <c r="AV274" s="14" t="s">
        <v>89</v>
      </c>
      <c r="AW274" s="14" t="s">
        <v>30</v>
      </c>
      <c r="AX274" s="14" t="s">
        <v>76</v>
      </c>
      <c r="AY274" s="174" t="s">
        <v>211</v>
      </c>
    </row>
    <row r="275" spans="1:65" s="14" customFormat="1" ht="12">
      <c r="B275" s="173"/>
      <c r="D275" s="166" t="s">
        <v>219</v>
      </c>
      <c r="E275" s="174" t="s">
        <v>1</v>
      </c>
      <c r="F275" s="175" t="s">
        <v>427</v>
      </c>
      <c r="H275" s="176">
        <v>0.375</v>
      </c>
      <c r="I275" s="177"/>
      <c r="L275" s="173"/>
      <c r="M275" s="178"/>
      <c r="N275" s="179"/>
      <c r="O275" s="179"/>
      <c r="P275" s="179"/>
      <c r="Q275" s="179"/>
      <c r="R275" s="179"/>
      <c r="S275" s="179"/>
      <c r="T275" s="180"/>
      <c r="AT275" s="174" t="s">
        <v>219</v>
      </c>
      <c r="AU275" s="174" t="s">
        <v>89</v>
      </c>
      <c r="AV275" s="14" t="s">
        <v>89</v>
      </c>
      <c r="AW275" s="14" t="s">
        <v>30</v>
      </c>
      <c r="AX275" s="14" t="s">
        <v>76</v>
      </c>
      <c r="AY275" s="174" t="s">
        <v>211</v>
      </c>
    </row>
    <row r="276" spans="1:65" s="15" customFormat="1" ht="12">
      <c r="B276" s="181"/>
      <c r="D276" s="166" t="s">
        <v>219</v>
      </c>
      <c r="E276" s="182" t="s">
        <v>1</v>
      </c>
      <c r="F276" s="183" t="s">
        <v>233</v>
      </c>
      <c r="H276" s="184">
        <v>4.21</v>
      </c>
      <c r="I276" s="185"/>
      <c r="L276" s="181"/>
      <c r="M276" s="186"/>
      <c r="N276" s="187"/>
      <c r="O276" s="187"/>
      <c r="P276" s="187"/>
      <c r="Q276" s="187"/>
      <c r="R276" s="187"/>
      <c r="S276" s="187"/>
      <c r="T276" s="188"/>
      <c r="AT276" s="182" t="s">
        <v>219</v>
      </c>
      <c r="AU276" s="182" t="s">
        <v>89</v>
      </c>
      <c r="AV276" s="15" t="s">
        <v>217</v>
      </c>
      <c r="AW276" s="15" t="s">
        <v>30</v>
      </c>
      <c r="AX276" s="15" t="s">
        <v>83</v>
      </c>
      <c r="AY276" s="182" t="s">
        <v>211</v>
      </c>
    </row>
    <row r="277" spans="1:65" s="2" customFormat="1" ht="24.25" customHeight="1">
      <c r="A277" s="32"/>
      <c r="B277" s="150"/>
      <c r="C277" s="151" t="s">
        <v>428</v>
      </c>
      <c r="D277" s="151" t="s">
        <v>213</v>
      </c>
      <c r="E277" s="152" t="s">
        <v>429</v>
      </c>
      <c r="F277" s="153" t="s">
        <v>430</v>
      </c>
      <c r="G277" s="154" t="s">
        <v>216</v>
      </c>
      <c r="H277" s="155">
        <v>4.21</v>
      </c>
      <c r="I277" s="156"/>
      <c r="J277" s="155">
        <f>ROUND(I277*H277,3)</f>
        <v>0</v>
      </c>
      <c r="K277" s="157"/>
      <c r="L277" s="33"/>
      <c r="M277" s="158" t="s">
        <v>1</v>
      </c>
      <c r="N277" s="159" t="s">
        <v>42</v>
      </c>
      <c r="O277" s="58"/>
      <c r="P277" s="160">
        <f>O277*H277</f>
        <v>0</v>
      </c>
      <c r="Q277" s="160">
        <v>0</v>
      </c>
      <c r="R277" s="160">
        <f>Q277*H277</f>
        <v>0</v>
      </c>
      <c r="S277" s="160">
        <v>0</v>
      </c>
      <c r="T277" s="161">
        <f>S277*H277</f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162" t="s">
        <v>217</v>
      </c>
      <c r="AT277" s="162" t="s">
        <v>213</v>
      </c>
      <c r="AU277" s="162" t="s">
        <v>89</v>
      </c>
      <c r="AY277" s="17" t="s">
        <v>211</v>
      </c>
      <c r="BE277" s="163">
        <f>IF(N277="základná",J277,0)</f>
        <v>0</v>
      </c>
      <c r="BF277" s="163">
        <f>IF(N277="znížená",J277,0)</f>
        <v>0</v>
      </c>
      <c r="BG277" s="163">
        <f>IF(N277="zákl. prenesená",J277,0)</f>
        <v>0</v>
      </c>
      <c r="BH277" s="163">
        <f>IF(N277="zníž. prenesená",J277,0)</f>
        <v>0</v>
      </c>
      <c r="BI277" s="163">
        <f>IF(N277="nulová",J277,0)</f>
        <v>0</v>
      </c>
      <c r="BJ277" s="17" t="s">
        <v>89</v>
      </c>
      <c r="BK277" s="164">
        <f>ROUND(I277*H277,3)</f>
        <v>0</v>
      </c>
      <c r="BL277" s="17" t="s">
        <v>217</v>
      </c>
      <c r="BM277" s="162" t="s">
        <v>431</v>
      </c>
    </row>
    <row r="278" spans="1:65" s="2" customFormat="1" ht="24.25" customHeight="1">
      <c r="A278" s="32"/>
      <c r="B278" s="150"/>
      <c r="C278" s="151" t="s">
        <v>432</v>
      </c>
      <c r="D278" s="151" t="s">
        <v>213</v>
      </c>
      <c r="E278" s="152" t="s">
        <v>433</v>
      </c>
      <c r="F278" s="153" t="s">
        <v>434</v>
      </c>
      <c r="G278" s="154" t="s">
        <v>216</v>
      </c>
      <c r="H278" s="155">
        <v>2.4569999999999999</v>
      </c>
      <c r="I278" s="156"/>
      <c r="J278" s="155">
        <f>ROUND(I278*H278,3)</f>
        <v>0</v>
      </c>
      <c r="K278" s="157"/>
      <c r="L278" s="33"/>
      <c r="M278" s="158" t="s">
        <v>1</v>
      </c>
      <c r="N278" s="159" t="s">
        <v>42</v>
      </c>
      <c r="O278" s="58"/>
      <c r="P278" s="160">
        <f>O278*H278</f>
        <v>0</v>
      </c>
      <c r="Q278" s="160">
        <v>0.20482</v>
      </c>
      <c r="R278" s="160">
        <f>Q278*H278</f>
        <v>0.50324274000000002</v>
      </c>
      <c r="S278" s="160">
        <v>0</v>
      </c>
      <c r="T278" s="161">
        <f>S278*H278</f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162" t="s">
        <v>217</v>
      </c>
      <c r="AT278" s="162" t="s">
        <v>213</v>
      </c>
      <c r="AU278" s="162" t="s">
        <v>89</v>
      </c>
      <c r="AY278" s="17" t="s">
        <v>211</v>
      </c>
      <c r="BE278" s="163">
        <f>IF(N278="základná",J278,0)</f>
        <v>0</v>
      </c>
      <c r="BF278" s="163">
        <f>IF(N278="znížená",J278,0)</f>
        <v>0</v>
      </c>
      <c r="BG278" s="163">
        <f>IF(N278="zákl. prenesená",J278,0)</f>
        <v>0</v>
      </c>
      <c r="BH278" s="163">
        <f>IF(N278="zníž. prenesená",J278,0)</f>
        <v>0</v>
      </c>
      <c r="BI278" s="163">
        <f>IF(N278="nulová",J278,0)</f>
        <v>0</v>
      </c>
      <c r="BJ278" s="17" t="s">
        <v>89</v>
      </c>
      <c r="BK278" s="164">
        <f>ROUND(I278*H278,3)</f>
        <v>0</v>
      </c>
      <c r="BL278" s="17" t="s">
        <v>217</v>
      </c>
      <c r="BM278" s="162" t="s">
        <v>435</v>
      </c>
    </row>
    <row r="279" spans="1:65" s="14" customFormat="1" ht="12">
      <c r="B279" s="173"/>
      <c r="D279" s="166" t="s">
        <v>219</v>
      </c>
      <c r="E279" s="174" t="s">
        <v>1</v>
      </c>
      <c r="F279" s="175" t="s">
        <v>436</v>
      </c>
      <c r="H279" s="176">
        <v>2.4569999999999999</v>
      </c>
      <c r="I279" s="177"/>
      <c r="L279" s="173"/>
      <c r="M279" s="178"/>
      <c r="N279" s="179"/>
      <c r="O279" s="179"/>
      <c r="P279" s="179"/>
      <c r="Q279" s="179"/>
      <c r="R279" s="179"/>
      <c r="S279" s="179"/>
      <c r="T279" s="180"/>
      <c r="AT279" s="174" t="s">
        <v>219</v>
      </c>
      <c r="AU279" s="174" t="s">
        <v>89</v>
      </c>
      <c r="AV279" s="14" t="s">
        <v>89</v>
      </c>
      <c r="AW279" s="14" t="s">
        <v>30</v>
      </c>
      <c r="AX279" s="14" t="s">
        <v>83</v>
      </c>
      <c r="AY279" s="174" t="s">
        <v>211</v>
      </c>
    </row>
    <row r="280" spans="1:65" s="2" customFormat="1" ht="24.25" customHeight="1">
      <c r="A280" s="32"/>
      <c r="B280" s="150"/>
      <c r="C280" s="151" t="s">
        <v>437</v>
      </c>
      <c r="D280" s="151" t="s">
        <v>213</v>
      </c>
      <c r="E280" s="152" t="s">
        <v>438</v>
      </c>
      <c r="F280" s="153" t="s">
        <v>439</v>
      </c>
      <c r="G280" s="154" t="s">
        <v>216</v>
      </c>
      <c r="H280" s="155">
        <v>6.9429999999999996</v>
      </c>
      <c r="I280" s="156"/>
      <c r="J280" s="155">
        <f>ROUND(I280*H280,3)</f>
        <v>0</v>
      </c>
      <c r="K280" s="157"/>
      <c r="L280" s="33"/>
      <c r="M280" s="158" t="s">
        <v>1</v>
      </c>
      <c r="N280" s="159" t="s">
        <v>42</v>
      </c>
      <c r="O280" s="58"/>
      <c r="P280" s="160">
        <f>O280*H280</f>
        <v>0</v>
      </c>
      <c r="Q280" s="160">
        <v>7.102E-2</v>
      </c>
      <c r="R280" s="160">
        <f>Q280*H280</f>
        <v>0.49309185999999999</v>
      </c>
      <c r="S280" s="160">
        <v>0</v>
      </c>
      <c r="T280" s="161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162" t="s">
        <v>217</v>
      </c>
      <c r="AT280" s="162" t="s">
        <v>213</v>
      </c>
      <c r="AU280" s="162" t="s">
        <v>89</v>
      </c>
      <c r="AY280" s="17" t="s">
        <v>211</v>
      </c>
      <c r="BE280" s="163">
        <f>IF(N280="základná",J280,0)</f>
        <v>0</v>
      </c>
      <c r="BF280" s="163">
        <f>IF(N280="znížená",J280,0)</f>
        <v>0</v>
      </c>
      <c r="BG280" s="163">
        <f>IF(N280="zákl. prenesená",J280,0)</f>
        <v>0</v>
      </c>
      <c r="BH280" s="163">
        <f>IF(N280="zníž. prenesená",J280,0)</f>
        <v>0</v>
      </c>
      <c r="BI280" s="163">
        <f>IF(N280="nulová",J280,0)</f>
        <v>0</v>
      </c>
      <c r="BJ280" s="17" t="s">
        <v>89</v>
      </c>
      <c r="BK280" s="164">
        <f>ROUND(I280*H280,3)</f>
        <v>0</v>
      </c>
      <c r="BL280" s="17" t="s">
        <v>217</v>
      </c>
      <c r="BM280" s="162" t="s">
        <v>440</v>
      </c>
    </row>
    <row r="281" spans="1:65" s="14" customFormat="1" ht="12">
      <c r="B281" s="173"/>
      <c r="D281" s="166" t="s">
        <v>219</v>
      </c>
      <c r="E281" s="174" t="s">
        <v>1</v>
      </c>
      <c r="F281" s="175" t="s">
        <v>441</v>
      </c>
      <c r="H281" s="176">
        <v>5.5250000000000004</v>
      </c>
      <c r="I281" s="177"/>
      <c r="L281" s="173"/>
      <c r="M281" s="178"/>
      <c r="N281" s="179"/>
      <c r="O281" s="179"/>
      <c r="P281" s="179"/>
      <c r="Q281" s="179"/>
      <c r="R281" s="179"/>
      <c r="S281" s="179"/>
      <c r="T281" s="180"/>
      <c r="AT281" s="174" t="s">
        <v>219</v>
      </c>
      <c r="AU281" s="174" t="s">
        <v>89</v>
      </c>
      <c r="AV281" s="14" t="s">
        <v>89</v>
      </c>
      <c r="AW281" s="14" t="s">
        <v>30</v>
      </c>
      <c r="AX281" s="14" t="s">
        <v>76</v>
      </c>
      <c r="AY281" s="174" t="s">
        <v>211</v>
      </c>
    </row>
    <row r="282" spans="1:65" s="14" customFormat="1" ht="12">
      <c r="B282" s="173"/>
      <c r="D282" s="166" t="s">
        <v>219</v>
      </c>
      <c r="E282" s="174" t="s">
        <v>1</v>
      </c>
      <c r="F282" s="175" t="s">
        <v>442</v>
      </c>
      <c r="H282" s="176">
        <v>1.4179999999999999</v>
      </c>
      <c r="I282" s="177"/>
      <c r="L282" s="173"/>
      <c r="M282" s="178"/>
      <c r="N282" s="179"/>
      <c r="O282" s="179"/>
      <c r="P282" s="179"/>
      <c r="Q282" s="179"/>
      <c r="R282" s="179"/>
      <c r="S282" s="179"/>
      <c r="T282" s="180"/>
      <c r="AT282" s="174" t="s">
        <v>219</v>
      </c>
      <c r="AU282" s="174" t="s">
        <v>89</v>
      </c>
      <c r="AV282" s="14" t="s">
        <v>89</v>
      </c>
      <c r="AW282" s="14" t="s">
        <v>30</v>
      </c>
      <c r="AX282" s="14" t="s">
        <v>76</v>
      </c>
      <c r="AY282" s="174" t="s">
        <v>211</v>
      </c>
    </row>
    <row r="283" spans="1:65" s="15" customFormat="1" ht="12">
      <c r="B283" s="181"/>
      <c r="D283" s="166" t="s">
        <v>219</v>
      </c>
      <c r="E283" s="182" t="s">
        <v>1</v>
      </c>
      <c r="F283" s="183" t="s">
        <v>233</v>
      </c>
      <c r="H283" s="184">
        <v>6.9429999999999996</v>
      </c>
      <c r="I283" s="185"/>
      <c r="L283" s="181"/>
      <c r="M283" s="186"/>
      <c r="N283" s="187"/>
      <c r="O283" s="187"/>
      <c r="P283" s="187"/>
      <c r="Q283" s="187"/>
      <c r="R283" s="187"/>
      <c r="S283" s="187"/>
      <c r="T283" s="188"/>
      <c r="AT283" s="182" t="s">
        <v>219</v>
      </c>
      <c r="AU283" s="182" t="s">
        <v>89</v>
      </c>
      <c r="AV283" s="15" t="s">
        <v>217</v>
      </c>
      <c r="AW283" s="15" t="s">
        <v>30</v>
      </c>
      <c r="AX283" s="15" t="s">
        <v>83</v>
      </c>
      <c r="AY283" s="182" t="s">
        <v>211</v>
      </c>
    </row>
    <row r="284" spans="1:65" s="2" customFormat="1" ht="38" customHeight="1">
      <c r="A284" s="32"/>
      <c r="B284" s="150"/>
      <c r="C284" s="151" t="s">
        <v>443</v>
      </c>
      <c r="D284" s="151" t="s">
        <v>213</v>
      </c>
      <c r="E284" s="152" t="s">
        <v>444</v>
      </c>
      <c r="F284" s="153" t="s">
        <v>445</v>
      </c>
      <c r="G284" s="154" t="s">
        <v>216</v>
      </c>
      <c r="H284" s="155">
        <v>46.654000000000003</v>
      </c>
      <c r="I284" s="156"/>
      <c r="J284" s="155">
        <f>ROUND(I284*H284,3)</f>
        <v>0</v>
      </c>
      <c r="K284" s="157"/>
      <c r="L284" s="33"/>
      <c r="M284" s="158" t="s">
        <v>1</v>
      </c>
      <c r="N284" s="159" t="s">
        <v>42</v>
      </c>
      <c r="O284" s="58"/>
      <c r="P284" s="160">
        <f>O284*H284</f>
        <v>0</v>
      </c>
      <c r="Q284" s="160">
        <v>0.10495</v>
      </c>
      <c r="R284" s="160">
        <f>Q284*H284</f>
        <v>4.8963373000000008</v>
      </c>
      <c r="S284" s="160">
        <v>0</v>
      </c>
      <c r="T284" s="161">
        <f>S284*H284</f>
        <v>0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162" t="s">
        <v>217</v>
      </c>
      <c r="AT284" s="162" t="s">
        <v>213</v>
      </c>
      <c r="AU284" s="162" t="s">
        <v>89</v>
      </c>
      <c r="AY284" s="17" t="s">
        <v>211</v>
      </c>
      <c r="BE284" s="163">
        <f>IF(N284="základná",J284,0)</f>
        <v>0</v>
      </c>
      <c r="BF284" s="163">
        <f>IF(N284="znížená",J284,0)</f>
        <v>0</v>
      </c>
      <c r="BG284" s="163">
        <f>IF(N284="zákl. prenesená",J284,0)</f>
        <v>0</v>
      </c>
      <c r="BH284" s="163">
        <f>IF(N284="zníž. prenesená",J284,0)</f>
        <v>0</v>
      </c>
      <c r="BI284" s="163">
        <f>IF(N284="nulová",J284,0)</f>
        <v>0</v>
      </c>
      <c r="BJ284" s="17" t="s">
        <v>89</v>
      </c>
      <c r="BK284" s="164">
        <f>ROUND(I284*H284,3)</f>
        <v>0</v>
      </c>
      <c r="BL284" s="17" t="s">
        <v>217</v>
      </c>
      <c r="BM284" s="162" t="s">
        <v>446</v>
      </c>
    </row>
    <row r="285" spans="1:65" s="14" customFormat="1" ht="12">
      <c r="B285" s="173"/>
      <c r="D285" s="166" t="s">
        <v>219</v>
      </c>
      <c r="E285" s="174" t="s">
        <v>1</v>
      </c>
      <c r="F285" s="175" t="s">
        <v>447</v>
      </c>
      <c r="H285" s="176">
        <v>1.9219999999999999</v>
      </c>
      <c r="I285" s="177"/>
      <c r="L285" s="173"/>
      <c r="M285" s="178"/>
      <c r="N285" s="179"/>
      <c r="O285" s="179"/>
      <c r="P285" s="179"/>
      <c r="Q285" s="179"/>
      <c r="R285" s="179"/>
      <c r="S285" s="179"/>
      <c r="T285" s="180"/>
      <c r="AT285" s="174" t="s">
        <v>219</v>
      </c>
      <c r="AU285" s="174" t="s">
        <v>89</v>
      </c>
      <c r="AV285" s="14" t="s">
        <v>89</v>
      </c>
      <c r="AW285" s="14" t="s">
        <v>30</v>
      </c>
      <c r="AX285" s="14" t="s">
        <v>76</v>
      </c>
      <c r="AY285" s="174" t="s">
        <v>211</v>
      </c>
    </row>
    <row r="286" spans="1:65" s="14" customFormat="1" ht="12">
      <c r="B286" s="173"/>
      <c r="D286" s="166" t="s">
        <v>219</v>
      </c>
      <c r="E286" s="174" t="s">
        <v>1</v>
      </c>
      <c r="F286" s="175" t="s">
        <v>448</v>
      </c>
      <c r="H286" s="176">
        <v>15.438000000000001</v>
      </c>
      <c r="I286" s="177"/>
      <c r="L286" s="173"/>
      <c r="M286" s="178"/>
      <c r="N286" s="179"/>
      <c r="O286" s="179"/>
      <c r="P286" s="179"/>
      <c r="Q286" s="179"/>
      <c r="R286" s="179"/>
      <c r="S286" s="179"/>
      <c r="T286" s="180"/>
      <c r="AT286" s="174" t="s">
        <v>219</v>
      </c>
      <c r="AU286" s="174" t="s">
        <v>89</v>
      </c>
      <c r="AV286" s="14" t="s">
        <v>89</v>
      </c>
      <c r="AW286" s="14" t="s">
        <v>30</v>
      </c>
      <c r="AX286" s="14" t="s">
        <v>76</v>
      </c>
      <c r="AY286" s="174" t="s">
        <v>211</v>
      </c>
    </row>
    <row r="287" spans="1:65" s="14" customFormat="1" ht="12">
      <c r="B287" s="173"/>
      <c r="D287" s="166" t="s">
        <v>219</v>
      </c>
      <c r="E287" s="174" t="s">
        <v>1</v>
      </c>
      <c r="F287" s="175" t="s">
        <v>449</v>
      </c>
      <c r="H287" s="176">
        <v>11.788</v>
      </c>
      <c r="I287" s="177"/>
      <c r="L287" s="173"/>
      <c r="M287" s="178"/>
      <c r="N287" s="179"/>
      <c r="O287" s="179"/>
      <c r="P287" s="179"/>
      <c r="Q287" s="179"/>
      <c r="R287" s="179"/>
      <c r="S287" s="179"/>
      <c r="T287" s="180"/>
      <c r="AT287" s="174" t="s">
        <v>219</v>
      </c>
      <c r="AU287" s="174" t="s">
        <v>89</v>
      </c>
      <c r="AV287" s="14" t="s">
        <v>89</v>
      </c>
      <c r="AW287" s="14" t="s">
        <v>30</v>
      </c>
      <c r="AX287" s="14" t="s">
        <v>76</v>
      </c>
      <c r="AY287" s="174" t="s">
        <v>211</v>
      </c>
    </row>
    <row r="288" spans="1:65" s="14" customFormat="1" ht="12">
      <c r="B288" s="173"/>
      <c r="D288" s="166" t="s">
        <v>219</v>
      </c>
      <c r="E288" s="174" t="s">
        <v>1</v>
      </c>
      <c r="F288" s="175" t="s">
        <v>450</v>
      </c>
      <c r="H288" s="176">
        <v>14.3</v>
      </c>
      <c r="I288" s="177"/>
      <c r="L288" s="173"/>
      <c r="M288" s="178"/>
      <c r="N288" s="179"/>
      <c r="O288" s="179"/>
      <c r="P288" s="179"/>
      <c r="Q288" s="179"/>
      <c r="R288" s="179"/>
      <c r="S288" s="179"/>
      <c r="T288" s="180"/>
      <c r="AT288" s="174" t="s">
        <v>219</v>
      </c>
      <c r="AU288" s="174" t="s">
        <v>89</v>
      </c>
      <c r="AV288" s="14" t="s">
        <v>89</v>
      </c>
      <c r="AW288" s="14" t="s">
        <v>30</v>
      </c>
      <c r="AX288" s="14" t="s">
        <v>76</v>
      </c>
      <c r="AY288" s="174" t="s">
        <v>211</v>
      </c>
    </row>
    <row r="289" spans="1:65" s="14" customFormat="1" ht="12">
      <c r="B289" s="173"/>
      <c r="D289" s="166" t="s">
        <v>219</v>
      </c>
      <c r="E289" s="174" t="s">
        <v>1</v>
      </c>
      <c r="F289" s="175" t="s">
        <v>451</v>
      </c>
      <c r="H289" s="176">
        <v>3.206</v>
      </c>
      <c r="I289" s="177"/>
      <c r="L289" s="173"/>
      <c r="M289" s="178"/>
      <c r="N289" s="179"/>
      <c r="O289" s="179"/>
      <c r="P289" s="179"/>
      <c r="Q289" s="179"/>
      <c r="R289" s="179"/>
      <c r="S289" s="179"/>
      <c r="T289" s="180"/>
      <c r="AT289" s="174" t="s">
        <v>219</v>
      </c>
      <c r="AU289" s="174" t="s">
        <v>89</v>
      </c>
      <c r="AV289" s="14" t="s">
        <v>89</v>
      </c>
      <c r="AW289" s="14" t="s">
        <v>30</v>
      </c>
      <c r="AX289" s="14" t="s">
        <v>76</v>
      </c>
      <c r="AY289" s="174" t="s">
        <v>211</v>
      </c>
    </row>
    <row r="290" spans="1:65" s="15" customFormat="1" ht="12">
      <c r="B290" s="181"/>
      <c r="D290" s="166" t="s">
        <v>219</v>
      </c>
      <c r="E290" s="182" t="s">
        <v>1</v>
      </c>
      <c r="F290" s="183" t="s">
        <v>233</v>
      </c>
      <c r="H290" s="184">
        <v>46.654000000000003</v>
      </c>
      <c r="I290" s="185"/>
      <c r="L290" s="181"/>
      <c r="M290" s="186"/>
      <c r="N290" s="187"/>
      <c r="O290" s="187"/>
      <c r="P290" s="187"/>
      <c r="Q290" s="187"/>
      <c r="R290" s="187"/>
      <c r="S290" s="187"/>
      <c r="T290" s="188"/>
      <c r="AT290" s="182" t="s">
        <v>219</v>
      </c>
      <c r="AU290" s="182" t="s">
        <v>89</v>
      </c>
      <c r="AV290" s="15" t="s">
        <v>217</v>
      </c>
      <c r="AW290" s="15" t="s">
        <v>30</v>
      </c>
      <c r="AX290" s="15" t="s">
        <v>83</v>
      </c>
      <c r="AY290" s="182" t="s">
        <v>211</v>
      </c>
    </row>
    <row r="291" spans="1:65" s="12" customFormat="1" ht="23" customHeight="1">
      <c r="B291" s="137"/>
      <c r="D291" s="138" t="s">
        <v>75</v>
      </c>
      <c r="E291" s="148" t="s">
        <v>217</v>
      </c>
      <c r="F291" s="148" t="s">
        <v>452</v>
      </c>
      <c r="I291" s="140"/>
      <c r="J291" s="149">
        <f>BK291</f>
        <v>0</v>
      </c>
      <c r="L291" s="137"/>
      <c r="M291" s="142"/>
      <c r="N291" s="143"/>
      <c r="O291" s="143"/>
      <c r="P291" s="144">
        <f>SUM(P292:P324)</f>
        <v>0</v>
      </c>
      <c r="Q291" s="143"/>
      <c r="R291" s="144">
        <f>SUM(R292:R324)</f>
        <v>102.08670926000001</v>
      </c>
      <c r="S291" s="143"/>
      <c r="T291" s="145">
        <f>SUM(T292:T324)</f>
        <v>0</v>
      </c>
      <c r="AR291" s="138" t="s">
        <v>83</v>
      </c>
      <c r="AT291" s="146" t="s">
        <v>75</v>
      </c>
      <c r="AU291" s="146" t="s">
        <v>83</v>
      </c>
      <c r="AY291" s="138" t="s">
        <v>211</v>
      </c>
      <c r="BK291" s="147">
        <f>SUM(BK292:BK324)</f>
        <v>0</v>
      </c>
    </row>
    <row r="292" spans="1:65" s="2" customFormat="1" ht="38" customHeight="1">
      <c r="A292" s="32"/>
      <c r="B292" s="150"/>
      <c r="C292" s="151" t="s">
        <v>453</v>
      </c>
      <c r="D292" s="151" t="s">
        <v>213</v>
      </c>
      <c r="E292" s="152" t="s">
        <v>454</v>
      </c>
      <c r="F292" s="153" t="s">
        <v>455</v>
      </c>
      <c r="G292" s="154" t="s">
        <v>216</v>
      </c>
      <c r="H292" s="155">
        <v>33.74</v>
      </c>
      <c r="I292" s="156"/>
      <c r="J292" s="155">
        <f>ROUND(I292*H292,3)</f>
        <v>0</v>
      </c>
      <c r="K292" s="157"/>
      <c r="L292" s="33"/>
      <c r="M292" s="158" t="s">
        <v>1</v>
      </c>
      <c r="N292" s="159" t="s">
        <v>42</v>
      </c>
      <c r="O292" s="58"/>
      <c r="P292" s="160">
        <f>O292*H292</f>
        <v>0</v>
      </c>
      <c r="Q292" s="160">
        <v>0.35720000000000002</v>
      </c>
      <c r="R292" s="160">
        <f>Q292*H292</f>
        <v>12.051928000000002</v>
      </c>
      <c r="S292" s="160">
        <v>0</v>
      </c>
      <c r="T292" s="161">
        <f>S292*H292</f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162" t="s">
        <v>217</v>
      </c>
      <c r="AT292" s="162" t="s">
        <v>213</v>
      </c>
      <c r="AU292" s="162" t="s">
        <v>89</v>
      </c>
      <c r="AY292" s="17" t="s">
        <v>211</v>
      </c>
      <c r="BE292" s="163">
        <f>IF(N292="základná",J292,0)</f>
        <v>0</v>
      </c>
      <c r="BF292" s="163">
        <f>IF(N292="znížená",J292,0)</f>
        <v>0</v>
      </c>
      <c r="BG292" s="163">
        <f>IF(N292="zákl. prenesená",J292,0)</f>
        <v>0</v>
      </c>
      <c r="BH292" s="163">
        <f>IF(N292="zníž. prenesená",J292,0)</f>
        <v>0</v>
      </c>
      <c r="BI292" s="163">
        <f>IF(N292="nulová",J292,0)</f>
        <v>0</v>
      </c>
      <c r="BJ292" s="17" t="s">
        <v>89</v>
      </c>
      <c r="BK292" s="164">
        <f>ROUND(I292*H292,3)</f>
        <v>0</v>
      </c>
      <c r="BL292" s="17" t="s">
        <v>217</v>
      </c>
      <c r="BM292" s="162" t="s">
        <v>456</v>
      </c>
    </row>
    <row r="293" spans="1:65" s="14" customFormat="1" ht="12">
      <c r="B293" s="173"/>
      <c r="D293" s="166" t="s">
        <v>219</v>
      </c>
      <c r="E293" s="174" t="s">
        <v>1</v>
      </c>
      <c r="F293" s="175" t="s">
        <v>457</v>
      </c>
      <c r="H293" s="176">
        <v>33.74</v>
      </c>
      <c r="I293" s="177"/>
      <c r="L293" s="173"/>
      <c r="M293" s="178"/>
      <c r="N293" s="179"/>
      <c r="O293" s="179"/>
      <c r="P293" s="179"/>
      <c r="Q293" s="179"/>
      <c r="R293" s="179"/>
      <c r="S293" s="179"/>
      <c r="T293" s="180"/>
      <c r="AT293" s="174" t="s">
        <v>219</v>
      </c>
      <c r="AU293" s="174" t="s">
        <v>89</v>
      </c>
      <c r="AV293" s="14" t="s">
        <v>89</v>
      </c>
      <c r="AW293" s="14" t="s">
        <v>30</v>
      </c>
      <c r="AX293" s="14" t="s">
        <v>83</v>
      </c>
      <c r="AY293" s="174" t="s">
        <v>211</v>
      </c>
    </row>
    <row r="294" spans="1:65" s="2" customFormat="1" ht="38" customHeight="1">
      <c r="A294" s="32"/>
      <c r="B294" s="150"/>
      <c r="C294" s="151" t="s">
        <v>458</v>
      </c>
      <c r="D294" s="151" t="s">
        <v>213</v>
      </c>
      <c r="E294" s="152" t="s">
        <v>459</v>
      </c>
      <c r="F294" s="153" t="s">
        <v>460</v>
      </c>
      <c r="G294" s="154" t="s">
        <v>216</v>
      </c>
      <c r="H294" s="155">
        <v>56.4</v>
      </c>
      <c r="I294" s="156"/>
      <c r="J294" s="155">
        <f>ROUND(I294*H294,3)</f>
        <v>0</v>
      </c>
      <c r="K294" s="157"/>
      <c r="L294" s="33"/>
      <c r="M294" s="158" t="s">
        <v>1</v>
      </c>
      <c r="N294" s="159" t="s">
        <v>42</v>
      </c>
      <c r="O294" s="58"/>
      <c r="P294" s="160">
        <f>O294*H294</f>
        <v>0</v>
      </c>
      <c r="Q294" s="160">
        <v>0.35996</v>
      </c>
      <c r="R294" s="160">
        <f>Q294*H294</f>
        <v>20.301743999999999</v>
      </c>
      <c r="S294" s="160">
        <v>0</v>
      </c>
      <c r="T294" s="161">
        <f>S294*H294</f>
        <v>0</v>
      </c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R294" s="162" t="s">
        <v>217</v>
      </c>
      <c r="AT294" s="162" t="s">
        <v>213</v>
      </c>
      <c r="AU294" s="162" t="s">
        <v>89</v>
      </c>
      <c r="AY294" s="17" t="s">
        <v>211</v>
      </c>
      <c r="BE294" s="163">
        <f>IF(N294="základná",J294,0)</f>
        <v>0</v>
      </c>
      <c r="BF294" s="163">
        <f>IF(N294="znížená",J294,0)</f>
        <v>0</v>
      </c>
      <c r="BG294" s="163">
        <f>IF(N294="zákl. prenesená",J294,0)</f>
        <v>0</v>
      </c>
      <c r="BH294" s="163">
        <f>IF(N294="zníž. prenesená",J294,0)</f>
        <v>0</v>
      </c>
      <c r="BI294" s="163">
        <f>IF(N294="nulová",J294,0)</f>
        <v>0</v>
      </c>
      <c r="BJ294" s="17" t="s">
        <v>89</v>
      </c>
      <c r="BK294" s="164">
        <f>ROUND(I294*H294,3)</f>
        <v>0</v>
      </c>
      <c r="BL294" s="17" t="s">
        <v>217</v>
      </c>
      <c r="BM294" s="162" t="s">
        <v>461</v>
      </c>
    </row>
    <row r="295" spans="1:65" s="14" customFormat="1" ht="12">
      <c r="B295" s="173"/>
      <c r="D295" s="166" t="s">
        <v>219</v>
      </c>
      <c r="E295" s="174" t="s">
        <v>1</v>
      </c>
      <c r="F295" s="175" t="s">
        <v>462</v>
      </c>
      <c r="H295" s="176">
        <v>56.4</v>
      </c>
      <c r="I295" s="177"/>
      <c r="L295" s="173"/>
      <c r="M295" s="178"/>
      <c r="N295" s="179"/>
      <c r="O295" s="179"/>
      <c r="P295" s="179"/>
      <c r="Q295" s="179"/>
      <c r="R295" s="179"/>
      <c r="S295" s="179"/>
      <c r="T295" s="180"/>
      <c r="AT295" s="174" t="s">
        <v>219</v>
      </c>
      <c r="AU295" s="174" t="s">
        <v>89</v>
      </c>
      <c r="AV295" s="14" t="s">
        <v>89</v>
      </c>
      <c r="AW295" s="14" t="s">
        <v>30</v>
      </c>
      <c r="AX295" s="14" t="s">
        <v>83</v>
      </c>
      <c r="AY295" s="174" t="s">
        <v>211</v>
      </c>
    </row>
    <row r="296" spans="1:65" s="2" customFormat="1" ht="38" customHeight="1">
      <c r="A296" s="32"/>
      <c r="B296" s="150"/>
      <c r="C296" s="151" t="s">
        <v>463</v>
      </c>
      <c r="D296" s="151" t="s">
        <v>213</v>
      </c>
      <c r="E296" s="152" t="s">
        <v>464</v>
      </c>
      <c r="F296" s="153" t="s">
        <v>465</v>
      </c>
      <c r="G296" s="154" t="s">
        <v>216</v>
      </c>
      <c r="H296" s="155">
        <v>83.471999999999994</v>
      </c>
      <c r="I296" s="156"/>
      <c r="J296" s="155">
        <f>ROUND(I296*H296,3)</f>
        <v>0</v>
      </c>
      <c r="K296" s="157"/>
      <c r="L296" s="33"/>
      <c r="M296" s="158" t="s">
        <v>1</v>
      </c>
      <c r="N296" s="159" t="s">
        <v>42</v>
      </c>
      <c r="O296" s="58"/>
      <c r="P296" s="160">
        <f>O296*H296</f>
        <v>0</v>
      </c>
      <c r="Q296" s="160">
        <v>0.36229</v>
      </c>
      <c r="R296" s="160">
        <f>Q296*H296</f>
        <v>30.241070879999999</v>
      </c>
      <c r="S296" s="160">
        <v>0</v>
      </c>
      <c r="T296" s="161">
        <f>S296*H296</f>
        <v>0</v>
      </c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R296" s="162" t="s">
        <v>217</v>
      </c>
      <c r="AT296" s="162" t="s">
        <v>213</v>
      </c>
      <c r="AU296" s="162" t="s">
        <v>89</v>
      </c>
      <c r="AY296" s="17" t="s">
        <v>211</v>
      </c>
      <c r="BE296" s="163">
        <f>IF(N296="základná",J296,0)</f>
        <v>0</v>
      </c>
      <c r="BF296" s="163">
        <f>IF(N296="znížená",J296,0)</f>
        <v>0</v>
      </c>
      <c r="BG296" s="163">
        <f>IF(N296="zákl. prenesená",J296,0)</f>
        <v>0</v>
      </c>
      <c r="BH296" s="163">
        <f>IF(N296="zníž. prenesená",J296,0)</f>
        <v>0</v>
      </c>
      <c r="BI296" s="163">
        <f>IF(N296="nulová",J296,0)</f>
        <v>0</v>
      </c>
      <c r="BJ296" s="17" t="s">
        <v>89</v>
      </c>
      <c r="BK296" s="164">
        <f>ROUND(I296*H296,3)</f>
        <v>0</v>
      </c>
      <c r="BL296" s="17" t="s">
        <v>217</v>
      </c>
      <c r="BM296" s="162" t="s">
        <v>466</v>
      </c>
    </row>
    <row r="297" spans="1:65" s="14" customFormat="1" ht="12">
      <c r="B297" s="173"/>
      <c r="D297" s="166" t="s">
        <v>219</v>
      </c>
      <c r="E297" s="174" t="s">
        <v>1</v>
      </c>
      <c r="F297" s="175" t="s">
        <v>467</v>
      </c>
      <c r="H297" s="176">
        <v>83.471999999999994</v>
      </c>
      <c r="I297" s="177"/>
      <c r="L297" s="173"/>
      <c r="M297" s="178"/>
      <c r="N297" s="179"/>
      <c r="O297" s="179"/>
      <c r="P297" s="179"/>
      <c r="Q297" s="179"/>
      <c r="R297" s="179"/>
      <c r="S297" s="179"/>
      <c r="T297" s="180"/>
      <c r="AT297" s="174" t="s">
        <v>219</v>
      </c>
      <c r="AU297" s="174" t="s">
        <v>89</v>
      </c>
      <c r="AV297" s="14" t="s">
        <v>89</v>
      </c>
      <c r="AW297" s="14" t="s">
        <v>30</v>
      </c>
      <c r="AX297" s="14" t="s">
        <v>83</v>
      </c>
      <c r="AY297" s="174" t="s">
        <v>211</v>
      </c>
    </row>
    <row r="298" spans="1:65" s="2" customFormat="1" ht="14.5" customHeight="1">
      <c r="A298" s="32"/>
      <c r="B298" s="150"/>
      <c r="C298" s="151" t="s">
        <v>468</v>
      </c>
      <c r="D298" s="151" t="s">
        <v>213</v>
      </c>
      <c r="E298" s="152" t="s">
        <v>469</v>
      </c>
      <c r="F298" s="153" t="s">
        <v>470</v>
      </c>
      <c r="G298" s="154" t="s">
        <v>216</v>
      </c>
      <c r="H298" s="155">
        <v>173.61199999999999</v>
      </c>
      <c r="I298" s="156"/>
      <c r="J298" s="155">
        <f>ROUND(I298*H298,3)</f>
        <v>0</v>
      </c>
      <c r="K298" s="157"/>
      <c r="L298" s="33"/>
      <c r="M298" s="158" t="s">
        <v>1</v>
      </c>
      <c r="N298" s="159" t="s">
        <v>42</v>
      </c>
      <c r="O298" s="58"/>
      <c r="P298" s="160">
        <f>O298*H298</f>
        <v>0</v>
      </c>
      <c r="Q298" s="160">
        <v>0.1106</v>
      </c>
      <c r="R298" s="160">
        <f>Q298*H298</f>
        <v>19.201487199999999</v>
      </c>
      <c r="S298" s="160">
        <v>0</v>
      </c>
      <c r="T298" s="161">
        <f>S298*H298</f>
        <v>0</v>
      </c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R298" s="162" t="s">
        <v>217</v>
      </c>
      <c r="AT298" s="162" t="s">
        <v>213</v>
      </c>
      <c r="AU298" s="162" t="s">
        <v>89</v>
      </c>
      <c r="AY298" s="17" t="s">
        <v>211</v>
      </c>
      <c r="BE298" s="163">
        <f>IF(N298="základná",J298,0)</f>
        <v>0</v>
      </c>
      <c r="BF298" s="163">
        <f>IF(N298="znížená",J298,0)</f>
        <v>0</v>
      </c>
      <c r="BG298" s="163">
        <f>IF(N298="zákl. prenesená",J298,0)</f>
        <v>0</v>
      </c>
      <c r="BH298" s="163">
        <f>IF(N298="zníž. prenesená",J298,0)</f>
        <v>0</v>
      </c>
      <c r="BI298" s="163">
        <f>IF(N298="nulová",J298,0)</f>
        <v>0</v>
      </c>
      <c r="BJ298" s="17" t="s">
        <v>89</v>
      </c>
      <c r="BK298" s="164">
        <f>ROUND(I298*H298,3)</f>
        <v>0</v>
      </c>
      <c r="BL298" s="17" t="s">
        <v>217</v>
      </c>
      <c r="BM298" s="162" t="s">
        <v>471</v>
      </c>
    </row>
    <row r="299" spans="1:65" s="14" customFormat="1" ht="12">
      <c r="B299" s="173"/>
      <c r="D299" s="166" t="s">
        <v>219</v>
      </c>
      <c r="E299" s="174" t="s">
        <v>1</v>
      </c>
      <c r="F299" s="175" t="s">
        <v>472</v>
      </c>
      <c r="H299" s="176">
        <v>173.61199999999999</v>
      </c>
      <c r="I299" s="177"/>
      <c r="L299" s="173"/>
      <c r="M299" s="178"/>
      <c r="N299" s="179"/>
      <c r="O299" s="179"/>
      <c r="P299" s="179"/>
      <c r="Q299" s="179"/>
      <c r="R299" s="179"/>
      <c r="S299" s="179"/>
      <c r="T299" s="180"/>
      <c r="AT299" s="174" t="s">
        <v>219</v>
      </c>
      <c r="AU299" s="174" t="s">
        <v>89</v>
      </c>
      <c r="AV299" s="14" t="s">
        <v>89</v>
      </c>
      <c r="AW299" s="14" t="s">
        <v>30</v>
      </c>
      <c r="AX299" s="14" t="s">
        <v>83</v>
      </c>
      <c r="AY299" s="174" t="s">
        <v>211</v>
      </c>
    </row>
    <row r="300" spans="1:65" s="2" customFormat="1" ht="38" customHeight="1">
      <c r="A300" s="32"/>
      <c r="B300" s="150"/>
      <c r="C300" s="151" t="s">
        <v>473</v>
      </c>
      <c r="D300" s="151" t="s">
        <v>213</v>
      </c>
      <c r="E300" s="152" t="s">
        <v>474</v>
      </c>
      <c r="F300" s="153" t="s">
        <v>475</v>
      </c>
      <c r="G300" s="154" t="s">
        <v>276</v>
      </c>
      <c r="H300" s="155">
        <v>0.222</v>
      </c>
      <c r="I300" s="156"/>
      <c r="J300" s="155">
        <f>ROUND(I300*H300,3)</f>
        <v>0</v>
      </c>
      <c r="K300" s="157"/>
      <c r="L300" s="33"/>
      <c r="M300" s="158" t="s">
        <v>1</v>
      </c>
      <c r="N300" s="159" t="s">
        <v>42</v>
      </c>
      <c r="O300" s="58"/>
      <c r="P300" s="160">
        <f>O300*H300</f>
        <v>0</v>
      </c>
      <c r="Q300" s="160">
        <v>1.0162899999999999</v>
      </c>
      <c r="R300" s="160">
        <f>Q300*H300</f>
        <v>0.22561637999999998</v>
      </c>
      <c r="S300" s="160">
        <v>0</v>
      </c>
      <c r="T300" s="161">
        <f>S300*H300</f>
        <v>0</v>
      </c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R300" s="162" t="s">
        <v>217</v>
      </c>
      <c r="AT300" s="162" t="s">
        <v>213</v>
      </c>
      <c r="AU300" s="162" t="s">
        <v>89</v>
      </c>
      <c r="AY300" s="17" t="s">
        <v>211</v>
      </c>
      <c r="BE300" s="163">
        <f>IF(N300="základná",J300,0)</f>
        <v>0</v>
      </c>
      <c r="BF300" s="163">
        <f>IF(N300="znížená",J300,0)</f>
        <v>0</v>
      </c>
      <c r="BG300" s="163">
        <f>IF(N300="zákl. prenesená",J300,0)</f>
        <v>0</v>
      </c>
      <c r="BH300" s="163">
        <f>IF(N300="zníž. prenesená",J300,0)</f>
        <v>0</v>
      </c>
      <c r="BI300" s="163">
        <f>IF(N300="nulová",J300,0)</f>
        <v>0</v>
      </c>
      <c r="BJ300" s="17" t="s">
        <v>89</v>
      </c>
      <c r="BK300" s="164">
        <f>ROUND(I300*H300,3)</f>
        <v>0</v>
      </c>
      <c r="BL300" s="17" t="s">
        <v>217</v>
      </c>
      <c r="BM300" s="162" t="s">
        <v>476</v>
      </c>
    </row>
    <row r="301" spans="1:65" s="14" customFormat="1" ht="12">
      <c r="B301" s="173"/>
      <c r="D301" s="166" t="s">
        <v>219</v>
      </c>
      <c r="E301" s="174" t="s">
        <v>1</v>
      </c>
      <c r="F301" s="175" t="s">
        <v>477</v>
      </c>
      <c r="H301" s="176">
        <v>0.222</v>
      </c>
      <c r="I301" s="177"/>
      <c r="L301" s="173"/>
      <c r="M301" s="178"/>
      <c r="N301" s="179"/>
      <c r="O301" s="179"/>
      <c r="P301" s="179"/>
      <c r="Q301" s="179"/>
      <c r="R301" s="179"/>
      <c r="S301" s="179"/>
      <c r="T301" s="180"/>
      <c r="AT301" s="174" t="s">
        <v>219</v>
      </c>
      <c r="AU301" s="174" t="s">
        <v>89</v>
      </c>
      <c r="AV301" s="14" t="s">
        <v>89</v>
      </c>
      <c r="AW301" s="14" t="s">
        <v>30</v>
      </c>
      <c r="AX301" s="14" t="s">
        <v>83</v>
      </c>
      <c r="AY301" s="174" t="s">
        <v>211</v>
      </c>
    </row>
    <row r="302" spans="1:65" s="2" customFormat="1" ht="38" customHeight="1">
      <c r="A302" s="32"/>
      <c r="B302" s="150"/>
      <c r="C302" s="151" t="s">
        <v>478</v>
      </c>
      <c r="D302" s="151" t="s">
        <v>213</v>
      </c>
      <c r="E302" s="152" t="s">
        <v>479</v>
      </c>
      <c r="F302" s="153" t="s">
        <v>480</v>
      </c>
      <c r="G302" s="154" t="s">
        <v>276</v>
      </c>
      <c r="H302" s="155">
        <v>0.14599999999999999</v>
      </c>
      <c r="I302" s="156"/>
      <c r="J302" s="155">
        <f>ROUND(I302*H302,3)</f>
        <v>0</v>
      </c>
      <c r="K302" s="157"/>
      <c r="L302" s="33"/>
      <c r="M302" s="158" t="s">
        <v>1</v>
      </c>
      <c r="N302" s="159" t="s">
        <v>42</v>
      </c>
      <c r="O302" s="58"/>
      <c r="P302" s="160">
        <f>O302*H302</f>
        <v>0</v>
      </c>
      <c r="Q302" s="160">
        <v>1.20296</v>
      </c>
      <c r="R302" s="160">
        <f>Q302*H302</f>
        <v>0.17563215999999998</v>
      </c>
      <c r="S302" s="160">
        <v>0</v>
      </c>
      <c r="T302" s="161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162" t="s">
        <v>217</v>
      </c>
      <c r="AT302" s="162" t="s">
        <v>213</v>
      </c>
      <c r="AU302" s="162" t="s">
        <v>89</v>
      </c>
      <c r="AY302" s="17" t="s">
        <v>211</v>
      </c>
      <c r="BE302" s="163">
        <f>IF(N302="základná",J302,0)</f>
        <v>0</v>
      </c>
      <c r="BF302" s="163">
        <f>IF(N302="znížená",J302,0)</f>
        <v>0</v>
      </c>
      <c r="BG302" s="163">
        <f>IF(N302="zákl. prenesená",J302,0)</f>
        <v>0</v>
      </c>
      <c r="BH302" s="163">
        <f>IF(N302="zníž. prenesená",J302,0)</f>
        <v>0</v>
      </c>
      <c r="BI302" s="163">
        <f>IF(N302="nulová",J302,0)</f>
        <v>0</v>
      </c>
      <c r="BJ302" s="17" t="s">
        <v>89</v>
      </c>
      <c r="BK302" s="164">
        <f>ROUND(I302*H302,3)</f>
        <v>0</v>
      </c>
      <c r="BL302" s="17" t="s">
        <v>217</v>
      </c>
      <c r="BM302" s="162" t="s">
        <v>481</v>
      </c>
    </row>
    <row r="303" spans="1:65" s="14" customFormat="1" ht="12">
      <c r="B303" s="173"/>
      <c r="D303" s="166" t="s">
        <v>219</v>
      </c>
      <c r="E303" s="174" t="s">
        <v>1</v>
      </c>
      <c r="F303" s="175" t="s">
        <v>482</v>
      </c>
      <c r="H303" s="176">
        <v>0.14599999999999999</v>
      </c>
      <c r="I303" s="177"/>
      <c r="L303" s="173"/>
      <c r="M303" s="178"/>
      <c r="N303" s="179"/>
      <c r="O303" s="179"/>
      <c r="P303" s="179"/>
      <c r="Q303" s="179"/>
      <c r="R303" s="179"/>
      <c r="S303" s="179"/>
      <c r="T303" s="180"/>
      <c r="AT303" s="174" t="s">
        <v>219</v>
      </c>
      <c r="AU303" s="174" t="s">
        <v>89</v>
      </c>
      <c r="AV303" s="14" t="s">
        <v>89</v>
      </c>
      <c r="AW303" s="14" t="s">
        <v>30</v>
      </c>
      <c r="AX303" s="14" t="s">
        <v>83</v>
      </c>
      <c r="AY303" s="174" t="s">
        <v>211</v>
      </c>
    </row>
    <row r="304" spans="1:65" s="2" customFormat="1" ht="14.5" customHeight="1">
      <c r="A304" s="32"/>
      <c r="B304" s="150"/>
      <c r="C304" s="151" t="s">
        <v>483</v>
      </c>
      <c r="D304" s="151" t="s">
        <v>213</v>
      </c>
      <c r="E304" s="152" t="s">
        <v>484</v>
      </c>
      <c r="F304" s="153" t="s">
        <v>485</v>
      </c>
      <c r="G304" s="154" t="s">
        <v>224</v>
      </c>
      <c r="H304" s="155">
        <v>8.2729999999999997</v>
      </c>
      <c r="I304" s="156"/>
      <c r="J304" s="155">
        <f>ROUND(I304*H304,3)</f>
        <v>0</v>
      </c>
      <c r="K304" s="157"/>
      <c r="L304" s="33"/>
      <c r="M304" s="158" t="s">
        <v>1</v>
      </c>
      <c r="N304" s="159" t="s">
        <v>42</v>
      </c>
      <c r="O304" s="58"/>
      <c r="P304" s="160">
        <f>O304*H304</f>
        <v>0</v>
      </c>
      <c r="Q304" s="160">
        <v>2.29698</v>
      </c>
      <c r="R304" s="160">
        <f>Q304*H304</f>
        <v>19.00291554</v>
      </c>
      <c r="S304" s="160">
        <v>0</v>
      </c>
      <c r="T304" s="161">
        <f>S304*H304</f>
        <v>0</v>
      </c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R304" s="162" t="s">
        <v>217</v>
      </c>
      <c r="AT304" s="162" t="s">
        <v>213</v>
      </c>
      <c r="AU304" s="162" t="s">
        <v>89</v>
      </c>
      <c r="AY304" s="17" t="s">
        <v>211</v>
      </c>
      <c r="BE304" s="163">
        <f>IF(N304="základná",J304,0)</f>
        <v>0</v>
      </c>
      <c r="BF304" s="163">
        <f>IF(N304="znížená",J304,0)</f>
        <v>0</v>
      </c>
      <c r="BG304" s="163">
        <f>IF(N304="zákl. prenesená",J304,0)</f>
        <v>0</v>
      </c>
      <c r="BH304" s="163">
        <f>IF(N304="zníž. prenesená",J304,0)</f>
        <v>0</v>
      </c>
      <c r="BI304" s="163">
        <f>IF(N304="nulová",J304,0)</f>
        <v>0</v>
      </c>
      <c r="BJ304" s="17" t="s">
        <v>89</v>
      </c>
      <c r="BK304" s="164">
        <f>ROUND(I304*H304,3)</f>
        <v>0</v>
      </c>
      <c r="BL304" s="17" t="s">
        <v>217</v>
      </c>
      <c r="BM304" s="162" t="s">
        <v>486</v>
      </c>
    </row>
    <row r="305" spans="1:65" s="14" customFormat="1" ht="12">
      <c r="B305" s="173"/>
      <c r="D305" s="166" t="s">
        <v>219</v>
      </c>
      <c r="E305" s="174" t="s">
        <v>1</v>
      </c>
      <c r="F305" s="175" t="s">
        <v>487</v>
      </c>
      <c r="H305" s="176">
        <v>6.4</v>
      </c>
      <c r="I305" s="177"/>
      <c r="L305" s="173"/>
      <c r="M305" s="178"/>
      <c r="N305" s="179"/>
      <c r="O305" s="179"/>
      <c r="P305" s="179"/>
      <c r="Q305" s="179"/>
      <c r="R305" s="179"/>
      <c r="S305" s="179"/>
      <c r="T305" s="180"/>
      <c r="AT305" s="174" t="s">
        <v>219</v>
      </c>
      <c r="AU305" s="174" t="s">
        <v>89</v>
      </c>
      <c r="AV305" s="14" t="s">
        <v>89</v>
      </c>
      <c r="AW305" s="14" t="s">
        <v>30</v>
      </c>
      <c r="AX305" s="14" t="s">
        <v>76</v>
      </c>
      <c r="AY305" s="174" t="s">
        <v>211</v>
      </c>
    </row>
    <row r="306" spans="1:65" s="14" customFormat="1" ht="12">
      <c r="B306" s="173"/>
      <c r="D306" s="166" t="s">
        <v>219</v>
      </c>
      <c r="E306" s="174" t="s">
        <v>1</v>
      </c>
      <c r="F306" s="175" t="s">
        <v>488</v>
      </c>
      <c r="H306" s="176">
        <v>1.4039999999999999</v>
      </c>
      <c r="I306" s="177"/>
      <c r="L306" s="173"/>
      <c r="M306" s="178"/>
      <c r="N306" s="179"/>
      <c r="O306" s="179"/>
      <c r="P306" s="179"/>
      <c r="Q306" s="179"/>
      <c r="R306" s="179"/>
      <c r="S306" s="179"/>
      <c r="T306" s="180"/>
      <c r="AT306" s="174" t="s">
        <v>219</v>
      </c>
      <c r="AU306" s="174" t="s">
        <v>89</v>
      </c>
      <c r="AV306" s="14" t="s">
        <v>89</v>
      </c>
      <c r="AW306" s="14" t="s">
        <v>30</v>
      </c>
      <c r="AX306" s="14" t="s">
        <v>76</v>
      </c>
      <c r="AY306" s="174" t="s">
        <v>211</v>
      </c>
    </row>
    <row r="307" spans="1:65" s="14" customFormat="1" ht="12">
      <c r="B307" s="173"/>
      <c r="D307" s="166" t="s">
        <v>219</v>
      </c>
      <c r="E307" s="174" t="s">
        <v>1</v>
      </c>
      <c r="F307" s="175" t="s">
        <v>489</v>
      </c>
      <c r="H307" s="176">
        <v>0.46899999999999997</v>
      </c>
      <c r="I307" s="177"/>
      <c r="L307" s="173"/>
      <c r="M307" s="178"/>
      <c r="N307" s="179"/>
      <c r="O307" s="179"/>
      <c r="P307" s="179"/>
      <c r="Q307" s="179"/>
      <c r="R307" s="179"/>
      <c r="S307" s="179"/>
      <c r="T307" s="180"/>
      <c r="AT307" s="174" t="s">
        <v>219</v>
      </c>
      <c r="AU307" s="174" t="s">
        <v>89</v>
      </c>
      <c r="AV307" s="14" t="s">
        <v>89</v>
      </c>
      <c r="AW307" s="14" t="s">
        <v>30</v>
      </c>
      <c r="AX307" s="14" t="s">
        <v>76</v>
      </c>
      <c r="AY307" s="174" t="s">
        <v>211</v>
      </c>
    </row>
    <row r="308" spans="1:65" s="15" customFormat="1" ht="12">
      <c r="B308" s="181"/>
      <c r="D308" s="166" t="s">
        <v>219</v>
      </c>
      <c r="E308" s="182" t="s">
        <v>1</v>
      </c>
      <c r="F308" s="183" t="s">
        <v>233</v>
      </c>
      <c r="H308" s="184">
        <v>8.2729999999999997</v>
      </c>
      <c r="I308" s="185"/>
      <c r="L308" s="181"/>
      <c r="M308" s="186"/>
      <c r="N308" s="187"/>
      <c r="O308" s="187"/>
      <c r="P308" s="187"/>
      <c r="Q308" s="187"/>
      <c r="R308" s="187"/>
      <c r="S308" s="187"/>
      <c r="T308" s="188"/>
      <c r="AT308" s="182" t="s">
        <v>219</v>
      </c>
      <c r="AU308" s="182" t="s">
        <v>89</v>
      </c>
      <c r="AV308" s="15" t="s">
        <v>217</v>
      </c>
      <c r="AW308" s="15" t="s">
        <v>30</v>
      </c>
      <c r="AX308" s="15" t="s">
        <v>83</v>
      </c>
      <c r="AY308" s="182" t="s">
        <v>211</v>
      </c>
    </row>
    <row r="309" spans="1:65" s="2" customFormat="1" ht="24.25" customHeight="1">
      <c r="A309" s="32"/>
      <c r="B309" s="150"/>
      <c r="C309" s="151" t="s">
        <v>490</v>
      </c>
      <c r="D309" s="151" t="s">
        <v>213</v>
      </c>
      <c r="E309" s="152" t="s">
        <v>491</v>
      </c>
      <c r="F309" s="153" t="s">
        <v>492</v>
      </c>
      <c r="G309" s="154" t="s">
        <v>216</v>
      </c>
      <c r="H309" s="155">
        <v>66.81</v>
      </c>
      <c r="I309" s="156"/>
      <c r="J309" s="155">
        <f>ROUND(I309*H309,3)</f>
        <v>0</v>
      </c>
      <c r="K309" s="157"/>
      <c r="L309" s="33"/>
      <c r="M309" s="158" t="s">
        <v>1</v>
      </c>
      <c r="N309" s="159" t="s">
        <v>42</v>
      </c>
      <c r="O309" s="58"/>
      <c r="P309" s="160">
        <f>O309*H309</f>
        <v>0</v>
      </c>
      <c r="Q309" s="160">
        <v>3.4099999999999998E-3</v>
      </c>
      <c r="R309" s="160">
        <f>Q309*H309</f>
        <v>0.2278221</v>
      </c>
      <c r="S309" s="160">
        <v>0</v>
      </c>
      <c r="T309" s="161">
        <f>S309*H309</f>
        <v>0</v>
      </c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R309" s="162" t="s">
        <v>217</v>
      </c>
      <c r="AT309" s="162" t="s">
        <v>213</v>
      </c>
      <c r="AU309" s="162" t="s">
        <v>89</v>
      </c>
      <c r="AY309" s="17" t="s">
        <v>211</v>
      </c>
      <c r="BE309" s="163">
        <f>IF(N309="základná",J309,0)</f>
        <v>0</v>
      </c>
      <c r="BF309" s="163">
        <f>IF(N309="znížená",J309,0)</f>
        <v>0</v>
      </c>
      <c r="BG309" s="163">
        <f>IF(N309="zákl. prenesená",J309,0)</f>
        <v>0</v>
      </c>
      <c r="BH309" s="163">
        <f>IF(N309="zníž. prenesená",J309,0)</f>
        <v>0</v>
      </c>
      <c r="BI309" s="163">
        <f>IF(N309="nulová",J309,0)</f>
        <v>0</v>
      </c>
      <c r="BJ309" s="17" t="s">
        <v>89</v>
      </c>
      <c r="BK309" s="164">
        <f>ROUND(I309*H309,3)</f>
        <v>0</v>
      </c>
      <c r="BL309" s="17" t="s">
        <v>217</v>
      </c>
      <c r="BM309" s="162" t="s">
        <v>493</v>
      </c>
    </row>
    <row r="310" spans="1:65" s="14" customFormat="1" ht="12">
      <c r="B310" s="173"/>
      <c r="D310" s="166" t="s">
        <v>219</v>
      </c>
      <c r="E310" s="174" t="s">
        <v>1</v>
      </c>
      <c r="F310" s="175" t="s">
        <v>494</v>
      </c>
      <c r="H310" s="176">
        <v>51.2</v>
      </c>
      <c r="I310" s="177"/>
      <c r="L310" s="173"/>
      <c r="M310" s="178"/>
      <c r="N310" s="179"/>
      <c r="O310" s="179"/>
      <c r="P310" s="179"/>
      <c r="Q310" s="179"/>
      <c r="R310" s="179"/>
      <c r="S310" s="179"/>
      <c r="T310" s="180"/>
      <c r="AT310" s="174" t="s">
        <v>219</v>
      </c>
      <c r="AU310" s="174" t="s">
        <v>89</v>
      </c>
      <c r="AV310" s="14" t="s">
        <v>89</v>
      </c>
      <c r="AW310" s="14" t="s">
        <v>30</v>
      </c>
      <c r="AX310" s="14" t="s">
        <v>76</v>
      </c>
      <c r="AY310" s="174" t="s">
        <v>211</v>
      </c>
    </row>
    <row r="311" spans="1:65" s="14" customFormat="1" ht="12">
      <c r="B311" s="173"/>
      <c r="D311" s="166" t="s">
        <v>219</v>
      </c>
      <c r="E311" s="174" t="s">
        <v>1</v>
      </c>
      <c r="F311" s="175" t="s">
        <v>495</v>
      </c>
      <c r="H311" s="176">
        <v>9.36</v>
      </c>
      <c r="I311" s="177"/>
      <c r="L311" s="173"/>
      <c r="M311" s="178"/>
      <c r="N311" s="179"/>
      <c r="O311" s="179"/>
      <c r="P311" s="179"/>
      <c r="Q311" s="179"/>
      <c r="R311" s="179"/>
      <c r="S311" s="179"/>
      <c r="T311" s="180"/>
      <c r="AT311" s="174" t="s">
        <v>219</v>
      </c>
      <c r="AU311" s="174" t="s">
        <v>89</v>
      </c>
      <c r="AV311" s="14" t="s">
        <v>89</v>
      </c>
      <c r="AW311" s="14" t="s">
        <v>30</v>
      </c>
      <c r="AX311" s="14" t="s">
        <v>76</v>
      </c>
      <c r="AY311" s="174" t="s">
        <v>211</v>
      </c>
    </row>
    <row r="312" spans="1:65" s="14" customFormat="1" ht="12">
      <c r="B312" s="173"/>
      <c r="D312" s="166" t="s">
        <v>219</v>
      </c>
      <c r="E312" s="174" t="s">
        <v>1</v>
      </c>
      <c r="F312" s="175" t="s">
        <v>496</v>
      </c>
      <c r="H312" s="176">
        <v>6.25</v>
      </c>
      <c r="I312" s="177"/>
      <c r="L312" s="173"/>
      <c r="M312" s="178"/>
      <c r="N312" s="179"/>
      <c r="O312" s="179"/>
      <c r="P312" s="179"/>
      <c r="Q312" s="179"/>
      <c r="R312" s="179"/>
      <c r="S312" s="179"/>
      <c r="T312" s="180"/>
      <c r="AT312" s="174" t="s">
        <v>219</v>
      </c>
      <c r="AU312" s="174" t="s">
        <v>89</v>
      </c>
      <c r="AV312" s="14" t="s">
        <v>89</v>
      </c>
      <c r="AW312" s="14" t="s">
        <v>30</v>
      </c>
      <c r="AX312" s="14" t="s">
        <v>76</v>
      </c>
      <c r="AY312" s="174" t="s">
        <v>211</v>
      </c>
    </row>
    <row r="313" spans="1:65" s="15" customFormat="1" ht="12">
      <c r="B313" s="181"/>
      <c r="D313" s="166" t="s">
        <v>219</v>
      </c>
      <c r="E313" s="182" t="s">
        <v>1</v>
      </c>
      <c r="F313" s="183" t="s">
        <v>233</v>
      </c>
      <c r="H313" s="184">
        <v>66.81</v>
      </c>
      <c r="I313" s="185"/>
      <c r="L313" s="181"/>
      <c r="M313" s="186"/>
      <c r="N313" s="187"/>
      <c r="O313" s="187"/>
      <c r="P313" s="187"/>
      <c r="Q313" s="187"/>
      <c r="R313" s="187"/>
      <c r="S313" s="187"/>
      <c r="T313" s="188"/>
      <c r="AT313" s="182" t="s">
        <v>219</v>
      </c>
      <c r="AU313" s="182" t="s">
        <v>89</v>
      </c>
      <c r="AV313" s="15" t="s">
        <v>217</v>
      </c>
      <c r="AW313" s="15" t="s">
        <v>30</v>
      </c>
      <c r="AX313" s="15" t="s">
        <v>83</v>
      </c>
      <c r="AY313" s="182" t="s">
        <v>211</v>
      </c>
    </row>
    <row r="314" spans="1:65" s="2" customFormat="1" ht="24.25" customHeight="1">
      <c r="A314" s="32"/>
      <c r="B314" s="150"/>
      <c r="C314" s="151" t="s">
        <v>497</v>
      </c>
      <c r="D314" s="151" t="s">
        <v>213</v>
      </c>
      <c r="E314" s="152" t="s">
        <v>498</v>
      </c>
      <c r="F314" s="153" t="s">
        <v>499</v>
      </c>
      <c r="G314" s="154" t="s">
        <v>216</v>
      </c>
      <c r="H314" s="155">
        <v>66.81</v>
      </c>
      <c r="I314" s="156"/>
      <c r="J314" s="155">
        <f>ROUND(I314*H314,3)</f>
        <v>0</v>
      </c>
      <c r="K314" s="157"/>
      <c r="L314" s="33"/>
      <c r="M314" s="158" t="s">
        <v>1</v>
      </c>
      <c r="N314" s="159" t="s">
        <v>42</v>
      </c>
      <c r="O314" s="58"/>
      <c r="P314" s="160">
        <f>O314*H314</f>
        <v>0</v>
      </c>
      <c r="Q314" s="160">
        <v>0</v>
      </c>
      <c r="R314" s="160">
        <f>Q314*H314</f>
        <v>0</v>
      </c>
      <c r="S314" s="160">
        <v>0</v>
      </c>
      <c r="T314" s="161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162" t="s">
        <v>217</v>
      </c>
      <c r="AT314" s="162" t="s">
        <v>213</v>
      </c>
      <c r="AU314" s="162" t="s">
        <v>89</v>
      </c>
      <c r="AY314" s="17" t="s">
        <v>211</v>
      </c>
      <c r="BE314" s="163">
        <f>IF(N314="základná",J314,0)</f>
        <v>0</v>
      </c>
      <c r="BF314" s="163">
        <f>IF(N314="znížená",J314,0)</f>
        <v>0</v>
      </c>
      <c r="BG314" s="163">
        <f>IF(N314="zákl. prenesená",J314,0)</f>
        <v>0</v>
      </c>
      <c r="BH314" s="163">
        <f>IF(N314="zníž. prenesená",J314,0)</f>
        <v>0</v>
      </c>
      <c r="BI314" s="163">
        <f>IF(N314="nulová",J314,0)</f>
        <v>0</v>
      </c>
      <c r="BJ314" s="17" t="s">
        <v>89</v>
      </c>
      <c r="BK314" s="164">
        <f>ROUND(I314*H314,3)</f>
        <v>0</v>
      </c>
      <c r="BL314" s="17" t="s">
        <v>217</v>
      </c>
      <c r="BM314" s="162" t="s">
        <v>500</v>
      </c>
    </row>
    <row r="315" spans="1:65" s="2" customFormat="1" ht="24.25" customHeight="1">
      <c r="A315" s="32"/>
      <c r="B315" s="150"/>
      <c r="C315" s="151" t="s">
        <v>501</v>
      </c>
      <c r="D315" s="151" t="s">
        <v>213</v>
      </c>
      <c r="E315" s="152" t="s">
        <v>502</v>
      </c>
      <c r="F315" s="153" t="s">
        <v>503</v>
      </c>
      <c r="G315" s="154" t="s">
        <v>276</v>
      </c>
      <c r="H315" s="155">
        <v>0.61599999999999999</v>
      </c>
      <c r="I315" s="156"/>
      <c r="J315" s="155">
        <f>ROUND(I315*H315,3)</f>
        <v>0</v>
      </c>
      <c r="K315" s="157"/>
      <c r="L315" s="33"/>
      <c r="M315" s="158" t="s">
        <v>1</v>
      </c>
      <c r="N315" s="159" t="s">
        <v>42</v>
      </c>
      <c r="O315" s="58"/>
      <c r="P315" s="160">
        <f>O315*H315</f>
        <v>0</v>
      </c>
      <c r="Q315" s="160">
        <v>1.0165999999999999</v>
      </c>
      <c r="R315" s="160">
        <f>Q315*H315</f>
        <v>0.62622559999999994</v>
      </c>
      <c r="S315" s="160">
        <v>0</v>
      </c>
      <c r="T315" s="161">
        <f>S315*H315</f>
        <v>0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162" t="s">
        <v>217</v>
      </c>
      <c r="AT315" s="162" t="s">
        <v>213</v>
      </c>
      <c r="AU315" s="162" t="s">
        <v>89</v>
      </c>
      <c r="AY315" s="17" t="s">
        <v>211</v>
      </c>
      <c r="BE315" s="163">
        <f>IF(N315="základná",J315,0)</f>
        <v>0</v>
      </c>
      <c r="BF315" s="163">
        <f>IF(N315="znížená",J315,0)</f>
        <v>0</v>
      </c>
      <c r="BG315" s="163">
        <f>IF(N315="zákl. prenesená",J315,0)</f>
        <v>0</v>
      </c>
      <c r="BH315" s="163">
        <f>IF(N315="zníž. prenesená",J315,0)</f>
        <v>0</v>
      </c>
      <c r="BI315" s="163">
        <f>IF(N315="nulová",J315,0)</f>
        <v>0</v>
      </c>
      <c r="BJ315" s="17" t="s">
        <v>89</v>
      </c>
      <c r="BK315" s="164">
        <f>ROUND(I315*H315,3)</f>
        <v>0</v>
      </c>
      <c r="BL315" s="17" t="s">
        <v>217</v>
      </c>
      <c r="BM315" s="162" t="s">
        <v>504</v>
      </c>
    </row>
    <row r="316" spans="1:65" s="14" customFormat="1" ht="12">
      <c r="B316" s="173"/>
      <c r="D316" s="166" t="s">
        <v>219</v>
      </c>
      <c r="E316" s="174" t="s">
        <v>1</v>
      </c>
      <c r="F316" s="175" t="s">
        <v>505</v>
      </c>
      <c r="H316" s="176">
        <v>0.61599999999999999</v>
      </c>
      <c r="I316" s="177"/>
      <c r="L316" s="173"/>
      <c r="M316" s="178"/>
      <c r="N316" s="179"/>
      <c r="O316" s="179"/>
      <c r="P316" s="179"/>
      <c r="Q316" s="179"/>
      <c r="R316" s="179"/>
      <c r="S316" s="179"/>
      <c r="T316" s="180"/>
      <c r="AT316" s="174" t="s">
        <v>219</v>
      </c>
      <c r="AU316" s="174" t="s">
        <v>89</v>
      </c>
      <c r="AV316" s="14" t="s">
        <v>89</v>
      </c>
      <c r="AW316" s="14" t="s">
        <v>30</v>
      </c>
      <c r="AX316" s="14" t="s">
        <v>83</v>
      </c>
      <c r="AY316" s="174" t="s">
        <v>211</v>
      </c>
    </row>
    <row r="317" spans="1:65" s="2" customFormat="1" ht="24.25" customHeight="1">
      <c r="A317" s="32"/>
      <c r="B317" s="150"/>
      <c r="C317" s="151" t="s">
        <v>506</v>
      </c>
      <c r="D317" s="151" t="s">
        <v>213</v>
      </c>
      <c r="E317" s="152" t="s">
        <v>507</v>
      </c>
      <c r="F317" s="153" t="s">
        <v>508</v>
      </c>
      <c r="G317" s="154" t="s">
        <v>216</v>
      </c>
      <c r="H317" s="155">
        <v>18.706</v>
      </c>
      <c r="I317" s="156"/>
      <c r="J317" s="155">
        <f>ROUND(I317*H317,3)</f>
        <v>0</v>
      </c>
      <c r="K317" s="157"/>
      <c r="L317" s="33"/>
      <c r="M317" s="158" t="s">
        <v>1</v>
      </c>
      <c r="N317" s="159" t="s">
        <v>42</v>
      </c>
      <c r="O317" s="58"/>
      <c r="P317" s="160">
        <f>O317*H317</f>
        <v>0</v>
      </c>
      <c r="Q317" s="160">
        <v>1.4999999999999999E-4</v>
      </c>
      <c r="R317" s="160">
        <f>Q317*H317</f>
        <v>2.8058999999999996E-3</v>
      </c>
      <c r="S317" s="160">
        <v>0</v>
      </c>
      <c r="T317" s="161">
        <f>S317*H317</f>
        <v>0</v>
      </c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R317" s="162" t="s">
        <v>217</v>
      </c>
      <c r="AT317" s="162" t="s">
        <v>213</v>
      </c>
      <c r="AU317" s="162" t="s">
        <v>89</v>
      </c>
      <c r="AY317" s="17" t="s">
        <v>211</v>
      </c>
      <c r="BE317" s="163">
        <f>IF(N317="základná",J317,0)</f>
        <v>0</v>
      </c>
      <c r="BF317" s="163">
        <f>IF(N317="znížená",J317,0)</f>
        <v>0</v>
      </c>
      <c r="BG317" s="163">
        <f>IF(N317="zákl. prenesená",J317,0)</f>
        <v>0</v>
      </c>
      <c r="BH317" s="163">
        <f>IF(N317="zníž. prenesená",J317,0)</f>
        <v>0</v>
      </c>
      <c r="BI317" s="163">
        <f>IF(N317="nulová",J317,0)</f>
        <v>0</v>
      </c>
      <c r="BJ317" s="17" t="s">
        <v>89</v>
      </c>
      <c r="BK317" s="164">
        <f>ROUND(I317*H317,3)</f>
        <v>0</v>
      </c>
      <c r="BL317" s="17" t="s">
        <v>217</v>
      </c>
      <c r="BM317" s="162" t="s">
        <v>509</v>
      </c>
    </row>
    <row r="318" spans="1:65" s="13" customFormat="1" ht="12">
      <c r="B318" s="165"/>
      <c r="D318" s="166" t="s">
        <v>219</v>
      </c>
      <c r="E318" s="167" t="s">
        <v>1</v>
      </c>
      <c r="F318" s="168" t="s">
        <v>510</v>
      </c>
      <c r="H318" s="167" t="s">
        <v>1</v>
      </c>
      <c r="I318" s="169"/>
      <c r="L318" s="165"/>
      <c r="M318" s="170"/>
      <c r="N318" s="171"/>
      <c r="O318" s="171"/>
      <c r="P318" s="171"/>
      <c r="Q318" s="171"/>
      <c r="R318" s="171"/>
      <c r="S318" s="171"/>
      <c r="T318" s="172"/>
      <c r="AT318" s="167" t="s">
        <v>219</v>
      </c>
      <c r="AU318" s="167" t="s">
        <v>89</v>
      </c>
      <c r="AV318" s="13" t="s">
        <v>83</v>
      </c>
      <c r="AW318" s="13" t="s">
        <v>30</v>
      </c>
      <c r="AX318" s="13" t="s">
        <v>76</v>
      </c>
      <c r="AY318" s="167" t="s">
        <v>211</v>
      </c>
    </row>
    <row r="319" spans="1:65" s="14" customFormat="1" ht="12">
      <c r="B319" s="173"/>
      <c r="D319" s="166" t="s">
        <v>219</v>
      </c>
      <c r="E319" s="174" t="s">
        <v>1</v>
      </c>
      <c r="F319" s="175" t="s">
        <v>511</v>
      </c>
      <c r="H319" s="176">
        <v>16.788</v>
      </c>
      <c r="I319" s="177"/>
      <c r="L319" s="173"/>
      <c r="M319" s="178"/>
      <c r="N319" s="179"/>
      <c r="O319" s="179"/>
      <c r="P319" s="179"/>
      <c r="Q319" s="179"/>
      <c r="R319" s="179"/>
      <c r="S319" s="179"/>
      <c r="T319" s="180"/>
      <c r="AT319" s="174" t="s">
        <v>219</v>
      </c>
      <c r="AU319" s="174" t="s">
        <v>89</v>
      </c>
      <c r="AV319" s="14" t="s">
        <v>89</v>
      </c>
      <c r="AW319" s="14" t="s">
        <v>30</v>
      </c>
      <c r="AX319" s="14" t="s">
        <v>76</v>
      </c>
      <c r="AY319" s="174" t="s">
        <v>211</v>
      </c>
    </row>
    <row r="320" spans="1:65" s="14" customFormat="1" ht="12">
      <c r="B320" s="173"/>
      <c r="D320" s="166" t="s">
        <v>219</v>
      </c>
      <c r="E320" s="174" t="s">
        <v>1</v>
      </c>
      <c r="F320" s="175" t="s">
        <v>512</v>
      </c>
      <c r="H320" s="176">
        <v>1.9179999999999999</v>
      </c>
      <c r="I320" s="177"/>
      <c r="L320" s="173"/>
      <c r="M320" s="178"/>
      <c r="N320" s="179"/>
      <c r="O320" s="179"/>
      <c r="P320" s="179"/>
      <c r="Q320" s="179"/>
      <c r="R320" s="179"/>
      <c r="S320" s="179"/>
      <c r="T320" s="180"/>
      <c r="AT320" s="174" t="s">
        <v>219</v>
      </c>
      <c r="AU320" s="174" t="s">
        <v>89</v>
      </c>
      <c r="AV320" s="14" t="s">
        <v>89</v>
      </c>
      <c r="AW320" s="14" t="s">
        <v>30</v>
      </c>
      <c r="AX320" s="14" t="s">
        <v>76</v>
      </c>
      <c r="AY320" s="174" t="s">
        <v>211</v>
      </c>
    </row>
    <row r="321" spans="1:65" s="15" customFormat="1" ht="12">
      <c r="B321" s="181"/>
      <c r="D321" s="166" t="s">
        <v>219</v>
      </c>
      <c r="E321" s="182" t="s">
        <v>1</v>
      </c>
      <c r="F321" s="183" t="s">
        <v>233</v>
      </c>
      <c r="H321" s="184">
        <v>18.706</v>
      </c>
      <c r="I321" s="185"/>
      <c r="L321" s="181"/>
      <c r="M321" s="186"/>
      <c r="N321" s="187"/>
      <c r="O321" s="187"/>
      <c r="P321" s="187"/>
      <c r="Q321" s="187"/>
      <c r="R321" s="187"/>
      <c r="S321" s="187"/>
      <c r="T321" s="188"/>
      <c r="AT321" s="182" t="s">
        <v>219</v>
      </c>
      <c r="AU321" s="182" t="s">
        <v>89</v>
      </c>
      <c r="AV321" s="15" t="s">
        <v>217</v>
      </c>
      <c r="AW321" s="15" t="s">
        <v>30</v>
      </c>
      <c r="AX321" s="15" t="s">
        <v>83</v>
      </c>
      <c r="AY321" s="182" t="s">
        <v>211</v>
      </c>
    </row>
    <row r="322" spans="1:65" s="2" customFormat="1" ht="24.25" customHeight="1">
      <c r="A322" s="32"/>
      <c r="B322" s="150"/>
      <c r="C322" s="189" t="s">
        <v>513</v>
      </c>
      <c r="D322" s="189" t="s">
        <v>514</v>
      </c>
      <c r="E322" s="190" t="s">
        <v>515</v>
      </c>
      <c r="F322" s="191" t="s">
        <v>516</v>
      </c>
      <c r="G322" s="192" t="s">
        <v>216</v>
      </c>
      <c r="H322" s="193">
        <v>19.640999999999998</v>
      </c>
      <c r="I322" s="194"/>
      <c r="J322" s="193">
        <f>ROUND(I322*H322,3)</f>
        <v>0</v>
      </c>
      <c r="K322" s="195"/>
      <c r="L322" s="196"/>
      <c r="M322" s="197" t="s">
        <v>1</v>
      </c>
      <c r="N322" s="198" t="s">
        <v>42</v>
      </c>
      <c r="O322" s="58"/>
      <c r="P322" s="160">
        <f>O322*H322</f>
        <v>0</v>
      </c>
      <c r="Q322" s="160">
        <v>1.5E-3</v>
      </c>
      <c r="R322" s="160">
        <f>Q322*H322</f>
        <v>2.9461499999999998E-2</v>
      </c>
      <c r="S322" s="160">
        <v>0</v>
      </c>
      <c r="T322" s="161">
        <f>S322*H322</f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162" t="s">
        <v>140</v>
      </c>
      <c r="AT322" s="162" t="s">
        <v>514</v>
      </c>
      <c r="AU322" s="162" t="s">
        <v>89</v>
      </c>
      <c r="AY322" s="17" t="s">
        <v>211</v>
      </c>
      <c r="BE322" s="163">
        <f>IF(N322="základná",J322,0)</f>
        <v>0</v>
      </c>
      <c r="BF322" s="163">
        <f>IF(N322="znížená",J322,0)</f>
        <v>0</v>
      </c>
      <c r="BG322" s="163">
        <f>IF(N322="zákl. prenesená",J322,0)</f>
        <v>0</v>
      </c>
      <c r="BH322" s="163">
        <f>IF(N322="zníž. prenesená",J322,0)</f>
        <v>0</v>
      </c>
      <c r="BI322" s="163">
        <f>IF(N322="nulová",J322,0)</f>
        <v>0</v>
      </c>
      <c r="BJ322" s="17" t="s">
        <v>89</v>
      </c>
      <c r="BK322" s="164">
        <f>ROUND(I322*H322,3)</f>
        <v>0</v>
      </c>
      <c r="BL322" s="17" t="s">
        <v>217</v>
      </c>
      <c r="BM322" s="162" t="s">
        <v>517</v>
      </c>
    </row>
    <row r="323" spans="1:65" s="14" customFormat="1" ht="12">
      <c r="B323" s="173"/>
      <c r="D323" s="166" t="s">
        <v>219</v>
      </c>
      <c r="E323" s="174" t="s">
        <v>1</v>
      </c>
      <c r="F323" s="175" t="s">
        <v>518</v>
      </c>
      <c r="H323" s="176">
        <v>18.706</v>
      </c>
      <c r="I323" s="177"/>
      <c r="L323" s="173"/>
      <c r="M323" s="178"/>
      <c r="N323" s="179"/>
      <c r="O323" s="179"/>
      <c r="P323" s="179"/>
      <c r="Q323" s="179"/>
      <c r="R323" s="179"/>
      <c r="S323" s="179"/>
      <c r="T323" s="180"/>
      <c r="AT323" s="174" t="s">
        <v>219</v>
      </c>
      <c r="AU323" s="174" t="s">
        <v>89</v>
      </c>
      <c r="AV323" s="14" t="s">
        <v>89</v>
      </c>
      <c r="AW323" s="14" t="s">
        <v>30</v>
      </c>
      <c r="AX323" s="14" t="s">
        <v>83</v>
      </c>
      <c r="AY323" s="174" t="s">
        <v>211</v>
      </c>
    </row>
    <row r="324" spans="1:65" s="14" customFormat="1" ht="12">
      <c r="B324" s="173"/>
      <c r="D324" s="166" t="s">
        <v>219</v>
      </c>
      <c r="F324" s="175" t="s">
        <v>519</v>
      </c>
      <c r="H324" s="176">
        <v>19.640999999999998</v>
      </c>
      <c r="I324" s="177"/>
      <c r="L324" s="173"/>
      <c r="M324" s="178"/>
      <c r="N324" s="179"/>
      <c r="O324" s="179"/>
      <c r="P324" s="179"/>
      <c r="Q324" s="179"/>
      <c r="R324" s="179"/>
      <c r="S324" s="179"/>
      <c r="T324" s="180"/>
      <c r="AT324" s="174" t="s">
        <v>219</v>
      </c>
      <c r="AU324" s="174" t="s">
        <v>89</v>
      </c>
      <c r="AV324" s="14" t="s">
        <v>89</v>
      </c>
      <c r="AW324" s="14" t="s">
        <v>3</v>
      </c>
      <c r="AX324" s="14" t="s">
        <v>83</v>
      </c>
      <c r="AY324" s="174" t="s">
        <v>211</v>
      </c>
    </row>
    <row r="325" spans="1:65" s="12" customFormat="1" ht="23" customHeight="1">
      <c r="B325" s="137"/>
      <c r="D325" s="138" t="s">
        <v>75</v>
      </c>
      <c r="E325" s="148" t="s">
        <v>249</v>
      </c>
      <c r="F325" s="148" t="s">
        <v>520</v>
      </c>
      <c r="I325" s="140"/>
      <c r="J325" s="149">
        <f>BK325</f>
        <v>0</v>
      </c>
      <c r="L325" s="137"/>
      <c r="M325" s="142"/>
      <c r="N325" s="143"/>
      <c r="O325" s="143"/>
      <c r="P325" s="144">
        <f>SUM(P326:P461)</f>
        <v>0</v>
      </c>
      <c r="Q325" s="143"/>
      <c r="R325" s="144">
        <f>SUM(R326:R461)</f>
        <v>40.035968840000002</v>
      </c>
      <c r="S325" s="143"/>
      <c r="T325" s="145">
        <f>SUM(T326:T461)</f>
        <v>0</v>
      </c>
      <c r="AR325" s="138" t="s">
        <v>83</v>
      </c>
      <c r="AT325" s="146" t="s">
        <v>75</v>
      </c>
      <c r="AU325" s="146" t="s">
        <v>83</v>
      </c>
      <c r="AY325" s="138" t="s">
        <v>211</v>
      </c>
      <c r="BK325" s="147">
        <f>SUM(BK326:BK461)</f>
        <v>0</v>
      </c>
    </row>
    <row r="326" spans="1:65" s="2" customFormat="1" ht="24.25" customHeight="1">
      <c r="A326" s="32"/>
      <c r="B326" s="150"/>
      <c r="C326" s="151" t="s">
        <v>521</v>
      </c>
      <c r="D326" s="151" t="s">
        <v>213</v>
      </c>
      <c r="E326" s="152" t="s">
        <v>522</v>
      </c>
      <c r="F326" s="153" t="s">
        <v>523</v>
      </c>
      <c r="G326" s="154" t="s">
        <v>216</v>
      </c>
      <c r="H326" s="155">
        <v>139.32</v>
      </c>
      <c r="I326" s="156"/>
      <c r="J326" s="155">
        <f>ROUND(I326*H326,3)</f>
        <v>0</v>
      </c>
      <c r="K326" s="157"/>
      <c r="L326" s="33"/>
      <c r="M326" s="158" t="s">
        <v>1</v>
      </c>
      <c r="N326" s="159" t="s">
        <v>42</v>
      </c>
      <c r="O326" s="58"/>
      <c r="P326" s="160">
        <f>O326*H326</f>
        <v>0</v>
      </c>
      <c r="Q326" s="160">
        <v>2.3000000000000001E-4</v>
      </c>
      <c r="R326" s="160">
        <f>Q326*H326</f>
        <v>3.2043599999999998E-2</v>
      </c>
      <c r="S326" s="160">
        <v>0</v>
      </c>
      <c r="T326" s="161">
        <f>S326*H326</f>
        <v>0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162" t="s">
        <v>217</v>
      </c>
      <c r="AT326" s="162" t="s">
        <v>213</v>
      </c>
      <c r="AU326" s="162" t="s">
        <v>89</v>
      </c>
      <c r="AY326" s="17" t="s">
        <v>211</v>
      </c>
      <c r="BE326" s="163">
        <f>IF(N326="základná",J326,0)</f>
        <v>0</v>
      </c>
      <c r="BF326" s="163">
        <f>IF(N326="znížená",J326,0)</f>
        <v>0</v>
      </c>
      <c r="BG326" s="163">
        <f>IF(N326="zákl. prenesená",J326,0)</f>
        <v>0</v>
      </c>
      <c r="BH326" s="163">
        <f>IF(N326="zníž. prenesená",J326,0)</f>
        <v>0</v>
      </c>
      <c r="BI326" s="163">
        <f>IF(N326="nulová",J326,0)</f>
        <v>0</v>
      </c>
      <c r="BJ326" s="17" t="s">
        <v>89</v>
      </c>
      <c r="BK326" s="164">
        <f>ROUND(I326*H326,3)</f>
        <v>0</v>
      </c>
      <c r="BL326" s="17" t="s">
        <v>217</v>
      </c>
      <c r="BM326" s="162" t="s">
        <v>524</v>
      </c>
    </row>
    <row r="327" spans="1:65" s="14" customFormat="1" ht="12">
      <c r="B327" s="173"/>
      <c r="D327" s="166" t="s">
        <v>219</v>
      </c>
      <c r="E327" s="174" t="s">
        <v>1</v>
      </c>
      <c r="F327" s="175" t="s">
        <v>525</v>
      </c>
      <c r="H327" s="176">
        <v>4.41</v>
      </c>
      <c r="I327" s="177"/>
      <c r="L327" s="173"/>
      <c r="M327" s="178"/>
      <c r="N327" s="179"/>
      <c r="O327" s="179"/>
      <c r="P327" s="179"/>
      <c r="Q327" s="179"/>
      <c r="R327" s="179"/>
      <c r="S327" s="179"/>
      <c r="T327" s="180"/>
      <c r="AT327" s="174" t="s">
        <v>219</v>
      </c>
      <c r="AU327" s="174" t="s">
        <v>89</v>
      </c>
      <c r="AV327" s="14" t="s">
        <v>89</v>
      </c>
      <c r="AW327" s="14" t="s">
        <v>30</v>
      </c>
      <c r="AX327" s="14" t="s">
        <v>76</v>
      </c>
      <c r="AY327" s="174" t="s">
        <v>211</v>
      </c>
    </row>
    <row r="328" spans="1:65" s="14" customFormat="1" ht="12">
      <c r="B328" s="173"/>
      <c r="D328" s="166" t="s">
        <v>219</v>
      </c>
      <c r="E328" s="174" t="s">
        <v>1</v>
      </c>
      <c r="F328" s="175" t="s">
        <v>526</v>
      </c>
      <c r="H328" s="176">
        <v>78.75</v>
      </c>
      <c r="I328" s="177"/>
      <c r="L328" s="173"/>
      <c r="M328" s="178"/>
      <c r="N328" s="179"/>
      <c r="O328" s="179"/>
      <c r="P328" s="179"/>
      <c r="Q328" s="179"/>
      <c r="R328" s="179"/>
      <c r="S328" s="179"/>
      <c r="T328" s="180"/>
      <c r="AT328" s="174" t="s">
        <v>219</v>
      </c>
      <c r="AU328" s="174" t="s">
        <v>89</v>
      </c>
      <c r="AV328" s="14" t="s">
        <v>89</v>
      </c>
      <c r="AW328" s="14" t="s">
        <v>30</v>
      </c>
      <c r="AX328" s="14" t="s">
        <v>76</v>
      </c>
      <c r="AY328" s="174" t="s">
        <v>211</v>
      </c>
    </row>
    <row r="329" spans="1:65" s="14" customFormat="1" ht="12">
      <c r="B329" s="173"/>
      <c r="D329" s="166" t="s">
        <v>219</v>
      </c>
      <c r="E329" s="174" t="s">
        <v>1</v>
      </c>
      <c r="F329" s="175" t="s">
        <v>527</v>
      </c>
      <c r="H329" s="176">
        <v>44.65</v>
      </c>
      <c r="I329" s="177"/>
      <c r="L329" s="173"/>
      <c r="M329" s="178"/>
      <c r="N329" s="179"/>
      <c r="O329" s="179"/>
      <c r="P329" s="179"/>
      <c r="Q329" s="179"/>
      <c r="R329" s="179"/>
      <c r="S329" s="179"/>
      <c r="T329" s="180"/>
      <c r="AT329" s="174" t="s">
        <v>219</v>
      </c>
      <c r="AU329" s="174" t="s">
        <v>89</v>
      </c>
      <c r="AV329" s="14" t="s">
        <v>89</v>
      </c>
      <c r="AW329" s="14" t="s">
        <v>30</v>
      </c>
      <c r="AX329" s="14" t="s">
        <v>76</v>
      </c>
      <c r="AY329" s="174" t="s">
        <v>211</v>
      </c>
    </row>
    <row r="330" spans="1:65" s="14" customFormat="1" ht="12">
      <c r="B330" s="173"/>
      <c r="D330" s="166" t="s">
        <v>219</v>
      </c>
      <c r="E330" s="174" t="s">
        <v>1</v>
      </c>
      <c r="F330" s="175" t="s">
        <v>528</v>
      </c>
      <c r="H330" s="176">
        <v>8.07</v>
      </c>
      <c r="I330" s="177"/>
      <c r="L330" s="173"/>
      <c r="M330" s="178"/>
      <c r="N330" s="179"/>
      <c r="O330" s="179"/>
      <c r="P330" s="179"/>
      <c r="Q330" s="179"/>
      <c r="R330" s="179"/>
      <c r="S330" s="179"/>
      <c r="T330" s="180"/>
      <c r="AT330" s="174" t="s">
        <v>219</v>
      </c>
      <c r="AU330" s="174" t="s">
        <v>89</v>
      </c>
      <c r="AV330" s="14" t="s">
        <v>89</v>
      </c>
      <c r="AW330" s="14" t="s">
        <v>30</v>
      </c>
      <c r="AX330" s="14" t="s">
        <v>76</v>
      </c>
      <c r="AY330" s="174" t="s">
        <v>211</v>
      </c>
    </row>
    <row r="331" spans="1:65" s="14" customFormat="1" ht="12">
      <c r="B331" s="173"/>
      <c r="D331" s="166" t="s">
        <v>219</v>
      </c>
      <c r="E331" s="174" t="s">
        <v>1</v>
      </c>
      <c r="F331" s="175" t="s">
        <v>529</v>
      </c>
      <c r="H331" s="176">
        <v>2.2000000000000002</v>
      </c>
      <c r="I331" s="177"/>
      <c r="L331" s="173"/>
      <c r="M331" s="178"/>
      <c r="N331" s="179"/>
      <c r="O331" s="179"/>
      <c r="P331" s="179"/>
      <c r="Q331" s="179"/>
      <c r="R331" s="179"/>
      <c r="S331" s="179"/>
      <c r="T331" s="180"/>
      <c r="AT331" s="174" t="s">
        <v>219</v>
      </c>
      <c r="AU331" s="174" t="s">
        <v>89</v>
      </c>
      <c r="AV331" s="14" t="s">
        <v>89</v>
      </c>
      <c r="AW331" s="14" t="s">
        <v>30</v>
      </c>
      <c r="AX331" s="14" t="s">
        <v>76</v>
      </c>
      <c r="AY331" s="174" t="s">
        <v>211</v>
      </c>
    </row>
    <row r="332" spans="1:65" s="14" customFormat="1" ht="12">
      <c r="B332" s="173"/>
      <c r="D332" s="166" t="s">
        <v>219</v>
      </c>
      <c r="E332" s="174" t="s">
        <v>1</v>
      </c>
      <c r="F332" s="175" t="s">
        <v>530</v>
      </c>
      <c r="H332" s="176">
        <v>1.24</v>
      </c>
      <c r="I332" s="177"/>
      <c r="L332" s="173"/>
      <c r="M332" s="178"/>
      <c r="N332" s="179"/>
      <c r="O332" s="179"/>
      <c r="P332" s="179"/>
      <c r="Q332" s="179"/>
      <c r="R332" s="179"/>
      <c r="S332" s="179"/>
      <c r="T332" s="180"/>
      <c r="AT332" s="174" t="s">
        <v>219</v>
      </c>
      <c r="AU332" s="174" t="s">
        <v>89</v>
      </c>
      <c r="AV332" s="14" t="s">
        <v>89</v>
      </c>
      <c r="AW332" s="14" t="s">
        <v>30</v>
      </c>
      <c r="AX332" s="14" t="s">
        <v>76</v>
      </c>
      <c r="AY332" s="174" t="s">
        <v>211</v>
      </c>
    </row>
    <row r="333" spans="1:65" s="15" customFormat="1" ht="12">
      <c r="B333" s="181"/>
      <c r="D333" s="166" t="s">
        <v>219</v>
      </c>
      <c r="E333" s="182" t="s">
        <v>143</v>
      </c>
      <c r="F333" s="183" t="s">
        <v>233</v>
      </c>
      <c r="H333" s="184">
        <v>139.32</v>
      </c>
      <c r="I333" s="185"/>
      <c r="L333" s="181"/>
      <c r="M333" s="186"/>
      <c r="N333" s="187"/>
      <c r="O333" s="187"/>
      <c r="P333" s="187"/>
      <c r="Q333" s="187"/>
      <c r="R333" s="187"/>
      <c r="S333" s="187"/>
      <c r="T333" s="188"/>
      <c r="AT333" s="182" t="s">
        <v>219</v>
      </c>
      <c r="AU333" s="182" t="s">
        <v>89</v>
      </c>
      <c r="AV333" s="15" t="s">
        <v>217</v>
      </c>
      <c r="AW333" s="15" t="s">
        <v>30</v>
      </c>
      <c r="AX333" s="15" t="s">
        <v>83</v>
      </c>
      <c r="AY333" s="182" t="s">
        <v>211</v>
      </c>
    </row>
    <row r="334" spans="1:65" s="2" customFormat="1" ht="24.25" customHeight="1">
      <c r="A334" s="32"/>
      <c r="B334" s="150"/>
      <c r="C334" s="151" t="s">
        <v>531</v>
      </c>
      <c r="D334" s="151" t="s">
        <v>213</v>
      </c>
      <c r="E334" s="152" t="s">
        <v>532</v>
      </c>
      <c r="F334" s="153" t="s">
        <v>533</v>
      </c>
      <c r="G334" s="154" t="s">
        <v>216</v>
      </c>
      <c r="H334" s="155">
        <v>139.32</v>
      </c>
      <c r="I334" s="156"/>
      <c r="J334" s="155">
        <f>ROUND(I334*H334,3)</f>
        <v>0</v>
      </c>
      <c r="K334" s="157"/>
      <c r="L334" s="33"/>
      <c r="M334" s="158" t="s">
        <v>1</v>
      </c>
      <c r="N334" s="159" t="s">
        <v>42</v>
      </c>
      <c r="O334" s="58"/>
      <c r="P334" s="160">
        <f>O334*H334</f>
        <v>0</v>
      </c>
      <c r="Q334" s="160">
        <v>2.0619999999999999E-2</v>
      </c>
      <c r="R334" s="160">
        <f>Q334*H334</f>
        <v>2.8727783999999996</v>
      </c>
      <c r="S334" s="160">
        <v>0</v>
      </c>
      <c r="T334" s="161">
        <f>S334*H334</f>
        <v>0</v>
      </c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R334" s="162" t="s">
        <v>217</v>
      </c>
      <c r="AT334" s="162" t="s">
        <v>213</v>
      </c>
      <c r="AU334" s="162" t="s">
        <v>89</v>
      </c>
      <c r="AY334" s="17" t="s">
        <v>211</v>
      </c>
      <c r="BE334" s="163">
        <f>IF(N334="základná",J334,0)</f>
        <v>0</v>
      </c>
      <c r="BF334" s="163">
        <f>IF(N334="znížená",J334,0)</f>
        <v>0</v>
      </c>
      <c r="BG334" s="163">
        <f>IF(N334="zákl. prenesená",J334,0)</f>
        <v>0</v>
      </c>
      <c r="BH334" s="163">
        <f>IF(N334="zníž. prenesená",J334,0)</f>
        <v>0</v>
      </c>
      <c r="BI334" s="163">
        <f>IF(N334="nulová",J334,0)</f>
        <v>0</v>
      </c>
      <c r="BJ334" s="17" t="s">
        <v>89</v>
      </c>
      <c r="BK334" s="164">
        <f>ROUND(I334*H334,3)</f>
        <v>0</v>
      </c>
      <c r="BL334" s="17" t="s">
        <v>217</v>
      </c>
      <c r="BM334" s="162" t="s">
        <v>534</v>
      </c>
    </row>
    <row r="335" spans="1:65" s="14" customFormat="1" ht="12">
      <c r="B335" s="173"/>
      <c r="D335" s="166" t="s">
        <v>219</v>
      </c>
      <c r="E335" s="174" t="s">
        <v>1</v>
      </c>
      <c r="F335" s="175" t="s">
        <v>143</v>
      </c>
      <c r="H335" s="176">
        <v>139.32</v>
      </c>
      <c r="I335" s="177"/>
      <c r="L335" s="173"/>
      <c r="M335" s="178"/>
      <c r="N335" s="179"/>
      <c r="O335" s="179"/>
      <c r="P335" s="179"/>
      <c r="Q335" s="179"/>
      <c r="R335" s="179"/>
      <c r="S335" s="179"/>
      <c r="T335" s="180"/>
      <c r="AT335" s="174" t="s">
        <v>219</v>
      </c>
      <c r="AU335" s="174" t="s">
        <v>89</v>
      </c>
      <c r="AV335" s="14" t="s">
        <v>89</v>
      </c>
      <c r="AW335" s="14" t="s">
        <v>30</v>
      </c>
      <c r="AX335" s="14" t="s">
        <v>83</v>
      </c>
      <c r="AY335" s="174" t="s">
        <v>211</v>
      </c>
    </row>
    <row r="336" spans="1:65" s="2" customFormat="1" ht="24.25" customHeight="1">
      <c r="A336" s="32"/>
      <c r="B336" s="150"/>
      <c r="C336" s="151" t="s">
        <v>535</v>
      </c>
      <c r="D336" s="151" t="s">
        <v>213</v>
      </c>
      <c r="E336" s="152" t="s">
        <v>536</v>
      </c>
      <c r="F336" s="153" t="s">
        <v>537</v>
      </c>
      <c r="G336" s="154" t="s">
        <v>216</v>
      </c>
      <c r="H336" s="155">
        <v>3.222</v>
      </c>
      <c r="I336" s="156"/>
      <c r="J336" s="155">
        <f>ROUND(I336*H336,3)</f>
        <v>0</v>
      </c>
      <c r="K336" s="157"/>
      <c r="L336" s="33"/>
      <c r="M336" s="158" t="s">
        <v>1</v>
      </c>
      <c r="N336" s="159" t="s">
        <v>42</v>
      </c>
      <c r="O336" s="58"/>
      <c r="P336" s="160">
        <f>O336*H336</f>
        <v>0</v>
      </c>
      <c r="Q336" s="160">
        <v>3.7560000000000003E-2</v>
      </c>
      <c r="R336" s="160">
        <f>Q336*H336</f>
        <v>0.12101832000000001</v>
      </c>
      <c r="S336" s="160">
        <v>0</v>
      </c>
      <c r="T336" s="161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162" t="s">
        <v>217</v>
      </c>
      <c r="AT336" s="162" t="s">
        <v>213</v>
      </c>
      <c r="AU336" s="162" t="s">
        <v>89</v>
      </c>
      <c r="AY336" s="17" t="s">
        <v>211</v>
      </c>
      <c r="BE336" s="163">
        <f>IF(N336="základná",J336,0)</f>
        <v>0</v>
      </c>
      <c r="BF336" s="163">
        <f>IF(N336="znížená",J336,0)</f>
        <v>0</v>
      </c>
      <c r="BG336" s="163">
        <f>IF(N336="zákl. prenesená",J336,0)</f>
        <v>0</v>
      </c>
      <c r="BH336" s="163">
        <f>IF(N336="zníž. prenesená",J336,0)</f>
        <v>0</v>
      </c>
      <c r="BI336" s="163">
        <f>IF(N336="nulová",J336,0)</f>
        <v>0</v>
      </c>
      <c r="BJ336" s="17" t="s">
        <v>89</v>
      </c>
      <c r="BK336" s="164">
        <f>ROUND(I336*H336,3)</f>
        <v>0</v>
      </c>
      <c r="BL336" s="17" t="s">
        <v>217</v>
      </c>
      <c r="BM336" s="162" t="s">
        <v>538</v>
      </c>
    </row>
    <row r="337" spans="1:65" s="13" customFormat="1" ht="12">
      <c r="B337" s="165"/>
      <c r="D337" s="166" t="s">
        <v>219</v>
      </c>
      <c r="E337" s="167" t="s">
        <v>1</v>
      </c>
      <c r="F337" s="168" t="s">
        <v>539</v>
      </c>
      <c r="H337" s="167" t="s">
        <v>1</v>
      </c>
      <c r="I337" s="169"/>
      <c r="L337" s="165"/>
      <c r="M337" s="170"/>
      <c r="N337" s="171"/>
      <c r="O337" s="171"/>
      <c r="P337" s="171"/>
      <c r="Q337" s="171"/>
      <c r="R337" s="171"/>
      <c r="S337" s="171"/>
      <c r="T337" s="172"/>
      <c r="AT337" s="167" t="s">
        <v>219</v>
      </c>
      <c r="AU337" s="167" t="s">
        <v>89</v>
      </c>
      <c r="AV337" s="13" t="s">
        <v>83</v>
      </c>
      <c r="AW337" s="13" t="s">
        <v>30</v>
      </c>
      <c r="AX337" s="13" t="s">
        <v>76</v>
      </c>
      <c r="AY337" s="167" t="s">
        <v>211</v>
      </c>
    </row>
    <row r="338" spans="1:65" s="14" customFormat="1" ht="12">
      <c r="B338" s="173"/>
      <c r="D338" s="166" t="s">
        <v>219</v>
      </c>
      <c r="E338" s="174" t="s">
        <v>1</v>
      </c>
      <c r="F338" s="175" t="s">
        <v>540</v>
      </c>
      <c r="H338" s="176">
        <v>3.222</v>
      </c>
      <c r="I338" s="177"/>
      <c r="L338" s="173"/>
      <c r="M338" s="178"/>
      <c r="N338" s="179"/>
      <c r="O338" s="179"/>
      <c r="P338" s="179"/>
      <c r="Q338" s="179"/>
      <c r="R338" s="179"/>
      <c r="S338" s="179"/>
      <c r="T338" s="180"/>
      <c r="AT338" s="174" t="s">
        <v>219</v>
      </c>
      <c r="AU338" s="174" t="s">
        <v>89</v>
      </c>
      <c r="AV338" s="14" t="s">
        <v>89</v>
      </c>
      <c r="AW338" s="14" t="s">
        <v>30</v>
      </c>
      <c r="AX338" s="14" t="s">
        <v>83</v>
      </c>
      <c r="AY338" s="174" t="s">
        <v>211</v>
      </c>
    </row>
    <row r="339" spans="1:65" s="2" customFormat="1" ht="24.25" customHeight="1">
      <c r="A339" s="32"/>
      <c r="B339" s="150"/>
      <c r="C339" s="151" t="s">
        <v>541</v>
      </c>
      <c r="D339" s="151" t="s">
        <v>213</v>
      </c>
      <c r="E339" s="152" t="s">
        <v>542</v>
      </c>
      <c r="F339" s="153" t="s">
        <v>543</v>
      </c>
      <c r="G339" s="154" t="s">
        <v>216</v>
      </c>
      <c r="H339" s="155">
        <v>365.80200000000002</v>
      </c>
      <c r="I339" s="156"/>
      <c r="J339" s="155">
        <f>ROUND(I339*H339,3)</f>
        <v>0</v>
      </c>
      <c r="K339" s="157"/>
      <c r="L339" s="33"/>
      <c r="M339" s="158" t="s">
        <v>1</v>
      </c>
      <c r="N339" s="159" t="s">
        <v>42</v>
      </c>
      <c r="O339" s="58"/>
      <c r="P339" s="160">
        <f>O339*H339</f>
        <v>0</v>
      </c>
      <c r="Q339" s="160">
        <v>2.3000000000000001E-4</v>
      </c>
      <c r="R339" s="160">
        <f>Q339*H339</f>
        <v>8.4134460000000008E-2</v>
      </c>
      <c r="S339" s="160">
        <v>0</v>
      </c>
      <c r="T339" s="161">
        <f>S339*H339</f>
        <v>0</v>
      </c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R339" s="162" t="s">
        <v>217</v>
      </c>
      <c r="AT339" s="162" t="s">
        <v>213</v>
      </c>
      <c r="AU339" s="162" t="s">
        <v>89</v>
      </c>
      <c r="AY339" s="17" t="s">
        <v>211</v>
      </c>
      <c r="BE339" s="163">
        <f>IF(N339="základná",J339,0)</f>
        <v>0</v>
      </c>
      <c r="BF339" s="163">
        <f>IF(N339="znížená",J339,0)</f>
        <v>0</v>
      </c>
      <c r="BG339" s="163">
        <f>IF(N339="zákl. prenesená",J339,0)</f>
        <v>0</v>
      </c>
      <c r="BH339" s="163">
        <f>IF(N339="zníž. prenesená",J339,0)</f>
        <v>0</v>
      </c>
      <c r="BI339" s="163">
        <f>IF(N339="nulová",J339,0)</f>
        <v>0</v>
      </c>
      <c r="BJ339" s="17" t="s">
        <v>89</v>
      </c>
      <c r="BK339" s="164">
        <f>ROUND(I339*H339,3)</f>
        <v>0</v>
      </c>
      <c r="BL339" s="17" t="s">
        <v>217</v>
      </c>
      <c r="BM339" s="162" t="s">
        <v>544</v>
      </c>
    </row>
    <row r="340" spans="1:65" s="13" customFormat="1" ht="12">
      <c r="B340" s="165"/>
      <c r="D340" s="166" t="s">
        <v>219</v>
      </c>
      <c r="E340" s="167" t="s">
        <v>1</v>
      </c>
      <c r="F340" s="168" t="s">
        <v>545</v>
      </c>
      <c r="H340" s="167" t="s">
        <v>1</v>
      </c>
      <c r="I340" s="169"/>
      <c r="L340" s="165"/>
      <c r="M340" s="170"/>
      <c r="N340" s="171"/>
      <c r="O340" s="171"/>
      <c r="P340" s="171"/>
      <c r="Q340" s="171"/>
      <c r="R340" s="171"/>
      <c r="S340" s="171"/>
      <c r="T340" s="172"/>
      <c r="AT340" s="167" t="s">
        <v>219</v>
      </c>
      <c r="AU340" s="167" t="s">
        <v>89</v>
      </c>
      <c r="AV340" s="13" t="s">
        <v>83</v>
      </c>
      <c r="AW340" s="13" t="s">
        <v>30</v>
      </c>
      <c r="AX340" s="13" t="s">
        <v>76</v>
      </c>
      <c r="AY340" s="167" t="s">
        <v>211</v>
      </c>
    </row>
    <row r="341" spans="1:65" s="14" customFormat="1" ht="12">
      <c r="B341" s="173"/>
      <c r="D341" s="166" t="s">
        <v>219</v>
      </c>
      <c r="E341" s="174" t="s">
        <v>1</v>
      </c>
      <c r="F341" s="175" t="s">
        <v>546</v>
      </c>
      <c r="H341" s="176">
        <v>14.945</v>
      </c>
      <c r="I341" s="177"/>
      <c r="L341" s="173"/>
      <c r="M341" s="178"/>
      <c r="N341" s="179"/>
      <c r="O341" s="179"/>
      <c r="P341" s="179"/>
      <c r="Q341" s="179"/>
      <c r="R341" s="179"/>
      <c r="S341" s="179"/>
      <c r="T341" s="180"/>
      <c r="AT341" s="174" t="s">
        <v>219</v>
      </c>
      <c r="AU341" s="174" t="s">
        <v>89</v>
      </c>
      <c r="AV341" s="14" t="s">
        <v>89</v>
      </c>
      <c r="AW341" s="14" t="s">
        <v>30</v>
      </c>
      <c r="AX341" s="14" t="s">
        <v>76</v>
      </c>
      <c r="AY341" s="174" t="s">
        <v>211</v>
      </c>
    </row>
    <row r="342" spans="1:65" s="14" customFormat="1" ht="12">
      <c r="B342" s="173"/>
      <c r="D342" s="166" t="s">
        <v>219</v>
      </c>
      <c r="E342" s="174" t="s">
        <v>1</v>
      </c>
      <c r="F342" s="175" t="s">
        <v>547</v>
      </c>
      <c r="H342" s="176">
        <v>1.024</v>
      </c>
      <c r="I342" s="177"/>
      <c r="L342" s="173"/>
      <c r="M342" s="178"/>
      <c r="N342" s="179"/>
      <c r="O342" s="179"/>
      <c r="P342" s="179"/>
      <c r="Q342" s="179"/>
      <c r="R342" s="179"/>
      <c r="S342" s="179"/>
      <c r="T342" s="180"/>
      <c r="AT342" s="174" t="s">
        <v>219</v>
      </c>
      <c r="AU342" s="174" t="s">
        <v>89</v>
      </c>
      <c r="AV342" s="14" t="s">
        <v>89</v>
      </c>
      <c r="AW342" s="14" t="s">
        <v>30</v>
      </c>
      <c r="AX342" s="14" t="s">
        <v>76</v>
      </c>
      <c r="AY342" s="174" t="s">
        <v>211</v>
      </c>
    </row>
    <row r="343" spans="1:65" s="14" customFormat="1" ht="12">
      <c r="B343" s="173"/>
      <c r="D343" s="166" t="s">
        <v>219</v>
      </c>
      <c r="E343" s="174" t="s">
        <v>1</v>
      </c>
      <c r="F343" s="175" t="s">
        <v>548</v>
      </c>
      <c r="H343" s="176">
        <v>4.7190000000000003</v>
      </c>
      <c r="I343" s="177"/>
      <c r="L343" s="173"/>
      <c r="M343" s="178"/>
      <c r="N343" s="179"/>
      <c r="O343" s="179"/>
      <c r="P343" s="179"/>
      <c r="Q343" s="179"/>
      <c r="R343" s="179"/>
      <c r="S343" s="179"/>
      <c r="T343" s="180"/>
      <c r="AT343" s="174" t="s">
        <v>219</v>
      </c>
      <c r="AU343" s="174" t="s">
        <v>89</v>
      </c>
      <c r="AV343" s="14" t="s">
        <v>89</v>
      </c>
      <c r="AW343" s="14" t="s">
        <v>30</v>
      </c>
      <c r="AX343" s="14" t="s">
        <v>76</v>
      </c>
      <c r="AY343" s="174" t="s">
        <v>211</v>
      </c>
    </row>
    <row r="344" spans="1:65" s="13" customFormat="1" ht="12">
      <c r="B344" s="165"/>
      <c r="D344" s="166" t="s">
        <v>219</v>
      </c>
      <c r="E344" s="167" t="s">
        <v>1</v>
      </c>
      <c r="F344" s="168" t="s">
        <v>549</v>
      </c>
      <c r="H344" s="167" t="s">
        <v>1</v>
      </c>
      <c r="I344" s="169"/>
      <c r="L344" s="165"/>
      <c r="M344" s="170"/>
      <c r="N344" s="171"/>
      <c r="O344" s="171"/>
      <c r="P344" s="171"/>
      <c r="Q344" s="171"/>
      <c r="R344" s="171"/>
      <c r="S344" s="171"/>
      <c r="T344" s="172"/>
      <c r="AT344" s="167" t="s">
        <v>219</v>
      </c>
      <c r="AU344" s="167" t="s">
        <v>89</v>
      </c>
      <c r="AV344" s="13" t="s">
        <v>83</v>
      </c>
      <c r="AW344" s="13" t="s">
        <v>30</v>
      </c>
      <c r="AX344" s="13" t="s">
        <v>76</v>
      </c>
      <c r="AY344" s="167" t="s">
        <v>211</v>
      </c>
    </row>
    <row r="345" spans="1:65" s="14" customFormat="1" ht="12">
      <c r="B345" s="173"/>
      <c r="D345" s="166" t="s">
        <v>219</v>
      </c>
      <c r="E345" s="174" t="s">
        <v>1</v>
      </c>
      <c r="F345" s="175" t="s">
        <v>550</v>
      </c>
      <c r="H345" s="176">
        <v>30.952999999999999</v>
      </c>
      <c r="I345" s="177"/>
      <c r="L345" s="173"/>
      <c r="M345" s="178"/>
      <c r="N345" s="179"/>
      <c r="O345" s="179"/>
      <c r="P345" s="179"/>
      <c r="Q345" s="179"/>
      <c r="R345" s="179"/>
      <c r="S345" s="179"/>
      <c r="T345" s="180"/>
      <c r="AT345" s="174" t="s">
        <v>219</v>
      </c>
      <c r="AU345" s="174" t="s">
        <v>89</v>
      </c>
      <c r="AV345" s="14" t="s">
        <v>89</v>
      </c>
      <c r="AW345" s="14" t="s">
        <v>30</v>
      </c>
      <c r="AX345" s="14" t="s">
        <v>76</v>
      </c>
      <c r="AY345" s="174" t="s">
        <v>211</v>
      </c>
    </row>
    <row r="346" spans="1:65" s="14" customFormat="1" ht="12">
      <c r="B346" s="173"/>
      <c r="D346" s="166" t="s">
        <v>219</v>
      </c>
      <c r="E346" s="174" t="s">
        <v>1</v>
      </c>
      <c r="F346" s="175" t="s">
        <v>436</v>
      </c>
      <c r="H346" s="176">
        <v>2.4569999999999999</v>
      </c>
      <c r="I346" s="177"/>
      <c r="L346" s="173"/>
      <c r="M346" s="178"/>
      <c r="N346" s="179"/>
      <c r="O346" s="179"/>
      <c r="P346" s="179"/>
      <c r="Q346" s="179"/>
      <c r="R346" s="179"/>
      <c r="S346" s="179"/>
      <c r="T346" s="180"/>
      <c r="AT346" s="174" t="s">
        <v>219</v>
      </c>
      <c r="AU346" s="174" t="s">
        <v>89</v>
      </c>
      <c r="AV346" s="14" t="s">
        <v>89</v>
      </c>
      <c r="AW346" s="14" t="s">
        <v>30</v>
      </c>
      <c r="AX346" s="14" t="s">
        <v>76</v>
      </c>
      <c r="AY346" s="174" t="s">
        <v>211</v>
      </c>
    </row>
    <row r="347" spans="1:65" s="14" customFormat="1" ht="12">
      <c r="B347" s="173"/>
      <c r="D347" s="166" t="s">
        <v>219</v>
      </c>
      <c r="E347" s="174" t="s">
        <v>1</v>
      </c>
      <c r="F347" s="175" t="s">
        <v>551</v>
      </c>
      <c r="H347" s="176">
        <v>0.74099999999999999</v>
      </c>
      <c r="I347" s="177"/>
      <c r="L347" s="173"/>
      <c r="M347" s="178"/>
      <c r="N347" s="179"/>
      <c r="O347" s="179"/>
      <c r="P347" s="179"/>
      <c r="Q347" s="179"/>
      <c r="R347" s="179"/>
      <c r="S347" s="179"/>
      <c r="T347" s="180"/>
      <c r="AT347" s="174" t="s">
        <v>219</v>
      </c>
      <c r="AU347" s="174" t="s">
        <v>89</v>
      </c>
      <c r="AV347" s="14" t="s">
        <v>89</v>
      </c>
      <c r="AW347" s="14" t="s">
        <v>30</v>
      </c>
      <c r="AX347" s="14" t="s">
        <v>76</v>
      </c>
      <c r="AY347" s="174" t="s">
        <v>211</v>
      </c>
    </row>
    <row r="348" spans="1:65" s="13" customFormat="1" ht="12">
      <c r="B348" s="165"/>
      <c r="D348" s="166" t="s">
        <v>219</v>
      </c>
      <c r="E348" s="167" t="s">
        <v>1</v>
      </c>
      <c r="F348" s="168" t="s">
        <v>552</v>
      </c>
      <c r="H348" s="167" t="s">
        <v>1</v>
      </c>
      <c r="I348" s="169"/>
      <c r="L348" s="165"/>
      <c r="M348" s="170"/>
      <c r="N348" s="171"/>
      <c r="O348" s="171"/>
      <c r="P348" s="171"/>
      <c r="Q348" s="171"/>
      <c r="R348" s="171"/>
      <c r="S348" s="171"/>
      <c r="T348" s="172"/>
      <c r="AT348" s="167" t="s">
        <v>219</v>
      </c>
      <c r="AU348" s="167" t="s">
        <v>89</v>
      </c>
      <c r="AV348" s="13" t="s">
        <v>83</v>
      </c>
      <c r="AW348" s="13" t="s">
        <v>30</v>
      </c>
      <c r="AX348" s="13" t="s">
        <v>76</v>
      </c>
      <c r="AY348" s="167" t="s">
        <v>211</v>
      </c>
    </row>
    <row r="349" spans="1:65" s="14" customFormat="1" ht="24">
      <c r="B349" s="173"/>
      <c r="D349" s="166" t="s">
        <v>219</v>
      </c>
      <c r="E349" s="174" t="s">
        <v>1</v>
      </c>
      <c r="F349" s="175" t="s">
        <v>553</v>
      </c>
      <c r="H349" s="176">
        <v>89.96</v>
      </c>
      <c r="I349" s="177"/>
      <c r="L349" s="173"/>
      <c r="M349" s="178"/>
      <c r="N349" s="179"/>
      <c r="O349" s="179"/>
      <c r="P349" s="179"/>
      <c r="Q349" s="179"/>
      <c r="R349" s="179"/>
      <c r="S349" s="179"/>
      <c r="T349" s="180"/>
      <c r="AT349" s="174" t="s">
        <v>219</v>
      </c>
      <c r="AU349" s="174" t="s">
        <v>89</v>
      </c>
      <c r="AV349" s="14" t="s">
        <v>89</v>
      </c>
      <c r="AW349" s="14" t="s">
        <v>30</v>
      </c>
      <c r="AX349" s="14" t="s">
        <v>76</v>
      </c>
      <c r="AY349" s="174" t="s">
        <v>211</v>
      </c>
    </row>
    <row r="350" spans="1:65" s="14" customFormat="1" ht="12">
      <c r="B350" s="173"/>
      <c r="D350" s="166" t="s">
        <v>219</v>
      </c>
      <c r="E350" s="174" t="s">
        <v>1</v>
      </c>
      <c r="F350" s="175" t="s">
        <v>554</v>
      </c>
      <c r="H350" s="176">
        <v>7.35</v>
      </c>
      <c r="I350" s="177"/>
      <c r="L350" s="173"/>
      <c r="M350" s="178"/>
      <c r="N350" s="179"/>
      <c r="O350" s="179"/>
      <c r="P350" s="179"/>
      <c r="Q350" s="179"/>
      <c r="R350" s="179"/>
      <c r="S350" s="179"/>
      <c r="T350" s="180"/>
      <c r="AT350" s="174" t="s">
        <v>219</v>
      </c>
      <c r="AU350" s="174" t="s">
        <v>89</v>
      </c>
      <c r="AV350" s="14" t="s">
        <v>89</v>
      </c>
      <c r="AW350" s="14" t="s">
        <v>30</v>
      </c>
      <c r="AX350" s="14" t="s">
        <v>76</v>
      </c>
      <c r="AY350" s="174" t="s">
        <v>211</v>
      </c>
    </row>
    <row r="351" spans="1:65" s="14" customFormat="1" ht="12">
      <c r="B351" s="173"/>
      <c r="D351" s="166" t="s">
        <v>219</v>
      </c>
      <c r="E351" s="174" t="s">
        <v>1</v>
      </c>
      <c r="F351" s="175" t="s">
        <v>555</v>
      </c>
      <c r="H351" s="176">
        <v>0.80100000000000005</v>
      </c>
      <c r="I351" s="177"/>
      <c r="L351" s="173"/>
      <c r="M351" s="178"/>
      <c r="N351" s="179"/>
      <c r="O351" s="179"/>
      <c r="P351" s="179"/>
      <c r="Q351" s="179"/>
      <c r="R351" s="179"/>
      <c r="S351" s="179"/>
      <c r="T351" s="180"/>
      <c r="AT351" s="174" t="s">
        <v>219</v>
      </c>
      <c r="AU351" s="174" t="s">
        <v>89</v>
      </c>
      <c r="AV351" s="14" t="s">
        <v>89</v>
      </c>
      <c r="AW351" s="14" t="s">
        <v>30</v>
      </c>
      <c r="AX351" s="14" t="s">
        <v>76</v>
      </c>
      <c r="AY351" s="174" t="s">
        <v>211</v>
      </c>
    </row>
    <row r="352" spans="1:65" s="13" customFormat="1" ht="12">
      <c r="B352" s="165"/>
      <c r="D352" s="166" t="s">
        <v>219</v>
      </c>
      <c r="E352" s="167" t="s">
        <v>1</v>
      </c>
      <c r="F352" s="168" t="s">
        <v>556</v>
      </c>
      <c r="H352" s="167" t="s">
        <v>1</v>
      </c>
      <c r="I352" s="169"/>
      <c r="L352" s="165"/>
      <c r="M352" s="170"/>
      <c r="N352" s="171"/>
      <c r="O352" s="171"/>
      <c r="P352" s="171"/>
      <c r="Q352" s="171"/>
      <c r="R352" s="171"/>
      <c r="S352" s="171"/>
      <c r="T352" s="172"/>
      <c r="AT352" s="167" t="s">
        <v>219</v>
      </c>
      <c r="AU352" s="167" t="s">
        <v>89</v>
      </c>
      <c r="AV352" s="13" t="s">
        <v>83</v>
      </c>
      <c r="AW352" s="13" t="s">
        <v>30</v>
      </c>
      <c r="AX352" s="13" t="s">
        <v>76</v>
      </c>
      <c r="AY352" s="167" t="s">
        <v>211</v>
      </c>
    </row>
    <row r="353" spans="2:51" s="14" customFormat="1" ht="12">
      <c r="B353" s="173"/>
      <c r="D353" s="166" t="s">
        <v>219</v>
      </c>
      <c r="E353" s="174" t="s">
        <v>1</v>
      </c>
      <c r="F353" s="175" t="s">
        <v>557</v>
      </c>
      <c r="H353" s="176">
        <v>78.992000000000004</v>
      </c>
      <c r="I353" s="177"/>
      <c r="L353" s="173"/>
      <c r="M353" s="178"/>
      <c r="N353" s="179"/>
      <c r="O353" s="179"/>
      <c r="P353" s="179"/>
      <c r="Q353" s="179"/>
      <c r="R353" s="179"/>
      <c r="S353" s="179"/>
      <c r="T353" s="180"/>
      <c r="AT353" s="174" t="s">
        <v>219</v>
      </c>
      <c r="AU353" s="174" t="s">
        <v>89</v>
      </c>
      <c r="AV353" s="14" t="s">
        <v>89</v>
      </c>
      <c r="AW353" s="14" t="s">
        <v>30</v>
      </c>
      <c r="AX353" s="14" t="s">
        <v>76</v>
      </c>
      <c r="AY353" s="174" t="s">
        <v>211</v>
      </c>
    </row>
    <row r="354" spans="2:51" s="14" customFormat="1" ht="12">
      <c r="B354" s="173"/>
      <c r="D354" s="166" t="s">
        <v>219</v>
      </c>
      <c r="E354" s="174" t="s">
        <v>1</v>
      </c>
      <c r="F354" s="175" t="s">
        <v>558</v>
      </c>
      <c r="H354" s="176">
        <v>1.0680000000000001</v>
      </c>
      <c r="I354" s="177"/>
      <c r="L354" s="173"/>
      <c r="M354" s="178"/>
      <c r="N354" s="179"/>
      <c r="O354" s="179"/>
      <c r="P354" s="179"/>
      <c r="Q354" s="179"/>
      <c r="R354" s="179"/>
      <c r="S354" s="179"/>
      <c r="T354" s="180"/>
      <c r="AT354" s="174" t="s">
        <v>219</v>
      </c>
      <c r="AU354" s="174" t="s">
        <v>89</v>
      </c>
      <c r="AV354" s="14" t="s">
        <v>89</v>
      </c>
      <c r="AW354" s="14" t="s">
        <v>30</v>
      </c>
      <c r="AX354" s="14" t="s">
        <v>76</v>
      </c>
      <c r="AY354" s="174" t="s">
        <v>211</v>
      </c>
    </row>
    <row r="355" spans="2:51" s="14" customFormat="1" ht="12">
      <c r="B355" s="173"/>
      <c r="D355" s="166" t="s">
        <v>219</v>
      </c>
      <c r="E355" s="174" t="s">
        <v>1</v>
      </c>
      <c r="F355" s="175" t="s">
        <v>559</v>
      </c>
      <c r="H355" s="176">
        <v>1.3240000000000001</v>
      </c>
      <c r="I355" s="177"/>
      <c r="L355" s="173"/>
      <c r="M355" s="178"/>
      <c r="N355" s="179"/>
      <c r="O355" s="179"/>
      <c r="P355" s="179"/>
      <c r="Q355" s="179"/>
      <c r="R355" s="179"/>
      <c r="S355" s="179"/>
      <c r="T355" s="180"/>
      <c r="AT355" s="174" t="s">
        <v>219</v>
      </c>
      <c r="AU355" s="174" t="s">
        <v>89</v>
      </c>
      <c r="AV355" s="14" t="s">
        <v>89</v>
      </c>
      <c r="AW355" s="14" t="s">
        <v>30</v>
      </c>
      <c r="AX355" s="14" t="s">
        <v>76</v>
      </c>
      <c r="AY355" s="174" t="s">
        <v>211</v>
      </c>
    </row>
    <row r="356" spans="2:51" s="14" customFormat="1" ht="12">
      <c r="B356" s="173"/>
      <c r="D356" s="166" t="s">
        <v>219</v>
      </c>
      <c r="E356" s="174" t="s">
        <v>1</v>
      </c>
      <c r="F356" s="175" t="s">
        <v>560</v>
      </c>
      <c r="H356" s="176">
        <v>2.1</v>
      </c>
      <c r="I356" s="177"/>
      <c r="L356" s="173"/>
      <c r="M356" s="178"/>
      <c r="N356" s="179"/>
      <c r="O356" s="179"/>
      <c r="P356" s="179"/>
      <c r="Q356" s="179"/>
      <c r="R356" s="179"/>
      <c r="S356" s="179"/>
      <c r="T356" s="180"/>
      <c r="AT356" s="174" t="s">
        <v>219</v>
      </c>
      <c r="AU356" s="174" t="s">
        <v>89</v>
      </c>
      <c r="AV356" s="14" t="s">
        <v>89</v>
      </c>
      <c r="AW356" s="14" t="s">
        <v>30</v>
      </c>
      <c r="AX356" s="14" t="s">
        <v>76</v>
      </c>
      <c r="AY356" s="174" t="s">
        <v>211</v>
      </c>
    </row>
    <row r="357" spans="2:51" s="13" customFormat="1" ht="12">
      <c r="B357" s="165"/>
      <c r="D357" s="166" t="s">
        <v>219</v>
      </c>
      <c r="E357" s="167" t="s">
        <v>1</v>
      </c>
      <c r="F357" s="168" t="s">
        <v>561</v>
      </c>
      <c r="H357" s="167" t="s">
        <v>1</v>
      </c>
      <c r="I357" s="169"/>
      <c r="L357" s="165"/>
      <c r="M357" s="170"/>
      <c r="N357" s="171"/>
      <c r="O357" s="171"/>
      <c r="P357" s="171"/>
      <c r="Q357" s="171"/>
      <c r="R357" s="171"/>
      <c r="S357" s="171"/>
      <c r="T357" s="172"/>
      <c r="AT357" s="167" t="s">
        <v>219</v>
      </c>
      <c r="AU357" s="167" t="s">
        <v>89</v>
      </c>
      <c r="AV357" s="13" t="s">
        <v>83</v>
      </c>
      <c r="AW357" s="13" t="s">
        <v>30</v>
      </c>
      <c r="AX357" s="13" t="s">
        <v>76</v>
      </c>
      <c r="AY357" s="167" t="s">
        <v>211</v>
      </c>
    </row>
    <row r="358" spans="2:51" s="14" customFormat="1" ht="12">
      <c r="B358" s="173"/>
      <c r="D358" s="166" t="s">
        <v>219</v>
      </c>
      <c r="E358" s="174" t="s">
        <v>1</v>
      </c>
      <c r="F358" s="175" t="s">
        <v>562</v>
      </c>
      <c r="H358" s="176">
        <v>38.923000000000002</v>
      </c>
      <c r="I358" s="177"/>
      <c r="L358" s="173"/>
      <c r="M358" s="178"/>
      <c r="N358" s="179"/>
      <c r="O358" s="179"/>
      <c r="P358" s="179"/>
      <c r="Q358" s="179"/>
      <c r="R358" s="179"/>
      <c r="S358" s="179"/>
      <c r="T358" s="180"/>
      <c r="AT358" s="174" t="s">
        <v>219</v>
      </c>
      <c r="AU358" s="174" t="s">
        <v>89</v>
      </c>
      <c r="AV358" s="14" t="s">
        <v>89</v>
      </c>
      <c r="AW358" s="14" t="s">
        <v>30</v>
      </c>
      <c r="AX358" s="14" t="s">
        <v>76</v>
      </c>
      <c r="AY358" s="174" t="s">
        <v>211</v>
      </c>
    </row>
    <row r="359" spans="2:51" s="14" customFormat="1" ht="12">
      <c r="B359" s="173"/>
      <c r="D359" s="166" t="s">
        <v>219</v>
      </c>
      <c r="E359" s="174" t="s">
        <v>1</v>
      </c>
      <c r="F359" s="175" t="s">
        <v>563</v>
      </c>
      <c r="H359" s="176">
        <v>0.72599999999999998</v>
      </c>
      <c r="I359" s="177"/>
      <c r="L359" s="173"/>
      <c r="M359" s="178"/>
      <c r="N359" s="179"/>
      <c r="O359" s="179"/>
      <c r="P359" s="179"/>
      <c r="Q359" s="179"/>
      <c r="R359" s="179"/>
      <c r="S359" s="179"/>
      <c r="T359" s="180"/>
      <c r="AT359" s="174" t="s">
        <v>219</v>
      </c>
      <c r="AU359" s="174" t="s">
        <v>89</v>
      </c>
      <c r="AV359" s="14" t="s">
        <v>89</v>
      </c>
      <c r="AW359" s="14" t="s">
        <v>30</v>
      </c>
      <c r="AX359" s="14" t="s">
        <v>76</v>
      </c>
      <c r="AY359" s="174" t="s">
        <v>211</v>
      </c>
    </row>
    <row r="360" spans="2:51" s="14" customFormat="1" ht="12">
      <c r="B360" s="173"/>
      <c r="D360" s="166" t="s">
        <v>219</v>
      </c>
      <c r="E360" s="174" t="s">
        <v>1</v>
      </c>
      <c r="F360" s="175" t="s">
        <v>551</v>
      </c>
      <c r="H360" s="176">
        <v>0.74099999999999999</v>
      </c>
      <c r="I360" s="177"/>
      <c r="L360" s="173"/>
      <c r="M360" s="178"/>
      <c r="N360" s="179"/>
      <c r="O360" s="179"/>
      <c r="P360" s="179"/>
      <c r="Q360" s="179"/>
      <c r="R360" s="179"/>
      <c r="S360" s="179"/>
      <c r="T360" s="180"/>
      <c r="AT360" s="174" t="s">
        <v>219</v>
      </c>
      <c r="AU360" s="174" t="s">
        <v>89</v>
      </c>
      <c r="AV360" s="14" t="s">
        <v>89</v>
      </c>
      <c r="AW360" s="14" t="s">
        <v>30</v>
      </c>
      <c r="AX360" s="14" t="s">
        <v>76</v>
      </c>
      <c r="AY360" s="174" t="s">
        <v>211</v>
      </c>
    </row>
    <row r="361" spans="2:51" s="14" customFormat="1" ht="12">
      <c r="B361" s="173"/>
      <c r="D361" s="166" t="s">
        <v>219</v>
      </c>
      <c r="E361" s="174" t="s">
        <v>1</v>
      </c>
      <c r="F361" s="175" t="s">
        <v>564</v>
      </c>
      <c r="H361" s="176">
        <v>0.73</v>
      </c>
      <c r="I361" s="177"/>
      <c r="L361" s="173"/>
      <c r="M361" s="178"/>
      <c r="N361" s="179"/>
      <c r="O361" s="179"/>
      <c r="P361" s="179"/>
      <c r="Q361" s="179"/>
      <c r="R361" s="179"/>
      <c r="S361" s="179"/>
      <c r="T361" s="180"/>
      <c r="AT361" s="174" t="s">
        <v>219</v>
      </c>
      <c r="AU361" s="174" t="s">
        <v>89</v>
      </c>
      <c r="AV361" s="14" t="s">
        <v>89</v>
      </c>
      <c r="AW361" s="14" t="s">
        <v>30</v>
      </c>
      <c r="AX361" s="14" t="s">
        <v>76</v>
      </c>
      <c r="AY361" s="174" t="s">
        <v>211</v>
      </c>
    </row>
    <row r="362" spans="2:51" s="13" customFormat="1" ht="12">
      <c r="B362" s="165"/>
      <c r="D362" s="166" t="s">
        <v>219</v>
      </c>
      <c r="E362" s="167" t="s">
        <v>1</v>
      </c>
      <c r="F362" s="168" t="s">
        <v>565</v>
      </c>
      <c r="H362" s="167" t="s">
        <v>1</v>
      </c>
      <c r="I362" s="169"/>
      <c r="L362" s="165"/>
      <c r="M362" s="170"/>
      <c r="N362" s="171"/>
      <c r="O362" s="171"/>
      <c r="P362" s="171"/>
      <c r="Q362" s="171"/>
      <c r="R362" s="171"/>
      <c r="S362" s="171"/>
      <c r="T362" s="172"/>
      <c r="AT362" s="167" t="s">
        <v>219</v>
      </c>
      <c r="AU362" s="167" t="s">
        <v>89</v>
      </c>
      <c r="AV362" s="13" t="s">
        <v>83</v>
      </c>
      <c r="AW362" s="13" t="s">
        <v>30</v>
      </c>
      <c r="AX362" s="13" t="s">
        <v>76</v>
      </c>
      <c r="AY362" s="167" t="s">
        <v>211</v>
      </c>
    </row>
    <row r="363" spans="2:51" s="14" customFormat="1" ht="12">
      <c r="B363" s="173"/>
      <c r="D363" s="166" t="s">
        <v>219</v>
      </c>
      <c r="E363" s="174" t="s">
        <v>1</v>
      </c>
      <c r="F363" s="175" t="s">
        <v>566</v>
      </c>
      <c r="H363" s="176">
        <v>38.26</v>
      </c>
      <c r="I363" s="177"/>
      <c r="L363" s="173"/>
      <c r="M363" s="178"/>
      <c r="N363" s="179"/>
      <c r="O363" s="179"/>
      <c r="P363" s="179"/>
      <c r="Q363" s="179"/>
      <c r="R363" s="179"/>
      <c r="S363" s="179"/>
      <c r="T363" s="180"/>
      <c r="AT363" s="174" t="s">
        <v>219</v>
      </c>
      <c r="AU363" s="174" t="s">
        <v>89</v>
      </c>
      <c r="AV363" s="14" t="s">
        <v>89</v>
      </c>
      <c r="AW363" s="14" t="s">
        <v>30</v>
      </c>
      <c r="AX363" s="14" t="s">
        <v>76</v>
      </c>
      <c r="AY363" s="174" t="s">
        <v>211</v>
      </c>
    </row>
    <row r="364" spans="2:51" s="14" customFormat="1" ht="12">
      <c r="B364" s="173"/>
      <c r="D364" s="166" t="s">
        <v>219</v>
      </c>
      <c r="E364" s="174" t="s">
        <v>1</v>
      </c>
      <c r="F364" s="175" t="s">
        <v>567</v>
      </c>
      <c r="H364" s="176">
        <v>0.75</v>
      </c>
      <c r="I364" s="177"/>
      <c r="L364" s="173"/>
      <c r="M364" s="178"/>
      <c r="N364" s="179"/>
      <c r="O364" s="179"/>
      <c r="P364" s="179"/>
      <c r="Q364" s="179"/>
      <c r="R364" s="179"/>
      <c r="S364" s="179"/>
      <c r="T364" s="180"/>
      <c r="AT364" s="174" t="s">
        <v>219</v>
      </c>
      <c r="AU364" s="174" t="s">
        <v>89</v>
      </c>
      <c r="AV364" s="14" t="s">
        <v>89</v>
      </c>
      <c r="AW364" s="14" t="s">
        <v>30</v>
      </c>
      <c r="AX364" s="14" t="s">
        <v>76</v>
      </c>
      <c r="AY364" s="174" t="s">
        <v>211</v>
      </c>
    </row>
    <row r="365" spans="2:51" s="13" customFormat="1" ht="12">
      <c r="B365" s="165"/>
      <c r="D365" s="166" t="s">
        <v>219</v>
      </c>
      <c r="E365" s="167" t="s">
        <v>1</v>
      </c>
      <c r="F365" s="168" t="s">
        <v>568</v>
      </c>
      <c r="H365" s="167" t="s">
        <v>1</v>
      </c>
      <c r="I365" s="169"/>
      <c r="L365" s="165"/>
      <c r="M365" s="170"/>
      <c r="N365" s="171"/>
      <c r="O365" s="171"/>
      <c r="P365" s="171"/>
      <c r="Q365" s="171"/>
      <c r="R365" s="171"/>
      <c r="S365" s="171"/>
      <c r="T365" s="172"/>
      <c r="AT365" s="167" t="s">
        <v>219</v>
      </c>
      <c r="AU365" s="167" t="s">
        <v>89</v>
      </c>
      <c r="AV365" s="13" t="s">
        <v>83</v>
      </c>
      <c r="AW365" s="13" t="s">
        <v>30</v>
      </c>
      <c r="AX365" s="13" t="s">
        <v>76</v>
      </c>
      <c r="AY365" s="167" t="s">
        <v>211</v>
      </c>
    </row>
    <row r="366" spans="2:51" s="14" customFormat="1" ht="12">
      <c r="B366" s="173"/>
      <c r="D366" s="166" t="s">
        <v>219</v>
      </c>
      <c r="E366" s="174" t="s">
        <v>1</v>
      </c>
      <c r="F366" s="175" t="s">
        <v>569</v>
      </c>
      <c r="H366" s="176">
        <v>14.513999999999999</v>
      </c>
      <c r="I366" s="177"/>
      <c r="L366" s="173"/>
      <c r="M366" s="178"/>
      <c r="N366" s="179"/>
      <c r="O366" s="179"/>
      <c r="P366" s="179"/>
      <c r="Q366" s="179"/>
      <c r="R366" s="179"/>
      <c r="S366" s="179"/>
      <c r="T366" s="180"/>
      <c r="AT366" s="174" t="s">
        <v>219</v>
      </c>
      <c r="AU366" s="174" t="s">
        <v>89</v>
      </c>
      <c r="AV366" s="14" t="s">
        <v>89</v>
      </c>
      <c r="AW366" s="14" t="s">
        <v>30</v>
      </c>
      <c r="AX366" s="14" t="s">
        <v>76</v>
      </c>
      <c r="AY366" s="174" t="s">
        <v>211</v>
      </c>
    </row>
    <row r="367" spans="2:51" s="13" customFormat="1" ht="12">
      <c r="B367" s="165"/>
      <c r="D367" s="166" t="s">
        <v>219</v>
      </c>
      <c r="E367" s="167" t="s">
        <v>1</v>
      </c>
      <c r="F367" s="168" t="s">
        <v>570</v>
      </c>
      <c r="H367" s="167" t="s">
        <v>1</v>
      </c>
      <c r="I367" s="169"/>
      <c r="L367" s="165"/>
      <c r="M367" s="170"/>
      <c r="N367" s="171"/>
      <c r="O367" s="171"/>
      <c r="P367" s="171"/>
      <c r="Q367" s="171"/>
      <c r="R367" s="171"/>
      <c r="S367" s="171"/>
      <c r="T367" s="172"/>
      <c r="AT367" s="167" t="s">
        <v>219</v>
      </c>
      <c r="AU367" s="167" t="s">
        <v>89</v>
      </c>
      <c r="AV367" s="13" t="s">
        <v>83</v>
      </c>
      <c r="AW367" s="13" t="s">
        <v>30</v>
      </c>
      <c r="AX367" s="13" t="s">
        <v>76</v>
      </c>
      <c r="AY367" s="167" t="s">
        <v>211</v>
      </c>
    </row>
    <row r="368" spans="2:51" s="14" customFormat="1" ht="12">
      <c r="B368" s="173"/>
      <c r="D368" s="166" t="s">
        <v>219</v>
      </c>
      <c r="E368" s="174" t="s">
        <v>1</v>
      </c>
      <c r="F368" s="175" t="s">
        <v>571</v>
      </c>
      <c r="H368" s="176">
        <v>20.071999999999999</v>
      </c>
      <c r="I368" s="177"/>
      <c r="L368" s="173"/>
      <c r="M368" s="178"/>
      <c r="N368" s="179"/>
      <c r="O368" s="179"/>
      <c r="P368" s="179"/>
      <c r="Q368" s="179"/>
      <c r="R368" s="179"/>
      <c r="S368" s="179"/>
      <c r="T368" s="180"/>
      <c r="AT368" s="174" t="s">
        <v>219</v>
      </c>
      <c r="AU368" s="174" t="s">
        <v>89</v>
      </c>
      <c r="AV368" s="14" t="s">
        <v>89</v>
      </c>
      <c r="AW368" s="14" t="s">
        <v>30</v>
      </c>
      <c r="AX368" s="14" t="s">
        <v>76</v>
      </c>
      <c r="AY368" s="174" t="s">
        <v>211</v>
      </c>
    </row>
    <row r="369" spans="1:65" s="13" customFormat="1" ht="12">
      <c r="B369" s="165"/>
      <c r="D369" s="166" t="s">
        <v>219</v>
      </c>
      <c r="E369" s="167" t="s">
        <v>1</v>
      </c>
      <c r="F369" s="168" t="s">
        <v>572</v>
      </c>
      <c r="H369" s="167" t="s">
        <v>1</v>
      </c>
      <c r="I369" s="169"/>
      <c r="L369" s="165"/>
      <c r="M369" s="170"/>
      <c r="N369" s="171"/>
      <c r="O369" s="171"/>
      <c r="P369" s="171"/>
      <c r="Q369" s="171"/>
      <c r="R369" s="171"/>
      <c r="S369" s="171"/>
      <c r="T369" s="172"/>
      <c r="AT369" s="167" t="s">
        <v>219</v>
      </c>
      <c r="AU369" s="167" t="s">
        <v>89</v>
      </c>
      <c r="AV369" s="13" t="s">
        <v>83</v>
      </c>
      <c r="AW369" s="13" t="s">
        <v>30</v>
      </c>
      <c r="AX369" s="13" t="s">
        <v>76</v>
      </c>
      <c r="AY369" s="167" t="s">
        <v>211</v>
      </c>
    </row>
    <row r="370" spans="1:65" s="14" customFormat="1" ht="12">
      <c r="B370" s="173"/>
      <c r="D370" s="166" t="s">
        <v>219</v>
      </c>
      <c r="E370" s="174" t="s">
        <v>1</v>
      </c>
      <c r="F370" s="175" t="s">
        <v>573</v>
      </c>
      <c r="H370" s="176">
        <v>14.102</v>
      </c>
      <c r="I370" s="177"/>
      <c r="L370" s="173"/>
      <c r="M370" s="178"/>
      <c r="N370" s="179"/>
      <c r="O370" s="179"/>
      <c r="P370" s="179"/>
      <c r="Q370" s="179"/>
      <c r="R370" s="179"/>
      <c r="S370" s="179"/>
      <c r="T370" s="180"/>
      <c r="AT370" s="174" t="s">
        <v>219</v>
      </c>
      <c r="AU370" s="174" t="s">
        <v>89</v>
      </c>
      <c r="AV370" s="14" t="s">
        <v>89</v>
      </c>
      <c r="AW370" s="14" t="s">
        <v>30</v>
      </c>
      <c r="AX370" s="14" t="s">
        <v>76</v>
      </c>
      <c r="AY370" s="174" t="s">
        <v>211</v>
      </c>
    </row>
    <row r="371" spans="1:65" s="14" customFormat="1" ht="12">
      <c r="B371" s="173"/>
      <c r="D371" s="166" t="s">
        <v>219</v>
      </c>
      <c r="E371" s="174" t="s">
        <v>1</v>
      </c>
      <c r="F371" s="175" t="s">
        <v>574</v>
      </c>
      <c r="H371" s="176">
        <v>0.55000000000000004</v>
      </c>
      <c r="I371" s="177"/>
      <c r="L371" s="173"/>
      <c r="M371" s="178"/>
      <c r="N371" s="179"/>
      <c r="O371" s="179"/>
      <c r="P371" s="179"/>
      <c r="Q371" s="179"/>
      <c r="R371" s="179"/>
      <c r="S371" s="179"/>
      <c r="T371" s="180"/>
      <c r="AT371" s="174" t="s">
        <v>219</v>
      </c>
      <c r="AU371" s="174" t="s">
        <v>89</v>
      </c>
      <c r="AV371" s="14" t="s">
        <v>89</v>
      </c>
      <c r="AW371" s="14" t="s">
        <v>30</v>
      </c>
      <c r="AX371" s="14" t="s">
        <v>76</v>
      </c>
      <c r="AY371" s="174" t="s">
        <v>211</v>
      </c>
    </row>
    <row r="372" spans="1:65" s="15" customFormat="1" ht="12">
      <c r="B372" s="181"/>
      <c r="D372" s="166" t="s">
        <v>219</v>
      </c>
      <c r="E372" s="182" t="s">
        <v>145</v>
      </c>
      <c r="F372" s="183" t="s">
        <v>233</v>
      </c>
      <c r="H372" s="184">
        <v>365.80200000000002</v>
      </c>
      <c r="I372" s="185"/>
      <c r="L372" s="181"/>
      <c r="M372" s="186"/>
      <c r="N372" s="187"/>
      <c r="O372" s="187"/>
      <c r="P372" s="187"/>
      <c r="Q372" s="187"/>
      <c r="R372" s="187"/>
      <c r="S372" s="187"/>
      <c r="T372" s="188"/>
      <c r="AT372" s="182" t="s">
        <v>219</v>
      </c>
      <c r="AU372" s="182" t="s">
        <v>89</v>
      </c>
      <c r="AV372" s="15" t="s">
        <v>217</v>
      </c>
      <c r="AW372" s="15" t="s">
        <v>30</v>
      </c>
      <c r="AX372" s="15" t="s">
        <v>83</v>
      </c>
      <c r="AY372" s="182" t="s">
        <v>211</v>
      </c>
    </row>
    <row r="373" spans="1:65" s="2" customFormat="1" ht="24.25" customHeight="1">
      <c r="A373" s="32"/>
      <c r="B373" s="150"/>
      <c r="C373" s="151" t="s">
        <v>575</v>
      </c>
      <c r="D373" s="151" t="s">
        <v>213</v>
      </c>
      <c r="E373" s="152" t="s">
        <v>576</v>
      </c>
      <c r="F373" s="153" t="s">
        <v>577</v>
      </c>
      <c r="G373" s="154" t="s">
        <v>216</v>
      </c>
      <c r="H373" s="155">
        <v>365.80200000000002</v>
      </c>
      <c r="I373" s="156"/>
      <c r="J373" s="155">
        <f>ROUND(I373*H373,3)</f>
        <v>0</v>
      </c>
      <c r="K373" s="157"/>
      <c r="L373" s="33"/>
      <c r="M373" s="158" t="s">
        <v>1</v>
      </c>
      <c r="N373" s="159" t="s">
        <v>42</v>
      </c>
      <c r="O373" s="58"/>
      <c r="P373" s="160">
        <f>O373*H373</f>
        <v>0</v>
      </c>
      <c r="Q373" s="160">
        <v>1.9689999999999999E-2</v>
      </c>
      <c r="R373" s="160">
        <f>Q373*H373</f>
        <v>7.2026413800000002</v>
      </c>
      <c r="S373" s="160">
        <v>0</v>
      </c>
      <c r="T373" s="161">
        <f>S373*H373</f>
        <v>0</v>
      </c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R373" s="162" t="s">
        <v>217</v>
      </c>
      <c r="AT373" s="162" t="s">
        <v>213</v>
      </c>
      <c r="AU373" s="162" t="s">
        <v>89</v>
      </c>
      <c r="AY373" s="17" t="s">
        <v>211</v>
      </c>
      <c r="BE373" s="163">
        <f>IF(N373="základná",J373,0)</f>
        <v>0</v>
      </c>
      <c r="BF373" s="163">
        <f>IF(N373="znížená",J373,0)</f>
        <v>0</v>
      </c>
      <c r="BG373" s="163">
        <f>IF(N373="zákl. prenesená",J373,0)</f>
        <v>0</v>
      </c>
      <c r="BH373" s="163">
        <f>IF(N373="zníž. prenesená",J373,0)</f>
        <v>0</v>
      </c>
      <c r="BI373" s="163">
        <f>IF(N373="nulová",J373,0)</f>
        <v>0</v>
      </c>
      <c r="BJ373" s="17" t="s">
        <v>89</v>
      </c>
      <c r="BK373" s="164">
        <f>ROUND(I373*H373,3)</f>
        <v>0</v>
      </c>
      <c r="BL373" s="17" t="s">
        <v>217</v>
      </c>
      <c r="BM373" s="162" t="s">
        <v>578</v>
      </c>
    </row>
    <row r="374" spans="1:65" s="14" customFormat="1" ht="12">
      <c r="B374" s="173"/>
      <c r="D374" s="166" t="s">
        <v>219</v>
      </c>
      <c r="E374" s="174" t="s">
        <v>1</v>
      </c>
      <c r="F374" s="175" t="s">
        <v>145</v>
      </c>
      <c r="H374" s="176">
        <v>365.80200000000002</v>
      </c>
      <c r="I374" s="177"/>
      <c r="L374" s="173"/>
      <c r="M374" s="178"/>
      <c r="N374" s="179"/>
      <c r="O374" s="179"/>
      <c r="P374" s="179"/>
      <c r="Q374" s="179"/>
      <c r="R374" s="179"/>
      <c r="S374" s="179"/>
      <c r="T374" s="180"/>
      <c r="AT374" s="174" t="s">
        <v>219</v>
      </c>
      <c r="AU374" s="174" t="s">
        <v>89</v>
      </c>
      <c r="AV374" s="14" t="s">
        <v>89</v>
      </c>
      <c r="AW374" s="14" t="s">
        <v>30</v>
      </c>
      <c r="AX374" s="14" t="s">
        <v>83</v>
      </c>
      <c r="AY374" s="174" t="s">
        <v>211</v>
      </c>
    </row>
    <row r="375" spans="1:65" s="2" customFormat="1" ht="24.25" customHeight="1">
      <c r="A375" s="32"/>
      <c r="B375" s="150"/>
      <c r="C375" s="151" t="s">
        <v>579</v>
      </c>
      <c r="D375" s="151" t="s">
        <v>213</v>
      </c>
      <c r="E375" s="152" t="s">
        <v>580</v>
      </c>
      <c r="F375" s="153" t="s">
        <v>581</v>
      </c>
      <c r="G375" s="154" t="s">
        <v>582</v>
      </c>
      <c r="H375" s="155">
        <v>104.6</v>
      </c>
      <c r="I375" s="156"/>
      <c r="J375" s="155">
        <f>ROUND(I375*H375,3)</f>
        <v>0</v>
      </c>
      <c r="K375" s="157"/>
      <c r="L375" s="33"/>
      <c r="M375" s="158" t="s">
        <v>1</v>
      </c>
      <c r="N375" s="159" t="s">
        <v>42</v>
      </c>
      <c r="O375" s="58"/>
      <c r="P375" s="160">
        <f>O375*H375</f>
        <v>0</v>
      </c>
      <c r="Q375" s="160">
        <v>1.91E-3</v>
      </c>
      <c r="R375" s="160">
        <f>Q375*H375</f>
        <v>0.19978599999999999</v>
      </c>
      <c r="S375" s="160">
        <v>0</v>
      </c>
      <c r="T375" s="161">
        <f>S375*H375</f>
        <v>0</v>
      </c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R375" s="162" t="s">
        <v>217</v>
      </c>
      <c r="AT375" s="162" t="s">
        <v>213</v>
      </c>
      <c r="AU375" s="162" t="s">
        <v>89</v>
      </c>
      <c r="AY375" s="17" t="s">
        <v>211</v>
      </c>
      <c r="BE375" s="163">
        <f>IF(N375="základná",J375,0)</f>
        <v>0</v>
      </c>
      <c r="BF375" s="163">
        <f>IF(N375="znížená",J375,0)</f>
        <v>0</v>
      </c>
      <c r="BG375" s="163">
        <f>IF(N375="zákl. prenesená",J375,0)</f>
        <v>0</v>
      </c>
      <c r="BH375" s="163">
        <f>IF(N375="zníž. prenesená",J375,0)</f>
        <v>0</v>
      </c>
      <c r="BI375" s="163">
        <f>IF(N375="nulová",J375,0)</f>
        <v>0</v>
      </c>
      <c r="BJ375" s="17" t="s">
        <v>89</v>
      </c>
      <c r="BK375" s="164">
        <f>ROUND(I375*H375,3)</f>
        <v>0</v>
      </c>
      <c r="BL375" s="17" t="s">
        <v>217</v>
      </c>
      <c r="BM375" s="162" t="s">
        <v>583</v>
      </c>
    </row>
    <row r="376" spans="1:65" s="14" customFormat="1" ht="12">
      <c r="B376" s="173"/>
      <c r="D376" s="166" t="s">
        <v>219</v>
      </c>
      <c r="E376" s="174" t="s">
        <v>1</v>
      </c>
      <c r="F376" s="175" t="s">
        <v>584</v>
      </c>
      <c r="H376" s="176">
        <v>5.12</v>
      </c>
      <c r="I376" s="177"/>
      <c r="L376" s="173"/>
      <c r="M376" s="178"/>
      <c r="N376" s="179"/>
      <c r="O376" s="179"/>
      <c r="P376" s="179"/>
      <c r="Q376" s="179"/>
      <c r="R376" s="179"/>
      <c r="S376" s="179"/>
      <c r="T376" s="180"/>
      <c r="AT376" s="174" t="s">
        <v>219</v>
      </c>
      <c r="AU376" s="174" t="s">
        <v>89</v>
      </c>
      <c r="AV376" s="14" t="s">
        <v>89</v>
      </c>
      <c r="AW376" s="14" t="s">
        <v>30</v>
      </c>
      <c r="AX376" s="14" t="s">
        <v>76</v>
      </c>
      <c r="AY376" s="174" t="s">
        <v>211</v>
      </c>
    </row>
    <row r="377" spans="1:65" s="14" customFormat="1" ht="12">
      <c r="B377" s="173"/>
      <c r="D377" s="166" t="s">
        <v>219</v>
      </c>
      <c r="E377" s="174" t="s">
        <v>1</v>
      </c>
      <c r="F377" s="175" t="s">
        <v>585</v>
      </c>
      <c r="H377" s="176">
        <v>7.15</v>
      </c>
      <c r="I377" s="177"/>
      <c r="L377" s="173"/>
      <c r="M377" s="178"/>
      <c r="N377" s="179"/>
      <c r="O377" s="179"/>
      <c r="P377" s="179"/>
      <c r="Q377" s="179"/>
      <c r="R377" s="179"/>
      <c r="S377" s="179"/>
      <c r="T377" s="180"/>
      <c r="AT377" s="174" t="s">
        <v>219</v>
      </c>
      <c r="AU377" s="174" t="s">
        <v>89</v>
      </c>
      <c r="AV377" s="14" t="s">
        <v>89</v>
      </c>
      <c r="AW377" s="14" t="s">
        <v>30</v>
      </c>
      <c r="AX377" s="14" t="s">
        <v>76</v>
      </c>
      <c r="AY377" s="174" t="s">
        <v>211</v>
      </c>
    </row>
    <row r="378" spans="1:65" s="14" customFormat="1" ht="12">
      <c r="B378" s="173"/>
      <c r="D378" s="166" t="s">
        <v>219</v>
      </c>
      <c r="E378" s="174" t="s">
        <v>1</v>
      </c>
      <c r="F378" s="175" t="s">
        <v>586</v>
      </c>
      <c r="H378" s="176">
        <v>4.9400000000000004</v>
      </c>
      <c r="I378" s="177"/>
      <c r="L378" s="173"/>
      <c r="M378" s="178"/>
      <c r="N378" s="179"/>
      <c r="O378" s="179"/>
      <c r="P378" s="179"/>
      <c r="Q378" s="179"/>
      <c r="R378" s="179"/>
      <c r="S378" s="179"/>
      <c r="T378" s="180"/>
      <c r="AT378" s="174" t="s">
        <v>219</v>
      </c>
      <c r="AU378" s="174" t="s">
        <v>89</v>
      </c>
      <c r="AV378" s="14" t="s">
        <v>89</v>
      </c>
      <c r="AW378" s="14" t="s">
        <v>30</v>
      </c>
      <c r="AX378" s="14" t="s">
        <v>76</v>
      </c>
      <c r="AY378" s="174" t="s">
        <v>211</v>
      </c>
    </row>
    <row r="379" spans="1:65" s="14" customFormat="1" ht="12">
      <c r="B379" s="173"/>
      <c r="D379" s="166" t="s">
        <v>219</v>
      </c>
      <c r="E379" s="174" t="s">
        <v>1</v>
      </c>
      <c r="F379" s="175" t="s">
        <v>587</v>
      </c>
      <c r="H379" s="176">
        <v>36.75</v>
      </c>
      <c r="I379" s="177"/>
      <c r="L379" s="173"/>
      <c r="M379" s="178"/>
      <c r="N379" s="179"/>
      <c r="O379" s="179"/>
      <c r="P379" s="179"/>
      <c r="Q379" s="179"/>
      <c r="R379" s="179"/>
      <c r="S379" s="179"/>
      <c r="T379" s="180"/>
      <c r="AT379" s="174" t="s">
        <v>219</v>
      </c>
      <c r="AU379" s="174" t="s">
        <v>89</v>
      </c>
      <c r="AV379" s="14" t="s">
        <v>89</v>
      </c>
      <c r="AW379" s="14" t="s">
        <v>30</v>
      </c>
      <c r="AX379" s="14" t="s">
        <v>76</v>
      </c>
      <c r="AY379" s="174" t="s">
        <v>211</v>
      </c>
    </row>
    <row r="380" spans="1:65" s="14" customFormat="1" ht="12">
      <c r="B380" s="173"/>
      <c r="D380" s="166" t="s">
        <v>219</v>
      </c>
      <c r="E380" s="174" t="s">
        <v>1</v>
      </c>
      <c r="F380" s="175" t="s">
        <v>588</v>
      </c>
      <c r="H380" s="176">
        <v>5.34</v>
      </c>
      <c r="I380" s="177"/>
      <c r="L380" s="173"/>
      <c r="M380" s="178"/>
      <c r="N380" s="179"/>
      <c r="O380" s="179"/>
      <c r="P380" s="179"/>
      <c r="Q380" s="179"/>
      <c r="R380" s="179"/>
      <c r="S380" s="179"/>
      <c r="T380" s="180"/>
      <c r="AT380" s="174" t="s">
        <v>219</v>
      </c>
      <c r="AU380" s="174" t="s">
        <v>89</v>
      </c>
      <c r="AV380" s="14" t="s">
        <v>89</v>
      </c>
      <c r="AW380" s="14" t="s">
        <v>30</v>
      </c>
      <c r="AX380" s="14" t="s">
        <v>76</v>
      </c>
      <c r="AY380" s="174" t="s">
        <v>211</v>
      </c>
    </row>
    <row r="381" spans="1:65" s="14" customFormat="1" ht="12">
      <c r="B381" s="173"/>
      <c r="D381" s="166" t="s">
        <v>219</v>
      </c>
      <c r="E381" s="174" t="s">
        <v>1</v>
      </c>
      <c r="F381" s="175" t="s">
        <v>588</v>
      </c>
      <c r="H381" s="176">
        <v>5.34</v>
      </c>
      <c r="I381" s="177"/>
      <c r="L381" s="173"/>
      <c r="M381" s="178"/>
      <c r="N381" s="179"/>
      <c r="O381" s="179"/>
      <c r="P381" s="179"/>
      <c r="Q381" s="179"/>
      <c r="R381" s="179"/>
      <c r="S381" s="179"/>
      <c r="T381" s="180"/>
      <c r="AT381" s="174" t="s">
        <v>219</v>
      </c>
      <c r="AU381" s="174" t="s">
        <v>89</v>
      </c>
      <c r="AV381" s="14" t="s">
        <v>89</v>
      </c>
      <c r="AW381" s="14" t="s">
        <v>30</v>
      </c>
      <c r="AX381" s="14" t="s">
        <v>76</v>
      </c>
      <c r="AY381" s="174" t="s">
        <v>211</v>
      </c>
    </row>
    <row r="382" spans="1:65" s="14" customFormat="1" ht="12">
      <c r="B382" s="173"/>
      <c r="D382" s="166" t="s">
        <v>219</v>
      </c>
      <c r="E382" s="174" t="s">
        <v>1</v>
      </c>
      <c r="F382" s="175" t="s">
        <v>589</v>
      </c>
      <c r="H382" s="176">
        <v>6.62</v>
      </c>
      <c r="I382" s="177"/>
      <c r="L382" s="173"/>
      <c r="M382" s="178"/>
      <c r="N382" s="179"/>
      <c r="O382" s="179"/>
      <c r="P382" s="179"/>
      <c r="Q382" s="179"/>
      <c r="R382" s="179"/>
      <c r="S382" s="179"/>
      <c r="T382" s="180"/>
      <c r="AT382" s="174" t="s">
        <v>219</v>
      </c>
      <c r="AU382" s="174" t="s">
        <v>89</v>
      </c>
      <c r="AV382" s="14" t="s">
        <v>89</v>
      </c>
      <c r="AW382" s="14" t="s">
        <v>30</v>
      </c>
      <c r="AX382" s="14" t="s">
        <v>76</v>
      </c>
      <c r="AY382" s="174" t="s">
        <v>211</v>
      </c>
    </row>
    <row r="383" spans="1:65" s="14" customFormat="1" ht="12">
      <c r="B383" s="173"/>
      <c r="D383" s="166" t="s">
        <v>219</v>
      </c>
      <c r="E383" s="174" t="s">
        <v>1</v>
      </c>
      <c r="F383" s="175" t="s">
        <v>590</v>
      </c>
      <c r="H383" s="176">
        <v>10.5</v>
      </c>
      <c r="I383" s="177"/>
      <c r="L383" s="173"/>
      <c r="M383" s="178"/>
      <c r="N383" s="179"/>
      <c r="O383" s="179"/>
      <c r="P383" s="179"/>
      <c r="Q383" s="179"/>
      <c r="R383" s="179"/>
      <c r="S383" s="179"/>
      <c r="T383" s="180"/>
      <c r="AT383" s="174" t="s">
        <v>219</v>
      </c>
      <c r="AU383" s="174" t="s">
        <v>89</v>
      </c>
      <c r="AV383" s="14" t="s">
        <v>89</v>
      </c>
      <c r="AW383" s="14" t="s">
        <v>30</v>
      </c>
      <c r="AX383" s="14" t="s">
        <v>76</v>
      </c>
      <c r="AY383" s="174" t="s">
        <v>211</v>
      </c>
    </row>
    <row r="384" spans="1:65" s="14" customFormat="1" ht="12">
      <c r="B384" s="173"/>
      <c r="D384" s="166" t="s">
        <v>219</v>
      </c>
      <c r="E384" s="174" t="s">
        <v>1</v>
      </c>
      <c r="F384" s="175" t="s">
        <v>591</v>
      </c>
      <c r="H384" s="176">
        <v>4.84</v>
      </c>
      <c r="I384" s="177"/>
      <c r="L384" s="173"/>
      <c r="M384" s="178"/>
      <c r="N384" s="179"/>
      <c r="O384" s="179"/>
      <c r="P384" s="179"/>
      <c r="Q384" s="179"/>
      <c r="R384" s="179"/>
      <c r="S384" s="179"/>
      <c r="T384" s="180"/>
      <c r="AT384" s="174" t="s">
        <v>219</v>
      </c>
      <c r="AU384" s="174" t="s">
        <v>89</v>
      </c>
      <c r="AV384" s="14" t="s">
        <v>89</v>
      </c>
      <c r="AW384" s="14" t="s">
        <v>30</v>
      </c>
      <c r="AX384" s="14" t="s">
        <v>76</v>
      </c>
      <c r="AY384" s="174" t="s">
        <v>211</v>
      </c>
    </row>
    <row r="385" spans="1:65" s="14" customFormat="1" ht="12">
      <c r="B385" s="173"/>
      <c r="D385" s="166" t="s">
        <v>219</v>
      </c>
      <c r="E385" s="174" t="s">
        <v>1</v>
      </c>
      <c r="F385" s="175" t="s">
        <v>586</v>
      </c>
      <c r="H385" s="176">
        <v>4.9400000000000004</v>
      </c>
      <c r="I385" s="177"/>
      <c r="L385" s="173"/>
      <c r="M385" s="178"/>
      <c r="N385" s="179"/>
      <c r="O385" s="179"/>
      <c r="P385" s="179"/>
      <c r="Q385" s="179"/>
      <c r="R385" s="179"/>
      <c r="S385" s="179"/>
      <c r="T385" s="180"/>
      <c r="AT385" s="174" t="s">
        <v>219</v>
      </c>
      <c r="AU385" s="174" t="s">
        <v>89</v>
      </c>
      <c r="AV385" s="14" t="s">
        <v>89</v>
      </c>
      <c r="AW385" s="14" t="s">
        <v>30</v>
      </c>
      <c r="AX385" s="14" t="s">
        <v>76</v>
      </c>
      <c r="AY385" s="174" t="s">
        <v>211</v>
      </c>
    </row>
    <row r="386" spans="1:65" s="14" customFormat="1" ht="12">
      <c r="B386" s="173"/>
      <c r="D386" s="166" t="s">
        <v>219</v>
      </c>
      <c r="E386" s="174" t="s">
        <v>1</v>
      </c>
      <c r="F386" s="175" t="s">
        <v>592</v>
      </c>
      <c r="H386" s="176">
        <v>3.65</v>
      </c>
      <c r="I386" s="177"/>
      <c r="L386" s="173"/>
      <c r="M386" s="178"/>
      <c r="N386" s="179"/>
      <c r="O386" s="179"/>
      <c r="P386" s="179"/>
      <c r="Q386" s="179"/>
      <c r="R386" s="179"/>
      <c r="S386" s="179"/>
      <c r="T386" s="180"/>
      <c r="AT386" s="174" t="s">
        <v>219</v>
      </c>
      <c r="AU386" s="174" t="s">
        <v>89</v>
      </c>
      <c r="AV386" s="14" t="s">
        <v>89</v>
      </c>
      <c r="AW386" s="14" t="s">
        <v>30</v>
      </c>
      <c r="AX386" s="14" t="s">
        <v>76</v>
      </c>
      <c r="AY386" s="174" t="s">
        <v>211</v>
      </c>
    </row>
    <row r="387" spans="1:65" s="14" customFormat="1" ht="12">
      <c r="B387" s="173"/>
      <c r="D387" s="166" t="s">
        <v>219</v>
      </c>
      <c r="E387" s="174" t="s">
        <v>1</v>
      </c>
      <c r="F387" s="175" t="s">
        <v>593</v>
      </c>
      <c r="H387" s="176">
        <v>3.75</v>
      </c>
      <c r="I387" s="177"/>
      <c r="L387" s="173"/>
      <c r="M387" s="178"/>
      <c r="N387" s="179"/>
      <c r="O387" s="179"/>
      <c r="P387" s="179"/>
      <c r="Q387" s="179"/>
      <c r="R387" s="179"/>
      <c r="S387" s="179"/>
      <c r="T387" s="180"/>
      <c r="AT387" s="174" t="s">
        <v>219</v>
      </c>
      <c r="AU387" s="174" t="s">
        <v>89</v>
      </c>
      <c r="AV387" s="14" t="s">
        <v>89</v>
      </c>
      <c r="AW387" s="14" t="s">
        <v>30</v>
      </c>
      <c r="AX387" s="14" t="s">
        <v>76</v>
      </c>
      <c r="AY387" s="174" t="s">
        <v>211</v>
      </c>
    </row>
    <row r="388" spans="1:65" s="14" customFormat="1" ht="12">
      <c r="B388" s="173"/>
      <c r="D388" s="166" t="s">
        <v>219</v>
      </c>
      <c r="E388" s="174" t="s">
        <v>1</v>
      </c>
      <c r="F388" s="175" t="s">
        <v>594</v>
      </c>
      <c r="H388" s="176">
        <v>2.75</v>
      </c>
      <c r="I388" s="177"/>
      <c r="L388" s="173"/>
      <c r="M388" s="178"/>
      <c r="N388" s="179"/>
      <c r="O388" s="179"/>
      <c r="P388" s="179"/>
      <c r="Q388" s="179"/>
      <c r="R388" s="179"/>
      <c r="S388" s="179"/>
      <c r="T388" s="180"/>
      <c r="AT388" s="174" t="s">
        <v>219</v>
      </c>
      <c r="AU388" s="174" t="s">
        <v>89</v>
      </c>
      <c r="AV388" s="14" t="s">
        <v>89</v>
      </c>
      <c r="AW388" s="14" t="s">
        <v>30</v>
      </c>
      <c r="AX388" s="14" t="s">
        <v>76</v>
      </c>
      <c r="AY388" s="174" t="s">
        <v>211</v>
      </c>
    </row>
    <row r="389" spans="1:65" s="14" customFormat="1" ht="12">
      <c r="B389" s="173"/>
      <c r="D389" s="166" t="s">
        <v>219</v>
      </c>
      <c r="E389" s="174" t="s">
        <v>1</v>
      </c>
      <c r="F389" s="175" t="s">
        <v>595</v>
      </c>
      <c r="H389" s="176">
        <v>2.91</v>
      </c>
      <c r="I389" s="177"/>
      <c r="L389" s="173"/>
      <c r="M389" s="178"/>
      <c r="N389" s="179"/>
      <c r="O389" s="179"/>
      <c r="P389" s="179"/>
      <c r="Q389" s="179"/>
      <c r="R389" s="179"/>
      <c r="S389" s="179"/>
      <c r="T389" s="180"/>
      <c r="AT389" s="174" t="s">
        <v>219</v>
      </c>
      <c r="AU389" s="174" t="s">
        <v>89</v>
      </c>
      <c r="AV389" s="14" t="s">
        <v>89</v>
      </c>
      <c r="AW389" s="14" t="s">
        <v>30</v>
      </c>
      <c r="AX389" s="14" t="s">
        <v>76</v>
      </c>
      <c r="AY389" s="174" t="s">
        <v>211</v>
      </c>
    </row>
    <row r="390" spans="1:65" s="15" customFormat="1" ht="12">
      <c r="B390" s="181"/>
      <c r="D390" s="166" t="s">
        <v>219</v>
      </c>
      <c r="E390" s="182" t="s">
        <v>1</v>
      </c>
      <c r="F390" s="183" t="s">
        <v>233</v>
      </c>
      <c r="H390" s="184">
        <v>104.6</v>
      </c>
      <c r="I390" s="185"/>
      <c r="L390" s="181"/>
      <c r="M390" s="186"/>
      <c r="N390" s="187"/>
      <c r="O390" s="187"/>
      <c r="P390" s="187"/>
      <c r="Q390" s="187"/>
      <c r="R390" s="187"/>
      <c r="S390" s="187"/>
      <c r="T390" s="188"/>
      <c r="AT390" s="182" t="s">
        <v>219</v>
      </c>
      <c r="AU390" s="182" t="s">
        <v>89</v>
      </c>
      <c r="AV390" s="15" t="s">
        <v>217</v>
      </c>
      <c r="AW390" s="15" t="s">
        <v>30</v>
      </c>
      <c r="AX390" s="15" t="s">
        <v>83</v>
      </c>
      <c r="AY390" s="182" t="s">
        <v>211</v>
      </c>
    </row>
    <row r="391" spans="1:65" s="2" customFormat="1" ht="24.25" customHeight="1">
      <c r="A391" s="32"/>
      <c r="B391" s="150"/>
      <c r="C391" s="151" t="s">
        <v>596</v>
      </c>
      <c r="D391" s="151" t="s">
        <v>213</v>
      </c>
      <c r="E391" s="152" t="s">
        <v>597</v>
      </c>
      <c r="F391" s="153" t="s">
        <v>598</v>
      </c>
      <c r="G391" s="154" t="s">
        <v>216</v>
      </c>
      <c r="H391" s="155">
        <v>5.548</v>
      </c>
      <c r="I391" s="156"/>
      <c r="J391" s="155">
        <f>ROUND(I391*H391,3)</f>
        <v>0</v>
      </c>
      <c r="K391" s="157"/>
      <c r="L391" s="33"/>
      <c r="M391" s="158" t="s">
        <v>1</v>
      </c>
      <c r="N391" s="159" t="s">
        <v>42</v>
      </c>
      <c r="O391" s="58"/>
      <c r="P391" s="160">
        <f>O391*H391</f>
        <v>0</v>
      </c>
      <c r="Q391" s="160">
        <v>4.15E-3</v>
      </c>
      <c r="R391" s="160">
        <f>Q391*H391</f>
        <v>2.3024200000000002E-2</v>
      </c>
      <c r="S391" s="160">
        <v>0</v>
      </c>
      <c r="T391" s="161">
        <f>S391*H391</f>
        <v>0</v>
      </c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R391" s="162" t="s">
        <v>217</v>
      </c>
      <c r="AT391" s="162" t="s">
        <v>213</v>
      </c>
      <c r="AU391" s="162" t="s">
        <v>89</v>
      </c>
      <c r="AY391" s="17" t="s">
        <v>211</v>
      </c>
      <c r="BE391" s="163">
        <f>IF(N391="základná",J391,0)</f>
        <v>0</v>
      </c>
      <c r="BF391" s="163">
        <f>IF(N391="znížená",J391,0)</f>
        <v>0</v>
      </c>
      <c r="BG391" s="163">
        <f>IF(N391="zákl. prenesená",J391,0)</f>
        <v>0</v>
      </c>
      <c r="BH391" s="163">
        <f>IF(N391="zníž. prenesená",J391,0)</f>
        <v>0</v>
      </c>
      <c r="BI391" s="163">
        <f>IF(N391="nulová",J391,0)</f>
        <v>0</v>
      </c>
      <c r="BJ391" s="17" t="s">
        <v>89</v>
      </c>
      <c r="BK391" s="164">
        <f>ROUND(I391*H391,3)</f>
        <v>0</v>
      </c>
      <c r="BL391" s="17" t="s">
        <v>217</v>
      </c>
      <c r="BM391" s="162" t="s">
        <v>599</v>
      </c>
    </row>
    <row r="392" spans="1:65" s="14" customFormat="1" ht="12">
      <c r="B392" s="173"/>
      <c r="D392" s="166" t="s">
        <v>219</v>
      </c>
      <c r="E392" s="174" t="s">
        <v>1</v>
      </c>
      <c r="F392" s="175" t="s">
        <v>600</v>
      </c>
      <c r="H392" s="176">
        <v>1.343</v>
      </c>
      <c r="I392" s="177"/>
      <c r="L392" s="173"/>
      <c r="M392" s="178"/>
      <c r="N392" s="179"/>
      <c r="O392" s="179"/>
      <c r="P392" s="179"/>
      <c r="Q392" s="179"/>
      <c r="R392" s="179"/>
      <c r="S392" s="179"/>
      <c r="T392" s="180"/>
      <c r="AT392" s="174" t="s">
        <v>219</v>
      </c>
      <c r="AU392" s="174" t="s">
        <v>89</v>
      </c>
      <c r="AV392" s="14" t="s">
        <v>89</v>
      </c>
      <c r="AW392" s="14" t="s">
        <v>30</v>
      </c>
      <c r="AX392" s="14" t="s">
        <v>76</v>
      </c>
      <c r="AY392" s="174" t="s">
        <v>211</v>
      </c>
    </row>
    <row r="393" spans="1:65" s="14" customFormat="1" ht="12">
      <c r="B393" s="173"/>
      <c r="D393" s="166" t="s">
        <v>219</v>
      </c>
      <c r="E393" s="174" t="s">
        <v>1</v>
      </c>
      <c r="F393" s="175" t="s">
        <v>601</v>
      </c>
      <c r="H393" s="176">
        <v>1.788</v>
      </c>
      <c r="I393" s="177"/>
      <c r="L393" s="173"/>
      <c r="M393" s="178"/>
      <c r="N393" s="179"/>
      <c r="O393" s="179"/>
      <c r="P393" s="179"/>
      <c r="Q393" s="179"/>
      <c r="R393" s="179"/>
      <c r="S393" s="179"/>
      <c r="T393" s="180"/>
      <c r="AT393" s="174" t="s">
        <v>219</v>
      </c>
      <c r="AU393" s="174" t="s">
        <v>89</v>
      </c>
      <c r="AV393" s="14" t="s">
        <v>89</v>
      </c>
      <c r="AW393" s="14" t="s">
        <v>30</v>
      </c>
      <c r="AX393" s="14" t="s">
        <v>76</v>
      </c>
      <c r="AY393" s="174" t="s">
        <v>211</v>
      </c>
    </row>
    <row r="394" spans="1:65" s="14" customFormat="1" ht="12">
      <c r="B394" s="173"/>
      <c r="D394" s="166" t="s">
        <v>219</v>
      </c>
      <c r="E394" s="174" t="s">
        <v>1</v>
      </c>
      <c r="F394" s="175" t="s">
        <v>602</v>
      </c>
      <c r="H394" s="176">
        <v>2.4169999999999998</v>
      </c>
      <c r="I394" s="177"/>
      <c r="L394" s="173"/>
      <c r="M394" s="178"/>
      <c r="N394" s="179"/>
      <c r="O394" s="179"/>
      <c r="P394" s="179"/>
      <c r="Q394" s="179"/>
      <c r="R394" s="179"/>
      <c r="S394" s="179"/>
      <c r="T394" s="180"/>
      <c r="AT394" s="174" t="s">
        <v>219</v>
      </c>
      <c r="AU394" s="174" t="s">
        <v>89</v>
      </c>
      <c r="AV394" s="14" t="s">
        <v>89</v>
      </c>
      <c r="AW394" s="14" t="s">
        <v>30</v>
      </c>
      <c r="AX394" s="14" t="s">
        <v>76</v>
      </c>
      <c r="AY394" s="174" t="s">
        <v>211</v>
      </c>
    </row>
    <row r="395" spans="1:65" s="15" customFormat="1" ht="12">
      <c r="B395" s="181"/>
      <c r="D395" s="166" t="s">
        <v>219</v>
      </c>
      <c r="E395" s="182" t="s">
        <v>1</v>
      </c>
      <c r="F395" s="183" t="s">
        <v>233</v>
      </c>
      <c r="H395" s="184">
        <v>5.548</v>
      </c>
      <c r="I395" s="185"/>
      <c r="L395" s="181"/>
      <c r="M395" s="186"/>
      <c r="N395" s="187"/>
      <c r="O395" s="187"/>
      <c r="P395" s="187"/>
      <c r="Q395" s="187"/>
      <c r="R395" s="187"/>
      <c r="S395" s="187"/>
      <c r="T395" s="188"/>
      <c r="AT395" s="182" t="s">
        <v>219</v>
      </c>
      <c r="AU395" s="182" t="s">
        <v>89</v>
      </c>
      <c r="AV395" s="15" t="s">
        <v>217</v>
      </c>
      <c r="AW395" s="15" t="s">
        <v>30</v>
      </c>
      <c r="AX395" s="15" t="s">
        <v>83</v>
      </c>
      <c r="AY395" s="182" t="s">
        <v>211</v>
      </c>
    </row>
    <row r="396" spans="1:65" s="2" customFormat="1" ht="24.25" customHeight="1">
      <c r="A396" s="32"/>
      <c r="B396" s="150"/>
      <c r="C396" s="151" t="s">
        <v>603</v>
      </c>
      <c r="D396" s="151" t="s">
        <v>213</v>
      </c>
      <c r="E396" s="152" t="s">
        <v>604</v>
      </c>
      <c r="F396" s="153" t="s">
        <v>605</v>
      </c>
      <c r="G396" s="154" t="s">
        <v>216</v>
      </c>
      <c r="H396" s="155">
        <v>121.53700000000001</v>
      </c>
      <c r="I396" s="156"/>
      <c r="J396" s="155">
        <f>ROUND(I396*H396,3)</f>
        <v>0</v>
      </c>
      <c r="K396" s="157"/>
      <c r="L396" s="33"/>
      <c r="M396" s="158" t="s">
        <v>1</v>
      </c>
      <c r="N396" s="159" t="s">
        <v>42</v>
      </c>
      <c r="O396" s="58"/>
      <c r="P396" s="160">
        <f>O396*H396</f>
        <v>0</v>
      </c>
      <c r="Q396" s="160">
        <v>2.9199999999999999E-3</v>
      </c>
      <c r="R396" s="160">
        <f>Q396*H396</f>
        <v>0.35488804000000002</v>
      </c>
      <c r="S396" s="160">
        <v>0</v>
      </c>
      <c r="T396" s="161">
        <f>S396*H396</f>
        <v>0</v>
      </c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R396" s="162" t="s">
        <v>217</v>
      </c>
      <c r="AT396" s="162" t="s">
        <v>213</v>
      </c>
      <c r="AU396" s="162" t="s">
        <v>89</v>
      </c>
      <c r="AY396" s="17" t="s">
        <v>211</v>
      </c>
      <c r="BE396" s="163">
        <f>IF(N396="základná",J396,0)</f>
        <v>0</v>
      </c>
      <c r="BF396" s="163">
        <f>IF(N396="znížená",J396,0)</f>
        <v>0</v>
      </c>
      <c r="BG396" s="163">
        <f>IF(N396="zákl. prenesená",J396,0)</f>
        <v>0</v>
      </c>
      <c r="BH396" s="163">
        <f>IF(N396="zníž. prenesená",J396,0)</f>
        <v>0</v>
      </c>
      <c r="BI396" s="163">
        <f>IF(N396="nulová",J396,0)</f>
        <v>0</v>
      </c>
      <c r="BJ396" s="17" t="s">
        <v>89</v>
      </c>
      <c r="BK396" s="164">
        <f>ROUND(I396*H396,3)</f>
        <v>0</v>
      </c>
      <c r="BL396" s="17" t="s">
        <v>217</v>
      </c>
      <c r="BM396" s="162" t="s">
        <v>606</v>
      </c>
    </row>
    <row r="397" spans="1:65" s="14" customFormat="1" ht="12">
      <c r="B397" s="173"/>
      <c r="D397" s="166" t="s">
        <v>219</v>
      </c>
      <c r="E397" s="174" t="s">
        <v>1</v>
      </c>
      <c r="F397" s="175" t="s">
        <v>607</v>
      </c>
      <c r="H397" s="176">
        <v>110.155</v>
      </c>
      <c r="I397" s="177"/>
      <c r="L397" s="173"/>
      <c r="M397" s="178"/>
      <c r="N397" s="179"/>
      <c r="O397" s="179"/>
      <c r="P397" s="179"/>
      <c r="Q397" s="179"/>
      <c r="R397" s="179"/>
      <c r="S397" s="179"/>
      <c r="T397" s="180"/>
      <c r="AT397" s="174" t="s">
        <v>219</v>
      </c>
      <c r="AU397" s="174" t="s">
        <v>89</v>
      </c>
      <c r="AV397" s="14" t="s">
        <v>89</v>
      </c>
      <c r="AW397" s="14" t="s">
        <v>30</v>
      </c>
      <c r="AX397" s="14" t="s">
        <v>76</v>
      </c>
      <c r="AY397" s="174" t="s">
        <v>211</v>
      </c>
    </row>
    <row r="398" spans="1:65" s="14" customFormat="1" ht="12">
      <c r="B398" s="173"/>
      <c r="D398" s="166" t="s">
        <v>219</v>
      </c>
      <c r="E398" s="174" t="s">
        <v>1</v>
      </c>
      <c r="F398" s="175" t="s">
        <v>155</v>
      </c>
      <c r="H398" s="176">
        <v>2.198</v>
      </c>
      <c r="I398" s="177"/>
      <c r="L398" s="173"/>
      <c r="M398" s="178"/>
      <c r="N398" s="179"/>
      <c r="O398" s="179"/>
      <c r="P398" s="179"/>
      <c r="Q398" s="179"/>
      <c r="R398" s="179"/>
      <c r="S398" s="179"/>
      <c r="T398" s="180"/>
      <c r="AT398" s="174" t="s">
        <v>219</v>
      </c>
      <c r="AU398" s="174" t="s">
        <v>89</v>
      </c>
      <c r="AV398" s="14" t="s">
        <v>89</v>
      </c>
      <c r="AW398" s="14" t="s">
        <v>30</v>
      </c>
      <c r="AX398" s="14" t="s">
        <v>76</v>
      </c>
      <c r="AY398" s="174" t="s">
        <v>211</v>
      </c>
    </row>
    <row r="399" spans="1:65" s="14" customFormat="1" ht="12">
      <c r="B399" s="173"/>
      <c r="D399" s="166" t="s">
        <v>219</v>
      </c>
      <c r="E399" s="174" t="s">
        <v>1</v>
      </c>
      <c r="F399" s="175" t="s">
        <v>157</v>
      </c>
      <c r="H399" s="176">
        <v>9.1839999999999993</v>
      </c>
      <c r="I399" s="177"/>
      <c r="L399" s="173"/>
      <c r="M399" s="178"/>
      <c r="N399" s="179"/>
      <c r="O399" s="179"/>
      <c r="P399" s="179"/>
      <c r="Q399" s="179"/>
      <c r="R399" s="179"/>
      <c r="S399" s="179"/>
      <c r="T399" s="180"/>
      <c r="AT399" s="174" t="s">
        <v>219</v>
      </c>
      <c r="AU399" s="174" t="s">
        <v>89</v>
      </c>
      <c r="AV399" s="14" t="s">
        <v>89</v>
      </c>
      <c r="AW399" s="14" t="s">
        <v>30</v>
      </c>
      <c r="AX399" s="14" t="s">
        <v>76</v>
      </c>
      <c r="AY399" s="174" t="s">
        <v>211</v>
      </c>
    </row>
    <row r="400" spans="1:65" s="15" customFormat="1" ht="12">
      <c r="B400" s="181"/>
      <c r="D400" s="166" t="s">
        <v>219</v>
      </c>
      <c r="E400" s="182" t="s">
        <v>1</v>
      </c>
      <c r="F400" s="183" t="s">
        <v>233</v>
      </c>
      <c r="H400" s="184">
        <v>121.53700000000001</v>
      </c>
      <c r="I400" s="185"/>
      <c r="L400" s="181"/>
      <c r="M400" s="186"/>
      <c r="N400" s="187"/>
      <c r="O400" s="187"/>
      <c r="P400" s="187"/>
      <c r="Q400" s="187"/>
      <c r="R400" s="187"/>
      <c r="S400" s="187"/>
      <c r="T400" s="188"/>
      <c r="AT400" s="182" t="s">
        <v>219</v>
      </c>
      <c r="AU400" s="182" t="s">
        <v>89</v>
      </c>
      <c r="AV400" s="15" t="s">
        <v>217</v>
      </c>
      <c r="AW400" s="15" t="s">
        <v>30</v>
      </c>
      <c r="AX400" s="15" t="s">
        <v>83</v>
      </c>
      <c r="AY400" s="182" t="s">
        <v>211</v>
      </c>
    </row>
    <row r="401" spans="1:65" s="2" customFormat="1" ht="24.25" customHeight="1">
      <c r="A401" s="32"/>
      <c r="B401" s="150"/>
      <c r="C401" s="151" t="s">
        <v>608</v>
      </c>
      <c r="D401" s="151" t="s">
        <v>213</v>
      </c>
      <c r="E401" s="152" t="s">
        <v>609</v>
      </c>
      <c r="F401" s="153" t="s">
        <v>610</v>
      </c>
      <c r="G401" s="154" t="s">
        <v>216</v>
      </c>
      <c r="H401" s="155">
        <v>17.762</v>
      </c>
      <c r="I401" s="156"/>
      <c r="J401" s="155">
        <f>ROUND(I401*H401,3)</f>
        <v>0</v>
      </c>
      <c r="K401" s="157"/>
      <c r="L401" s="33"/>
      <c r="M401" s="158" t="s">
        <v>1</v>
      </c>
      <c r="N401" s="159" t="s">
        <v>42</v>
      </c>
      <c r="O401" s="58"/>
      <c r="P401" s="160">
        <f>O401*H401</f>
        <v>0</v>
      </c>
      <c r="Q401" s="160">
        <v>6.1799999999999997E-3</v>
      </c>
      <c r="R401" s="160">
        <f>Q401*H401</f>
        <v>0.10976916</v>
      </c>
      <c r="S401" s="160">
        <v>0</v>
      </c>
      <c r="T401" s="161">
        <f>S401*H401</f>
        <v>0</v>
      </c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R401" s="162" t="s">
        <v>217</v>
      </c>
      <c r="AT401" s="162" t="s">
        <v>213</v>
      </c>
      <c r="AU401" s="162" t="s">
        <v>89</v>
      </c>
      <c r="AY401" s="17" t="s">
        <v>211</v>
      </c>
      <c r="BE401" s="163">
        <f>IF(N401="základná",J401,0)</f>
        <v>0</v>
      </c>
      <c r="BF401" s="163">
        <f>IF(N401="znížená",J401,0)</f>
        <v>0</v>
      </c>
      <c r="BG401" s="163">
        <f>IF(N401="zákl. prenesená",J401,0)</f>
        <v>0</v>
      </c>
      <c r="BH401" s="163">
        <f>IF(N401="zníž. prenesená",J401,0)</f>
        <v>0</v>
      </c>
      <c r="BI401" s="163">
        <f>IF(N401="nulová",J401,0)</f>
        <v>0</v>
      </c>
      <c r="BJ401" s="17" t="s">
        <v>89</v>
      </c>
      <c r="BK401" s="164">
        <f>ROUND(I401*H401,3)</f>
        <v>0</v>
      </c>
      <c r="BL401" s="17" t="s">
        <v>217</v>
      </c>
      <c r="BM401" s="162" t="s">
        <v>611</v>
      </c>
    </row>
    <row r="402" spans="1:65" s="14" customFormat="1" ht="12">
      <c r="B402" s="173"/>
      <c r="D402" s="166" t="s">
        <v>219</v>
      </c>
      <c r="E402" s="174" t="s">
        <v>1</v>
      </c>
      <c r="F402" s="175" t="s">
        <v>161</v>
      </c>
      <c r="H402" s="176">
        <v>17.762</v>
      </c>
      <c r="I402" s="177"/>
      <c r="L402" s="173"/>
      <c r="M402" s="178"/>
      <c r="N402" s="179"/>
      <c r="O402" s="179"/>
      <c r="P402" s="179"/>
      <c r="Q402" s="179"/>
      <c r="R402" s="179"/>
      <c r="S402" s="179"/>
      <c r="T402" s="180"/>
      <c r="AT402" s="174" t="s">
        <v>219</v>
      </c>
      <c r="AU402" s="174" t="s">
        <v>89</v>
      </c>
      <c r="AV402" s="14" t="s">
        <v>89</v>
      </c>
      <c r="AW402" s="14" t="s">
        <v>30</v>
      </c>
      <c r="AX402" s="14" t="s">
        <v>83</v>
      </c>
      <c r="AY402" s="174" t="s">
        <v>211</v>
      </c>
    </row>
    <row r="403" spans="1:65" s="2" customFormat="1" ht="24.25" customHeight="1">
      <c r="A403" s="32"/>
      <c r="B403" s="150"/>
      <c r="C403" s="151" t="s">
        <v>612</v>
      </c>
      <c r="D403" s="151" t="s">
        <v>213</v>
      </c>
      <c r="E403" s="152" t="s">
        <v>613</v>
      </c>
      <c r="F403" s="153" t="s">
        <v>614</v>
      </c>
      <c r="G403" s="154" t="s">
        <v>216</v>
      </c>
      <c r="H403" s="155">
        <v>2.16</v>
      </c>
      <c r="I403" s="156"/>
      <c r="J403" s="155">
        <f>ROUND(I403*H403,3)</f>
        <v>0</v>
      </c>
      <c r="K403" s="157"/>
      <c r="L403" s="33"/>
      <c r="M403" s="158" t="s">
        <v>1</v>
      </c>
      <c r="N403" s="159" t="s">
        <v>42</v>
      </c>
      <c r="O403" s="58"/>
      <c r="P403" s="160">
        <f>O403*H403</f>
        <v>0</v>
      </c>
      <c r="Q403" s="160">
        <v>4.15E-3</v>
      </c>
      <c r="R403" s="160">
        <f>Q403*H403</f>
        <v>8.9640000000000015E-3</v>
      </c>
      <c r="S403" s="160">
        <v>0</v>
      </c>
      <c r="T403" s="161">
        <f>S403*H403</f>
        <v>0</v>
      </c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R403" s="162" t="s">
        <v>217</v>
      </c>
      <c r="AT403" s="162" t="s">
        <v>213</v>
      </c>
      <c r="AU403" s="162" t="s">
        <v>89</v>
      </c>
      <c r="AY403" s="17" t="s">
        <v>211</v>
      </c>
      <c r="BE403" s="163">
        <f>IF(N403="základná",J403,0)</f>
        <v>0</v>
      </c>
      <c r="BF403" s="163">
        <f>IF(N403="znížená",J403,0)</f>
        <v>0</v>
      </c>
      <c r="BG403" s="163">
        <f>IF(N403="zákl. prenesená",J403,0)</f>
        <v>0</v>
      </c>
      <c r="BH403" s="163">
        <f>IF(N403="zníž. prenesená",J403,0)</f>
        <v>0</v>
      </c>
      <c r="BI403" s="163">
        <f>IF(N403="nulová",J403,0)</f>
        <v>0</v>
      </c>
      <c r="BJ403" s="17" t="s">
        <v>89</v>
      </c>
      <c r="BK403" s="164">
        <f>ROUND(I403*H403,3)</f>
        <v>0</v>
      </c>
      <c r="BL403" s="17" t="s">
        <v>217</v>
      </c>
      <c r="BM403" s="162" t="s">
        <v>615</v>
      </c>
    </row>
    <row r="404" spans="1:65" s="13" customFormat="1" ht="12">
      <c r="B404" s="165"/>
      <c r="D404" s="166" t="s">
        <v>219</v>
      </c>
      <c r="E404" s="167" t="s">
        <v>1</v>
      </c>
      <c r="F404" s="168" t="s">
        <v>616</v>
      </c>
      <c r="H404" s="167" t="s">
        <v>1</v>
      </c>
      <c r="I404" s="169"/>
      <c r="L404" s="165"/>
      <c r="M404" s="170"/>
      <c r="N404" s="171"/>
      <c r="O404" s="171"/>
      <c r="P404" s="171"/>
      <c r="Q404" s="171"/>
      <c r="R404" s="171"/>
      <c r="S404" s="171"/>
      <c r="T404" s="172"/>
      <c r="AT404" s="167" t="s">
        <v>219</v>
      </c>
      <c r="AU404" s="167" t="s">
        <v>89</v>
      </c>
      <c r="AV404" s="13" t="s">
        <v>83</v>
      </c>
      <c r="AW404" s="13" t="s">
        <v>30</v>
      </c>
      <c r="AX404" s="13" t="s">
        <v>76</v>
      </c>
      <c r="AY404" s="167" t="s">
        <v>211</v>
      </c>
    </row>
    <row r="405" spans="1:65" s="14" customFormat="1" ht="12">
      <c r="B405" s="173"/>
      <c r="D405" s="166" t="s">
        <v>219</v>
      </c>
      <c r="E405" s="174" t="s">
        <v>1</v>
      </c>
      <c r="F405" s="175" t="s">
        <v>617</v>
      </c>
      <c r="H405" s="176">
        <v>2.16</v>
      </c>
      <c r="I405" s="177"/>
      <c r="L405" s="173"/>
      <c r="M405" s="178"/>
      <c r="N405" s="179"/>
      <c r="O405" s="179"/>
      <c r="P405" s="179"/>
      <c r="Q405" s="179"/>
      <c r="R405" s="179"/>
      <c r="S405" s="179"/>
      <c r="T405" s="180"/>
      <c r="AT405" s="174" t="s">
        <v>219</v>
      </c>
      <c r="AU405" s="174" t="s">
        <v>89</v>
      </c>
      <c r="AV405" s="14" t="s">
        <v>89</v>
      </c>
      <c r="AW405" s="14" t="s">
        <v>30</v>
      </c>
      <c r="AX405" s="14" t="s">
        <v>83</v>
      </c>
      <c r="AY405" s="174" t="s">
        <v>211</v>
      </c>
    </row>
    <row r="406" spans="1:65" s="2" customFormat="1" ht="24.25" customHeight="1">
      <c r="A406" s="32"/>
      <c r="B406" s="150"/>
      <c r="C406" s="151" t="s">
        <v>618</v>
      </c>
      <c r="D406" s="151" t="s">
        <v>213</v>
      </c>
      <c r="E406" s="152" t="s">
        <v>619</v>
      </c>
      <c r="F406" s="153" t="s">
        <v>620</v>
      </c>
      <c r="G406" s="154" t="s">
        <v>216</v>
      </c>
      <c r="H406" s="155">
        <v>2.4569999999999999</v>
      </c>
      <c r="I406" s="156"/>
      <c r="J406" s="155">
        <f>ROUND(I406*H406,3)</f>
        <v>0</v>
      </c>
      <c r="K406" s="157"/>
      <c r="L406" s="33"/>
      <c r="M406" s="158" t="s">
        <v>1</v>
      </c>
      <c r="N406" s="159" t="s">
        <v>42</v>
      </c>
      <c r="O406" s="58"/>
      <c r="P406" s="160">
        <f>O406*H406</f>
        <v>0</v>
      </c>
      <c r="Q406" s="160">
        <v>1.273E-2</v>
      </c>
      <c r="R406" s="160">
        <f>Q406*H406</f>
        <v>3.1277609999999997E-2</v>
      </c>
      <c r="S406" s="160">
        <v>0</v>
      </c>
      <c r="T406" s="161">
        <f>S406*H406</f>
        <v>0</v>
      </c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R406" s="162" t="s">
        <v>217</v>
      </c>
      <c r="AT406" s="162" t="s">
        <v>213</v>
      </c>
      <c r="AU406" s="162" t="s">
        <v>89</v>
      </c>
      <c r="AY406" s="17" t="s">
        <v>211</v>
      </c>
      <c r="BE406" s="163">
        <f>IF(N406="základná",J406,0)</f>
        <v>0</v>
      </c>
      <c r="BF406" s="163">
        <f>IF(N406="znížená",J406,0)</f>
        <v>0</v>
      </c>
      <c r="BG406" s="163">
        <f>IF(N406="zákl. prenesená",J406,0)</f>
        <v>0</v>
      </c>
      <c r="BH406" s="163">
        <f>IF(N406="zníž. prenesená",J406,0)</f>
        <v>0</v>
      </c>
      <c r="BI406" s="163">
        <f>IF(N406="nulová",J406,0)</f>
        <v>0</v>
      </c>
      <c r="BJ406" s="17" t="s">
        <v>89</v>
      </c>
      <c r="BK406" s="164">
        <f>ROUND(I406*H406,3)</f>
        <v>0</v>
      </c>
      <c r="BL406" s="17" t="s">
        <v>217</v>
      </c>
      <c r="BM406" s="162" t="s">
        <v>621</v>
      </c>
    </row>
    <row r="407" spans="1:65" s="13" customFormat="1" ht="12">
      <c r="B407" s="165"/>
      <c r="D407" s="166" t="s">
        <v>219</v>
      </c>
      <c r="E407" s="167" t="s">
        <v>1</v>
      </c>
      <c r="F407" s="168" t="s">
        <v>622</v>
      </c>
      <c r="H407" s="167" t="s">
        <v>1</v>
      </c>
      <c r="I407" s="169"/>
      <c r="L407" s="165"/>
      <c r="M407" s="170"/>
      <c r="N407" s="171"/>
      <c r="O407" s="171"/>
      <c r="P407" s="171"/>
      <c r="Q407" s="171"/>
      <c r="R407" s="171"/>
      <c r="S407" s="171"/>
      <c r="T407" s="172"/>
      <c r="AT407" s="167" t="s">
        <v>219</v>
      </c>
      <c r="AU407" s="167" t="s">
        <v>89</v>
      </c>
      <c r="AV407" s="13" t="s">
        <v>83</v>
      </c>
      <c r="AW407" s="13" t="s">
        <v>30</v>
      </c>
      <c r="AX407" s="13" t="s">
        <v>76</v>
      </c>
      <c r="AY407" s="167" t="s">
        <v>211</v>
      </c>
    </row>
    <row r="408" spans="1:65" s="14" customFormat="1" ht="12">
      <c r="B408" s="173"/>
      <c r="D408" s="166" t="s">
        <v>219</v>
      </c>
      <c r="E408" s="174" t="s">
        <v>1</v>
      </c>
      <c r="F408" s="175" t="s">
        <v>436</v>
      </c>
      <c r="H408" s="176">
        <v>2.4569999999999999</v>
      </c>
      <c r="I408" s="177"/>
      <c r="L408" s="173"/>
      <c r="M408" s="178"/>
      <c r="N408" s="179"/>
      <c r="O408" s="179"/>
      <c r="P408" s="179"/>
      <c r="Q408" s="179"/>
      <c r="R408" s="179"/>
      <c r="S408" s="179"/>
      <c r="T408" s="180"/>
      <c r="AT408" s="174" t="s">
        <v>219</v>
      </c>
      <c r="AU408" s="174" t="s">
        <v>89</v>
      </c>
      <c r="AV408" s="14" t="s">
        <v>89</v>
      </c>
      <c r="AW408" s="14" t="s">
        <v>30</v>
      </c>
      <c r="AX408" s="14" t="s">
        <v>83</v>
      </c>
      <c r="AY408" s="174" t="s">
        <v>211</v>
      </c>
    </row>
    <row r="409" spans="1:65" s="2" customFormat="1" ht="24.25" customHeight="1">
      <c r="A409" s="32"/>
      <c r="B409" s="150"/>
      <c r="C409" s="151" t="s">
        <v>623</v>
      </c>
      <c r="D409" s="151" t="s">
        <v>213</v>
      </c>
      <c r="E409" s="152" t="s">
        <v>624</v>
      </c>
      <c r="F409" s="153" t="s">
        <v>625</v>
      </c>
      <c r="G409" s="154" t="s">
        <v>216</v>
      </c>
      <c r="H409" s="155">
        <v>94.956000000000003</v>
      </c>
      <c r="I409" s="156"/>
      <c r="J409" s="155">
        <f>ROUND(I409*H409,3)</f>
        <v>0</v>
      </c>
      <c r="K409" s="157"/>
      <c r="L409" s="33"/>
      <c r="M409" s="158" t="s">
        <v>1</v>
      </c>
      <c r="N409" s="159" t="s">
        <v>42</v>
      </c>
      <c r="O409" s="58"/>
      <c r="P409" s="160">
        <f>O409*H409</f>
        <v>0</v>
      </c>
      <c r="Q409" s="160">
        <v>1.3639999999999999E-2</v>
      </c>
      <c r="R409" s="160">
        <f>Q409*H409</f>
        <v>1.29519984</v>
      </c>
      <c r="S409" s="160">
        <v>0</v>
      </c>
      <c r="T409" s="161">
        <f>S409*H409</f>
        <v>0</v>
      </c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R409" s="162" t="s">
        <v>217</v>
      </c>
      <c r="AT409" s="162" t="s">
        <v>213</v>
      </c>
      <c r="AU409" s="162" t="s">
        <v>89</v>
      </c>
      <c r="AY409" s="17" t="s">
        <v>211</v>
      </c>
      <c r="BE409" s="163">
        <f>IF(N409="základná",J409,0)</f>
        <v>0</v>
      </c>
      <c r="BF409" s="163">
        <f>IF(N409="znížená",J409,0)</f>
        <v>0</v>
      </c>
      <c r="BG409" s="163">
        <f>IF(N409="zákl. prenesená",J409,0)</f>
        <v>0</v>
      </c>
      <c r="BH409" s="163">
        <f>IF(N409="zníž. prenesená",J409,0)</f>
        <v>0</v>
      </c>
      <c r="BI409" s="163">
        <f>IF(N409="nulová",J409,0)</f>
        <v>0</v>
      </c>
      <c r="BJ409" s="17" t="s">
        <v>89</v>
      </c>
      <c r="BK409" s="164">
        <f>ROUND(I409*H409,3)</f>
        <v>0</v>
      </c>
      <c r="BL409" s="17" t="s">
        <v>217</v>
      </c>
      <c r="BM409" s="162" t="s">
        <v>626</v>
      </c>
    </row>
    <row r="410" spans="1:65" s="13" customFormat="1" ht="12">
      <c r="B410" s="165"/>
      <c r="D410" s="166" t="s">
        <v>219</v>
      </c>
      <c r="E410" s="167" t="s">
        <v>1</v>
      </c>
      <c r="F410" s="168" t="s">
        <v>627</v>
      </c>
      <c r="H410" s="167" t="s">
        <v>1</v>
      </c>
      <c r="I410" s="169"/>
      <c r="L410" s="165"/>
      <c r="M410" s="170"/>
      <c r="N410" s="171"/>
      <c r="O410" s="171"/>
      <c r="P410" s="171"/>
      <c r="Q410" s="171"/>
      <c r="R410" s="171"/>
      <c r="S410" s="171"/>
      <c r="T410" s="172"/>
      <c r="AT410" s="167" t="s">
        <v>219</v>
      </c>
      <c r="AU410" s="167" t="s">
        <v>89</v>
      </c>
      <c r="AV410" s="13" t="s">
        <v>83</v>
      </c>
      <c r="AW410" s="13" t="s">
        <v>30</v>
      </c>
      <c r="AX410" s="13" t="s">
        <v>76</v>
      </c>
      <c r="AY410" s="167" t="s">
        <v>211</v>
      </c>
    </row>
    <row r="411" spans="1:65" s="14" customFormat="1" ht="12">
      <c r="B411" s="173"/>
      <c r="D411" s="166" t="s">
        <v>219</v>
      </c>
      <c r="E411" s="174" t="s">
        <v>1</v>
      </c>
      <c r="F411" s="175" t="s">
        <v>628</v>
      </c>
      <c r="H411" s="176">
        <v>142.53</v>
      </c>
      <c r="I411" s="177"/>
      <c r="L411" s="173"/>
      <c r="M411" s="178"/>
      <c r="N411" s="179"/>
      <c r="O411" s="179"/>
      <c r="P411" s="179"/>
      <c r="Q411" s="179"/>
      <c r="R411" s="179"/>
      <c r="S411" s="179"/>
      <c r="T411" s="180"/>
      <c r="AT411" s="174" t="s">
        <v>219</v>
      </c>
      <c r="AU411" s="174" t="s">
        <v>89</v>
      </c>
      <c r="AV411" s="14" t="s">
        <v>89</v>
      </c>
      <c r="AW411" s="14" t="s">
        <v>30</v>
      </c>
      <c r="AX411" s="14" t="s">
        <v>76</v>
      </c>
      <c r="AY411" s="174" t="s">
        <v>211</v>
      </c>
    </row>
    <row r="412" spans="1:65" s="14" customFormat="1" ht="12">
      <c r="B412" s="173"/>
      <c r="D412" s="166" t="s">
        <v>219</v>
      </c>
      <c r="E412" s="174" t="s">
        <v>1</v>
      </c>
      <c r="F412" s="175" t="s">
        <v>629</v>
      </c>
      <c r="H412" s="176">
        <v>-22.5</v>
      </c>
      <c r="I412" s="177"/>
      <c r="L412" s="173"/>
      <c r="M412" s="178"/>
      <c r="N412" s="179"/>
      <c r="O412" s="179"/>
      <c r="P412" s="179"/>
      <c r="Q412" s="179"/>
      <c r="R412" s="179"/>
      <c r="S412" s="179"/>
      <c r="T412" s="180"/>
      <c r="AT412" s="174" t="s">
        <v>219</v>
      </c>
      <c r="AU412" s="174" t="s">
        <v>89</v>
      </c>
      <c r="AV412" s="14" t="s">
        <v>89</v>
      </c>
      <c r="AW412" s="14" t="s">
        <v>30</v>
      </c>
      <c r="AX412" s="14" t="s">
        <v>76</v>
      </c>
      <c r="AY412" s="174" t="s">
        <v>211</v>
      </c>
    </row>
    <row r="413" spans="1:65" s="14" customFormat="1" ht="12">
      <c r="B413" s="173"/>
      <c r="D413" s="166" t="s">
        <v>219</v>
      </c>
      <c r="E413" s="174" t="s">
        <v>1</v>
      </c>
      <c r="F413" s="175" t="s">
        <v>630</v>
      </c>
      <c r="H413" s="176">
        <v>-4.2149999999999999</v>
      </c>
      <c r="I413" s="177"/>
      <c r="L413" s="173"/>
      <c r="M413" s="178"/>
      <c r="N413" s="179"/>
      <c r="O413" s="179"/>
      <c r="P413" s="179"/>
      <c r="Q413" s="179"/>
      <c r="R413" s="179"/>
      <c r="S413" s="179"/>
      <c r="T413" s="180"/>
      <c r="AT413" s="174" t="s">
        <v>219</v>
      </c>
      <c r="AU413" s="174" t="s">
        <v>89</v>
      </c>
      <c r="AV413" s="14" t="s">
        <v>89</v>
      </c>
      <c r="AW413" s="14" t="s">
        <v>30</v>
      </c>
      <c r="AX413" s="14" t="s">
        <v>76</v>
      </c>
      <c r="AY413" s="174" t="s">
        <v>211</v>
      </c>
    </row>
    <row r="414" spans="1:65" s="14" customFormat="1" ht="12">
      <c r="B414" s="173"/>
      <c r="D414" s="166" t="s">
        <v>219</v>
      </c>
      <c r="E414" s="174" t="s">
        <v>1</v>
      </c>
      <c r="F414" s="175" t="s">
        <v>631</v>
      </c>
      <c r="H414" s="176">
        <v>-2.81</v>
      </c>
      <c r="I414" s="177"/>
      <c r="L414" s="173"/>
      <c r="M414" s="178"/>
      <c r="N414" s="179"/>
      <c r="O414" s="179"/>
      <c r="P414" s="179"/>
      <c r="Q414" s="179"/>
      <c r="R414" s="179"/>
      <c r="S414" s="179"/>
      <c r="T414" s="180"/>
      <c r="AT414" s="174" t="s">
        <v>219</v>
      </c>
      <c r="AU414" s="174" t="s">
        <v>89</v>
      </c>
      <c r="AV414" s="14" t="s">
        <v>89</v>
      </c>
      <c r="AW414" s="14" t="s">
        <v>30</v>
      </c>
      <c r="AX414" s="14" t="s">
        <v>76</v>
      </c>
      <c r="AY414" s="174" t="s">
        <v>211</v>
      </c>
    </row>
    <row r="415" spans="1:65" s="14" customFormat="1" ht="12">
      <c r="B415" s="173"/>
      <c r="D415" s="166" t="s">
        <v>219</v>
      </c>
      <c r="E415" s="174" t="s">
        <v>1</v>
      </c>
      <c r="F415" s="175" t="s">
        <v>632</v>
      </c>
      <c r="H415" s="176">
        <v>-1.125</v>
      </c>
      <c r="I415" s="177"/>
      <c r="L415" s="173"/>
      <c r="M415" s="178"/>
      <c r="N415" s="179"/>
      <c r="O415" s="179"/>
      <c r="P415" s="179"/>
      <c r="Q415" s="179"/>
      <c r="R415" s="179"/>
      <c r="S415" s="179"/>
      <c r="T415" s="180"/>
      <c r="AT415" s="174" t="s">
        <v>219</v>
      </c>
      <c r="AU415" s="174" t="s">
        <v>89</v>
      </c>
      <c r="AV415" s="14" t="s">
        <v>89</v>
      </c>
      <c r="AW415" s="14" t="s">
        <v>30</v>
      </c>
      <c r="AX415" s="14" t="s">
        <v>76</v>
      </c>
      <c r="AY415" s="174" t="s">
        <v>211</v>
      </c>
    </row>
    <row r="416" spans="1:65" s="14" customFormat="1" ht="12">
      <c r="B416" s="173"/>
      <c r="D416" s="166" t="s">
        <v>219</v>
      </c>
      <c r="E416" s="174" t="s">
        <v>1</v>
      </c>
      <c r="F416" s="175" t="s">
        <v>633</v>
      </c>
      <c r="H416" s="176">
        <v>-0.75</v>
      </c>
      <c r="I416" s="177"/>
      <c r="L416" s="173"/>
      <c r="M416" s="178"/>
      <c r="N416" s="179"/>
      <c r="O416" s="179"/>
      <c r="P416" s="179"/>
      <c r="Q416" s="179"/>
      <c r="R416" s="179"/>
      <c r="S416" s="179"/>
      <c r="T416" s="180"/>
      <c r="AT416" s="174" t="s">
        <v>219</v>
      </c>
      <c r="AU416" s="174" t="s">
        <v>89</v>
      </c>
      <c r="AV416" s="14" t="s">
        <v>89</v>
      </c>
      <c r="AW416" s="14" t="s">
        <v>30</v>
      </c>
      <c r="AX416" s="14" t="s">
        <v>76</v>
      </c>
      <c r="AY416" s="174" t="s">
        <v>211</v>
      </c>
    </row>
    <row r="417" spans="1:65" s="14" customFormat="1" ht="12">
      <c r="B417" s="173"/>
      <c r="D417" s="166" t="s">
        <v>219</v>
      </c>
      <c r="E417" s="174" t="s">
        <v>1</v>
      </c>
      <c r="F417" s="175" t="s">
        <v>634</v>
      </c>
      <c r="H417" s="176">
        <v>-0.97499999999999998</v>
      </c>
      <c r="I417" s="177"/>
      <c r="L417" s="173"/>
      <c r="M417" s="178"/>
      <c r="N417" s="179"/>
      <c r="O417" s="179"/>
      <c r="P417" s="179"/>
      <c r="Q417" s="179"/>
      <c r="R417" s="179"/>
      <c r="S417" s="179"/>
      <c r="T417" s="180"/>
      <c r="AT417" s="174" t="s">
        <v>219</v>
      </c>
      <c r="AU417" s="174" t="s">
        <v>89</v>
      </c>
      <c r="AV417" s="14" t="s">
        <v>89</v>
      </c>
      <c r="AW417" s="14" t="s">
        <v>30</v>
      </c>
      <c r="AX417" s="14" t="s">
        <v>76</v>
      </c>
      <c r="AY417" s="174" t="s">
        <v>211</v>
      </c>
    </row>
    <row r="418" spans="1:65" s="14" customFormat="1" ht="12">
      <c r="B418" s="173"/>
      <c r="D418" s="166" t="s">
        <v>219</v>
      </c>
      <c r="E418" s="174" t="s">
        <v>1</v>
      </c>
      <c r="F418" s="175" t="s">
        <v>635</v>
      </c>
      <c r="H418" s="176">
        <v>-15.199</v>
      </c>
      <c r="I418" s="177"/>
      <c r="L418" s="173"/>
      <c r="M418" s="178"/>
      <c r="N418" s="179"/>
      <c r="O418" s="179"/>
      <c r="P418" s="179"/>
      <c r="Q418" s="179"/>
      <c r="R418" s="179"/>
      <c r="S418" s="179"/>
      <c r="T418" s="180"/>
      <c r="AT418" s="174" t="s">
        <v>219</v>
      </c>
      <c r="AU418" s="174" t="s">
        <v>89</v>
      </c>
      <c r="AV418" s="14" t="s">
        <v>89</v>
      </c>
      <c r="AW418" s="14" t="s">
        <v>30</v>
      </c>
      <c r="AX418" s="14" t="s">
        <v>76</v>
      </c>
      <c r="AY418" s="174" t="s">
        <v>211</v>
      </c>
    </row>
    <row r="419" spans="1:65" s="15" customFormat="1" ht="12">
      <c r="B419" s="181"/>
      <c r="D419" s="166" t="s">
        <v>219</v>
      </c>
      <c r="E419" s="182" t="s">
        <v>153</v>
      </c>
      <c r="F419" s="183" t="s">
        <v>233</v>
      </c>
      <c r="H419" s="184">
        <v>94.956000000000003</v>
      </c>
      <c r="I419" s="185"/>
      <c r="L419" s="181"/>
      <c r="M419" s="186"/>
      <c r="N419" s="187"/>
      <c r="O419" s="187"/>
      <c r="P419" s="187"/>
      <c r="Q419" s="187"/>
      <c r="R419" s="187"/>
      <c r="S419" s="187"/>
      <c r="T419" s="188"/>
      <c r="AT419" s="182" t="s">
        <v>219</v>
      </c>
      <c r="AU419" s="182" t="s">
        <v>89</v>
      </c>
      <c r="AV419" s="15" t="s">
        <v>217</v>
      </c>
      <c r="AW419" s="15" t="s">
        <v>30</v>
      </c>
      <c r="AX419" s="15" t="s">
        <v>83</v>
      </c>
      <c r="AY419" s="182" t="s">
        <v>211</v>
      </c>
    </row>
    <row r="420" spans="1:65" s="2" customFormat="1" ht="24.25" customHeight="1">
      <c r="A420" s="32"/>
      <c r="B420" s="150"/>
      <c r="C420" s="151" t="s">
        <v>636</v>
      </c>
      <c r="D420" s="151" t="s">
        <v>213</v>
      </c>
      <c r="E420" s="152" t="s">
        <v>637</v>
      </c>
      <c r="F420" s="153" t="s">
        <v>638</v>
      </c>
      <c r="G420" s="154" t="s">
        <v>216</v>
      </c>
      <c r="H420" s="155">
        <v>9.1839999999999993</v>
      </c>
      <c r="I420" s="156"/>
      <c r="J420" s="155">
        <f>ROUND(I420*H420,3)</f>
        <v>0</v>
      </c>
      <c r="K420" s="157"/>
      <c r="L420" s="33"/>
      <c r="M420" s="158" t="s">
        <v>1</v>
      </c>
      <c r="N420" s="159" t="s">
        <v>42</v>
      </c>
      <c r="O420" s="58"/>
      <c r="P420" s="160">
        <f>O420*H420</f>
        <v>0</v>
      </c>
      <c r="Q420" s="160">
        <v>1.149E-2</v>
      </c>
      <c r="R420" s="160">
        <f>Q420*H420</f>
        <v>0.10552415999999999</v>
      </c>
      <c r="S420" s="160">
        <v>0</v>
      </c>
      <c r="T420" s="161">
        <f>S420*H420</f>
        <v>0</v>
      </c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R420" s="162" t="s">
        <v>217</v>
      </c>
      <c r="AT420" s="162" t="s">
        <v>213</v>
      </c>
      <c r="AU420" s="162" t="s">
        <v>89</v>
      </c>
      <c r="AY420" s="17" t="s">
        <v>211</v>
      </c>
      <c r="BE420" s="163">
        <f>IF(N420="základná",J420,0)</f>
        <v>0</v>
      </c>
      <c r="BF420" s="163">
        <f>IF(N420="znížená",J420,0)</f>
        <v>0</v>
      </c>
      <c r="BG420" s="163">
        <f>IF(N420="zákl. prenesená",J420,0)</f>
        <v>0</v>
      </c>
      <c r="BH420" s="163">
        <f>IF(N420="zníž. prenesená",J420,0)</f>
        <v>0</v>
      </c>
      <c r="BI420" s="163">
        <f>IF(N420="nulová",J420,0)</f>
        <v>0</v>
      </c>
      <c r="BJ420" s="17" t="s">
        <v>89</v>
      </c>
      <c r="BK420" s="164">
        <f>ROUND(I420*H420,3)</f>
        <v>0</v>
      </c>
      <c r="BL420" s="17" t="s">
        <v>217</v>
      </c>
      <c r="BM420" s="162" t="s">
        <v>639</v>
      </c>
    </row>
    <row r="421" spans="1:65" s="14" customFormat="1" ht="12">
      <c r="B421" s="173"/>
      <c r="D421" s="166" t="s">
        <v>219</v>
      </c>
      <c r="E421" s="174" t="s">
        <v>1</v>
      </c>
      <c r="F421" s="175" t="s">
        <v>640</v>
      </c>
      <c r="H421" s="176">
        <v>7.56</v>
      </c>
      <c r="I421" s="177"/>
      <c r="L421" s="173"/>
      <c r="M421" s="178"/>
      <c r="N421" s="179"/>
      <c r="O421" s="179"/>
      <c r="P421" s="179"/>
      <c r="Q421" s="179"/>
      <c r="R421" s="179"/>
      <c r="S421" s="179"/>
      <c r="T421" s="180"/>
      <c r="AT421" s="174" t="s">
        <v>219</v>
      </c>
      <c r="AU421" s="174" t="s">
        <v>89</v>
      </c>
      <c r="AV421" s="14" t="s">
        <v>89</v>
      </c>
      <c r="AW421" s="14" t="s">
        <v>30</v>
      </c>
      <c r="AX421" s="14" t="s">
        <v>76</v>
      </c>
      <c r="AY421" s="174" t="s">
        <v>211</v>
      </c>
    </row>
    <row r="422" spans="1:65" s="14" customFormat="1" ht="12">
      <c r="B422" s="173"/>
      <c r="D422" s="166" t="s">
        <v>219</v>
      </c>
      <c r="E422" s="174" t="s">
        <v>1</v>
      </c>
      <c r="F422" s="175" t="s">
        <v>641</v>
      </c>
      <c r="H422" s="176">
        <v>0.6</v>
      </c>
      <c r="I422" s="177"/>
      <c r="L422" s="173"/>
      <c r="M422" s="178"/>
      <c r="N422" s="179"/>
      <c r="O422" s="179"/>
      <c r="P422" s="179"/>
      <c r="Q422" s="179"/>
      <c r="R422" s="179"/>
      <c r="S422" s="179"/>
      <c r="T422" s="180"/>
      <c r="AT422" s="174" t="s">
        <v>219</v>
      </c>
      <c r="AU422" s="174" t="s">
        <v>89</v>
      </c>
      <c r="AV422" s="14" t="s">
        <v>89</v>
      </c>
      <c r="AW422" s="14" t="s">
        <v>30</v>
      </c>
      <c r="AX422" s="14" t="s">
        <v>76</v>
      </c>
      <c r="AY422" s="174" t="s">
        <v>211</v>
      </c>
    </row>
    <row r="423" spans="1:65" s="14" customFormat="1" ht="12">
      <c r="B423" s="173"/>
      <c r="D423" s="166" t="s">
        <v>219</v>
      </c>
      <c r="E423" s="174" t="s">
        <v>1</v>
      </c>
      <c r="F423" s="175" t="s">
        <v>642</v>
      </c>
      <c r="H423" s="176">
        <v>0.44</v>
      </c>
      <c r="I423" s="177"/>
      <c r="L423" s="173"/>
      <c r="M423" s="178"/>
      <c r="N423" s="179"/>
      <c r="O423" s="179"/>
      <c r="P423" s="179"/>
      <c r="Q423" s="179"/>
      <c r="R423" s="179"/>
      <c r="S423" s="179"/>
      <c r="T423" s="180"/>
      <c r="AT423" s="174" t="s">
        <v>219</v>
      </c>
      <c r="AU423" s="174" t="s">
        <v>89</v>
      </c>
      <c r="AV423" s="14" t="s">
        <v>89</v>
      </c>
      <c r="AW423" s="14" t="s">
        <v>30</v>
      </c>
      <c r="AX423" s="14" t="s">
        <v>76</v>
      </c>
      <c r="AY423" s="174" t="s">
        <v>211</v>
      </c>
    </row>
    <row r="424" spans="1:65" s="14" customFormat="1" ht="12">
      <c r="B424" s="173"/>
      <c r="D424" s="166" t="s">
        <v>219</v>
      </c>
      <c r="E424" s="174" t="s">
        <v>1</v>
      </c>
      <c r="F424" s="175" t="s">
        <v>643</v>
      </c>
      <c r="H424" s="176">
        <v>0.58399999999999996</v>
      </c>
      <c r="I424" s="177"/>
      <c r="L424" s="173"/>
      <c r="M424" s="178"/>
      <c r="N424" s="179"/>
      <c r="O424" s="179"/>
      <c r="P424" s="179"/>
      <c r="Q424" s="179"/>
      <c r="R424" s="179"/>
      <c r="S424" s="179"/>
      <c r="T424" s="180"/>
      <c r="AT424" s="174" t="s">
        <v>219</v>
      </c>
      <c r="AU424" s="174" t="s">
        <v>89</v>
      </c>
      <c r="AV424" s="14" t="s">
        <v>89</v>
      </c>
      <c r="AW424" s="14" t="s">
        <v>30</v>
      </c>
      <c r="AX424" s="14" t="s">
        <v>76</v>
      </c>
      <c r="AY424" s="174" t="s">
        <v>211</v>
      </c>
    </row>
    <row r="425" spans="1:65" s="15" customFormat="1" ht="12">
      <c r="B425" s="181"/>
      <c r="D425" s="166" t="s">
        <v>219</v>
      </c>
      <c r="E425" s="182" t="s">
        <v>157</v>
      </c>
      <c r="F425" s="183" t="s">
        <v>233</v>
      </c>
      <c r="H425" s="184">
        <v>9.1839999999999993</v>
      </c>
      <c r="I425" s="185"/>
      <c r="L425" s="181"/>
      <c r="M425" s="186"/>
      <c r="N425" s="187"/>
      <c r="O425" s="187"/>
      <c r="P425" s="187"/>
      <c r="Q425" s="187"/>
      <c r="R425" s="187"/>
      <c r="S425" s="187"/>
      <c r="T425" s="188"/>
      <c r="AT425" s="182" t="s">
        <v>219</v>
      </c>
      <c r="AU425" s="182" t="s">
        <v>89</v>
      </c>
      <c r="AV425" s="15" t="s">
        <v>217</v>
      </c>
      <c r="AW425" s="15" t="s">
        <v>30</v>
      </c>
      <c r="AX425" s="15" t="s">
        <v>83</v>
      </c>
      <c r="AY425" s="182" t="s">
        <v>211</v>
      </c>
    </row>
    <row r="426" spans="1:65" s="2" customFormat="1" ht="24.25" customHeight="1">
      <c r="A426" s="32"/>
      <c r="B426" s="150"/>
      <c r="C426" s="151" t="s">
        <v>644</v>
      </c>
      <c r="D426" s="151" t="s">
        <v>213</v>
      </c>
      <c r="E426" s="152" t="s">
        <v>645</v>
      </c>
      <c r="F426" s="153" t="s">
        <v>646</v>
      </c>
      <c r="G426" s="154" t="s">
        <v>216</v>
      </c>
      <c r="H426" s="155">
        <v>17.762</v>
      </c>
      <c r="I426" s="156"/>
      <c r="J426" s="155">
        <f>ROUND(I426*H426,3)</f>
        <v>0</v>
      </c>
      <c r="K426" s="157"/>
      <c r="L426" s="33"/>
      <c r="M426" s="158" t="s">
        <v>1</v>
      </c>
      <c r="N426" s="159" t="s">
        <v>42</v>
      </c>
      <c r="O426" s="58"/>
      <c r="P426" s="160">
        <f>O426*H426</f>
        <v>0</v>
      </c>
      <c r="Q426" s="160">
        <v>1.431E-2</v>
      </c>
      <c r="R426" s="160">
        <f>Q426*H426</f>
        <v>0.25417422000000001</v>
      </c>
      <c r="S426" s="160">
        <v>0</v>
      </c>
      <c r="T426" s="161">
        <f>S426*H426</f>
        <v>0</v>
      </c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R426" s="162" t="s">
        <v>217</v>
      </c>
      <c r="AT426" s="162" t="s">
        <v>213</v>
      </c>
      <c r="AU426" s="162" t="s">
        <v>89</v>
      </c>
      <c r="AY426" s="17" t="s">
        <v>211</v>
      </c>
      <c r="BE426" s="163">
        <f>IF(N426="základná",J426,0)</f>
        <v>0</v>
      </c>
      <c r="BF426" s="163">
        <f>IF(N426="znížená",J426,0)</f>
        <v>0</v>
      </c>
      <c r="BG426" s="163">
        <f>IF(N426="zákl. prenesená",J426,0)</f>
        <v>0</v>
      </c>
      <c r="BH426" s="163">
        <f>IF(N426="zníž. prenesená",J426,0)</f>
        <v>0</v>
      </c>
      <c r="BI426" s="163">
        <f>IF(N426="nulová",J426,0)</f>
        <v>0</v>
      </c>
      <c r="BJ426" s="17" t="s">
        <v>89</v>
      </c>
      <c r="BK426" s="164">
        <f>ROUND(I426*H426,3)</f>
        <v>0</v>
      </c>
      <c r="BL426" s="17" t="s">
        <v>217</v>
      </c>
      <c r="BM426" s="162" t="s">
        <v>647</v>
      </c>
    </row>
    <row r="427" spans="1:65" s="13" customFormat="1" ht="12">
      <c r="B427" s="165"/>
      <c r="D427" s="166" t="s">
        <v>219</v>
      </c>
      <c r="E427" s="167" t="s">
        <v>1</v>
      </c>
      <c r="F427" s="168" t="s">
        <v>648</v>
      </c>
      <c r="H427" s="167" t="s">
        <v>1</v>
      </c>
      <c r="I427" s="169"/>
      <c r="L427" s="165"/>
      <c r="M427" s="170"/>
      <c r="N427" s="171"/>
      <c r="O427" s="171"/>
      <c r="P427" s="171"/>
      <c r="Q427" s="171"/>
      <c r="R427" s="171"/>
      <c r="S427" s="171"/>
      <c r="T427" s="172"/>
      <c r="AT427" s="167" t="s">
        <v>219</v>
      </c>
      <c r="AU427" s="167" t="s">
        <v>89</v>
      </c>
      <c r="AV427" s="13" t="s">
        <v>83</v>
      </c>
      <c r="AW427" s="13" t="s">
        <v>30</v>
      </c>
      <c r="AX427" s="13" t="s">
        <v>76</v>
      </c>
      <c r="AY427" s="167" t="s">
        <v>211</v>
      </c>
    </row>
    <row r="428" spans="1:65" s="14" customFormat="1" ht="12">
      <c r="B428" s="173"/>
      <c r="D428" s="166" t="s">
        <v>219</v>
      </c>
      <c r="E428" s="174" t="s">
        <v>1</v>
      </c>
      <c r="F428" s="175" t="s">
        <v>649</v>
      </c>
      <c r="H428" s="176">
        <v>18.887</v>
      </c>
      <c r="I428" s="177"/>
      <c r="L428" s="173"/>
      <c r="M428" s="178"/>
      <c r="N428" s="179"/>
      <c r="O428" s="179"/>
      <c r="P428" s="179"/>
      <c r="Q428" s="179"/>
      <c r="R428" s="179"/>
      <c r="S428" s="179"/>
      <c r="T428" s="180"/>
      <c r="AT428" s="174" t="s">
        <v>219</v>
      </c>
      <c r="AU428" s="174" t="s">
        <v>89</v>
      </c>
      <c r="AV428" s="14" t="s">
        <v>89</v>
      </c>
      <c r="AW428" s="14" t="s">
        <v>30</v>
      </c>
      <c r="AX428" s="14" t="s">
        <v>76</v>
      </c>
      <c r="AY428" s="174" t="s">
        <v>211</v>
      </c>
    </row>
    <row r="429" spans="1:65" s="14" customFormat="1" ht="12">
      <c r="B429" s="173"/>
      <c r="D429" s="166" t="s">
        <v>219</v>
      </c>
      <c r="E429" s="174" t="s">
        <v>1</v>
      </c>
      <c r="F429" s="175" t="s">
        <v>650</v>
      </c>
      <c r="H429" s="176">
        <v>-0.67500000000000004</v>
      </c>
      <c r="I429" s="177"/>
      <c r="L429" s="173"/>
      <c r="M429" s="178"/>
      <c r="N429" s="179"/>
      <c r="O429" s="179"/>
      <c r="P429" s="179"/>
      <c r="Q429" s="179"/>
      <c r="R429" s="179"/>
      <c r="S429" s="179"/>
      <c r="T429" s="180"/>
      <c r="AT429" s="174" t="s">
        <v>219</v>
      </c>
      <c r="AU429" s="174" t="s">
        <v>89</v>
      </c>
      <c r="AV429" s="14" t="s">
        <v>89</v>
      </c>
      <c r="AW429" s="14" t="s">
        <v>30</v>
      </c>
      <c r="AX429" s="14" t="s">
        <v>76</v>
      </c>
      <c r="AY429" s="174" t="s">
        <v>211</v>
      </c>
    </row>
    <row r="430" spans="1:65" s="14" customFormat="1" ht="12">
      <c r="B430" s="173"/>
      <c r="D430" s="166" t="s">
        <v>219</v>
      </c>
      <c r="E430" s="174" t="s">
        <v>1</v>
      </c>
      <c r="F430" s="175" t="s">
        <v>651</v>
      </c>
      <c r="H430" s="176">
        <v>-0.45</v>
      </c>
      <c r="I430" s="177"/>
      <c r="L430" s="173"/>
      <c r="M430" s="178"/>
      <c r="N430" s="179"/>
      <c r="O430" s="179"/>
      <c r="P430" s="179"/>
      <c r="Q430" s="179"/>
      <c r="R430" s="179"/>
      <c r="S430" s="179"/>
      <c r="T430" s="180"/>
      <c r="AT430" s="174" t="s">
        <v>219</v>
      </c>
      <c r="AU430" s="174" t="s">
        <v>89</v>
      </c>
      <c r="AV430" s="14" t="s">
        <v>89</v>
      </c>
      <c r="AW430" s="14" t="s">
        <v>30</v>
      </c>
      <c r="AX430" s="14" t="s">
        <v>76</v>
      </c>
      <c r="AY430" s="174" t="s">
        <v>211</v>
      </c>
    </row>
    <row r="431" spans="1:65" s="15" customFormat="1" ht="12">
      <c r="B431" s="181"/>
      <c r="D431" s="166" t="s">
        <v>219</v>
      </c>
      <c r="E431" s="182" t="s">
        <v>161</v>
      </c>
      <c r="F431" s="183" t="s">
        <v>233</v>
      </c>
      <c r="H431" s="184">
        <v>17.762</v>
      </c>
      <c r="I431" s="185"/>
      <c r="L431" s="181"/>
      <c r="M431" s="186"/>
      <c r="N431" s="187"/>
      <c r="O431" s="187"/>
      <c r="P431" s="187"/>
      <c r="Q431" s="187"/>
      <c r="R431" s="187"/>
      <c r="S431" s="187"/>
      <c r="T431" s="188"/>
      <c r="AT431" s="182" t="s">
        <v>219</v>
      </c>
      <c r="AU431" s="182" t="s">
        <v>89</v>
      </c>
      <c r="AV431" s="15" t="s">
        <v>217</v>
      </c>
      <c r="AW431" s="15" t="s">
        <v>30</v>
      </c>
      <c r="AX431" s="15" t="s">
        <v>83</v>
      </c>
      <c r="AY431" s="182" t="s">
        <v>211</v>
      </c>
    </row>
    <row r="432" spans="1:65" s="2" customFormat="1" ht="24.25" customHeight="1">
      <c r="A432" s="32"/>
      <c r="B432" s="150"/>
      <c r="C432" s="151" t="s">
        <v>652</v>
      </c>
      <c r="D432" s="151" t="s">
        <v>213</v>
      </c>
      <c r="E432" s="152" t="s">
        <v>653</v>
      </c>
      <c r="F432" s="153" t="s">
        <v>654</v>
      </c>
      <c r="G432" s="154" t="s">
        <v>216</v>
      </c>
      <c r="H432" s="155">
        <v>15.199</v>
      </c>
      <c r="I432" s="156"/>
      <c r="J432" s="155">
        <f>ROUND(I432*H432,3)</f>
        <v>0</v>
      </c>
      <c r="K432" s="157"/>
      <c r="L432" s="33"/>
      <c r="M432" s="158" t="s">
        <v>1</v>
      </c>
      <c r="N432" s="159" t="s">
        <v>42</v>
      </c>
      <c r="O432" s="58"/>
      <c r="P432" s="160">
        <f>O432*H432</f>
        <v>0</v>
      </c>
      <c r="Q432" s="160">
        <v>3.4889999999999997E-2</v>
      </c>
      <c r="R432" s="160">
        <f>Q432*H432</f>
        <v>0.5302931099999999</v>
      </c>
      <c r="S432" s="160">
        <v>0</v>
      </c>
      <c r="T432" s="161">
        <f>S432*H432</f>
        <v>0</v>
      </c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R432" s="162" t="s">
        <v>217</v>
      </c>
      <c r="AT432" s="162" t="s">
        <v>213</v>
      </c>
      <c r="AU432" s="162" t="s">
        <v>89</v>
      </c>
      <c r="AY432" s="17" t="s">
        <v>211</v>
      </c>
      <c r="BE432" s="163">
        <f>IF(N432="základná",J432,0)</f>
        <v>0</v>
      </c>
      <c r="BF432" s="163">
        <f>IF(N432="znížená",J432,0)</f>
        <v>0</v>
      </c>
      <c r="BG432" s="163">
        <f>IF(N432="zákl. prenesená",J432,0)</f>
        <v>0</v>
      </c>
      <c r="BH432" s="163">
        <f>IF(N432="zníž. prenesená",J432,0)</f>
        <v>0</v>
      </c>
      <c r="BI432" s="163">
        <f>IF(N432="nulová",J432,0)</f>
        <v>0</v>
      </c>
      <c r="BJ432" s="17" t="s">
        <v>89</v>
      </c>
      <c r="BK432" s="164">
        <f>ROUND(I432*H432,3)</f>
        <v>0</v>
      </c>
      <c r="BL432" s="17" t="s">
        <v>217</v>
      </c>
      <c r="BM432" s="162" t="s">
        <v>655</v>
      </c>
    </row>
    <row r="433" spans="1:65" s="13" customFormat="1" ht="12">
      <c r="B433" s="165"/>
      <c r="D433" s="166" t="s">
        <v>219</v>
      </c>
      <c r="E433" s="167" t="s">
        <v>1</v>
      </c>
      <c r="F433" s="168" t="s">
        <v>656</v>
      </c>
      <c r="H433" s="167" t="s">
        <v>1</v>
      </c>
      <c r="I433" s="169"/>
      <c r="L433" s="165"/>
      <c r="M433" s="170"/>
      <c r="N433" s="171"/>
      <c r="O433" s="171"/>
      <c r="P433" s="171"/>
      <c r="Q433" s="171"/>
      <c r="R433" s="171"/>
      <c r="S433" s="171"/>
      <c r="T433" s="172"/>
      <c r="AT433" s="167" t="s">
        <v>219</v>
      </c>
      <c r="AU433" s="167" t="s">
        <v>89</v>
      </c>
      <c r="AV433" s="13" t="s">
        <v>83</v>
      </c>
      <c r="AW433" s="13" t="s">
        <v>30</v>
      </c>
      <c r="AX433" s="13" t="s">
        <v>76</v>
      </c>
      <c r="AY433" s="167" t="s">
        <v>211</v>
      </c>
    </row>
    <row r="434" spans="1:65" s="14" customFormat="1" ht="12">
      <c r="B434" s="173"/>
      <c r="D434" s="166" t="s">
        <v>219</v>
      </c>
      <c r="E434" s="174" t="s">
        <v>1</v>
      </c>
      <c r="F434" s="175" t="s">
        <v>657</v>
      </c>
      <c r="H434" s="176">
        <v>18.507999999999999</v>
      </c>
      <c r="I434" s="177"/>
      <c r="L434" s="173"/>
      <c r="M434" s="178"/>
      <c r="N434" s="179"/>
      <c r="O434" s="179"/>
      <c r="P434" s="179"/>
      <c r="Q434" s="179"/>
      <c r="R434" s="179"/>
      <c r="S434" s="179"/>
      <c r="T434" s="180"/>
      <c r="AT434" s="174" t="s">
        <v>219</v>
      </c>
      <c r="AU434" s="174" t="s">
        <v>89</v>
      </c>
      <c r="AV434" s="14" t="s">
        <v>89</v>
      </c>
      <c r="AW434" s="14" t="s">
        <v>30</v>
      </c>
      <c r="AX434" s="14" t="s">
        <v>76</v>
      </c>
      <c r="AY434" s="174" t="s">
        <v>211</v>
      </c>
    </row>
    <row r="435" spans="1:65" s="14" customFormat="1" ht="12">
      <c r="B435" s="173"/>
      <c r="D435" s="166" t="s">
        <v>219</v>
      </c>
      <c r="E435" s="174" t="s">
        <v>1</v>
      </c>
      <c r="F435" s="175" t="s">
        <v>658</v>
      </c>
      <c r="H435" s="176">
        <v>-2.41</v>
      </c>
      <c r="I435" s="177"/>
      <c r="L435" s="173"/>
      <c r="M435" s="178"/>
      <c r="N435" s="179"/>
      <c r="O435" s="179"/>
      <c r="P435" s="179"/>
      <c r="Q435" s="179"/>
      <c r="R435" s="179"/>
      <c r="S435" s="179"/>
      <c r="T435" s="180"/>
      <c r="AT435" s="174" t="s">
        <v>219</v>
      </c>
      <c r="AU435" s="174" t="s">
        <v>89</v>
      </c>
      <c r="AV435" s="14" t="s">
        <v>89</v>
      </c>
      <c r="AW435" s="14" t="s">
        <v>30</v>
      </c>
      <c r="AX435" s="14" t="s">
        <v>76</v>
      </c>
      <c r="AY435" s="174" t="s">
        <v>211</v>
      </c>
    </row>
    <row r="436" spans="1:65" s="14" customFormat="1" ht="12">
      <c r="B436" s="173"/>
      <c r="D436" s="166" t="s">
        <v>219</v>
      </c>
      <c r="E436" s="174" t="s">
        <v>1</v>
      </c>
      <c r="F436" s="175" t="s">
        <v>659</v>
      </c>
      <c r="H436" s="176">
        <v>-3.6150000000000002</v>
      </c>
      <c r="I436" s="177"/>
      <c r="L436" s="173"/>
      <c r="M436" s="178"/>
      <c r="N436" s="179"/>
      <c r="O436" s="179"/>
      <c r="P436" s="179"/>
      <c r="Q436" s="179"/>
      <c r="R436" s="179"/>
      <c r="S436" s="179"/>
      <c r="T436" s="180"/>
      <c r="AT436" s="174" t="s">
        <v>219</v>
      </c>
      <c r="AU436" s="174" t="s">
        <v>89</v>
      </c>
      <c r="AV436" s="14" t="s">
        <v>89</v>
      </c>
      <c r="AW436" s="14" t="s">
        <v>30</v>
      </c>
      <c r="AX436" s="14" t="s">
        <v>76</v>
      </c>
      <c r="AY436" s="174" t="s">
        <v>211</v>
      </c>
    </row>
    <row r="437" spans="1:65" s="14" customFormat="1" ht="12">
      <c r="B437" s="173"/>
      <c r="D437" s="166" t="s">
        <v>219</v>
      </c>
      <c r="E437" s="174" t="s">
        <v>1</v>
      </c>
      <c r="F437" s="175" t="s">
        <v>660</v>
      </c>
      <c r="H437" s="176">
        <v>2.7160000000000002</v>
      </c>
      <c r="I437" s="177"/>
      <c r="L437" s="173"/>
      <c r="M437" s="178"/>
      <c r="N437" s="179"/>
      <c r="O437" s="179"/>
      <c r="P437" s="179"/>
      <c r="Q437" s="179"/>
      <c r="R437" s="179"/>
      <c r="S437" s="179"/>
      <c r="T437" s="180"/>
      <c r="AT437" s="174" t="s">
        <v>219</v>
      </c>
      <c r="AU437" s="174" t="s">
        <v>89</v>
      </c>
      <c r="AV437" s="14" t="s">
        <v>89</v>
      </c>
      <c r="AW437" s="14" t="s">
        <v>30</v>
      </c>
      <c r="AX437" s="14" t="s">
        <v>76</v>
      </c>
      <c r="AY437" s="174" t="s">
        <v>211</v>
      </c>
    </row>
    <row r="438" spans="1:65" s="15" customFormat="1" ht="12">
      <c r="B438" s="181"/>
      <c r="D438" s="166" t="s">
        <v>219</v>
      </c>
      <c r="E438" s="182" t="s">
        <v>159</v>
      </c>
      <c r="F438" s="183" t="s">
        <v>661</v>
      </c>
      <c r="H438" s="184">
        <v>15.199</v>
      </c>
      <c r="I438" s="185"/>
      <c r="L438" s="181"/>
      <c r="M438" s="186"/>
      <c r="N438" s="187"/>
      <c r="O438" s="187"/>
      <c r="P438" s="187"/>
      <c r="Q438" s="187"/>
      <c r="R438" s="187"/>
      <c r="S438" s="187"/>
      <c r="T438" s="188"/>
      <c r="AT438" s="182" t="s">
        <v>219</v>
      </c>
      <c r="AU438" s="182" t="s">
        <v>89</v>
      </c>
      <c r="AV438" s="15" t="s">
        <v>217</v>
      </c>
      <c r="AW438" s="15" t="s">
        <v>30</v>
      </c>
      <c r="AX438" s="15" t="s">
        <v>83</v>
      </c>
      <c r="AY438" s="182" t="s">
        <v>211</v>
      </c>
    </row>
    <row r="439" spans="1:65" s="2" customFormat="1" ht="24.25" customHeight="1">
      <c r="A439" s="32"/>
      <c r="B439" s="150"/>
      <c r="C439" s="151" t="s">
        <v>662</v>
      </c>
      <c r="D439" s="151" t="s">
        <v>213</v>
      </c>
      <c r="E439" s="152" t="s">
        <v>663</v>
      </c>
      <c r="F439" s="153" t="s">
        <v>664</v>
      </c>
      <c r="G439" s="154" t="s">
        <v>216</v>
      </c>
      <c r="H439" s="155">
        <v>2.198</v>
      </c>
      <c r="I439" s="156"/>
      <c r="J439" s="155">
        <f>ROUND(I439*H439,3)</f>
        <v>0</v>
      </c>
      <c r="K439" s="157"/>
      <c r="L439" s="33"/>
      <c r="M439" s="158" t="s">
        <v>1</v>
      </c>
      <c r="N439" s="159" t="s">
        <v>42</v>
      </c>
      <c r="O439" s="58"/>
      <c r="P439" s="160">
        <f>O439*H439</f>
        <v>0</v>
      </c>
      <c r="Q439" s="160">
        <v>1.8679999999999999E-2</v>
      </c>
      <c r="R439" s="160">
        <f>Q439*H439</f>
        <v>4.1058639999999993E-2</v>
      </c>
      <c r="S439" s="160">
        <v>0</v>
      </c>
      <c r="T439" s="161">
        <f>S439*H439</f>
        <v>0</v>
      </c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R439" s="162" t="s">
        <v>217</v>
      </c>
      <c r="AT439" s="162" t="s">
        <v>213</v>
      </c>
      <c r="AU439" s="162" t="s">
        <v>89</v>
      </c>
      <c r="AY439" s="17" t="s">
        <v>211</v>
      </c>
      <c r="BE439" s="163">
        <f>IF(N439="základná",J439,0)</f>
        <v>0</v>
      </c>
      <c r="BF439" s="163">
        <f>IF(N439="znížená",J439,0)</f>
        <v>0</v>
      </c>
      <c r="BG439" s="163">
        <f>IF(N439="zákl. prenesená",J439,0)</f>
        <v>0</v>
      </c>
      <c r="BH439" s="163">
        <f>IF(N439="zníž. prenesená",J439,0)</f>
        <v>0</v>
      </c>
      <c r="BI439" s="163">
        <f>IF(N439="nulová",J439,0)</f>
        <v>0</v>
      </c>
      <c r="BJ439" s="17" t="s">
        <v>89</v>
      </c>
      <c r="BK439" s="164">
        <f>ROUND(I439*H439,3)</f>
        <v>0</v>
      </c>
      <c r="BL439" s="17" t="s">
        <v>217</v>
      </c>
      <c r="BM439" s="162" t="s">
        <v>665</v>
      </c>
    </row>
    <row r="440" spans="1:65" s="14" customFormat="1" ht="12">
      <c r="B440" s="173"/>
      <c r="D440" s="166" t="s">
        <v>219</v>
      </c>
      <c r="E440" s="174" t="s">
        <v>1</v>
      </c>
      <c r="F440" s="175" t="s">
        <v>666</v>
      </c>
      <c r="H440" s="176">
        <v>1.0589999999999999</v>
      </c>
      <c r="I440" s="177"/>
      <c r="L440" s="173"/>
      <c r="M440" s="178"/>
      <c r="N440" s="179"/>
      <c r="O440" s="179"/>
      <c r="P440" s="179"/>
      <c r="Q440" s="179"/>
      <c r="R440" s="179"/>
      <c r="S440" s="179"/>
      <c r="T440" s="180"/>
      <c r="AT440" s="174" t="s">
        <v>219</v>
      </c>
      <c r="AU440" s="174" t="s">
        <v>89</v>
      </c>
      <c r="AV440" s="14" t="s">
        <v>89</v>
      </c>
      <c r="AW440" s="14" t="s">
        <v>30</v>
      </c>
      <c r="AX440" s="14" t="s">
        <v>76</v>
      </c>
      <c r="AY440" s="174" t="s">
        <v>211</v>
      </c>
    </row>
    <row r="441" spans="1:65" s="14" customFormat="1" ht="12">
      <c r="B441" s="173"/>
      <c r="D441" s="166" t="s">
        <v>219</v>
      </c>
      <c r="E441" s="174" t="s">
        <v>1</v>
      </c>
      <c r="F441" s="175" t="s">
        <v>667</v>
      </c>
      <c r="H441" s="176">
        <v>1.139</v>
      </c>
      <c r="I441" s="177"/>
      <c r="L441" s="173"/>
      <c r="M441" s="178"/>
      <c r="N441" s="179"/>
      <c r="O441" s="179"/>
      <c r="P441" s="179"/>
      <c r="Q441" s="179"/>
      <c r="R441" s="179"/>
      <c r="S441" s="179"/>
      <c r="T441" s="180"/>
      <c r="AT441" s="174" t="s">
        <v>219</v>
      </c>
      <c r="AU441" s="174" t="s">
        <v>89</v>
      </c>
      <c r="AV441" s="14" t="s">
        <v>89</v>
      </c>
      <c r="AW441" s="14" t="s">
        <v>30</v>
      </c>
      <c r="AX441" s="14" t="s">
        <v>76</v>
      </c>
      <c r="AY441" s="174" t="s">
        <v>211</v>
      </c>
    </row>
    <row r="442" spans="1:65" s="15" customFormat="1" ht="12">
      <c r="B442" s="181"/>
      <c r="D442" s="166" t="s">
        <v>219</v>
      </c>
      <c r="E442" s="182" t="s">
        <v>155</v>
      </c>
      <c r="F442" s="183" t="s">
        <v>233</v>
      </c>
      <c r="H442" s="184">
        <v>2.198</v>
      </c>
      <c r="I442" s="185"/>
      <c r="L442" s="181"/>
      <c r="M442" s="186"/>
      <c r="N442" s="187"/>
      <c r="O442" s="187"/>
      <c r="P442" s="187"/>
      <c r="Q442" s="187"/>
      <c r="R442" s="187"/>
      <c r="S442" s="187"/>
      <c r="T442" s="188"/>
      <c r="AT442" s="182" t="s">
        <v>219</v>
      </c>
      <c r="AU442" s="182" t="s">
        <v>89</v>
      </c>
      <c r="AV442" s="15" t="s">
        <v>217</v>
      </c>
      <c r="AW442" s="15" t="s">
        <v>30</v>
      </c>
      <c r="AX442" s="15" t="s">
        <v>83</v>
      </c>
      <c r="AY442" s="182" t="s">
        <v>211</v>
      </c>
    </row>
    <row r="443" spans="1:65" s="2" customFormat="1" ht="24.25" customHeight="1">
      <c r="A443" s="32"/>
      <c r="B443" s="150"/>
      <c r="C443" s="151" t="s">
        <v>668</v>
      </c>
      <c r="D443" s="151" t="s">
        <v>213</v>
      </c>
      <c r="E443" s="152" t="s">
        <v>669</v>
      </c>
      <c r="F443" s="153" t="s">
        <v>670</v>
      </c>
      <c r="G443" s="154" t="s">
        <v>224</v>
      </c>
      <c r="H443" s="155">
        <v>11.14</v>
      </c>
      <c r="I443" s="156"/>
      <c r="J443" s="155">
        <f>ROUND(I443*H443,3)</f>
        <v>0</v>
      </c>
      <c r="K443" s="157"/>
      <c r="L443" s="33"/>
      <c r="M443" s="158" t="s">
        <v>1</v>
      </c>
      <c r="N443" s="159" t="s">
        <v>42</v>
      </c>
      <c r="O443" s="58"/>
      <c r="P443" s="160">
        <f>O443*H443</f>
        <v>0</v>
      </c>
      <c r="Q443" s="160">
        <v>2.2404799999999998</v>
      </c>
      <c r="R443" s="160">
        <f>Q443*H443</f>
        <v>24.958947200000001</v>
      </c>
      <c r="S443" s="160">
        <v>0</v>
      </c>
      <c r="T443" s="161">
        <f>S443*H443</f>
        <v>0</v>
      </c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R443" s="162" t="s">
        <v>217</v>
      </c>
      <c r="AT443" s="162" t="s">
        <v>213</v>
      </c>
      <c r="AU443" s="162" t="s">
        <v>89</v>
      </c>
      <c r="AY443" s="17" t="s">
        <v>211</v>
      </c>
      <c r="BE443" s="163">
        <f>IF(N443="základná",J443,0)</f>
        <v>0</v>
      </c>
      <c r="BF443" s="163">
        <f>IF(N443="znížená",J443,0)</f>
        <v>0</v>
      </c>
      <c r="BG443" s="163">
        <f>IF(N443="zákl. prenesená",J443,0)</f>
        <v>0</v>
      </c>
      <c r="BH443" s="163">
        <f>IF(N443="zníž. prenesená",J443,0)</f>
        <v>0</v>
      </c>
      <c r="BI443" s="163">
        <f>IF(N443="nulová",J443,0)</f>
        <v>0</v>
      </c>
      <c r="BJ443" s="17" t="s">
        <v>89</v>
      </c>
      <c r="BK443" s="164">
        <f>ROUND(I443*H443,3)</f>
        <v>0</v>
      </c>
      <c r="BL443" s="17" t="s">
        <v>217</v>
      </c>
      <c r="BM443" s="162" t="s">
        <v>671</v>
      </c>
    </row>
    <row r="444" spans="1:65" s="14" customFormat="1" ht="12">
      <c r="B444" s="173"/>
      <c r="D444" s="166" t="s">
        <v>219</v>
      </c>
      <c r="E444" s="174" t="s">
        <v>141</v>
      </c>
      <c r="F444" s="175" t="s">
        <v>672</v>
      </c>
      <c r="H444" s="176">
        <v>11.14</v>
      </c>
      <c r="I444" s="177"/>
      <c r="L444" s="173"/>
      <c r="M444" s="178"/>
      <c r="N444" s="179"/>
      <c r="O444" s="179"/>
      <c r="P444" s="179"/>
      <c r="Q444" s="179"/>
      <c r="R444" s="179"/>
      <c r="S444" s="179"/>
      <c r="T444" s="180"/>
      <c r="AT444" s="174" t="s">
        <v>219</v>
      </c>
      <c r="AU444" s="174" t="s">
        <v>89</v>
      </c>
      <c r="AV444" s="14" t="s">
        <v>89</v>
      </c>
      <c r="AW444" s="14" t="s">
        <v>30</v>
      </c>
      <c r="AX444" s="14" t="s">
        <v>83</v>
      </c>
      <c r="AY444" s="174" t="s">
        <v>211</v>
      </c>
    </row>
    <row r="445" spans="1:65" s="2" customFormat="1" ht="24.25" customHeight="1">
      <c r="A445" s="32"/>
      <c r="B445" s="150"/>
      <c r="C445" s="151" t="s">
        <v>673</v>
      </c>
      <c r="D445" s="151" t="s">
        <v>213</v>
      </c>
      <c r="E445" s="152" t="s">
        <v>674</v>
      </c>
      <c r="F445" s="153" t="s">
        <v>675</v>
      </c>
      <c r="G445" s="154" t="s">
        <v>224</v>
      </c>
      <c r="H445" s="155">
        <v>11.14</v>
      </c>
      <c r="I445" s="156"/>
      <c r="J445" s="155">
        <f>ROUND(I445*H445,3)</f>
        <v>0</v>
      </c>
      <c r="K445" s="157"/>
      <c r="L445" s="33"/>
      <c r="M445" s="158" t="s">
        <v>1</v>
      </c>
      <c r="N445" s="159" t="s">
        <v>42</v>
      </c>
      <c r="O445" s="58"/>
      <c r="P445" s="160">
        <f>O445*H445</f>
        <v>0</v>
      </c>
      <c r="Q445" s="160">
        <v>0</v>
      </c>
      <c r="R445" s="160">
        <f>Q445*H445</f>
        <v>0</v>
      </c>
      <c r="S445" s="160">
        <v>0</v>
      </c>
      <c r="T445" s="161">
        <f>S445*H445</f>
        <v>0</v>
      </c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R445" s="162" t="s">
        <v>217</v>
      </c>
      <c r="AT445" s="162" t="s">
        <v>213</v>
      </c>
      <c r="AU445" s="162" t="s">
        <v>89</v>
      </c>
      <c r="AY445" s="17" t="s">
        <v>211</v>
      </c>
      <c r="BE445" s="163">
        <f>IF(N445="základná",J445,0)</f>
        <v>0</v>
      </c>
      <c r="BF445" s="163">
        <f>IF(N445="znížená",J445,0)</f>
        <v>0</v>
      </c>
      <c r="BG445" s="163">
        <f>IF(N445="zákl. prenesená",J445,0)</f>
        <v>0</v>
      </c>
      <c r="BH445" s="163">
        <f>IF(N445="zníž. prenesená",J445,0)</f>
        <v>0</v>
      </c>
      <c r="BI445" s="163">
        <f>IF(N445="nulová",J445,0)</f>
        <v>0</v>
      </c>
      <c r="BJ445" s="17" t="s">
        <v>89</v>
      </c>
      <c r="BK445" s="164">
        <f>ROUND(I445*H445,3)</f>
        <v>0</v>
      </c>
      <c r="BL445" s="17" t="s">
        <v>217</v>
      </c>
      <c r="BM445" s="162" t="s">
        <v>676</v>
      </c>
    </row>
    <row r="446" spans="1:65" s="14" customFormat="1" ht="12">
      <c r="B446" s="173"/>
      <c r="D446" s="166" t="s">
        <v>219</v>
      </c>
      <c r="E446" s="174" t="s">
        <v>1</v>
      </c>
      <c r="F446" s="175" t="s">
        <v>141</v>
      </c>
      <c r="H446" s="176">
        <v>11.14</v>
      </c>
      <c r="I446" s="177"/>
      <c r="L446" s="173"/>
      <c r="M446" s="178"/>
      <c r="N446" s="179"/>
      <c r="O446" s="179"/>
      <c r="P446" s="179"/>
      <c r="Q446" s="179"/>
      <c r="R446" s="179"/>
      <c r="S446" s="179"/>
      <c r="T446" s="180"/>
      <c r="AT446" s="174" t="s">
        <v>219</v>
      </c>
      <c r="AU446" s="174" t="s">
        <v>89</v>
      </c>
      <c r="AV446" s="14" t="s">
        <v>89</v>
      </c>
      <c r="AW446" s="14" t="s">
        <v>30</v>
      </c>
      <c r="AX446" s="14" t="s">
        <v>83</v>
      </c>
      <c r="AY446" s="174" t="s">
        <v>211</v>
      </c>
    </row>
    <row r="447" spans="1:65" s="2" customFormat="1" ht="14.5" customHeight="1">
      <c r="A447" s="32"/>
      <c r="B447" s="150"/>
      <c r="C447" s="151" t="s">
        <v>677</v>
      </c>
      <c r="D447" s="151" t="s">
        <v>213</v>
      </c>
      <c r="E447" s="152" t="s">
        <v>678</v>
      </c>
      <c r="F447" s="153" t="s">
        <v>679</v>
      </c>
      <c r="G447" s="154" t="s">
        <v>582</v>
      </c>
      <c r="H447" s="155">
        <v>119.42</v>
      </c>
      <c r="I447" s="156"/>
      <c r="J447" s="155">
        <f>ROUND(I447*H447,3)</f>
        <v>0</v>
      </c>
      <c r="K447" s="157"/>
      <c r="L447" s="33"/>
      <c r="M447" s="158" t="s">
        <v>1</v>
      </c>
      <c r="N447" s="159" t="s">
        <v>42</v>
      </c>
      <c r="O447" s="58"/>
      <c r="P447" s="160">
        <f>O447*H447</f>
        <v>0</v>
      </c>
      <c r="Q447" s="160">
        <v>0</v>
      </c>
      <c r="R447" s="160">
        <f>Q447*H447</f>
        <v>0</v>
      </c>
      <c r="S447" s="160">
        <v>0</v>
      </c>
      <c r="T447" s="161">
        <f>S447*H447</f>
        <v>0</v>
      </c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R447" s="162" t="s">
        <v>217</v>
      </c>
      <c r="AT447" s="162" t="s">
        <v>213</v>
      </c>
      <c r="AU447" s="162" t="s">
        <v>89</v>
      </c>
      <c r="AY447" s="17" t="s">
        <v>211</v>
      </c>
      <c r="BE447" s="163">
        <f>IF(N447="základná",J447,0)</f>
        <v>0</v>
      </c>
      <c r="BF447" s="163">
        <f>IF(N447="znížená",J447,0)</f>
        <v>0</v>
      </c>
      <c r="BG447" s="163">
        <f>IF(N447="zákl. prenesená",J447,0)</f>
        <v>0</v>
      </c>
      <c r="BH447" s="163">
        <f>IF(N447="zníž. prenesená",J447,0)</f>
        <v>0</v>
      </c>
      <c r="BI447" s="163">
        <f>IF(N447="nulová",J447,0)</f>
        <v>0</v>
      </c>
      <c r="BJ447" s="17" t="s">
        <v>89</v>
      </c>
      <c r="BK447" s="164">
        <f>ROUND(I447*H447,3)</f>
        <v>0</v>
      </c>
      <c r="BL447" s="17" t="s">
        <v>217</v>
      </c>
      <c r="BM447" s="162" t="s">
        <v>680</v>
      </c>
    </row>
    <row r="448" spans="1:65" s="14" customFormat="1" ht="12">
      <c r="B448" s="173"/>
      <c r="D448" s="166" t="s">
        <v>219</v>
      </c>
      <c r="E448" s="174" t="s">
        <v>1</v>
      </c>
      <c r="F448" s="175" t="s">
        <v>135</v>
      </c>
      <c r="H448" s="176">
        <v>4.5999999999999996</v>
      </c>
      <c r="I448" s="177"/>
      <c r="L448" s="173"/>
      <c r="M448" s="178"/>
      <c r="N448" s="179"/>
      <c r="O448" s="179"/>
      <c r="P448" s="179"/>
      <c r="Q448" s="179"/>
      <c r="R448" s="179"/>
      <c r="S448" s="179"/>
      <c r="T448" s="180"/>
      <c r="AT448" s="174" t="s">
        <v>219</v>
      </c>
      <c r="AU448" s="174" t="s">
        <v>89</v>
      </c>
      <c r="AV448" s="14" t="s">
        <v>89</v>
      </c>
      <c r="AW448" s="14" t="s">
        <v>30</v>
      </c>
      <c r="AX448" s="14" t="s">
        <v>76</v>
      </c>
      <c r="AY448" s="174" t="s">
        <v>211</v>
      </c>
    </row>
    <row r="449" spans="1:65" s="14" customFormat="1" ht="12">
      <c r="B449" s="173"/>
      <c r="D449" s="166" t="s">
        <v>219</v>
      </c>
      <c r="E449" s="174" t="s">
        <v>1</v>
      </c>
      <c r="F449" s="175" t="s">
        <v>129</v>
      </c>
      <c r="H449" s="176">
        <v>74.92</v>
      </c>
      <c r="I449" s="177"/>
      <c r="L449" s="173"/>
      <c r="M449" s="178"/>
      <c r="N449" s="179"/>
      <c r="O449" s="179"/>
      <c r="P449" s="179"/>
      <c r="Q449" s="179"/>
      <c r="R449" s="179"/>
      <c r="S449" s="179"/>
      <c r="T449" s="180"/>
      <c r="AT449" s="174" t="s">
        <v>219</v>
      </c>
      <c r="AU449" s="174" t="s">
        <v>89</v>
      </c>
      <c r="AV449" s="14" t="s">
        <v>89</v>
      </c>
      <c r="AW449" s="14" t="s">
        <v>30</v>
      </c>
      <c r="AX449" s="14" t="s">
        <v>76</v>
      </c>
      <c r="AY449" s="174" t="s">
        <v>211</v>
      </c>
    </row>
    <row r="450" spans="1:65" s="13" customFormat="1" ht="12">
      <c r="B450" s="165"/>
      <c r="D450" s="166" t="s">
        <v>219</v>
      </c>
      <c r="E450" s="167" t="s">
        <v>1</v>
      </c>
      <c r="F450" s="168" t="s">
        <v>561</v>
      </c>
      <c r="H450" s="167" t="s">
        <v>1</v>
      </c>
      <c r="I450" s="169"/>
      <c r="L450" s="165"/>
      <c r="M450" s="170"/>
      <c r="N450" s="171"/>
      <c r="O450" s="171"/>
      <c r="P450" s="171"/>
      <c r="Q450" s="171"/>
      <c r="R450" s="171"/>
      <c r="S450" s="171"/>
      <c r="T450" s="172"/>
      <c r="AT450" s="167" t="s">
        <v>219</v>
      </c>
      <c r="AU450" s="167" t="s">
        <v>89</v>
      </c>
      <c r="AV450" s="13" t="s">
        <v>83</v>
      </c>
      <c r="AW450" s="13" t="s">
        <v>30</v>
      </c>
      <c r="AX450" s="13" t="s">
        <v>76</v>
      </c>
      <c r="AY450" s="167" t="s">
        <v>211</v>
      </c>
    </row>
    <row r="451" spans="1:65" s="14" customFormat="1" ht="12">
      <c r="B451" s="173"/>
      <c r="D451" s="166" t="s">
        <v>219</v>
      </c>
      <c r="E451" s="174" t="s">
        <v>1</v>
      </c>
      <c r="F451" s="175" t="s">
        <v>681</v>
      </c>
      <c r="H451" s="176">
        <v>15.2</v>
      </c>
      <c r="I451" s="177"/>
      <c r="L451" s="173"/>
      <c r="M451" s="178"/>
      <c r="N451" s="179"/>
      <c r="O451" s="179"/>
      <c r="P451" s="179"/>
      <c r="Q451" s="179"/>
      <c r="R451" s="179"/>
      <c r="S451" s="179"/>
      <c r="T451" s="180"/>
      <c r="AT451" s="174" t="s">
        <v>219</v>
      </c>
      <c r="AU451" s="174" t="s">
        <v>89</v>
      </c>
      <c r="AV451" s="14" t="s">
        <v>89</v>
      </c>
      <c r="AW451" s="14" t="s">
        <v>30</v>
      </c>
      <c r="AX451" s="14" t="s">
        <v>76</v>
      </c>
      <c r="AY451" s="174" t="s">
        <v>211</v>
      </c>
    </row>
    <row r="452" spans="1:65" s="13" customFormat="1" ht="12">
      <c r="B452" s="165"/>
      <c r="D452" s="166" t="s">
        <v>219</v>
      </c>
      <c r="E452" s="167" t="s">
        <v>1</v>
      </c>
      <c r="F452" s="168" t="s">
        <v>565</v>
      </c>
      <c r="H452" s="167" t="s">
        <v>1</v>
      </c>
      <c r="I452" s="169"/>
      <c r="L452" s="165"/>
      <c r="M452" s="170"/>
      <c r="N452" s="171"/>
      <c r="O452" s="171"/>
      <c r="P452" s="171"/>
      <c r="Q452" s="171"/>
      <c r="R452" s="171"/>
      <c r="S452" s="171"/>
      <c r="T452" s="172"/>
      <c r="AT452" s="167" t="s">
        <v>219</v>
      </c>
      <c r="AU452" s="167" t="s">
        <v>89</v>
      </c>
      <c r="AV452" s="13" t="s">
        <v>83</v>
      </c>
      <c r="AW452" s="13" t="s">
        <v>30</v>
      </c>
      <c r="AX452" s="13" t="s">
        <v>76</v>
      </c>
      <c r="AY452" s="167" t="s">
        <v>211</v>
      </c>
    </row>
    <row r="453" spans="1:65" s="14" customFormat="1" ht="12">
      <c r="B453" s="173"/>
      <c r="D453" s="166" t="s">
        <v>219</v>
      </c>
      <c r="E453" s="174" t="s">
        <v>1</v>
      </c>
      <c r="F453" s="175" t="s">
        <v>682</v>
      </c>
      <c r="H453" s="176">
        <v>12.9</v>
      </c>
      <c r="I453" s="177"/>
      <c r="L453" s="173"/>
      <c r="M453" s="178"/>
      <c r="N453" s="179"/>
      <c r="O453" s="179"/>
      <c r="P453" s="179"/>
      <c r="Q453" s="179"/>
      <c r="R453" s="179"/>
      <c r="S453" s="179"/>
      <c r="T453" s="180"/>
      <c r="AT453" s="174" t="s">
        <v>219</v>
      </c>
      <c r="AU453" s="174" t="s">
        <v>89</v>
      </c>
      <c r="AV453" s="14" t="s">
        <v>89</v>
      </c>
      <c r="AW453" s="14" t="s">
        <v>30</v>
      </c>
      <c r="AX453" s="14" t="s">
        <v>76</v>
      </c>
      <c r="AY453" s="174" t="s">
        <v>211</v>
      </c>
    </row>
    <row r="454" spans="1:65" s="13" customFormat="1" ht="12">
      <c r="B454" s="165"/>
      <c r="D454" s="166" t="s">
        <v>219</v>
      </c>
      <c r="E454" s="167" t="s">
        <v>1</v>
      </c>
      <c r="F454" s="168" t="s">
        <v>570</v>
      </c>
      <c r="H454" s="167" t="s">
        <v>1</v>
      </c>
      <c r="I454" s="169"/>
      <c r="L454" s="165"/>
      <c r="M454" s="170"/>
      <c r="N454" s="171"/>
      <c r="O454" s="171"/>
      <c r="P454" s="171"/>
      <c r="Q454" s="171"/>
      <c r="R454" s="171"/>
      <c r="S454" s="171"/>
      <c r="T454" s="172"/>
      <c r="AT454" s="167" t="s">
        <v>219</v>
      </c>
      <c r="AU454" s="167" t="s">
        <v>89</v>
      </c>
      <c r="AV454" s="13" t="s">
        <v>83</v>
      </c>
      <c r="AW454" s="13" t="s">
        <v>30</v>
      </c>
      <c r="AX454" s="13" t="s">
        <v>76</v>
      </c>
      <c r="AY454" s="167" t="s">
        <v>211</v>
      </c>
    </row>
    <row r="455" spans="1:65" s="14" customFormat="1" ht="12">
      <c r="B455" s="173"/>
      <c r="D455" s="166" t="s">
        <v>219</v>
      </c>
      <c r="E455" s="174" t="s">
        <v>1</v>
      </c>
      <c r="F455" s="175" t="s">
        <v>683</v>
      </c>
      <c r="H455" s="176">
        <v>7.1</v>
      </c>
      <c r="I455" s="177"/>
      <c r="L455" s="173"/>
      <c r="M455" s="178"/>
      <c r="N455" s="179"/>
      <c r="O455" s="179"/>
      <c r="P455" s="179"/>
      <c r="Q455" s="179"/>
      <c r="R455" s="179"/>
      <c r="S455" s="179"/>
      <c r="T455" s="180"/>
      <c r="AT455" s="174" t="s">
        <v>219</v>
      </c>
      <c r="AU455" s="174" t="s">
        <v>89</v>
      </c>
      <c r="AV455" s="14" t="s">
        <v>89</v>
      </c>
      <c r="AW455" s="14" t="s">
        <v>30</v>
      </c>
      <c r="AX455" s="14" t="s">
        <v>76</v>
      </c>
      <c r="AY455" s="174" t="s">
        <v>211</v>
      </c>
    </row>
    <row r="456" spans="1:65" s="13" customFormat="1" ht="12">
      <c r="B456" s="165"/>
      <c r="D456" s="166" t="s">
        <v>219</v>
      </c>
      <c r="E456" s="167" t="s">
        <v>1</v>
      </c>
      <c r="F456" s="168" t="s">
        <v>572</v>
      </c>
      <c r="H456" s="167" t="s">
        <v>1</v>
      </c>
      <c r="I456" s="169"/>
      <c r="L456" s="165"/>
      <c r="M456" s="170"/>
      <c r="N456" s="171"/>
      <c r="O456" s="171"/>
      <c r="P456" s="171"/>
      <c r="Q456" s="171"/>
      <c r="R456" s="171"/>
      <c r="S456" s="171"/>
      <c r="T456" s="172"/>
      <c r="AT456" s="167" t="s">
        <v>219</v>
      </c>
      <c r="AU456" s="167" t="s">
        <v>89</v>
      </c>
      <c r="AV456" s="13" t="s">
        <v>83</v>
      </c>
      <c r="AW456" s="13" t="s">
        <v>30</v>
      </c>
      <c r="AX456" s="13" t="s">
        <v>76</v>
      </c>
      <c r="AY456" s="167" t="s">
        <v>211</v>
      </c>
    </row>
    <row r="457" spans="1:65" s="14" customFormat="1" ht="12">
      <c r="B457" s="173"/>
      <c r="D457" s="166" t="s">
        <v>219</v>
      </c>
      <c r="E457" s="174" t="s">
        <v>1</v>
      </c>
      <c r="F457" s="175" t="s">
        <v>684</v>
      </c>
      <c r="H457" s="176">
        <v>4.7</v>
      </c>
      <c r="I457" s="177"/>
      <c r="L457" s="173"/>
      <c r="M457" s="178"/>
      <c r="N457" s="179"/>
      <c r="O457" s="179"/>
      <c r="P457" s="179"/>
      <c r="Q457" s="179"/>
      <c r="R457" s="179"/>
      <c r="S457" s="179"/>
      <c r="T457" s="180"/>
      <c r="AT457" s="174" t="s">
        <v>219</v>
      </c>
      <c r="AU457" s="174" t="s">
        <v>89</v>
      </c>
      <c r="AV457" s="14" t="s">
        <v>89</v>
      </c>
      <c r="AW457" s="14" t="s">
        <v>30</v>
      </c>
      <c r="AX457" s="14" t="s">
        <v>76</v>
      </c>
      <c r="AY457" s="174" t="s">
        <v>211</v>
      </c>
    </row>
    <row r="458" spans="1:65" s="15" customFormat="1" ht="12">
      <c r="B458" s="181"/>
      <c r="D458" s="166" t="s">
        <v>219</v>
      </c>
      <c r="E458" s="182" t="s">
        <v>1</v>
      </c>
      <c r="F458" s="183" t="s">
        <v>233</v>
      </c>
      <c r="H458" s="184">
        <v>119.42</v>
      </c>
      <c r="I458" s="185"/>
      <c r="L458" s="181"/>
      <c r="M458" s="186"/>
      <c r="N458" s="187"/>
      <c r="O458" s="187"/>
      <c r="P458" s="187"/>
      <c r="Q458" s="187"/>
      <c r="R458" s="187"/>
      <c r="S458" s="187"/>
      <c r="T458" s="188"/>
      <c r="AT458" s="182" t="s">
        <v>219</v>
      </c>
      <c r="AU458" s="182" t="s">
        <v>89</v>
      </c>
      <c r="AV458" s="15" t="s">
        <v>217</v>
      </c>
      <c r="AW458" s="15" t="s">
        <v>30</v>
      </c>
      <c r="AX458" s="15" t="s">
        <v>83</v>
      </c>
      <c r="AY458" s="182" t="s">
        <v>211</v>
      </c>
    </row>
    <row r="459" spans="1:65" s="2" customFormat="1" ht="24.25" customHeight="1">
      <c r="A459" s="32"/>
      <c r="B459" s="150"/>
      <c r="C459" s="189" t="s">
        <v>685</v>
      </c>
      <c r="D459" s="189" t="s">
        <v>514</v>
      </c>
      <c r="E459" s="190" t="s">
        <v>686</v>
      </c>
      <c r="F459" s="191" t="s">
        <v>687</v>
      </c>
      <c r="G459" s="192" t="s">
        <v>582</v>
      </c>
      <c r="H459" s="193">
        <v>120.614</v>
      </c>
      <c r="I459" s="194"/>
      <c r="J459" s="193">
        <f>ROUND(I459*H459,3)</f>
        <v>0</v>
      </c>
      <c r="K459" s="195"/>
      <c r="L459" s="196"/>
      <c r="M459" s="197" t="s">
        <v>1</v>
      </c>
      <c r="N459" s="198" t="s">
        <v>42</v>
      </c>
      <c r="O459" s="58"/>
      <c r="P459" s="160">
        <f>O459*H459</f>
        <v>0</v>
      </c>
      <c r="Q459" s="160">
        <v>1.4999999999999999E-4</v>
      </c>
      <c r="R459" s="160">
        <f>Q459*H459</f>
        <v>1.80921E-2</v>
      </c>
      <c r="S459" s="160">
        <v>0</v>
      </c>
      <c r="T459" s="161">
        <f>S459*H459</f>
        <v>0</v>
      </c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R459" s="162" t="s">
        <v>140</v>
      </c>
      <c r="AT459" s="162" t="s">
        <v>514</v>
      </c>
      <c r="AU459" s="162" t="s">
        <v>89</v>
      </c>
      <c r="AY459" s="17" t="s">
        <v>211</v>
      </c>
      <c r="BE459" s="163">
        <f>IF(N459="základná",J459,0)</f>
        <v>0</v>
      </c>
      <c r="BF459" s="163">
        <f>IF(N459="znížená",J459,0)</f>
        <v>0</v>
      </c>
      <c r="BG459" s="163">
        <f>IF(N459="zákl. prenesená",J459,0)</f>
        <v>0</v>
      </c>
      <c r="BH459" s="163">
        <f>IF(N459="zníž. prenesená",J459,0)</f>
        <v>0</v>
      </c>
      <c r="BI459" s="163">
        <f>IF(N459="nulová",J459,0)</f>
        <v>0</v>
      </c>
      <c r="BJ459" s="17" t="s">
        <v>89</v>
      </c>
      <c r="BK459" s="164">
        <f>ROUND(I459*H459,3)</f>
        <v>0</v>
      </c>
      <c r="BL459" s="17" t="s">
        <v>217</v>
      </c>
      <c r="BM459" s="162" t="s">
        <v>688</v>
      </c>
    </row>
    <row r="460" spans="1:65" s="2" customFormat="1" ht="24.25" customHeight="1">
      <c r="A460" s="32"/>
      <c r="B460" s="150"/>
      <c r="C460" s="151" t="s">
        <v>689</v>
      </c>
      <c r="D460" s="151" t="s">
        <v>213</v>
      </c>
      <c r="E460" s="152" t="s">
        <v>690</v>
      </c>
      <c r="F460" s="153" t="s">
        <v>691</v>
      </c>
      <c r="G460" s="154" t="s">
        <v>216</v>
      </c>
      <c r="H460" s="155">
        <v>137.24</v>
      </c>
      <c r="I460" s="156"/>
      <c r="J460" s="155">
        <f>ROUND(I460*H460,3)</f>
        <v>0</v>
      </c>
      <c r="K460" s="157"/>
      <c r="L460" s="33"/>
      <c r="M460" s="158" t="s">
        <v>1</v>
      </c>
      <c r="N460" s="159" t="s">
        <v>42</v>
      </c>
      <c r="O460" s="58"/>
      <c r="P460" s="160">
        <f>O460*H460</f>
        <v>0</v>
      </c>
      <c r="Q460" s="160">
        <v>1.306E-2</v>
      </c>
      <c r="R460" s="160">
        <f>Q460*H460</f>
        <v>1.7923544000000002</v>
      </c>
      <c r="S460" s="160">
        <v>0</v>
      </c>
      <c r="T460" s="161">
        <f>S460*H460</f>
        <v>0</v>
      </c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R460" s="162" t="s">
        <v>217</v>
      </c>
      <c r="AT460" s="162" t="s">
        <v>213</v>
      </c>
      <c r="AU460" s="162" t="s">
        <v>89</v>
      </c>
      <c r="AY460" s="17" t="s">
        <v>211</v>
      </c>
      <c r="BE460" s="163">
        <f>IF(N460="základná",J460,0)</f>
        <v>0</v>
      </c>
      <c r="BF460" s="163">
        <f>IF(N460="znížená",J460,0)</f>
        <v>0</v>
      </c>
      <c r="BG460" s="163">
        <f>IF(N460="zákl. prenesená",J460,0)</f>
        <v>0</v>
      </c>
      <c r="BH460" s="163">
        <f>IF(N460="zníž. prenesená",J460,0)</f>
        <v>0</v>
      </c>
      <c r="BI460" s="163">
        <f>IF(N460="nulová",J460,0)</f>
        <v>0</v>
      </c>
      <c r="BJ460" s="17" t="s">
        <v>89</v>
      </c>
      <c r="BK460" s="164">
        <f>ROUND(I460*H460,3)</f>
        <v>0</v>
      </c>
      <c r="BL460" s="17" t="s">
        <v>217</v>
      </c>
      <c r="BM460" s="162" t="s">
        <v>692</v>
      </c>
    </row>
    <row r="461" spans="1:65" s="14" customFormat="1" ht="12">
      <c r="B461" s="173"/>
      <c r="D461" s="166" t="s">
        <v>219</v>
      </c>
      <c r="E461" s="174" t="s">
        <v>1</v>
      </c>
      <c r="F461" s="175" t="s">
        <v>131</v>
      </c>
      <c r="H461" s="176">
        <v>137.24</v>
      </c>
      <c r="I461" s="177"/>
      <c r="L461" s="173"/>
      <c r="M461" s="178"/>
      <c r="N461" s="179"/>
      <c r="O461" s="179"/>
      <c r="P461" s="179"/>
      <c r="Q461" s="179"/>
      <c r="R461" s="179"/>
      <c r="S461" s="179"/>
      <c r="T461" s="180"/>
      <c r="AT461" s="174" t="s">
        <v>219</v>
      </c>
      <c r="AU461" s="174" t="s">
        <v>89</v>
      </c>
      <c r="AV461" s="14" t="s">
        <v>89</v>
      </c>
      <c r="AW461" s="14" t="s">
        <v>30</v>
      </c>
      <c r="AX461" s="14" t="s">
        <v>83</v>
      </c>
      <c r="AY461" s="174" t="s">
        <v>211</v>
      </c>
    </row>
    <row r="462" spans="1:65" s="12" customFormat="1" ht="23" customHeight="1">
      <c r="B462" s="137"/>
      <c r="D462" s="138" t="s">
        <v>75</v>
      </c>
      <c r="E462" s="148" t="s">
        <v>264</v>
      </c>
      <c r="F462" s="148" t="s">
        <v>693</v>
      </c>
      <c r="I462" s="140"/>
      <c r="J462" s="149">
        <f>BK462</f>
        <v>0</v>
      </c>
      <c r="L462" s="137"/>
      <c r="M462" s="142"/>
      <c r="N462" s="143"/>
      <c r="O462" s="143"/>
      <c r="P462" s="144">
        <f>SUM(P463:P543)</f>
        <v>0</v>
      </c>
      <c r="Q462" s="143"/>
      <c r="R462" s="144">
        <f>SUM(R463:R543)</f>
        <v>2.9894785900000005</v>
      </c>
      <c r="S462" s="143"/>
      <c r="T462" s="145">
        <f>SUM(T463:T543)</f>
        <v>4.5424893500000003</v>
      </c>
      <c r="AR462" s="138" t="s">
        <v>83</v>
      </c>
      <c r="AT462" s="146" t="s">
        <v>75</v>
      </c>
      <c r="AU462" s="146" t="s">
        <v>83</v>
      </c>
      <c r="AY462" s="138" t="s">
        <v>211</v>
      </c>
      <c r="BK462" s="147">
        <f>SUM(BK463:BK543)</f>
        <v>0</v>
      </c>
    </row>
    <row r="463" spans="1:65" s="2" customFormat="1" ht="24.25" customHeight="1">
      <c r="A463" s="32"/>
      <c r="B463" s="150"/>
      <c r="C463" s="151" t="s">
        <v>694</v>
      </c>
      <c r="D463" s="151" t="s">
        <v>213</v>
      </c>
      <c r="E463" s="152" t="s">
        <v>695</v>
      </c>
      <c r="F463" s="153" t="s">
        <v>696</v>
      </c>
      <c r="G463" s="154" t="s">
        <v>216</v>
      </c>
      <c r="H463" s="155">
        <v>16.704999999999998</v>
      </c>
      <c r="I463" s="156"/>
      <c r="J463" s="155">
        <f>ROUND(I463*H463,3)</f>
        <v>0</v>
      </c>
      <c r="K463" s="157"/>
      <c r="L463" s="33"/>
      <c r="M463" s="158" t="s">
        <v>1</v>
      </c>
      <c r="N463" s="159" t="s">
        <v>42</v>
      </c>
      <c r="O463" s="58"/>
      <c r="P463" s="160">
        <f>O463*H463</f>
        <v>0</v>
      </c>
      <c r="Q463" s="160">
        <v>4.2000000000000002E-4</v>
      </c>
      <c r="R463" s="160">
        <f>Q463*H463</f>
        <v>7.0160999999999999E-3</v>
      </c>
      <c r="S463" s="160">
        <v>0</v>
      </c>
      <c r="T463" s="161">
        <f>S463*H463</f>
        <v>0</v>
      </c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R463" s="162" t="s">
        <v>217</v>
      </c>
      <c r="AT463" s="162" t="s">
        <v>213</v>
      </c>
      <c r="AU463" s="162" t="s">
        <v>89</v>
      </c>
      <c r="AY463" s="17" t="s">
        <v>211</v>
      </c>
      <c r="BE463" s="163">
        <f>IF(N463="základná",J463,0)</f>
        <v>0</v>
      </c>
      <c r="BF463" s="163">
        <f>IF(N463="znížená",J463,0)</f>
        <v>0</v>
      </c>
      <c r="BG463" s="163">
        <f>IF(N463="zákl. prenesená",J463,0)</f>
        <v>0</v>
      </c>
      <c r="BH463" s="163">
        <f>IF(N463="zníž. prenesená",J463,0)</f>
        <v>0</v>
      </c>
      <c r="BI463" s="163">
        <f>IF(N463="nulová",J463,0)</f>
        <v>0</v>
      </c>
      <c r="BJ463" s="17" t="s">
        <v>89</v>
      </c>
      <c r="BK463" s="164">
        <f>ROUND(I463*H463,3)</f>
        <v>0</v>
      </c>
      <c r="BL463" s="17" t="s">
        <v>217</v>
      </c>
      <c r="BM463" s="162" t="s">
        <v>697</v>
      </c>
    </row>
    <row r="464" spans="1:65" s="13" customFormat="1" ht="12">
      <c r="B464" s="165"/>
      <c r="D464" s="166" t="s">
        <v>219</v>
      </c>
      <c r="E464" s="167" t="s">
        <v>1</v>
      </c>
      <c r="F464" s="168" t="s">
        <v>698</v>
      </c>
      <c r="H464" s="167" t="s">
        <v>1</v>
      </c>
      <c r="I464" s="169"/>
      <c r="L464" s="165"/>
      <c r="M464" s="170"/>
      <c r="N464" s="171"/>
      <c r="O464" s="171"/>
      <c r="P464" s="171"/>
      <c r="Q464" s="171"/>
      <c r="R464" s="171"/>
      <c r="S464" s="171"/>
      <c r="T464" s="172"/>
      <c r="AT464" s="167" t="s">
        <v>219</v>
      </c>
      <c r="AU464" s="167" t="s">
        <v>89</v>
      </c>
      <c r="AV464" s="13" t="s">
        <v>83</v>
      </c>
      <c r="AW464" s="13" t="s">
        <v>30</v>
      </c>
      <c r="AX464" s="13" t="s">
        <v>76</v>
      </c>
      <c r="AY464" s="167" t="s">
        <v>211</v>
      </c>
    </row>
    <row r="465" spans="1:65" s="14" customFormat="1" ht="12">
      <c r="B465" s="173"/>
      <c r="D465" s="166" t="s">
        <v>219</v>
      </c>
      <c r="E465" s="174" t="s">
        <v>1</v>
      </c>
      <c r="F465" s="175" t="s">
        <v>699</v>
      </c>
      <c r="H465" s="176">
        <v>16.704999999999998</v>
      </c>
      <c r="I465" s="177"/>
      <c r="L465" s="173"/>
      <c r="M465" s="178"/>
      <c r="N465" s="179"/>
      <c r="O465" s="179"/>
      <c r="P465" s="179"/>
      <c r="Q465" s="179"/>
      <c r="R465" s="179"/>
      <c r="S465" s="179"/>
      <c r="T465" s="180"/>
      <c r="AT465" s="174" t="s">
        <v>219</v>
      </c>
      <c r="AU465" s="174" t="s">
        <v>89</v>
      </c>
      <c r="AV465" s="14" t="s">
        <v>89</v>
      </c>
      <c r="AW465" s="14" t="s">
        <v>30</v>
      </c>
      <c r="AX465" s="14" t="s">
        <v>83</v>
      </c>
      <c r="AY465" s="174" t="s">
        <v>211</v>
      </c>
    </row>
    <row r="466" spans="1:65" s="2" customFormat="1" ht="24.25" customHeight="1">
      <c r="A466" s="32"/>
      <c r="B466" s="150"/>
      <c r="C466" s="151" t="s">
        <v>700</v>
      </c>
      <c r="D466" s="151" t="s">
        <v>213</v>
      </c>
      <c r="E466" s="152" t="s">
        <v>701</v>
      </c>
      <c r="F466" s="153" t="s">
        <v>702</v>
      </c>
      <c r="G466" s="154" t="s">
        <v>216</v>
      </c>
      <c r="H466" s="155">
        <v>161.417</v>
      </c>
      <c r="I466" s="156"/>
      <c r="J466" s="155">
        <f>ROUND(I466*H466,3)</f>
        <v>0</v>
      </c>
      <c r="K466" s="157"/>
      <c r="L466" s="33"/>
      <c r="M466" s="158" t="s">
        <v>1</v>
      </c>
      <c r="N466" s="159" t="s">
        <v>42</v>
      </c>
      <c r="O466" s="58"/>
      <c r="P466" s="160">
        <f>O466*H466</f>
        <v>0</v>
      </c>
      <c r="Q466" s="160">
        <v>1.653E-2</v>
      </c>
      <c r="R466" s="160">
        <f>Q466*H466</f>
        <v>2.6682230100000002</v>
      </c>
      <c r="S466" s="160">
        <v>0</v>
      </c>
      <c r="T466" s="161">
        <f>S466*H466</f>
        <v>0</v>
      </c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R466" s="162" t="s">
        <v>217</v>
      </c>
      <c r="AT466" s="162" t="s">
        <v>213</v>
      </c>
      <c r="AU466" s="162" t="s">
        <v>89</v>
      </c>
      <c r="AY466" s="17" t="s">
        <v>211</v>
      </c>
      <c r="BE466" s="163">
        <f>IF(N466="základná",J466,0)</f>
        <v>0</v>
      </c>
      <c r="BF466" s="163">
        <f>IF(N466="znížená",J466,0)</f>
        <v>0</v>
      </c>
      <c r="BG466" s="163">
        <f>IF(N466="zákl. prenesená",J466,0)</f>
        <v>0</v>
      </c>
      <c r="BH466" s="163">
        <f>IF(N466="zníž. prenesená",J466,0)</f>
        <v>0</v>
      </c>
      <c r="BI466" s="163">
        <f>IF(N466="nulová",J466,0)</f>
        <v>0</v>
      </c>
      <c r="BJ466" s="17" t="s">
        <v>89</v>
      </c>
      <c r="BK466" s="164">
        <f>ROUND(I466*H466,3)</f>
        <v>0</v>
      </c>
      <c r="BL466" s="17" t="s">
        <v>217</v>
      </c>
      <c r="BM466" s="162" t="s">
        <v>703</v>
      </c>
    </row>
    <row r="467" spans="1:65" s="14" customFormat="1" ht="12">
      <c r="B467" s="173"/>
      <c r="D467" s="166" t="s">
        <v>219</v>
      </c>
      <c r="E467" s="174" t="s">
        <v>1</v>
      </c>
      <c r="F467" s="175" t="s">
        <v>704</v>
      </c>
      <c r="H467" s="176">
        <v>161.417</v>
      </c>
      <c r="I467" s="177"/>
      <c r="L467" s="173"/>
      <c r="M467" s="178"/>
      <c r="N467" s="179"/>
      <c r="O467" s="179"/>
      <c r="P467" s="179"/>
      <c r="Q467" s="179"/>
      <c r="R467" s="179"/>
      <c r="S467" s="179"/>
      <c r="T467" s="180"/>
      <c r="AT467" s="174" t="s">
        <v>219</v>
      </c>
      <c r="AU467" s="174" t="s">
        <v>89</v>
      </c>
      <c r="AV467" s="14" t="s">
        <v>89</v>
      </c>
      <c r="AW467" s="14" t="s">
        <v>30</v>
      </c>
      <c r="AX467" s="14" t="s">
        <v>76</v>
      </c>
      <c r="AY467" s="174" t="s">
        <v>211</v>
      </c>
    </row>
    <row r="468" spans="1:65" s="15" customFormat="1" ht="12">
      <c r="B468" s="181"/>
      <c r="D468" s="166" t="s">
        <v>219</v>
      </c>
      <c r="E468" s="182" t="s">
        <v>163</v>
      </c>
      <c r="F468" s="183" t="s">
        <v>233</v>
      </c>
      <c r="H468" s="184">
        <v>161.417</v>
      </c>
      <c r="I468" s="185"/>
      <c r="L468" s="181"/>
      <c r="M468" s="186"/>
      <c r="N468" s="187"/>
      <c r="O468" s="187"/>
      <c r="P468" s="187"/>
      <c r="Q468" s="187"/>
      <c r="R468" s="187"/>
      <c r="S468" s="187"/>
      <c r="T468" s="188"/>
      <c r="AT468" s="182" t="s">
        <v>219</v>
      </c>
      <c r="AU468" s="182" t="s">
        <v>89</v>
      </c>
      <c r="AV468" s="15" t="s">
        <v>217</v>
      </c>
      <c r="AW468" s="15" t="s">
        <v>30</v>
      </c>
      <c r="AX468" s="15" t="s">
        <v>83</v>
      </c>
      <c r="AY468" s="182" t="s">
        <v>211</v>
      </c>
    </row>
    <row r="469" spans="1:65" s="2" customFormat="1" ht="24.25" customHeight="1">
      <c r="A469" s="32"/>
      <c r="B469" s="150"/>
      <c r="C469" s="151" t="s">
        <v>705</v>
      </c>
      <c r="D469" s="151" t="s">
        <v>213</v>
      </c>
      <c r="E469" s="152" t="s">
        <v>706</v>
      </c>
      <c r="F469" s="153" t="s">
        <v>707</v>
      </c>
      <c r="G469" s="154" t="s">
        <v>216</v>
      </c>
      <c r="H469" s="155">
        <v>161.417</v>
      </c>
      <c r="I469" s="156"/>
      <c r="J469" s="155">
        <f>ROUND(I469*H469,3)</f>
        <v>0</v>
      </c>
      <c r="K469" s="157"/>
      <c r="L469" s="33"/>
      <c r="M469" s="158" t="s">
        <v>1</v>
      </c>
      <c r="N469" s="159" t="s">
        <v>42</v>
      </c>
      <c r="O469" s="58"/>
      <c r="P469" s="160">
        <f>O469*H469</f>
        <v>0</v>
      </c>
      <c r="Q469" s="160">
        <v>0</v>
      </c>
      <c r="R469" s="160">
        <f>Q469*H469</f>
        <v>0</v>
      </c>
      <c r="S469" s="160">
        <v>0</v>
      </c>
      <c r="T469" s="161">
        <f>S469*H469</f>
        <v>0</v>
      </c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R469" s="162" t="s">
        <v>217</v>
      </c>
      <c r="AT469" s="162" t="s">
        <v>213</v>
      </c>
      <c r="AU469" s="162" t="s">
        <v>89</v>
      </c>
      <c r="AY469" s="17" t="s">
        <v>211</v>
      </c>
      <c r="BE469" s="163">
        <f>IF(N469="základná",J469,0)</f>
        <v>0</v>
      </c>
      <c r="BF469" s="163">
        <f>IF(N469="znížená",J469,0)</f>
        <v>0</v>
      </c>
      <c r="BG469" s="163">
        <f>IF(N469="zákl. prenesená",J469,0)</f>
        <v>0</v>
      </c>
      <c r="BH469" s="163">
        <f>IF(N469="zníž. prenesená",J469,0)</f>
        <v>0</v>
      </c>
      <c r="BI469" s="163">
        <f>IF(N469="nulová",J469,0)</f>
        <v>0</v>
      </c>
      <c r="BJ469" s="17" t="s">
        <v>89</v>
      </c>
      <c r="BK469" s="164">
        <f>ROUND(I469*H469,3)</f>
        <v>0</v>
      </c>
      <c r="BL469" s="17" t="s">
        <v>217</v>
      </c>
      <c r="BM469" s="162" t="s">
        <v>708</v>
      </c>
    </row>
    <row r="470" spans="1:65" s="14" customFormat="1" ht="12">
      <c r="B470" s="173"/>
      <c r="D470" s="166" t="s">
        <v>219</v>
      </c>
      <c r="E470" s="174" t="s">
        <v>1</v>
      </c>
      <c r="F470" s="175" t="s">
        <v>163</v>
      </c>
      <c r="H470" s="176">
        <v>161.417</v>
      </c>
      <c r="I470" s="177"/>
      <c r="L470" s="173"/>
      <c r="M470" s="178"/>
      <c r="N470" s="179"/>
      <c r="O470" s="179"/>
      <c r="P470" s="179"/>
      <c r="Q470" s="179"/>
      <c r="R470" s="179"/>
      <c r="S470" s="179"/>
      <c r="T470" s="180"/>
      <c r="AT470" s="174" t="s">
        <v>219</v>
      </c>
      <c r="AU470" s="174" t="s">
        <v>89</v>
      </c>
      <c r="AV470" s="14" t="s">
        <v>89</v>
      </c>
      <c r="AW470" s="14" t="s">
        <v>30</v>
      </c>
      <c r="AX470" s="14" t="s">
        <v>83</v>
      </c>
      <c r="AY470" s="174" t="s">
        <v>211</v>
      </c>
    </row>
    <row r="471" spans="1:65" s="2" customFormat="1" ht="38" customHeight="1">
      <c r="A471" s="32"/>
      <c r="B471" s="150"/>
      <c r="C471" s="151" t="s">
        <v>709</v>
      </c>
      <c r="D471" s="151" t="s">
        <v>213</v>
      </c>
      <c r="E471" s="152" t="s">
        <v>710</v>
      </c>
      <c r="F471" s="153" t="s">
        <v>711</v>
      </c>
      <c r="G471" s="154" t="s">
        <v>216</v>
      </c>
      <c r="H471" s="155">
        <v>161.417</v>
      </c>
      <c r="I471" s="156"/>
      <c r="J471" s="155">
        <f>ROUND(I471*H471,3)</f>
        <v>0</v>
      </c>
      <c r="K471" s="157"/>
      <c r="L471" s="33"/>
      <c r="M471" s="158" t="s">
        <v>1</v>
      </c>
      <c r="N471" s="159" t="s">
        <v>42</v>
      </c>
      <c r="O471" s="58"/>
      <c r="P471" s="160">
        <f>O471*H471</f>
        <v>0</v>
      </c>
      <c r="Q471" s="160">
        <v>0</v>
      </c>
      <c r="R471" s="160">
        <f>Q471*H471</f>
        <v>0</v>
      </c>
      <c r="S471" s="160">
        <v>0</v>
      </c>
      <c r="T471" s="161">
        <f>S471*H471</f>
        <v>0</v>
      </c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R471" s="162" t="s">
        <v>217</v>
      </c>
      <c r="AT471" s="162" t="s">
        <v>213</v>
      </c>
      <c r="AU471" s="162" t="s">
        <v>89</v>
      </c>
      <c r="AY471" s="17" t="s">
        <v>211</v>
      </c>
      <c r="BE471" s="163">
        <f>IF(N471="základná",J471,0)</f>
        <v>0</v>
      </c>
      <c r="BF471" s="163">
        <f>IF(N471="znížená",J471,0)</f>
        <v>0</v>
      </c>
      <c r="BG471" s="163">
        <f>IF(N471="zákl. prenesená",J471,0)</f>
        <v>0</v>
      </c>
      <c r="BH471" s="163">
        <f>IF(N471="zníž. prenesená",J471,0)</f>
        <v>0</v>
      </c>
      <c r="BI471" s="163">
        <f>IF(N471="nulová",J471,0)</f>
        <v>0</v>
      </c>
      <c r="BJ471" s="17" t="s">
        <v>89</v>
      </c>
      <c r="BK471" s="164">
        <f>ROUND(I471*H471,3)</f>
        <v>0</v>
      </c>
      <c r="BL471" s="17" t="s">
        <v>217</v>
      </c>
      <c r="BM471" s="162" t="s">
        <v>712</v>
      </c>
    </row>
    <row r="472" spans="1:65" s="14" customFormat="1" ht="12">
      <c r="B472" s="173"/>
      <c r="D472" s="166" t="s">
        <v>219</v>
      </c>
      <c r="E472" s="174" t="s">
        <v>1</v>
      </c>
      <c r="F472" s="175" t="s">
        <v>163</v>
      </c>
      <c r="H472" s="176">
        <v>161.417</v>
      </c>
      <c r="I472" s="177"/>
      <c r="L472" s="173"/>
      <c r="M472" s="178"/>
      <c r="N472" s="179"/>
      <c r="O472" s="179"/>
      <c r="P472" s="179"/>
      <c r="Q472" s="179"/>
      <c r="R472" s="179"/>
      <c r="S472" s="179"/>
      <c r="T472" s="180"/>
      <c r="AT472" s="174" t="s">
        <v>219</v>
      </c>
      <c r="AU472" s="174" t="s">
        <v>89</v>
      </c>
      <c r="AV472" s="14" t="s">
        <v>89</v>
      </c>
      <c r="AW472" s="14" t="s">
        <v>30</v>
      </c>
      <c r="AX472" s="14" t="s">
        <v>83</v>
      </c>
      <c r="AY472" s="174" t="s">
        <v>211</v>
      </c>
    </row>
    <row r="473" spans="1:65" s="2" customFormat="1" ht="24.25" customHeight="1">
      <c r="A473" s="32"/>
      <c r="B473" s="150"/>
      <c r="C473" s="151" t="s">
        <v>713</v>
      </c>
      <c r="D473" s="151" t="s">
        <v>213</v>
      </c>
      <c r="E473" s="152" t="s">
        <v>714</v>
      </c>
      <c r="F473" s="153" t="s">
        <v>715</v>
      </c>
      <c r="G473" s="154" t="s">
        <v>216</v>
      </c>
      <c r="H473" s="155">
        <v>159.13999999999999</v>
      </c>
      <c r="I473" s="156"/>
      <c r="J473" s="155">
        <f>ROUND(I473*H473,3)</f>
        <v>0</v>
      </c>
      <c r="K473" s="157"/>
      <c r="L473" s="33"/>
      <c r="M473" s="158" t="s">
        <v>1</v>
      </c>
      <c r="N473" s="159" t="s">
        <v>42</v>
      </c>
      <c r="O473" s="58"/>
      <c r="P473" s="160">
        <f>O473*H473</f>
        <v>0</v>
      </c>
      <c r="Q473" s="160">
        <v>1.5299999999999999E-3</v>
      </c>
      <c r="R473" s="160">
        <f>Q473*H473</f>
        <v>0.24348419999999996</v>
      </c>
      <c r="S473" s="160">
        <v>0</v>
      </c>
      <c r="T473" s="161">
        <f>S473*H473</f>
        <v>0</v>
      </c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R473" s="162" t="s">
        <v>217</v>
      </c>
      <c r="AT473" s="162" t="s">
        <v>213</v>
      </c>
      <c r="AU473" s="162" t="s">
        <v>89</v>
      </c>
      <c r="AY473" s="17" t="s">
        <v>211</v>
      </c>
      <c r="BE473" s="163">
        <f>IF(N473="základná",J473,0)</f>
        <v>0</v>
      </c>
      <c r="BF473" s="163">
        <f>IF(N473="znížená",J473,0)</f>
        <v>0</v>
      </c>
      <c r="BG473" s="163">
        <f>IF(N473="zákl. prenesená",J473,0)</f>
        <v>0</v>
      </c>
      <c r="BH473" s="163">
        <f>IF(N473="zníž. prenesená",J473,0)</f>
        <v>0</v>
      </c>
      <c r="BI473" s="163">
        <f>IF(N473="nulová",J473,0)</f>
        <v>0</v>
      </c>
      <c r="BJ473" s="17" t="s">
        <v>89</v>
      </c>
      <c r="BK473" s="164">
        <f>ROUND(I473*H473,3)</f>
        <v>0</v>
      </c>
      <c r="BL473" s="17" t="s">
        <v>217</v>
      </c>
      <c r="BM473" s="162" t="s">
        <v>716</v>
      </c>
    </row>
    <row r="474" spans="1:65" s="14" customFormat="1" ht="12">
      <c r="B474" s="173"/>
      <c r="D474" s="166" t="s">
        <v>219</v>
      </c>
      <c r="E474" s="174" t="s">
        <v>1</v>
      </c>
      <c r="F474" s="175" t="s">
        <v>717</v>
      </c>
      <c r="H474" s="176">
        <v>159.13999999999999</v>
      </c>
      <c r="I474" s="177"/>
      <c r="L474" s="173"/>
      <c r="M474" s="178"/>
      <c r="N474" s="179"/>
      <c r="O474" s="179"/>
      <c r="P474" s="179"/>
      <c r="Q474" s="179"/>
      <c r="R474" s="179"/>
      <c r="S474" s="179"/>
      <c r="T474" s="180"/>
      <c r="AT474" s="174" t="s">
        <v>219</v>
      </c>
      <c r="AU474" s="174" t="s">
        <v>89</v>
      </c>
      <c r="AV474" s="14" t="s">
        <v>89</v>
      </c>
      <c r="AW474" s="14" t="s">
        <v>30</v>
      </c>
      <c r="AX474" s="14" t="s">
        <v>83</v>
      </c>
      <c r="AY474" s="174" t="s">
        <v>211</v>
      </c>
    </row>
    <row r="475" spans="1:65" s="2" customFormat="1" ht="14.5" customHeight="1">
      <c r="A475" s="32"/>
      <c r="B475" s="150"/>
      <c r="C475" s="151" t="s">
        <v>718</v>
      </c>
      <c r="D475" s="151" t="s">
        <v>213</v>
      </c>
      <c r="E475" s="152" t="s">
        <v>719</v>
      </c>
      <c r="F475" s="153" t="s">
        <v>720</v>
      </c>
      <c r="G475" s="154" t="s">
        <v>216</v>
      </c>
      <c r="H475" s="155">
        <v>190.14</v>
      </c>
      <c r="I475" s="156"/>
      <c r="J475" s="155">
        <f>ROUND(I475*H475,3)</f>
        <v>0</v>
      </c>
      <c r="K475" s="157"/>
      <c r="L475" s="33"/>
      <c r="M475" s="158" t="s">
        <v>1</v>
      </c>
      <c r="N475" s="159" t="s">
        <v>42</v>
      </c>
      <c r="O475" s="58"/>
      <c r="P475" s="160">
        <f>O475*H475</f>
        <v>0</v>
      </c>
      <c r="Q475" s="160">
        <v>5.0000000000000002E-5</v>
      </c>
      <c r="R475" s="160">
        <f>Q475*H475</f>
        <v>9.5069999999999998E-3</v>
      </c>
      <c r="S475" s="160">
        <v>0</v>
      </c>
      <c r="T475" s="161">
        <f>S475*H475</f>
        <v>0</v>
      </c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R475" s="162" t="s">
        <v>217</v>
      </c>
      <c r="AT475" s="162" t="s">
        <v>213</v>
      </c>
      <c r="AU475" s="162" t="s">
        <v>89</v>
      </c>
      <c r="AY475" s="17" t="s">
        <v>211</v>
      </c>
      <c r="BE475" s="163">
        <f>IF(N475="základná",J475,0)</f>
        <v>0</v>
      </c>
      <c r="BF475" s="163">
        <f>IF(N475="znížená",J475,0)</f>
        <v>0</v>
      </c>
      <c r="BG475" s="163">
        <f>IF(N475="zákl. prenesená",J475,0)</f>
        <v>0</v>
      </c>
      <c r="BH475" s="163">
        <f>IF(N475="zníž. prenesená",J475,0)</f>
        <v>0</v>
      </c>
      <c r="BI475" s="163">
        <f>IF(N475="nulová",J475,0)</f>
        <v>0</v>
      </c>
      <c r="BJ475" s="17" t="s">
        <v>89</v>
      </c>
      <c r="BK475" s="164">
        <f>ROUND(I475*H475,3)</f>
        <v>0</v>
      </c>
      <c r="BL475" s="17" t="s">
        <v>217</v>
      </c>
      <c r="BM475" s="162" t="s">
        <v>721</v>
      </c>
    </row>
    <row r="476" spans="1:65" s="14" customFormat="1" ht="12">
      <c r="B476" s="173"/>
      <c r="D476" s="166" t="s">
        <v>219</v>
      </c>
      <c r="E476" s="174" t="s">
        <v>1</v>
      </c>
      <c r="F476" s="175" t="s">
        <v>722</v>
      </c>
      <c r="H476" s="176">
        <v>190.14</v>
      </c>
      <c r="I476" s="177"/>
      <c r="L476" s="173"/>
      <c r="M476" s="178"/>
      <c r="N476" s="179"/>
      <c r="O476" s="179"/>
      <c r="P476" s="179"/>
      <c r="Q476" s="179"/>
      <c r="R476" s="179"/>
      <c r="S476" s="179"/>
      <c r="T476" s="180"/>
      <c r="AT476" s="174" t="s">
        <v>219</v>
      </c>
      <c r="AU476" s="174" t="s">
        <v>89</v>
      </c>
      <c r="AV476" s="14" t="s">
        <v>89</v>
      </c>
      <c r="AW476" s="14" t="s">
        <v>30</v>
      </c>
      <c r="AX476" s="14" t="s">
        <v>83</v>
      </c>
      <c r="AY476" s="174" t="s">
        <v>211</v>
      </c>
    </row>
    <row r="477" spans="1:65" s="2" customFormat="1" ht="14.5" customHeight="1">
      <c r="A477" s="32"/>
      <c r="B477" s="150"/>
      <c r="C477" s="151" t="s">
        <v>723</v>
      </c>
      <c r="D477" s="151" t="s">
        <v>213</v>
      </c>
      <c r="E477" s="152" t="s">
        <v>724</v>
      </c>
      <c r="F477" s="153" t="s">
        <v>725</v>
      </c>
      <c r="G477" s="154" t="s">
        <v>582</v>
      </c>
      <c r="H477" s="155">
        <v>39.47</v>
      </c>
      <c r="I477" s="156"/>
      <c r="J477" s="155">
        <f>ROUND(I477*H477,3)</f>
        <v>0</v>
      </c>
      <c r="K477" s="157"/>
      <c r="L477" s="33"/>
      <c r="M477" s="158" t="s">
        <v>1</v>
      </c>
      <c r="N477" s="159" t="s">
        <v>42</v>
      </c>
      <c r="O477" s="58"/>
      <c r="P477" s="160">
        <f>O477*H477</f>
        <v>0</v>
      </c>
      <c r="Q477" s="160">
        <v>4.2000000000000002E-4</v>
      </c>
      <c r="R477" s="160">
        <f>Q477*H477</f>
        <v>1.6577399999999999E-2</v>
      </c>
      <c r="S477" s="160">
        <v>0</v>
      </c>
      <c r="T477" s="161">
        <f>S477*H477</f>
        <v>0</v>
      </c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R477" s="162" t="s">
        <v>217</v>
      </c>
      <c r="AT477" s="162" t="s">
        <v>213</v>
      </c>
      <c r="AU477" s="162" t="s">
        <v>89</v>
      </c>
      <c r="AY477" s="17" t="s">
        <v>211</v>
      </c>
      <c r="BE477" s="163">
        <f>IF(N477="základná",J477,0)</f>
        <v>0</v>
      </c>
      <c r="BF477" s="163">
        <f>IF(N477="znížená",J477,0)</f>
        <v>0</v>
      </c>
      <c r="BG477" s="163">
        <f>IF(N477="zákl. prenesená",J477,0)</f>
        <v>0</v>
      </c>
      <c r="BH477" s="163">
        <f>IF(N477="zníž. prenesená",J477,0)</f>
        <v>0</v>
      </c>
      <c r="BI477" s="163">
        <f>IF(N477="nulová",J477,0)</f>
        <v>0</v>
      </c>
      <c r="BJ477" s="17" t="s">
        <v>89</v>
      </c>
      <c r="BK477" s="164">
        <f>ROUND(I477*H477,3)</f>
        <v>0</v>
      </c>
      <c r="BL477" s="17" t="s">
        <v>217</v>
      </c>
      <c r="BM477" s="162" t="s">
        <v>726</v>
      </c>
    </row>
    <row r="478" spans="1:65" s="14" customFormat="1" ht="12">
      <c r="B478" s="173"/>
      <c r="D478" s="166" t="s">
        <v>219</v>
      </c>
      <c r="E478" s="174" t="s">
        <v>1</v>
      </c>
      <c r="F478" s="175" t="s">
        <v>727</v>
      </c>
      <c r="H478" s="176">
        <v>39.47</v>
      </c>
      <c r="I478" s="177"/>
      <c r="L478" s="173"/>
      <c r="M478" s="178"/>
      <c r="N478" s="179"/>
      <c r="O478" s="179"/>
      <c r="P478" s="179"/>
      <c r="Q478" s="179"/>
      <c r="R478" s="179"/>
      <c r="S478" s="179"/>
      <c r="T478" s="180"/>
      <c r="AT478" s="174" t="s">
        <v>219</v>
      </c>
      <c r="AU478" s="174" t="s">
        <v>89</v>
      </c>
      <c r="AV478" s="14" t="s">
        <v>89</v>
      </c>
      <c r="AW478" s="14" t="s">
        <v>30</v>
      </c>
      <c r="AX478" s="14" t="s">
        <v>83</v>
      </c>
      <c r="AY478" s="174" t="s">
        <v>211</v>
      </c>
    </row>
    <row r="479" spans="1:65" s="2" customFormat="1" ht="24.25" customHeight="1">
      <c r="A479" s="32"/>
      <c r="B479" s="150"/>
      <c r="C479" s="151" t="s">
        <v>728</v>
      </c>
      <c r="D479" s="151" t="s">
        <v>213</v>
      </c>
      <c r="E479" s="152" t="s">
        <v>729</v>
      </c>
      <c r="F479" s="153" t="s">
        <v>730</v>
      </c>
      <c r="G479" s="154" t="s">
        <v>582</v>
      </c>
      <c r="H479" s="155">
        <v>7.6920000000000002</v>
      </c>
      <c r="I479" s="156"/>
      <c r="J479" s="155">
        <f>ROUND(I479*H479,3)</f>
        <v>0</v>
      </c>
      <c r="K479" s="157"/>
      <c r="L479" s="33"/>
      <c r="M479" s="158" t="s">
        <v>1</v>
      </c>
      <c r="N479" s="159" t="s">
        <v>42</v>
      </c>
      <c r="O479" s="58"/>
      <c r="P479" s="160">
        <f>O479*H479</f>
        <v>0</v>
      </c>
      <c r="Q479" s="160">
        <v>3.0000000000000001E-5</v>
      </c>
      <c r="R479" s="160">
        <f>Q479*H479</f>
        <v>2.3076000000000002E-4</v>
      </c>
      <c r="S479" s="160">
        <v>0</v>
      </c>
      <c r="T479" s="161">
        <f>S479*H479</f>
        <v>0</v>
      </c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R479" s="162" t="s">
        <v>217</v>
      </c>
      <c r="AT479" s="162" t="s">
        <v>213</v>
      </c>
      <c r="AU479" s="162" t="s">
        <v>89</v>
      </c>
      <c r="AY479" s="17" t="s">
        <v>211</v>
      </c>
      <c r="BE479" s="163">
        <f>IF(N479="základná",J479,0)</f>
        <v>0</v>
      </c>
      <c r="BF479" s="163">
        <f>IF(N479="znížená",J479,0)</f>
        <v>0</v>
      </c>
      <c r="BG479" s="163">
        <f>IF(N479="zákl. prenesená",J479,0)</f>
        <v>0</v>
      </c>
      <c r="BH479" s="163">
        <f>IF(N479="zníž. prenesená",J479,0)</f>
        <v>0</v>
      </c>
      <c r="BI479" s="163">
        <f>IF(N479="nulová",J479,0)</f>
        <v>0</v>
      </c>
      <c r="BJ479" s="17" t="s">
        <v>89</v>
      </c>
      <c r="BK479" s="164">
        <f>ROUND(I479*H479,3)</f>
        <v>0</v>
      </c>
      <c r="BL479" s="17" t="s">
        <v>217</v>
      </c>
      <c r="BM479" s="162" t="s">
        <v>731</v>
      </c>
    </row>
    <row r="480" spans="1:65" s="13" customFormat="1" ht="12">
      <c r="B480" s="165"/>
      <c r="D480" s="166" t="s">
        <v>219</v>
      </c>
      <c r="E480" s="167" t="s">
        <v>1</v>
      </c>
      <c r="F480" s="168" t="s">
        <v>732</v>
      </c>
      <c r="H480" s="167" t="s">
        <v>1</v>
      </c>
      <c r="I480" s="169"/>
      <c r="L480" s="165"/>
      <c r="M480" s="170"/>
      <c r="N480" s="171"/>
      <c r="O480" s="171"/>
      <c r="P480" s="171"/>
      <c r="Q480" s="171"/>
      <c r="R480" s="171"/>
      <c r="S480" s="171"/>
      <c r="T480" s="172"/>
      <c r="AT480" s="167" t="s">
        <v>219</v>
      </c>
      <c r="AU480" s="167" t="s">
        <v>89</v>
      </c>
      <c r="AV480" s="13" t="s">
        <v>83</v>
      </c>
      <c r="AW480" s="13" t="s">
        <v>30</v>
      </c>
      <c r="AX480" s="13" t="s">
        <v>76</v>
      </c>
      <c r="AY480" s="167" t="s">
        <v>211</v>
      </c>
    </row>
    <row r="481" spans="1:65" s="14" customFormat="1" ht="12">
      <c r="B481" s="173"/>
      <c r="D481" s="166" t="s">
        <v>219</v>
      </c>
      <c r="E481" s="174" t="s">
        <v>1</v>
      </c>
      <c r="F481" s="175" t="s">
        <v>733</v>
      </c>
      <c r="H481" s="176">
        <v>7.6920000000000002</v>
      </c>
      <c r="I481" s="177"/>
      <c r="L481" s="173"/>
      <c r="M481" s="178"/>
      <c r="N481" s="179"/>
      <c r="O481" s="179"/>
      <c r="P481" s="179"/>
      <c r="Q481" s="179"/>
      <c r="R481" s="179"/>
      <c r="S481" s="179"/>
      <c r="T481" s="180"/>
      <c r="AT481" s="174" t="s">
        <v>219</v>
      </c>
      <c r="AU481" s="174" t="s">
        <v>89</v>
      </c>
      <c r="AV481" s="14" t="s">
        <v>89</v>
      </c>
      <c r="AW481" s="14" t="s">
        <v>30</v>
      </c>
      <c r="AX481" s="14" t="s">
        <v>83</v>
      </c>
      <c r="AY481" s="174" t="s">
        <v>211</v>
      </c>
    </row>
    <row r="482" spans="1:65" s="2" customFormat="1" ht="24.25" customHeight="1">
      <c r="A482" s="32"/>
      <c r="B482" s="150"/>
      <c r="C482" s="151" t="s">
        <v>734</v>
      </c>
      <c r="D482" s="151" t="s">
        <v>213</v>
      </c>
      <c r="E482" s="152" t="s">
        <v>735</v>
      </c>
      <c r="F482" s="153" t="s">
        <v>736</v>
      </c>
      <c r="G482" s="154" t="s">
        <v>582</v>
      </c>
      <c r="H482" s="155">
        <v>39.47</v>
      </c>
      <c r="I482" s="156"/>
      <c r="J482" s="155">
        <f>ROUND(I482*H482,3)</f>
        <v>0</v>
      </c>
      <c r="K482" s="157"/>
      <c r="L482" s="33"/>
      <c r="M482" s="158" t="s">
        <v>1</v>
      </c>
      <c r="N482" s="159" t="s">
        <v>42</v>
      </c>
      <c r="O482" s="58"/>
      <c r="P482" s="160">
        <f>O482*H482</f>
        <v>0</v>
      </c>
      <c r="Q482" s="160">
        <v>3.6999999999999999E-4</v>
      </c>
      <c r="R482" s="160">
        <f>Q482*H482</f>
        <v>1.46039E-2</v>
      </c>
      <c r="S482" s="160">
        <v>0</v>
      </c>
      <c r="T482" s="161">
        <f>S482*H482</f>
        <v>0</v>
      </c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R482" s="162" t="s">
        <v>217</v>
      </c>
      <c r="AT482" s="162" t="s">
        <v>213</v>
      </c>
      <c r="AU482" s="162" t="s">
        <v>89</v>
      </c>
      <c r="AY482" s="17" t="s">
        <v>211</v>
      </c>
      <c r="BE482" s="163">
        <f>IF(N482="základná",J482,0)</f>
        <v>0</v>
      </c>
      <c r="BF482" s="163">
        <f>IF(N482="znížená",J482,0)</f>
        <v>0</v>
      </c>
      <c r="BG482" s="163">
        <f>IF(N482="zákl. prenesená",J482,0)</f>
        <v>0</v>
      </c>
      <c r="BH482" s="163">
        <f>IF(N482="zníž. prenesená",J482,0)</f>
        <v>0</v>
      </c>
      <c r="BI482" s="163">
        <f>IF(N482="nulová",J482,0)</f>
        <v>0</v>
      </c>
      <c r="BJ482" s="17" t="s">
        <v>89</v>
      </c>
      <c r="BK482" s="164">
        <f>ROUND(I482*H482,3)</f>
        <v>0</v>
      </c>
      <c r="BL482" s="17" t="s">
        <v>217</v>
      </c>
      <c r="BM482" s="162" t="s">
        <v>737</v>
      </c>
    </row>
    <row r="483" spans="1:65" s="14" customFormat="1" ht="12">
      <c r="B483" s="173"/>
      <c r="D483" s="166" t="s">
        <v>219</v>
      </c>
      <c r="E483" s="174" t="s">
        <v>1</v>
      </c>
      <c r="F483" s="175" t="s">
        <v>727</v>
      </c>
      <c r="H483" s="176">
        <v>39.47</v>
      </c>
      <c r="I483" s="177"/>
      <c r="L483" s="173"/>
      <c r="M483" s="178"/>
      <c r="N483" s="179"/>
      <c r="O483" s="179"/>
      <c r="P483" s="179"/>
      <c r="Q483" s="179"/>
      <c r="R483" s="179"/>
      <c r="S483" s="179"/>
      <c r="T483" s="180"/>
      <c r="AT483" s="174" t="s">
        <v>219</v>
      </c>
      <c r="AU483" s="174" t="s">
        <v>89</v>
      </c>
      <c r="AV483" s="14" t="s">
        <v>89</v>
      </c>
      <c r="AW483" s="14" t="s">
        <v>30</v>
      </c>
      <c r="AX483" s="14" t="s">
        <v>83</v>
      </c>
      <c r="AY483" s="174" t="s">
        <v>211</v>
      </c>
    </row>
    <row r="484" spans="1:65" s="2" customFormat="1" ht="14.5" customHeight="1">
      <c r="A484" s="32"/>
      <c r="B484" s="150"/>
      <c r="C484" s="151" t="s">
        <v>738</v>
      </c>
      <c r="D484" s="151" t="s">
        <v>213</v>
      </c>
      <c r="E484" s="152" t="s">
        <v>739</v>
      </c>
      <c r="F484" s="153" t="s">
        <v>740</v>
      </c>
      <c r="G484" s="154" t="s">
        <v>582</v>
      </c>
      <c r="H484" s="155">
        <v>71.14</v>
      </c>
      <c r="I484" s="156"/>
      <c r="J484" s="155">
        <f>ROUND(I484*H484,3)</f>
        <v>0</v>
      </c>
      <c r="K484" s="157"/>
      <c r="L484" s="33"/>
      <c r="M484" s="158" t="s">
        <v>1</v>
      </c>
      <c r="N484" s="159" t="s">
        <v>42</v>
      </c>
      <c r="O484" s="58"/>
      <c r="P484" s="160">
        <f>O484*H484</f>
        <v>0</v>
      </c>
      <c r="Q484" s="160">
        <v>2.3000000000000001E-4</v>
      </c>
      <c r="R484" s="160">
        <f>Q484*H484</f>
        <v>1.63622E-2</v>
      </c>
      <c r="S484" s="160">
        <v>0</v>
      </c>
      <c r="T484" s="161">
        <f>S484*H484</f>
        <v>0</v>
      </c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R484" s="162" t="s">
        <v>217</v>
      </c>
      <c r="AT484" s="162" t="s">
        <v>213</v>
      </c>
      <c r="AU484" s="162" t="s">
        <v>89</v>
      </c>
      <c r="AY484" s="17" t="s">
        <v>211</v>
      </c>
      <c r="BE484" s="163">
        <f>IF(N484="základná",J484,0)</f>
        <v>0</v>
      </c>
      <c r="BF484" s="163">
        <f>IF(N484="znížená",J484,0)</f>
        <v>0</v>
      </c>
      <c r="BG484" s="163">
        <f>IF(N484="zákl. prenesená",J484,0)</f>
        <v>0</v>
      </c>
      <c r="BH484" s="163">
        <f>IF(N484="zníž. prenesená",J484,0)</f>
        <v>0</v>
      </c>
      <c r="BI484" s="163">
        <f>IF(N484="nulová",J484,0)</f>
        <v>0</v>
      </c>
      <c r="BJ484" s="17" t="s">
        <v>89</v>
      </c>
      <c r="BK484" s="164">
        <f>ROUND(I484*H484,3)</f>
        <v>0</v>
      </c>
      <c r="BL484" s="17" t="s">
        <v>217</v>
      </c>
      <c r="BM484" s="162" t="s">
        <v>741</v>
      </c>
    </row>
    <row r="485" spans="1:65" s="14" customFormat="1" ht="12">
      <c r="B485" s="173"/>
      <c r="D485" s="166" t="s">
        <v>219</v>
      </c>
      <c r="E485" s="174" t="s">
        <v>1</v>
      </c>
      <c r="F485" s="175" t="s">
        <v>742</v>
      </c>
      <c r="H485" s="176">
        <v>47.25</v>
      </c>
      <c r="I485" s="177"/>
      <c r="L485" s="173"/>
      <c r="M485" s="178"/>
      <c r="N485" s="179"/>
      <c r="O485" s="179"/>
      <c r="P485" s="179"/>
      <c r="Q485" s="179"/>
      <c r="R485" s="179"/>
      <c r="S485" s="179"/>
      <c r="T485" s="180"/>
      <c r="AT485" s="174" t="s">
        <v>219</v>
      </c>
      <c r="AU485" s="174" t="s">
        <v>89</v>
      </c>
      <c r="AV485" s="14" t="s">
        <v>89</v>
      </c>
      <c r="AW485" s="14" t="s">
        <v>30</v>
      </c>
      <c r="AX485" s="14" t="s">
        <v>76</v>
      </c>
      <c r="AY485" s="174" t="s">
        <v>211</v>
      </c>
    </row>
    <row r="486" spans="1:65" s="14" customFormat="1" ht="12">
      <c r="B486" s="173"/>
      <c r="D486" s="166" t="s">
        <v>219</v>
      </c>
      <c r="E486" s="174" t="s">
        <v>1</v>
      </c>
      <c r="F486" s="175" t="s">
        <v>743</v>
      </c>
      <c r="H486" s="176">
        <v>3.75</v>
      </c>
      <c r="I486" s="177"/>
      <c r="L486" s="173"/>
      <c r="M486" s="178"/>
      <c r="N486" s="179"/>
      <c r="O486" s="179"/>
      <c r="P486" s="179"/>
      <c r="Q486" s="179"/>
      <c r="R486" s="179"/>
      <c r="S486" s="179"/>
      <c r="T486" s="180"/>
      <c r="AT486" s="174" t="s">
        <v>219</v>
      </c>
      <c r="AU486" s="174" t="s">
        <v>89</v>
      </c>
      <c r="AV486" s="14" t="s">
        <v>89</v>
      </c>
      <c r="AW486" s="14" t="s">
        <v>30</v>
      </c>
      <c r="AX486" s="14" t="s">
        <v>76</v>
      </c>
      <c r="AY486" s="174" t="s">
        <v>211</v>
      </c>
    </row>
    <row r="487" spans="1:65" s="14" customFormat="1" ht="12">
      <c r="B487" s="173"/>
      <c r="D487" s="166" t="s">
        <v>219</v>
      </c>
      <c r="E487" s="174" t="s">
        <v>1</v>
      </c>
      <c r="F487" s="175" t="s">
        <v>744</v>
      </c>
      <c r="H487" s="176">
        <v>2.75</v>
      </c>
      <c r="I487" s="177"/>
      <c r="L487" s="173"/>
      <c r="M487" s="178"/>
      <c r="N487" s="179"/>
      <c r="O487" s="179"/>
      <c r="P487" s="179"/>
      <c r="Q487" s="179"/>
      <c r="R487" s="179"/>
      <c r="S487" s="179"/>
      <c r="T487" s="180"/>
      <c r="AT487" s="174" t="s">
        <v>219</v>
      </c>
      <c r="AU487" s="174" t="s">
        <v>89</v>
      </c>
      <c r="AV487" s="14" t="s">
        <v>89</v>
      </c>
      <c r="AW487" s="14" t="s">
        <v>30</v>
      </c>
      <c r="AX487" s="14" t="s">
        <v>76</v>
      </c>
      <c r="AY487" s="174" t="s">
        <v>211</v>
      </c>
    </row>
    <row r="488" spans="1:65" s="14" customFormat="1" ht="12">
      <c r="B488" s="173"/>
      <c r="D488" s="166" t="s">
        <v>219</v>
      </c>
      <c r="E488" s="174" t="s">
        <v>1</v>
      </c>
      <c r="F488" s="175" t="s">
        <v>745</v>
      </c>
      <c r="H488" s="176">
        <v>3.65</v>
      </c>
      <c r="I488" s="177"/>
      <c r="L488" s="173"/>
      <c r="M488" s="178"/>
      <c r="N488" s="179"/>
      <c r="O488" s="179"/>
      <c r="P488" s="179"/>
      <c r="Q488" s="179"/>
      <c r="R488" s="179"/>
      <c r="S488" s="179"/>
      <c r="T488" s="180"/>
      <c r="AT488" s="174" t="s">
        <v>219</v>
      </c>
      <c r="AU488" s="174" t="s">
        <v>89</v>
      </c>
      <c r="AV488" s="14" t="s">
        <v>89</v>
      </c>
      <c r="AW488" s="14" t="s">
        <v>30</v>
      </c>
      <c r="AX488" s="14" t="s">
        <v>76</v>
      </c>
      <c r="AY488" s="174" t="s">
        <v>211</v>
      </c>
    </row>
    <row r="489" spans="1:65" s="14" customFormat="1" ht="12">
      <c r="B489" s="173"/>
      <c r="D489" s="166" t="s">
        <v>219</v>
      </c>
      <c r="E489" s="174" t="s">
        <v>1</v>
      </c>
      <c r="F489" s="175" t="s">
        <v>746</v>
      </c>
      <c r="H489" s="176">
        <v>6.62</v>
      </c>
      <c r="I489" s="177"/>
      <c r="L489" s="173"/>
      <c r="M489" s="178"/>
      <c r="N489" s="179"/>
      <c r="O489" s="179"/>
      <c r="P489" s="179"/>
      <c r="Q489" s="179"/>
      <c r="R489" s="179"/>
      <c r="S489" s="179"/>
      <c r="T489" s="180"/>
      <c r="AT489" s="174" t="s">
        <v>219</v>
      </c>
      <c r="AU489" s="174" t="s">
        <v>89</v>
      </c>
      <c r="AV489" s="14" t="s">
        <v>89</v>
      </c>
      <c r="AW489" s="14" t="s">
        <v>30</v>
      </c>
      <c r="AX489" s="14" t="s">
        <v>76</v>
      </c>
      <c r="AY489" s="174" t="s">
        <v>211</v>
      </c>
    </row>
    <row r="490" spans="1:65" s="14" customFormat="1" ht="12">
      <c r="B490" s="173"/>
      <c r="D490" s="166" t="s">
        <v>219</v>
      </c>
      <c r="E490" s="174" t="s">
        <v>1</v>
      </c>
      <c r="F490" s="175" t="s">
        <v>747</v>
      </c>
      <c r="H490" s="176">
        <v>7.12</v>
      </c>
      <c r="I490" s="177"/>
      <c r="L490" s="173"/>
      <c r="M490" s="178"/>
      <c r="N490" s="179"/>
      <c r="O490" s="179"/>
      <c r="P490" s="179"/>
      <c r="Q490" s="179"/>
      <c r="R490" s="179"/>
      <c r="S490" s="179"/>
      <c r="T490" s="180"/>
      <c r="AT490" s="174" t="s">
        <v>219</v>
      </c>
      <c r="AU490" s="174" t="s">
        <v>89</v>
      </c>
      <c r="AV490" s="14" t="s">
        <v>89</v>
      </c>
      <c r="AW490" s="14" t="s">
        <v>30</v>
      </c>
      <c r="AX490" s="14" t="s">
        <v>76</v>
      </c>
      <c r="AY490" s="174" t="s">
        <v>211</v>
      </c>
    </row>
    <row r="491" spans="1:65" s="15" customFormat="1" ht="12">
      <c r="B491" s="181"/>
      <c r="D491" s="166" t="s">
        <v>219</v>
      </c>
      <c r="E491" s="182" t="s">
        <v>1</v>
      </c>
      <c r="F491" s="183" t="s">
        <v>233</v>
      </c>
      <c r="H491" s="184">
        <v>71.14</v>
      </c>
      <c r="I491" s="185"/>
      <c r="L491" s="181"/>
      <c r="M491" s="186"/>
      <c r="N491" s="187"/>
      <c r="O491" s="187"/>
      <c r="P491" s="187"/>
      <c r="Q491" s="187"/>
      <c r="R491" s="187"/>
      <c r="S491" s="187"/>
      <c r="T491" s="188"/>
      <c r="AT491" s="182" t="s">
        <v>219</v>
      </c>
      <c r="AU491" s="182" t="s">
        <v>89</v>
      </c>
      <c r="AV491" s="15" t="s">
        <v>217</v>
      </c>
      <c r="AW491" s="15" t="s">
        <v>30</v>
      </c>
      <c r="AX491" s="15" t="s">
        <v>83</v>
      </c>
      <c r="AY491" s="182" t="s">
        <v>211</v>
      </c>
    </row>
    <row r="492" spans="1:65" s="2" customFormat="1" ht="14.5" customHeight="1">
      <c r="A492" s="32"/>
      <c r="B492" s="150"/>
      <c r="C492" s="151" t="s">
        <v>748</v>
      </c>
      <c r="D492" s="151" t="s">
        <v>213</v>
      </c>
      <c r="E492" s="152" t="s">
        <v>749</v>
      </c>
      <c r="F492" s="153" t="s">
        <v>750</v>
      </c>
      <c r="G492" s="154" t="s">
        <v>582</v>
      </c>
      <c r="H492" s="155">
        <v>15.9</v>
      </c>
      <c r="I492" s="156"/>
      <c r="J492" s="155">
        <f>ROUND(I492*H492,3)</f>
        <v>0</v>
      </c>
      <c r="K492" s="157"/>
      <c r="L492" s="33"/>
      <c r="M492" s="158" t="s">
        <v>1</v>
      </c>
      <c r="N492" s="159" t="s">
        <v>42</v>
      </c>
      <c r="O492" s="58"/>
      <c r="P492" s="160">
        <f>O492*H492</f>
        <v>0</v>
      </c>
      <c r="Q492" s="160">
        <v>2.5999999999999998E-4</v>
      </c>
      <c r="R492" s="160">
        <f>Q492*H492</f>
        <v>4.1339999999999997E-3</v>
      </c>
      <c r="S492" s="160">
        <v>0</v>
      </c>
      <c r="T492" s="161">
        <f>S492*H492</f>
        <v>0</v>
      </c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R492" s="162" t="s">
        <v>217</v>
      </c>
      <c r="AT492" s="162" t="s">
        <v>213</v>
      </c>
      <c r="AU492" s="162" t="s">
        <v>89</v>
      </c>
      <c r="AY492" s="17" t="s">
        <v>211</v>
      </c>
      <c r="BE492" s="163">
        <f>IF(N492="základná",J492,0)</f>
        <v>0</v>
      </c>
      <c r="BF492" s="163">
        <f>IF(N492="znížená",J492,0)</f>
        <v>0</v>
      </c>
      <c r="BG492" s="163">
        <f>IF(N492="zákl. prenesená",J492,0)</f>
        <v>0</v>
      </c>
      <c r="BH492" s="163">
        <f>IF(N492="zníž. prenesená",J492,0)</f>
        <v>0</v>
      </c>
      <c r="BI492" s="163">
        <f>IF(N492="nulová",J492,0)</f>
        <v>0</v>
      </c>
      <c r="BJ492" s="17" t="s">
        <v>89</v>
      </c>
      <c r="BK492" s="164">
        <f>ROUND(I492*H492,3)</f>
        <v>0</v>
      </c>
      <c r="BL492" s="17" t="s">
        <v>217</v>
      </c>
      <c r="BM492" s="162" t="s">
        <v>751</v>
      </c>
    </row>
    <row r="493" spans="1:65" s="14" customFormat="1" ht="12">
      <c r="B493" s="173"/>
      <c r="D493" s="166" t="s">
        <v>219</v>
      </c>
      <c r="E493" s="174" t="s">
        <v>1</v>
      </c>
      <c r="F493" s="175" t="s">
        <v>752</v>
      </c>
      <c r="H493" s="176">
        <v>11.25</v>
      </c>
      <c r="I493" s="177"/>
      <c r="L493" s="173"/>
      <c r="M493" s="178"/>
      <c r="N493" s="179"/>
      <c r="O493" s="179"/>
      <c r="P493" s="179"/>
      <c r="Q493" s="179"/>
      <c r="R493" s="179"/>
      <c r="S493" s="179"/>
      <c r="T493" s="180"/>
      <c r="AT493" s="174" t="s">
        <v>219</v>
      </c>
      <c r="AU493" s="174" t="s">
        <v>89</v>
      </c>
      <c r="AV493" s="14" t="s">
        <v>89</v>
      </c>
      <c r="AW493" s="14" t="s">
        <v>30</v>
      </c>
      <c r="AX493" s="14" t="s">
        <v>76</v>
      </c>
      <c r="AY493" s="174" t="s">
        <v>211</v>
      </c>
    </row>
    <row r="494" spans="1:65" s="14" customFormat="1" ht="12">
      <c r="B494" s="173"/>
      <c r="D494" s="166" t="s">
        <v>219</v>
      </c>
      <c r="E494" s="174" t="s">
        <v>1</v>
      </c>
      <c r="F494" s="175" t="s">
        <v>753</v>
      </c>
      <c r="H494" s="176">
        <v>0.75</v>
      </c>
      <c r="I494" s="177"/>
      <c r="L494" s="173"/>
      <c r="M494" s="178"/>
      <c r="N494" s="179"/>
      <c r="O494" s="179"/>
      <c r="P494" s="179"/>
      <c r="Q494" s="179"/>
      <c r="R494" s="179"/>
      <c r="S494" s="179"/>
      <c r="T494" s="180"/>
      <c r="AT494" s="174" t="s">
        <v>219</v>
      </c>
      <c r="AU494" s="174" t="s">
        <v>89</v>
      </c>
      <c r="AV494" s="14" t="s">
        <v>89</v>
      </c>
      <c r="AW494" s="14" t="s">
        <v>30</v>
      </c>
      <c r="AX494" s="14" t="s">
        <v>76</v>
      </c>
      <c r="AY494" s="174" t="s">
        <v>211</v>
      </c>
    </row>
    <row r="495" spans="1:65" s="14" customFormat="1" ht="12">
      <c r="B495" s="173"/>
      <c r="D495" s="166" t="s">
        <v>219</v>
      </c>
      <c r="E495" s="174" t="s">
        <v>1</v>
      </c>
      <c r="F495" s="175" t="s">
        <v>753</v>
      </c>
      <c r="H495" s="176">
        <v>0.75</v>
      </c>
      <c r="I495" s="177"/>
      <c r="L495" s="173"/>
      <c r="M495" s="178"/>
      <c r="N495" s="179"/>
      <c r="O495" s="179"/>
      <c r="P495" s="179"/>
      <c r="Q495" s="179"/>
      <c r="R495" s="179"/>
      <c r="S495" s="179"/>
      <c r="T495" s="180"/>
      <c r="AT495" s="174" t="s">
        <v>219</v>
      </c>
      <c r="AU495" s="174" t="s">
        <v>89</v>
      </c>
      <c r="AV495" s="14" t="s">
        <v>89</v>
      </c>
      <c r="AW495" s="14" t="s">
        <v>30</v>
      </c>
      <c r="AX495" s="14" t="s">
        <v>76</v>
      </c>
      <c r="AY495" s="174" t="s">
        <v>211</v>
      </c>
    </row>
    <row r="496" spans="1:65" s="14" customFormat="1" ht="12">
      <c r="B496" s="173"/>
      <c r="D496" s="166" t="s">
        <v>219</v>
      </c>
      <c r="E496" s="174" t="s">
        <v>1</v>
      </c>
      <c r="F496" s="175" t="s">
        <v>754</v>
      </c>
      <c r="H496" s="176">
        <v>0.65</v>
      </c>
      <c r="I496" s="177"/>
      <c r="L496" s="173"/>
      <c r="M496" s="178"/>
      <c r="N496" s="179"/>
      <c r="O496" s="179"/>
      <c r="P496" s="179"/>
      <c r="Q496" s="179"/>
      <c r="R496" s="179"/>
      <c r="S496" s="179"/>
      <c r="T496" s="180"/>
      <c r="AT496" s="174" t="s">
        <v>219</v>
      </c>
      <c r="AU496" s="174" t="s">
        <v>89</v>
      </c>
      <c r="AV496" s="14" t="s">
        <v>89</v>
      </c>
      <c r="AW496" s="14" t="s">
        <v>30</v>
      </c>
      <c r="AX496" s="14" t="s">
        <v>76</v>
      </c>
      <c r="AY496" s="174" t="s">
        <v>211</v>
      </c>
    </row>
    <row r="497" spans="1:65" s="14" customFormat="1" ht="12">
      <c r="B497" s="173"/>
      <c r="D497" s="166" t="s">
        <v>219</v>
      </c>
      <c r="E497" s="174" t="s">
        <v>1</v>
      </c>
      <c r="F497" s="175" t="s">
        <v>755</v>
      </c>
      <c r="H497" s="176">
        <v>1</v>
      </c>
      <c r="I497" s="177"/>
      <c r="L497" s="173"/>
      <c r="M497" s="178"/>
      <c r="N497" s="179"/>
      <c r="O497" s="179"/>
      <c r="P497" s="179"/>
      <c r="Q497" s="179"/>
      <c r="R497" s="179"/>
      <c r="S497" s="179"/>
      <c r="T497" s="180"/>
      <c r="AT497" s="174" t="s">
        <v>219</v>
      </c>
      <c r="AU497" s="174" t="s">
        <v>89</v>
      </c>
      <c r="AV497" s="14" t="s">
        <v>89</v>
      </c>
      <c r="AW497" s="14" t="s">
        <v>30</v>
      </c>
      <c r="AX497" s="14" t="s">
        <v>76</v>
      </c>
      <c r="AY497" s="174" t="s">
        <v>211</v>
      </c>
    </row>
    <row r="498" spans="1:65" s="14" customFormat="1" ht="12">
      <c r="B498" s="173"/>
      <c r="D498" s="166" t="s">
        <v>219</v>
      </c>
      <c r="E498" s="174" t="s">
        <v>1</v>
      </c>
      <c r="F498" s="175" t="s">
        <v>756</v>
      </c>
      <c r="H498" s="176">
        <v>1.5</v>
      </c>
      <c r="I498" s="177"/>
      <c r="L498" s="173"/>
      <c r="M498" s="178"/>
      <c r="N498" s="179"/>
      <c r="O498" s="179"/>
      <c r="P498" s="179"/>
      <c r="Q498" s="179"/>
      <c r="R498" s="179"/>
      <c r="S498" s="179"/>
      <c r="T498" s="180"/>
      <c r="AT498" s="174" t="s">
        <v>219</v>
      </c>
      <c r="AU498" s="174" t="s">
        <v>89</v>
      </c>
      <c r="AV498" s="14" t="s">
        <v>89</v>
      </c>
      <c r="AW498" s="14" t="s">
        <v>30</v>
      </c>
      <c r="AX498" s="14" t="s">
        <v>76</v>
      </c>
      <c r="AY498" s="174" t="s">
        <v>211</v>
      </c>
    </row>
    <row r="499" spans="1:65" s="15" customFormat="1" ht="12">
      <c r="B499" s="181"/>
      <c r="D499" s="166" t="s">
        <v>219</v>
      </c>
      <c r="E499" s="182" t="s">
        <v>1</v>
      </c>
      <c r="F499" s="183" t="s">
        <v>233</v>
      </c>
      <c r="H499" s="184">
        <v>15.9</v>
      </c>
      <c r="I499" s="185"/>
      <c r="L499" s="181"/>
      <c r="M499" s="186"/>
      <c r="N499" s="187"/>
      <c r="O499" s="187"/>
      <c r="P499" s="187"/>
      <c r="Q499" s="187"/>
      <c r="R499" s="187"/>
      <c r="S499" s="187"/>
      <c r="T499" s="188"/>
      <c r="AT499" s="182" t="s">
        <v>219</v>
      </c>
      <c r="AU499" s="182" t="s">
        <v>89</v>
      </c>
      <c r="AV499" s="15" t="s">
        <v>217</v>
      </c>
      <c r="AW499" s="15" t="s">
        <v>30</v>
      </c>
      <c r="AX499" s="15" t="s">
        <v>83</v>
      </c>
      <c r="AY499" s="182" t="s">
        <v>211</v>
      </c>
    </row>
    <row r="500" spans="1:65" s="2" customFormat="1" ht="14.5" customHeight="1">
      <c r="A500" s="32"/>
      <c r="B500" s="150"/>
      <c r="C500" s="151" t="s">
        <v>757</v>
      </c>
      <c r="D500" s="151" t="s">
        <v>213</v>
      </c>
      <c r="E500" s="152" t="s">
        <v>758</v>
      </c>
      <c r="F500" s="153" t="s">
        <v>759</v>
      </c>
      <c r="G500" s="154" t="s">
        <v>582</v>
      </c>
      <c r="H500" s="155">
        <v>13.4</v>
      </c>
      <c r="I500" s="156"/>
      <c r="J500" s="155">
        <f>ROUND(I500*H500,3)</f>
        <v>0</v>
      </c>
      <c r="K500" s="157"/>
      <c r="L500" s="33"/>
      <c r="M500" s="158" t="s">
        <v>1</v>
      </c>
      <c r="N500" s="159" t="s">
        <v>42</v>
      </c>
      <c r="O500" s="58"/>
      <c r="P500" s="160">
        <f>O500*H500</f>
        <v>0</v>
      </c>
      <c r="Q500" s="160">
        <v>1.6000000000000001E-4</v>
      </c>
      <c r="R500" s="160">
        <f>Q500*H500</f>
        <v>2.1440000000000001E-3</v>
      </c>
      <c r="S500" s="160">
        <v>0</v>
      </c>
      <c r="T500" s="161">
        <f>S500*H500</f>
        <v>0</v>
      </c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R500" s="162" t="s">
        <v>217</v>
      </c>
      <c r="AT500" s="162" t="s">
        <v>213</v>
      </c>
      <c r="AU500" s="162" t="s">
        <v>89</v>
      </c>
      <c r="AY500" s="17" t="s">
        <v>211</v>
      </c>
      <c r="BE500" s="163">
        <f>IF(N500="základná",J500,0)</f>
        <v>0</v>
      </c>
      <c r="BF500" s="163">
        <f>IF(N500="znížená",J500,0)</f>
        <v>0</v>
      </c>
      <c r="BG500" s="163">
        <f>IF(N500="zákl. prenesená",J500,0)</f>
        <v>0</v>
      </c>
      <c r="BH500" s="163">
        <f>IF(N500="zníž. prenesená",J500,0)</f>
        <v>0</v>
      </c>
      <c r="BI500" s="163">
        <f>IF(N500="nulová",J500,0)</f>
        <v>0</v>
      </c>
      <c r="BJ500" s="17" t="s">
        <v>89</v>
      </c>
      <c r="BK500" s="164">
        <f>ROUND(I500*H500,3)</f>
        <v>0</v>
      </c>
      <c r="BL500" s="17" t="s">
        <v>217</v>
      </c>
      <c r="BM500" s="162" t="s">
        <v>760</v>
      </c>
    </row>
    <row r="501" spans="1:65" s="14" customFormat="1" ht="12">
      <c r="B501" s="173"/>
      <c r="D501" s="166" t="s">
        <v>219</v>
      </c>
      <c r="E501" s="174" t="s">
        <v>1</v>
      </c>
      <c r="F501" s="175" t="s">
        <v>752</v>
      </c>
      <c r="H501" s="176">
        <v>11.25</v>
      </c>
      <c r="I501" s="177"/>
      <c r="L501" s="173"/>
      <c r="M501" s="178"/>
      <c r="N501" s="179"/>
      <c r="O501" s="179"/>
      <c r="P501" s="179"/>
      <c r="Q501" s="179"/>
      <c r="R501" s="179"/>
      <c r="S501" s="179"/>
      <c r="T501" s="180"/>
      <c r="AT501" s="174" t="s">
        <v>219</v>
      </c>
      <c r="AU501" s="174" t="s">
        <v>89</v>
      </c>
      <c r="AV501" s="14" t="s">
        <v>89</v>
      </c>
      <c r="AW501" s="14" t="s">
        <v>30</v>
      </c>
      <c r="AX501" s="14" t="s">
        <v>76</v>
      </c>
      <c r="AY501" s="174" t="s">
        <v>211</v>
      </c>
    </row>
    <row r="502" spans="1:65" s="14" customFormat="1" ht="12">
      <c r="B502" s="173"/>
      <c r="D502" s="166" t="s">
        <v>219</v>
      </c>
      <c r="E502" s="174" t="s">
        <v>1</v>
      </c>
      <c r="F502" s="175" t="s">
        <v>753</v>
      </c>
      <c r="H502" s="176">
        <v>0.75</v>
      </c>
      <c r="I502" s="177"/>
      <c r="L502" s="173"/>
      <c r="M502" s="178"/>
      <c r="N502" s="179"/>
      <c r="O502" s="179"/>
      <c r="P502" s="179"/>
      <c r="Q502" s="179"/>
      <c r="R502" s="179"/>
      <c r="S502" s="179"/>
      <c r="T502" s="180"/>
      <c r="AT502" s="174" t="s">
        <v>219</v>
      </c>
      <c r="AU502" s="174" t="s">
        <v>89</v>
      </c>
      <c r="AV502" s="14" t="s">
        <v>89</v>
      </c>
      <c r="AW502" s="14" t="s">
        <v>30</v>
      </c>
      <c r="AX502" s="14" t="s">
        <v>76</v>
      </c>
      <c r="AY502" s="174" t="s">
        <v>211</v>
      </c>
    </row>
    <row r="503" spans="1:65" s="14" customFormat="1" ht="12">
      <c r="B503" s="173"/>
      <c r="D503" s="166" t="s">
        <v>219</v>
      </c>
      <c r="E503" s="174" t="s">
        <v>1</v>
      </c>
      <c r="F503" s="175" t="s">
        <v>753</v>
      </c>
      <c r="H503" s="176">
        <v>0.75</v>
      </c>
      <c r="I503" s="177"/>
      <c r="L503" s="173"/>
      <c r="M503" s="178"/>
      <c r="N503" s="179"/>
      <c r="O503" s="179"/>
      <c r="P503" s="179"/>
      <c r="Q503" s="179"/>
      <c r="R503" s="179"/>
      <c r="S503" s="179"/>
      <c r="T503" s="180"/>
      <c r="AT503" s="174" t="s">
        <v>219</v>
      </c>
      <c r="AU503" s="174" t="s">
        <v>89</v>
      </c>
      <c r="AV503" s="14" t="s">
        <v>89</v>
      </c>
      <c r="AW503" s="14" t="s">
        <v>30</v>
      </c>
      <c r="AX503" s="14" t="s">
        <v>76</v>
      </c>
      <c r="AY503" s="174" t="s">
        <v>211</v>
      </c>
    </row>
    <row r="504" spans="1:65" s="14" customFormat="1" ht="12">
      <c r="B504" s="173"/>
      <c r="D504" s="166" t="s">
        <v>219</v>
      </c>
      <c r="E504" s="174" t="s">
        <v>1</v>
      </c>
      <c r="F504" s="175" t="s">
        <v>754</v>
      </c>
      <c r="H504" s="176">
        <v>0.65</v>
      </c>
      <c r="I504" s="177"/>
      <c r="L504" s="173"/>
      <c r="M504" s="178"/>
      <c r="N504" s="179"/>
      <c r="O504" s="179"/>
      <c r="P504" s="179"/>
      <c r="Q504" s="179"/>
      <c r="R504" s="179"/>
      <c r="S504" s="179"/>
      <c r="T504" s="180"/>
      <c r="AT504" s="174" t="s">
        <v>219</v>
      </c>
      <c r="AU504" s="174" t="s">
        <v>89</v>
      </c>
      <c r="AV504" s="14" t="s">
        <v>89</v>
      </c>
      <c r="AW504" s="14" t="s">
        <v>30</v>
      </c>
      <c r="AX504" s="14" t="s">
        <v>76</v>
      </c>
      <c r="AY504" s="174" t="s">
        <v>211</v>
      </c>
    </row>
    <row r="505" spans="1:65" s="15" customFormat="1" ht="12">
      <c r="B505" s="181"/>
      <c r="D505" s="166" t="s">
        <v>219</v>
      </c>
      <c r="E505" s="182" t="s">
        <v>1</v>
      </c>
      <c r="F505" s="183" t="s">
        <v>233</v>
      </c>
      <c r="H505" s="184">
        <v>13.4</v>
      </c>
      <c r="I505" s="185"/>
      <c r="L505" s="181"/>
      <c r="M505" s="186"/>
      <c r="N505" s="187"/>
      <c r="O505" s="187"/>
      <c r="P505" s="187"/>
      <c r="Q505" s="187"/>
      <c r="R505" s="187"/>
      <c r="S505" s="187"/>
      <c r="T505" s="188"/>
      <c r="AT505" s="182" t="s">
        <v>219</v>
      </c>
      <c r="AU505" s="182" t="s">
        <v>89</v>
      </c>
      <c r="AV505" s="15" t="s">
        <v>217</v>
      </c>
      <c r="AW505" s="15" t="s">
        <v>30</v>
      </c>
      <c r="AX505" s="15" t="s">
        <v>83</v>
      </c>
      <c r="AY505" s="182" t="s">
        <v>211</v>
      </c>
    </row>
    <row r="506" spans="1:65" s="2" customFormat="1" ht="14.5" customHeight="1">
      <c r="A506" s="32"/>
      <c r="B506" s="150"/>
      <c r="C506" s="151" t="s">
        <v>761</v>
      </c>
      <c r="D506" s="151" t="s">
        <v>213</v>
      </c>
      <c r="E506" s="152" t="s">
        <v>762</v>
      </c>
      <c r="F506" s="153" t="s">
        <v>763</v>
      </c>
      <c r="G506" s="154" t="s">
        <v>582</v>
      </c>
      <c r="H506" s="155">
        <v>55.24</v>
      </c>
      <c r="I506" s="156"/>
      <c r="J506" s="155">
        <f>ROUND(I506*H506,3)</f>
        <v>0</v>
      </c>
      <c r="K506" s="157"/>
      <c r="L506" s="33"/>
      <c r="M506" s="158" t="s">
        <v>1</v>
      </c>
      <c r="N506" s="159" t="s">
        <v>42</v>
      </c>
      <c r="O506" s="58"/>
      <c r="P506" s="160">
        <f>O506*H506</f>
        <v>0</v>
      </c>
      <c r="Q506" s="160">
        <v>6.9999999999999994E-5</v>
      </c>
      <c r="R506" s="160">
        <f>Q506*H506</f>
        <v>3.8667999999999997E-3</v>
      </c>
      <c r="S506" s="160">
        <v>0</v>
      </c>
      <c r="T506" s="161">
        <f>S506*H506</f>
        <v>0</v>
      </c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R506" s="162" t="s">
        <v>217</v>
      </c>
      <c r="AT506" s="162" t="s">
        <v>213</v>
      </c>
      <c r="AU506" s="162" t="s">
        <v>89</v>
      </c>
      <c r="AY506" s="17" t="s">
        <v>211</v>
      </c>
      <c r="BE506" s="163">
        <f>IF(N506="základná",J506,0)</f>
        <v>0</v>
      </c>
      <c r="BF506" s="163">
        <f>IF(N506="znížená",J506,0)</f>
        <v>0</v>
      </c>
      <c r="BG506" s="163">
        <f>IF(N506="zákl. prenesená",J506,0)</f>
        <v>0</v>
      </c>
      <c r="BH506" s="163">
        <f>IF(N506="zníž. prenesená",J506,0)</f>
        <v>0</v>
      </c>
      <c r="BI506" s="163">
        <f>IF(N506="nulová",J506,0)</f>
        <v>0</v>
      </c>
      <c r="BJ506" s="17" t="s">
        <v>89</v>
      </c>
      <c r="BK506" s="164">
        <f>ROUND(I506*H506,3)</f>
        <v>0</v>
      </c>
      <c r="BL506" s="17" t="s">
        <v>217</v>
      </c>
      <c r="BM506" s="162" t="s">
        <v>764</v>
      </c>
    </row>
    <row r="507" spans="1:65" s="14" customFormat="1" ht="12">
      <c r="B507" s="173"/>
      <c r="D507" s="166" t="s">
        <v>219</v>
      </c>
      <c r="E507" s="174" t="s">
        <v>1</v>
      </c>
      <c r="F507" s="175" t="s">
        <v>765</v>
      </c>
      <c r="H507" s="176">
        <v>36</v>
      </c>
      <c r="I507" s="177"/>
      <c r="L507" s="173"/>
      <c r="M507" s="178"/>
      <c r="N507" s="179"/>
      <c r="O507" s="179"/>
      <c r="P507" s="179"/>
      <c r="Q507" s="179"/>
      <c r="R507" s="179"/>
      <c r="S507" s="179"/>
      <c r="T507" s="180"/>
      <c r="AT507" s="174" t="s">
        <v>219</v>
      </c>
      <c r="AU507" s="174" t="s">
        <v>89</v>
      </c>
      <c r="AV507" s="14" t="s">
        <v>89</v>
      </c>
      <c r="AW507" s="14" t="s">
        <v>30</v>
      </c>
      <c r="AX507" s="14" t="s">
        <v>76</v>
      </c>
      <c r="AY507" s="174" t="s">
        <v>211</v>
      </c>
    </row>
    <row r="508" spans="1:65" s="14" customFormat="1" ht="12">
      <c r="B508" s="173"/>
      <c r="D508" s="166" t="s">
        <v>219</v>
      </c>
      <c r="E508" s="174" t="s">
        <v>1</v>
      </c>
      <c r="F508" s="175" t="s">
        <v>766</v>
      </c>
      <c r="H508" s="176">
        <v>3</v>
      </c>
      <c r="I508" s="177"/>
      <c r="L508" s="173"/>
      <c r="M508" s="178"/>
      <c r="N508" s="179"/>
      <c r="O508" s="179"/>
      <c r="P508" s="179"/>
      <c r="Q508" s="179"/>
      <c r="R508" s="179"/>
      <c r="S508" s="179"/>
      <c r="T508" s="180"/>
      <c r="AT508" s="174" t="s">
        <v>219</v>
      </c>
      <c r="AU508" s="174" t="s">
        <v>89</v>
      </c>
      <c r="AV508" s="14" t="s">
        <v>89</v>
      </c>
      <c r="AW508" s="14" t="s">
        <v>30</v>
      </c>
      <c r="AX508" s="14" t="s">
        <v>76</v>
      </c>
      <c r="AY508" s="174" t="s">
        <v>211</v>
      </c>
    </row>
    <row r="509" spans="1:65" s="14" customFormat="1" ht="12">
      <c r="B509" s="173"/>
      <c r="D509" s="166" t="s">
        <v>219</v>
      </c>
      <c r="E509" s="174" t="s">
        <v>1</v>
      </c>
      <c r="F509" s="175" t="s">
        <v>767</v>
      </c>
      <c r="H509" s="176">
        <v>2</v>
      </c>
      <c r="I509" s="177"/>
      <c r="L509" s="173"/>
      <c r="M509" s="178"/>
      <c r="N509" s="179"/>
      <c r="O509" s="179"/>
      <c r="P509" s="179"/>
      <c r="Q509" s="179"/>
      <c r="R509" s="179"/>
      <c r="S509" s="179"/>
      <c r="T509" s="180"/>
      <c r="AT509" s="174" t="s">
        <v>219</v>
      </c>
      <c r="AU509" s="174" t="s">
        <v>89</v>
      </c>
      <c r="AV509" s="14" t="s">
        <v>89</v>
      </c>
      <c r="AW509" s="14" t="s">
        <v>30</v>
      </c>
      <c r="AX509" s="14" t="s">
        <v>76</v>
      </c>
      <c r="AY509" s="174" t="s">
        <v>211</v>
      </c>
    </row>
    <row r="510" spans="1:65" s="14" customFormat="1" ht="12">
      <c r="B510" s="173"/>
      <c r="D510" s="166" t="s">
        <v>219</v>
      </c>
      <c r="E510" s="174" t="s">
        <v>1</v>
      </c>
      <c r="F510" s="175" t="s">
        <v>766</v>
      </c>
      <c r="H510" s="176">
        <v>3</v>
      </c>
      <c r="I510" s="177"/>
      <c r="L510" s="173"/>
      <c r="M510" s="178"/>
      <c r="N510" s="179"/>
      <c r="O510" s="179"/>
      <c r="P510" s="179"/>
      <c r="Q510" s="179"/>
      <c r="R510" s="179"/>
      <c r="S510" s="179"/>
      <c r="T510" s="180"/>
      <c r="AT510" s="174" t="s">
        <v>219</v>
      </c>
      <c r="AU510" s="174" t="s">
        <v>89</v>
      </c>
      <c r="AV510" s="14" t="s">
        <v>89</v>
      </c>
      <c r="AW510" s="14" t="s">
        <v>30</v>
      </c>
      <c r="AX510" s="14" t="s">
        <v>76</v>
      </c>
      <c r="AY510" s="174" t="s">
        <v>211</v>
      </c>
    </row>
    <row r="511" spans="1:65" s="14" customFormat="1" ht="12">
      <c r="B511" s="173"/>
      <c r="D511" s="166" t="s">
        <v>219</v>
      </c>
      <c r="E511" s="174" t="s">
        <v>1</v>
      </c>
      <c r="F511" s="175" t="s">
        <v>768</v>
      </c>
      <c r="H511" s="176">
        <v>5.62</v>
      </c>
      <c r="I511" s="177"/>
      <c r="L511" s="173"/>
      <c r="M511" s="178"/>
      <c r="N511" s="179"/>
      <c r="O511" s="179"/>
      <c r="P511" s="179"/>
      <c r="Q511" s="179"/>
      <c r="R511" s="179"/>
      <c r="S511" s="179"/>
      <c r="T511" s="180"/>
      <c r="AT511" s="174" t="s">
        <v>219</v>
      </c>
      <c r="AU511" s="174" t="s">
        <v>89</v>
      </c>
      <c r="AV511" s="14" t="s">
        <v>89</v>
      </c>
      <c r="AW511" s="14" t="s">
        <v>30</v>
      </c>
      <c r="AX511" s="14" t="s">
        <v>76</v>
      </c>
      <c r="AY511" s="174" t="s">
        <v>211</v>
      </c>
    </row>
    <row r="512" spans="1:65" s="14" customFormat="1" ht="12">
      <c r="B512" s="173"/>
      <c r="D512" s="166" t="s">
        <v>219</v>
      </c>
      <c r="E512" s="174" t="s">
        <v>1</v>
      </c>
      <c r="F512" s="175" t="s">
        <v>768</v>
      </c>
      <c r="H512" s="176">
        <v>5.62</v>
      </c>
      <c r="I512" s="177"/>
      <c r="L512" s="173"/>
      <c r="M512" s="178"/>
      <c r="N512" s="179"/>
      <c r="O512" s="179"/>
      <c r="P512" s="179"/>
      <c r="Q512" s="179"/>
      <c r="R512" s="179"/>
      <c r="S512" s="179"/>
      <c r="T512" s="180"/>
      <c r="AT512" s="174" t="s">
        <v>219</v>
      </c>
      <c r="AU512" s="174" t="s">
        <v>89</v>
      </c>
      <c r="AV512" s="14" t="s">
        <v>89</v>
      </c>
      <c r="AW512" s="14" t="s">
        <v>30</v>
      </c>
      <c r="AX512" s="14" t="s">
        <v>76</v>
      </c>
      <c r="AY512" s="174" t="s">
        <v>211</v>
      </c>
    </row>
    <row r="513" spans="1:65" s="15" customFormat="1" ht="12">
      <c r="B513" s="181"/>
      <c r="D513" s="166" t="s">
        <v>219</v>
      </c>
      <c r="E513" s="182" t="s">
        <v>1</v>
      </c>
      <c r="F513" s="183" t="s">
        <v>233</v>
      </c>
      <c r="H513" s="184">
        <v>55.24</v>
      </c>
      <c r="I513" s="185"/>
      <c r="L513" s="181"/>
      <c r="M513" s="186"/>
      <c r="N513" s="187"/>
      <c r="O513" s="187"/>
      <c r="P513" s="187"/>
      <c r="Q513" s="187"/>
      <c r="R513" s="187"/>
      <c r="S513" s="187"/>
      <c r="T513" s="188"/>
      <c r="AT513" s="182" t="s">
        <v>219</v>
      </c>
      <c r="AU513" s="182" t="s">
        <v>89</v>
      </c>
      <c r="AV513" s="15" t="s">
        <v>217</v>
      </c>
      <c r="AW513" s="15" t="s">
        <v>30</v>
      </c>
      <c r="AX513" s="15" t="s">
        <v>83</v>
      </c>
      <c r="AY513" s="182" t="s">
        <v>211</v>
      </c>
    </row>
    <row r="514" spans="1:65" s="2" customFormat="1" ht="14.5" customHeight="1">
      <c r="A514" s="32"/>
      <c r="B514" s="150"/>
      <c r="C514" s="151" t="s">
        <v>769</v>
      </c>
      <c r="D514" s="151" t="s">
        <v>213</v>
      </c>
      <c r="E514" s="152" t="s">
        <v>770</v>
      </c>
      <c r="F514" s="153" t="s">
        <v>771</v>
      </c>
      <c r="G514" s="154" t="s">
        <v>582</v>
      </c>
      <c r="H514" s="155">
        <v>7.6920000000000002</v>
      </c>
      <c r="I514" s="156"/>
      <c r="J514" s="155">
        <f>ROUND(I514*H514,3)</f>
        <v>0</v>
      </c>
      <c r="K514" s="157"/>
      <c r="L514" s="33"/>
      <c r="M514" s="158" t="s">
        <v>1</v>
      </c>
      <c r="N514" s="159" t="s">
        <v>42</v>
      </c>
      <c r="O514" s="58"/>
      <c r="P514" s="160">
        <f>O514*H514</f>
        <v>0</v>
      </c>
      <c r="Q514" s="160">
        <v>1.6000000000000001E-4</v>
      </c>
      <c r="R514" s="160">
        <f>Q514*H514</f>
        <v>1.23072E-3</v>
      </c>
      <c r="S514" s="160">
        <v>0</v>
      </c>
      <c r="T514" s="161">
        <f>S514*H514</f>
        <v>0</v>
      </c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R514" s="162" t="s">
        <v>217</v>
      </c>
      <c r="AT514" s="162" t="s">
        <v>213</v>
      </c>
      <c r="AU514" s="162" t="s">
        <v>89</v>
      </c>
      <c r="AY514" s="17" t="s">
        <v>211</v>
      </c>
      <c r="BE514" s="163">
        <f>IF(N514="základná",J514,0)</f>
        <v>0</v>
      </c>
      <c r="BF514" s="163">
        <f>IF(N514="znížená",J514,0)</f>
        <v>0</v>
      </c>
      <c r="BG514" s="163">
        <f>IF(N514="zákl. prenesená",J514,0)</f>
        <v>0</v>
      </c>
      <c r="BH514" s="163">
        <f>IF(N514="zníž. prenesená",J514,0)</f>
        <v>0</v>
      </c>
      <c r="BI514" s="163">
        <f>IF(N514="nulová",J514,0)</f>
        <v>0</v>
      </c>
      <c r="BJ514" s="17" t="s">
        <v>89</v>
      </c>
      <c r="BK514" s="164">
        <f>ROUND(I514*H514,3)</f>
        <v>0</v>
      </c>
      <c r="BL514" s="17" t="s">
        <v>217</v>
      </c>
      <c r="BM514" s="162" t="s">
        <v>772</v>
      </c>
    </row>
    <row r="515" spans="1:65" s="14" customFormat="1" ht="12">
      <c r="B515" s="173"/>
      <c r="D515" s="166" t="s">
        <v>219</v>
      </c>
      <c r="E515" s="174" t="s">
        <v>1</v>
      </c>
      <c r="F515" s="175" t="s">
        <v>733</v>
      </c>
      <c r="H515" s="176">
        <v>7.6920000000000002</v>
      </c>
      <c r="I515" s="177"/>
      <c r="L515" s="173"/>
      <c r="M515" s="178"/>
      <c r="N515" s="179"/>
      <c r="O515" s="179"/>
      <c r="P515" s="179"/>
      <c r="Q515" s="179"/>
      <c r="R515" s="179"/>
      <c r="S515" s="179"/>
      <c r="T515" s="180"/>
      <c r="AT515" s="174" t="s">
        <v>219</v>
      </c>
      <c r="AU515" s="174" t="s">
        <v>89</v>
      </c>
      <c r="AV515" s="14" t="s">
        <v>89</v>
      </c>
      <c r="AW515" s="14" t="s">
        <v>30</v>
      </c>
      <c r="AX515" s="14" t="s">
        <v>83</v>
      </c>
      <c r="AY515" s="174" t="s">
        <v>211</v>
      </c>
    </row>
    <row r="516" spans="1:65" s="2" customFormat="1" ht="14.5" customHeight="1">
      <c r="A516" s="32"/>
      <c r="B516" s="150"/>
      <c r="C516" s="151" t="s">
        <v>773</v>
      </c>
      <c r="D516" s="151" t="s">
        <v>213</v>
      </c>
      <c r="E516" s="152" t="s">
        <v>774</v>
      </c>
      <c r="F516" s="153" t="s">
        <v>775</v>
      </c>
      <c r="G516" s="154" t="s">
        <v>582</v>
      </c>
      <c r="H516" s="155">
        <v>41.97</v>
      </c>
      <c r="I516" s="156"/>
      <c r="J516" s="155">
        <f>ROUND(I516*H516,3)</f>
        <v>0</v>
      </c>
      <c r="K516" s="157"/>
      <c r="L516" s="33"/>
      <c r="M516" s="158" t="s">
        <v>1</v>
      </c>
      <c r="N516" s="159" t="s">
        <v>42</v>
      </c>
      <c r="O516" s="58"/>
      <c r="P516" s="160">
        <f>O516*H516</f>
        <v>0</v>
      </c>
      <c r="Q516" s="160">
        <v>5.0000000000000002E-5</v>
      </c>
      <c r="R516" s="160">
        <f>Q516*H516</f>
        <v>2.0985000000000001E-3</v>
      </c>
      <c r="S516" s="160">
        <v>0</v>
      </c>
      <c r="T516" s="161">
        <f>S516*H516</f>
        <v>0</v>
      </c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R516" s="162" t="s">
        <v>217</v>
      </c>
      <c r="AT516" s="162" t="s">
        <v>213</v>
      </c>
      <c r="AU516" s="162" t="s">
        <v>89</v>
      </c>
      <c r="AY516" s="17" t="s">
        <v>211</v>
      </c>
      <c r="BE516" s="163">
        <f>IF(N516="základná",J516,0)</f>
        <v>0</v>
      </c>
      <c r="BF516" s="163">
        <f>IF(N516="znížená",J516,0)</f>
        <v>0</v>
      </c>
      <c r="BG516" s="163">
        <f>IF(N516="zákl. prenesená",J516,0)</f>
        <v>0</v>
      </c>
      <c r="BH516" s="163">
        <f>IF(N516="zníž. prenesená",J516,0)</f>
        <v>0</v>
      </c>
      <c r="BI516" s="163">
        <f>IF(N516="nulová",J516,0)</f>
        <v>0</v>
      </c>
      <c r="BJ516" s="17" t="s">
        <v>89</v>
      </c>
      <c r="BK516" s="164">
        <f>ROUND(I516*H516,3)</f>
        <v>0</v>
      </c>
      <c r="BL516" s="17" t="s">
        <v>217</v>
      </c>
      <c r="BM516" s="162" t="s">
        <v>776</v>
      </c>
    </row>
    <row r="517" spans="1:65" s="14" customFormat="1" ht="12">
      <c r="B517" s="173"/>
      <c r="D517" s="166" t="s">
        <v>219</v>
      </c>
      <c r="E517" s="174" t="s">
        <v>1</v>
      </c>
      <c r="F517" s="175" t="s">
        <v>777</v>
      </c>
      <c r="H517" s="176">
        <v>41.97</v>
      </c>
      <c r="I517" s="177"/>
      <c r="L517" s="173"/>
      <c r="M517" s="178"/>
      <c r="N517" s="179"/>
      <c r="O517" s="179"/>
      <c r="P517" s="179"/>
      <c r="Q517" s="179"/>
      <c r="R517" s="179"/>
      <c r="S517" s="179"/>
      <c r="T517" s="180"/>
      <c r="AT517" s="174" t="s">
        <v>219</v>
      </c>
      <c r="AU517" s="174" t="s">
        <v>89</v>
      </c>
      <c r="AV517" s="14" t="s">
        <v>89</v>
      </c>
      <c r="AW517" s="14" t="s">
        <v>30</v>
      </c>
      <c r="AX517" s="14" t="s">
        <v>83</v>
      </c>
      <c r="AY517" s="174" t="s">
        <v>211</v>
      </c>
    </row>
    <row r="518" spans="1:65" s="2" customFormat="1" ht="24.25" customHeight="1">
      <c r="A518" s="32"/>
      <c r="B518" s="150"/>
      <c r="C518" s="151" t="s">
        <v>778</v>
      </c>
      <c r="D518" s="151" t="s">
        <v>213</v>
      </c>
      <c r="E518" s="152" t="s">
        <v>779</v>
      </c>
      <c r="F518" s="153" t="s">
        <v>780</v>
      </c>
      <c r="G518" s="154" t="s">
        <v>216</v>
      </c>
      <c r="H518" s="155">
        <v>3.5630000000000002</v>
      </c>
      <c r="I518" s="156"/>
      <c r="J518" s="155">
        <f>ROUND(I518*H518,3)</f>
        <v>0</v>
      </c>
      <c r="K518" s="157"/>
      <c r="L518" s="33"/>
      <c r="M518" s="158" t="s">
        <v>1</v>
      </c>
      <c r="N518" s="159" t="s">
        <v>42</v>
      </c>
      <c r="O518" s="58"/>
      <c r="P518" s="160">
        <f>O518*H518</f>
        <v>0</v>
      </c>
      <c r="Q518" s="160">
        <v>0</v>
      </c>
      <c r="R518" s="160">
        <f>Q518*H518</f>
        <v>0</v>
      </c>
      <c r="S518" s="160">
        <v>5.7000000000000002E-2</v>
      </c>
      <c r="T518" s="161">
        <f>S518*H518</f>
        <v>0.20309100000000002</v>
      </c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R518" s="162" t="s">
        <v>217</v>
      </c>
      <c r="AT518" s="162" t="s">
        <v>213</v>
      </c>
      <c r="AU518" s="162" t="s">
        <v>89</v>
      </c>
      <c r="AY518" s="17" t="s">
        <v>211</v>
      </c>
      <c r="BE518" s="163">
        <f>IF(N518="základná",J518,0)</f>
        <v>0</v>
      </c>
      <c r="BF518" s="163">
        <f>IF(N518="znížená",J518,0)</f>
        <v>0</v>
      </c>
      <c r="BG518" s="163">
        <f>IF(N518="zákl. prenesená",J518,0)</f>
        <v>0</v>
      </c>
      <c r="BH518" s="163">
        <f>IF(N518="zníž. prenesená",J518,0)</f>
        <v>0</v>
      </c>
      <c r="BI518" s="163">
        <f>IF(N518="nulová",J518,0)</f>
        <v>0</v>
      </c>
      <c r="BJ518" s="17" t="s">
        <v>89</v>
      </c>
      <c r="BK518" s="164">
        <f>ROUND(I518*H518,3)</f>
        <v>0</v>
      </c>
      <c r="BL518" s="17" t="s">
        <v>217</v>
      </c>
      <c r="BM518" s="162" t="s">
        <v>781</v>
      </c>
    </row>
    <row r="519" spans="1:65" s="14" customFormat="1" ht="12">
      <c r="B519" s="173"/>
      <c r="D519" s="166" t="s">
        <v>219</v>
      </c>
      <c r="E519" s="174" t="s">
        <v>1</v>
      </c>
      <c r="F519" s="175" t="s">
        <v>782</v>
      </c>
      <c r="H519" s="176">
        <v>0.623</v>
      </c>
      <c r="I519" s="177"/>
      <c r="L519" s="173"/>
      <c r="M519" s="178"/>
      <c r="N519" s="179"/>
      <c r="O519" s="179"/>
      <c r="P519" s="179"/>
      <c r="Q519" s="179"/>
      <c r="R519" s="179"/>
      <c r="S519" s="179"/>
      <c r="T519" s="180"/>
      <c r="AT519" s="174" t="s">
        <v>219</v>
      </c>
      <c r="AU519" s="174" t="s">
        <v>89</v>
      </c>
      <c r="AV519" s="14" t="s">
        <v>89</v>
      </c>
      <c r="AW519" s="14" t="s">
        <v>30</v>
      </c>
      <c r="AX519" s="14" t="s">
        <v>76</v>
      </c>
      <c r="AY519" s="174" t="s">
        <v>211</v>
      </c>
    </row>
    <row r="520" spans="1:65" s="14" customFormat="1" ht="12">
      <c r="B520" s="173"/>
      <c r="D520" s="166" t="s">
        <v>219</v>
      </c>
      <c r="E520" s="174" t="s">
        <v>1</v>
      </c>
      <c r="F520" s="175" t="s">
        <v>783</v>
      </c>
      <c r="H520" s="176">
        <v>2.94</v>
      </c>
      <c r="I520" s="177"/>
      <c r="L520" s="173"/>
      <c r="M520" s="178"/>
      <c r="N520" s="179"/>
      <c r="O520" s="179"/>
      <c r="P520" s="179"/>
      <c r="Q520" s="179"/>
      <c r="R520" s="179"/>
      <c r="S520" s="179"/>
      <c r="T520" s="180"/>
      <c r="AT520" s="174" t="s">
        <v>219</v>
      </c>
      <c r="AU520" s="174" t="s">
        <v>89</v>
      </c>
      <c r="AV520" s="14" t="s">
        <v>89</v>
      </c>
      <c r="AW520" s="14" t="s">
        <v>30</v>
      </c>
      <c r="AX520" s="14" t="s">
        <v>76</v>
      </c>
      <c r="AY520" s="174" t="s">
        <v>211</v>
      </c>
    </row>
    <row r="521" spans="1:65" s="15" customFormat="1" ht="12">
      <c r="B521" s="181"/>
      <c r="D521" s="166" t="s">
        <v>219</v>
      </c>
      <c r="E521" s="182" t="s">
        <v>1</v>
      </c>
      <c r="F521" s="183" t="s">
        <v>233</v>
      </c>
      <c r="H521" s="184">
        <v>3.5630000000000002</v>
      </c>
      <c r="I521" s="185"/>
      <c r="L521" s="181"/>
      <c r="M521" s="186"/>
      <c r="N521" s="187"/>
      <c r="O521" s="187"/>
      <c r="P521" s="187"/>
      <c r="Q521" s="187"/>
      <c r="R521" s="187"/>
      <c r="S521" s="187"/>
      <c r="T521" s="188"/>
      <c r="AT521" s="182" t="s">
        <v>219</v>
      </c>
      <c r="AU521" s="182" t="s">
        <v>89</v>
      </c>
      <c r="AV521" s="15" t="s">
        <v>217</v>
      </c>
      <c r="AW521" s="15" t="s">
        <v>30</v>
      </c>
      <c r="AX521" s="15" t="s">
        <v>83</v>
      </c>
      <c r="AY521" s="182" t="s">
        <v>211</v>
      </c>
    </row>
    <row r="522" spans="1:65" s="2" customFormat="1" ht="14.5" customHeight="1">
      <c r="A522" s="32"/>
      <c r="B522" s="150"/>
      <c r="C522" s="151" t="s">
        <v>784</v>
      </c>
      <c r="D522" s="151" t="s">
        <v>213</v>
      </c>
      <c r="E522" s="152" t="s">
        <v>785</v>
      </c>
      <c r="F522" s="153" t="s">
        <v>786</v>
      </c>
      <c r="G522" s="154" t="s">
        <v>582</v>
      </c>
      <c r="H522" s="155">
        <v>13.08</v>
      </c>
      <c r="I522" s="156"/>
      <c r="J522" s="155">
        <f>ROUND(I522*H522,3)</f>
        <v>0</v>
      </c>
      <c r="K522" s="157"/>
      <c r="L522" s="33"/>
      <c r="M522" s="158" t="s">
        <v>1</v>
      </c>
      <c r="N522" s="159" t="s">
        <v>42</v>
      </c>
      <c r="O522" s="58"/>
      <c r="P522" s="160">
        <f>O522*H522</f>
        <v>0</v>
      </c>
      <c r="Q522" s="160">
        <v>0</v>
      </c>
      <c r="R522" s="160">
        <f>Q522*H522</f>
        <v>0</v>
      </c>
      <c r="S522" s="160">
        <v>8.0000000000000002E-3</v>
      </c>
      <c r="T522" s="161">
        <f>S522*H522</f>
        <v>0.10464</v>
      </c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R522" s="162" t="s">
        <v>217</v>
      </c>
      <c r="AT522" s="162" t="s">
        <v>213</v>
      </c>
      <c r="AU522" s="162" t="s">
        <v>89</v>
      </c>
      <c r="AY522" s="17" t="s">
        <v>211</v>
      </c>
      <c r="BE522" s="163">
        <f>IF(N522="základná",J522,0)</f>
        <v>0</v>
      </c>
      <c r="BF522" s="163">
        <f>IF(N522="znížená",J522,0)</f>
        <v>0</v>
      </c>
      <c r="BG522" s="163">
        <f>IF(N522="zákl. prenesená",J522,0)</f>
        <v>0</v>
      </c>
      <c r="BH522" s="163">
        <f>IF(N522="zníž. prenesená",J522,0)</f>
        <v>0</v>
      </c>
      <c r="BI522" s="163">
        <f>IF(N522="nulová",J522,0)</f>
        <v>0</v>
      </c>
      <c r="BJ522" s="17" t="s">
        <v>89</v>
      </c>
      <c r="BK522" s="164">
        <f>ROUND(I522*H522,3)</f>
        <v>0</v>
      </c>
      <c r="BL522" s="17" t="s">
        <v>217</v>
      </c>
      <c r="BM522" s="162" t="s">
        <v>787</v>
      </c>
    </row>
    <row r="523" spans="1:65" s="14" customFormat="1" ht="12">
      <c r="B523" s="173"/>
      <c r="D523" s="166" t="s">
        <v>219</v>
      </c>
      <c r="E523" s="174" t="s">
        <v>1</v>
      </c>
      <c r="F523" s="175" t="s">
        <v>788</v>
      </c>
      <c r="H523" s="176">
        <v>13.08</v>
      </c>
      <c r="I523" s="177"/>
      <c r="L523" s="173"/>
      <c r="M523" s="178"/>
      <c r="N523" s="179"/>
      <c r="O523" s="179"/>
      <c r="P523" s="179"/>
      <c r="Q523" s="179"/>
      <c r="R523" s="179"/>
      <c r="S523" s="179"/>
      <c r="T523" s="180"/>
      <c r="AT523" s="174" t="s">
        <v>219</v>
      </c>
      <c r="AU523" s="174" t="s">
        <v>89</v>
      </c>
      <c r="AV523" s="14" t="s">
        <v>89</v>
      </c>
      <c r="AW523" s="14" t="s">
        <v>30</v>
      </c>
      <c r="AX523" s="14" t="s">
        <v>83</v>
      </c>
      <c r="AY523" s="174" t="s">
        <v>211</v>
      </c>
    </row>
    <row r="524" spans="1:65" s="2" customFormat="1" ht="24.25" customHeight="1">
      <c r="A524" s="32"/>
      <c r="B524" s="150"/>
      <c r="C524" s="151" t="s">
        <v>789</v>
      </c>
      <c r="D524" s="151" t="s">
        <v>213</v>
      </c>
      <c r="E524" s="152" t="s">
        <v>790</v>
      </c>
      <c r="F524" s="153" t="s">
        <v>791</v>
      </c>
      <c r="G524" s="154" t="s">
        <v>224</v>
      </c>
      <c r="H524" s="155">
        <v>0.36399999999999999</v>
      </c>
      <c r="I524" s="156"/>
      <c r="J524" s="155">
        <f>ROUND(I524*H524,3)</f>
        <v>0</v>
      </c>
      <c r="K524" s="157"/>
      <c r="L524" s="33"/>
      <c r="M524" s="158" t="s">
        <v>1</v>
      </c>
      <c r="N524" s="159" t="s">
        <v>42</v>
      </c>
      <c r="O524" s="58"/>
      <c r="P524" s="160">
        <f>O524*H524</f>
        <v>0</v>
      </c>
      <c r="Q524" s="160">
        <v>0</v>
      </c>
      <c r="R524" s="160">
        <f>Q524*H524</f>
        <v>0</v>
      </c>
      <c r="S524" s="160">
        <v>1.875</v>
      </c>
      <c r="T524" s="161">
        <f>S524*H524</f>
        <v>0.6825</v>
      </c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R524" s="162" t="s">
        <v>217</v>
      </c>
      <c r="AT524" s="162" t="s">
        <v>213</v>
      </c>
      <c r="AU524" s="162" t="s">
        <v>89</v>
      </c>
      <c r="AY524" s="17" t="s">
        <v>211</v>
      </c>
      <c r="BE524" s="163">
        <f>IF(N524="základná",J524,0)</f>
        <v>0</v>
      </c>
      <c r="BF524" s="163">
        <f>IF(N524="znížená",J524,0)</f>
        <v>0</v>
      </c>
      <c r="BG524" s="163">
        <f>IF(N524="zákl. prenesená",J524,0)</f>
        <v>0</v>
      </c>
      <c r="BH524" s="163">
        <f>IF(N524="zníž. prenesená",J524,0)</f>
        <v>0</v>
      </c>
      <c r="BI524" s="163">
        <f>IF(N524="nulová",J524,0)</f>
        <v>0</v>
      </c>
      <c r="BJ524" s="17" t="s">
        <v>89</v>
      </c>
      <c r="BK524" s="164">
        <f>ROUND(I524*H524,3)</f>
        <v>0</v>
      </c>
      <c r="BL524" s="17" t="s">
        <v>217</v>
      </c>
      <c r="BM524" s="162" t="s">
        <v>792</v>
      </c>
    </row>
    <row r="525" spans="1:65" s="14" customFormat="1" ht="12">
      <c r="B525" s="173"/>
      <c r="D525" s="166" t="s">
        <v>219</v>
      </c>
      <c r="E525" s="174" t="s">
        <v>1</v>
      </c>
      <c r="F525" s="175" t="s">
        <v>793</v>
      </c>
      <c r="H525" s="176">
        <v>0.36399999999999999</v>
      </c>
      <c r="I525" s="177"/>
      <c r="L525" s="173"/>
      <c r="M525" s="178"/>
      <c r="N525" s="179"/>
      <c r="O525" s="179"/>
      <c r="P525" s="179"/>
      <c r="Q525" s="179"/>
      <c r="R525" s="179"/>
      <c r="S525" s="179"/>
      <c r="T525" s="180"/>
      <c r="AT525" s="174" t="s">
        <v>219</v>
      </c>
      <c r="AU525" s="174" t="s">
        <v>89</v>
      </c>
      <c r="AV525" s="14" t="s">
        <v>89</v>
      </c>
      <c r="AW525" s="14" t="s">
        <v>30</v>
      </c>
      <c r="AX525" s="14" t="s">
        <v>83</v>
      </c>
      <c r="AY525" s="174" t="s">
        <v>211</v>
      </c>
    </row>
    <row r="526" spans="1:65" s="2" customFormat="1" ht="24.25" customHeight="1">
      <c r="A526" s="32"/>
      <c r="B526" s="150"/>
      <c r="C526" s="151" t="s">
        <v>794</v>
      </c>
      <c r="D526" s="151" t="s">
        <v>213</v>
      </c>
      <c r="E526" s="152" t="s">
        <v>795</v>
      </c>
      <c r="F526" s="153" t="s">
        <v>796</v>
      </c>
      <c r="G526" s="154" t="s">
        <v>224</v>
      </c>
      <c r="H526" s="155">
        <v>1.72</v>
      </c>
      <c r="I526" s="156"/>
      <c r="J526" s="155">
        <f>ROUND(I526*H526,3)</f>
        <v>0</v>
      </c>
      <c r="K526" s="157"/>
      <c r="L526" s="33"/>
      <c r="M526" s="158" t="s">
        <v>1</v>
      </c>
      <c r="N526" s="159" t="s">
        <v>42</v>
      </c>
      <c r="O526" s="58"/>
      <c r="P526" s="160">
        <f>O526*H526</f>
        <v>0</v>
      </c>
      <c r="Q526" s="160">
        <v>0</v>
      </c>
      <c r="R526" s="160">
        <f>Q526*H526</f>
        <v>0</v>
      </c>
      <c r="S526" s="160">
        <v>1.875</v>
      </c>
      <c r="T526" s="161">
        <f>S526*H526</f>
        <v>3.2250000000000001</v>
      </c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R526" s="162" t="s">
        <v>217</v>
      </c>
      <c r="AT526" s="162" t="s">
        <v>213</v>
      </c>
      <c r="AU526" s="162" t="s">
        <v>89</v>
      </c>
      <c r="AY526" s="17" t="s">
        <v>211</v>
      </c>
      <c r="BE526" s="163">
        <f>IF(N526="základná",J526,0)</f>
        <v>0</v>
      </c>
      <c r="BF526" s="163">
        <f>IF(N526="znížená",J526,0)</f>
        <v>0</v>
      </c>
      <c r="BG526" s="163">
        <f>IF(N526="zákl. prenesená",J526,0)</f>
        <v>0</v>
      </c>
      <c r="BH526" s="163">
        <f>IF(N526="zníž. prenesená",J526,0)</f>
        <v>0</v>
      </c>
      <c r="BI526" s="163">
        <f>IF(N526="nulová",J526,0)</f>
        <v>0</v>
      </c>
      <c r="BJ526" s="17" t="s">
        <v>89</v>
      </c>
      <c r="BK526" s="164">
        <f>ROUND(I526*H526,3)</f>
        <v>0</v>
      </c>
      <c r="BL526" s="17" t="s">
        <v>217</v>
      </c>
      <c r="BM526" s="162" t="s">
        <v>797</v>
      </c>
    </row>
    <row r="527" spans="1:65" s="14" customFormat="1" ht="12">
      <c r="B527" s="173"/>
      <c r="D527" s="166" t="s">
        <v>219</v>
      </c>
      <c r="E527" s="174" t="s">
        <v>1</v>
      </c>
      <c r="F527" s="175" t="s">
        <v>798</v>
      </c>
      <c r="H527" s="176">
        <v>1.72</v>
      </c>
      <c r="I527" s="177"/>
      <c r="L527" s="173"/>
      <c r="M527" s="178"/>
      <c r="N527" s="179"/>
      <c r="O527" s="179"/>
      <c r="P527" s="179"/>
      <c r="Q527" s="179"/>
      <c r="R527" s="179"/>
      <c r="S527" s="179"/>
      <c r="T527" s="180"/>
      <c r="AT527" s="174" t="s">
        <v>219</v>
      </c>
      <c r="AU527" s="174" t="s">
        <v>89</v>
      </c>
      <c r="AV527" s="14" t="s">
        <v>89</v>
      </c>
      <c r="AW527" s="14" t="s">
        <v>30</v>
      </c>
      <c r="AX527" s="14" t="s">
        <v>83</v>
      </c>
      <c r="AY527" s="174" t="s">
        <v>211</v>
      </c>
    </row>
    <row r="528" spans="1:65" s="2" customFormat="1" ht="38" customHeight="1">
      <c r="A528" s="32"/>
      <c r="B528" s="150"/>
      <c r="C528" s="151" t="s">
        <v>799</v>
      </c>
      <c r="D528" s="151" t="s">
        <v>213</v>
      </c>
      <c r="E528" s="152" t="s">
        <v>800</v>
      </c>
      <c r="F528" s="153" t="s">
        <v>801</v>
      </c>
      <c r="G528" s="154" t="s">
        <v>216</v>
      </c>
      <c r="H528" s="155">
        <v>16.242999999999999</v>
      </c>
      <c r="I528" s="156"/>
      <c r="J528" s="155">
        <f>ROUND(I528*H528,3)</f>
        <v>0</v>
      </c>
      <c r="K528" s="157"/>
      <c r="L528" s="33"/>
      <c r="M528" s="158" t="s">
        <v>1</v>
      </c>
      <c r="N528" s="159" t="s">
        <v>42</v>
      </c>
      <c r="O528" s="58"/>
      <c r="P528" s="160">
        <f>O528*H528</f>
        <v>0</v>
      </c>
      <c r="Q528" s="160">
        <v>0</v>
      </c>
      <c r="R528" s="160">
        <f>Q528*H528</f>
        <v>0</v>
      </c>
      <c r="S528" s="160">
        <v>1.8409999999999999E-2</v>
      </c>
      <c r="T528" s="161">
        <f>S528*H528</f>
        <v>0.29903362999999994</v>
      </c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R528" s="162" t="s">
        <v>217</v>
      </c>
      <c r="AT528" s="162" t="s">
        <v>213</v>
      </c>
      <c r="AU528" s="162" t="s">
        <v>89</v>
      </c>
      <c r="AY528" s="17" t="s">
        <v>211</v>
      </c>
      <c r="BE528" s="163">
        <f>IF(N528="základná",J528,0)</f>
        <v>0</v>
      </c>
      <c r="BF528" s="163">
        <f>IF(N528="znížená",J528,0)</f>
        <v>0</v>
      </c>
      <c r="BG528" s="163">
        <f>IF(N528="zákl. prenesená",J528,0)</f>
        <v>0</v>
      </c>
      <c r="BH528" s="163">
        <f>IF(N528="zníž. prenesená",J528,0)</f>
        <v>0</v>
      </c>
      <c r="BI528" s="163">
        <f>IF(N528="nulová",J528,0)</f>
        <v>0</v>
      </c>
      <c r="BJ528" s="17" t="s">
        <v>89</v>
      </c>
      <c r="BK528" s="164">
        <f>ROUND(I528*H528,3)</f>
        <v>0</v>
      </c>
      <c r="BL528" s="17" t="s">
        <v>217</v>
      </c>
      <c r="BM528" s="162" t="s">
        <v>802</v>
      </c>
    </row>
    <row r="529" spans="1:65" s="13" customFormat="1" ht="12">
      <c r="B529" s="165"/>
      <c r="D529" s="166" t="s">
        <v>219</v>
      </c>
      <c r="E529" s="167" t="s">
        <v>1</v>
      </c>
      <c r="F529" s="168" t="s">
        <v>803</v>
      </c>
      <c r="H529" s="167" t="s">
        <v>1</v>
      </c>
      <c r="I529" s="169"/>
      <c r="L529" s="165"/>
      <c r="M529" s="170"/>
      <c r="N529" s="171"/>
      <c r="O529" s="171"/>
      <c r="P529" s="171"/>
      <c r="Q529" s="171"/>
      <c r="R529" s="171"/>
      <c r="S529" s="171"/>
      <c r="T529" s="172"/>
      <c r="AT529" s="167" t="s">
        <v>219</v>
      </c>
      <c r="AU529" s="167" t="s">
        <v>89</v>
      </c>
      <c r="AV529" s="13" t="s">
        <v>83</v>
      </c>
      <c r="AW529" s="13" t="s">
        <v>30</v>
      </c>
      <c r="AX529" s="13" t="s">
        <v>76</v>
      </c>
      <c r="AY529" s="167" t="s">
        <v>211</v>
      </c>
    </row>
    <row r="530" spans="1:65" s="14" customFormat="1" ht="12">
      <c r="B530" s="173"/>
      <c r="D530" s="166" t="s">
        <v>219</v>
      </c>
      <c r="E530" s="174" t="s">
        <v>1</v>
      </c>
      <c r="F530" s="175" t="s">
        <v>804</v>
      </c>
      <c r="H530" s="176">
        <v>10.288</v>
      </c>
      <c r="I530" s="177"/>
      <c r="L530" s="173"/>
      <c r="M530" s="178"/>
      <c r="N530" s="179"/>
      <c r="O530" s="179"/>
      <c r="P530" s="179"/>
      <c r="Q530" s="179"/>
      <c r="R530" s="179"/>
      <c r="S530" s="179"/>
      <c r="T530" s="180"/>
      <c r="AT530" s="174" t="s">
        <v>219</v>
      </c>
      <c r="AU530" s="174" t="s">
        <v>89</v>
      </c>
      <c r="AV530" s="14" t="s">
        <v>89</v>
      </c>
      <c r="AW530" s="14" t="s">
        <v>30</v>
      </c>
      <c r="AX530" s="14" t="s">
        <v>76</v>
      </c>
      <c r="AY530" s="174" t="s">
        <v>211</v>
      </c>
    </row>
    <row r="531" spans="1:65" s="14" customFormat="1" ht="12">
      <c r="B531" s="173"/>
      <c r="D531" s="166" t="s">
        <v>219</v>
      </c>
      <c r="E531" s="174" t="s">
        <v>1</v>
      </c>
      <c r="F531" s="175" t="s">
        <v>805</v>
      </c>
      <c r="H531" s="176">
        <v>4.9139999999999997</v>
      </c>
      <c r="I531" s="177"/>
      <c r="L531" s="173"/>
      <c r="M531" s="178"/>
      <c r="N531" s="179"/>
      <c r="O531" s="179"/>
      <c r="P531" s="179"/>
      <c r="Q531" s="179"/>
      <c r="R531" s="179"/>
      <c r="S531" s="179"/>
      <c r="T531" s="180"/>
      <c r="AT531" s="174" t="s">
        <v>219</v>
      </c>
      <c r="AU531" s="174" t="s">
        <v>89</v>
      </c>
      <c r="AV531" s="14" t="s">
        <v>89</v>
      </c>
      <c r="AW531" s="14" t="s">
        <v>30</v>
      </c>
      <c r="AX531" s="14" t="s">
        <v>76</v>
      </c>
      <c r="AY531" s="174" t="s">
        <v>211</v>
      </c>
    </row>
    <row r="532" spans="1:65" s="14" customFormat="1" ht="12">
      <c r="B532" s="173"/>
      <c r="D532" s="166" t="s">
        <v>219</v>
      </c>
      <c r="E532" s="174" t="s">
        <v>1</v>
      </c>
      <c r="F532" s="175" t="s">
        <v>806</v>
      </c>
      <c r="H532" s="176">
        <v>1.0409999999999999</v>
      </c>
      <c r="I532" s="177"/>
      <c r="L532" s="173"/>
      <c r="M532" s="178"/>
      <c r="N532" s="179"/>
      <c r="O532" s="179"/>
      <c r="P532" s="179"/>
      <c r="Q532" s="179"/>
      <c r="R532" s="179"/>
      <c r="S532" s="179"/>
      <c r="T532" s="180"/>
      <c r="AT532" s="174" t="s">
        <v>219</v>
      </c>
      <c r="AU532" s="174" t="s">
        <v>89</v>
      </c>
      <c r="AV532" s="14" t="s">
        <v>89</v>
      </c>
      <c r="AW532" s="14" t="s">
        <v>30</v>
      </c>
      <c r="AX532" s="14" t="s">
        <v>76</v>
      </c>
      <c r="AY532" s="174" t="s">
        <v>211</v>
      </c>
    </row>
    <row r="533" spans="1:65" s="15" customFormat="1" ht="12">
      <c r="B533" s="181"/>
      <c r="D533" s="166" t="s">
        <v>219</v>
      </c>
      <c r="E533" s="182" t="s">
        <v>1</v>
      </c>
      <c r="F533" s="183" t="s">
        <v>233</v>
      </c>
      <c r="H533" s="184">
        <v>16.242999999999999</v>
      </c>
      <c r="I533" s="185"/>
      <c r="L533" s="181"/>
      <c r="M533" s="186"/>
      <c r="N533" s="187"/>
      <c r="O533" s="187"/>
      <c r="P533" s="187"/>
      <c r="Q533" s="187"/>
      <c r="R533" s="187"/>
      <c r="S533" s="187"/>
      <c r="T533" s="188"/>
      <c r="AT533" s="182" t="s">
        <v>219</v>
      </c>
      <c r="AU533" s="182" t="s">
        <v>89</v>
      </c>
      <c r="AV533" s="15" t="s">
        <v>217</v>
      </c>
      <c r="AW533" s="15" t="s">
        <v>30</v>
      </c>
      <c r="AX533" s="15" t="s">
        <v>83</v>
      </c>
      <c r="AY533" s="182" t="s">
        <v>211</v>
      </c>
    </row>
    <row r="534" spans="1:65" s="2" customFormat="1" ht="38" customHeight="1">
      <c r="A534" s="32"/>
      <c r="B534" s="150"/>
      <c r="C534" s="151" t="s">
        <v>807</v>
      </c>
      <c r="D534" s="151" t="s">
        <v>213</v>
      </c>
      <c r="E534" s="152" t="s">
        <v>808</v>
      </c>
      <c r="F534" s="153" t="s">
        <v>809</v>
      </c>
      <c r="G534" s="154" t="s">
        <v>216</v>
      </c>
      <c r="H534" s="155">
        <v>1.611</v>
      </c>
      <c r="I534" s="156"/>
      <c r="J534" s="155">
        <f>ROUND(I534*H534,3)</f>
        <v>0</v>
      </c>
      <c r="K534" s="157"/>
      <c r="L534" s="33"/>
      <c r="M534" s="158" t="s">
        <v>1</v>
      </c>
      <c r="N534" s="159" t="s">
        <v>42</v>
      </c>
      <c r="O534" s="58"/>
      <c r="P534" s="160">
        <f>O534*H534</f>
        <v>0</v>
      </c>
      <c r="Q534" s="160">
        <v>0</v>
      </c>
      <c r="R534" s="160">
        <f>Q534*H534</f>
        <v>0</v>
      </c>
      <c r="S534" s="160">
        <v>1.7520000000000001E-2</v>
      </c>
      <c r="T534" s="161">
        <f>S534*H534</f>
        <v>2.8224720000000002E-2</v>
      </c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R534" s="162" t="s">
        <v>217</v>
      </c>
      <c r="AT534" s="162" t="s">
        <v>213</v>
      </c>
      <c r="AU534" s="162" t="s">
        <v>89</v>
      </c>
      <c r="AY534" s="17" t="s">
        <v>211</v>
      </c>
      <c r="BE534" s="163">
        <f>IF(N534="základná",J534,0)</f>
        <v>0</v>
      </c>
      <c r="BF534" s="163">
        <f>IF(N534="znížená",J534,0)</f>
        <v>0</v>
      </c>
      <c r="BG534" s="163">
        <f>IF(N534="zákl. prenesená",J534,0)</f>
        <v>0</v>
      </c>
      <c r="BH534" s="163">
        <f>IF(N534="zníž. prenesená",J534,0)</f>
        <v>0</v>
      </c>
      <c r="BI534" s="163">
        <f>IF(N534="nulová",J534,0)</f>
        <v>0</v>
      </c>
      <c r="BJ534" s="17" t="s">
        <v>89</v>
      </c>
      <c r="BK534" s="164">
        <f>ROUND(I534*H534,3)</f>
        <v>0</v>
      </c>
      <c r="BL534" s="17" t="s">
        <v>217</v>
      </c>
      <c r="BM534" s="162" t="s">
        <v>810</v>
      </c>
    </row>
    <row r="535" spans="1:65" s="13" customFormat="1" ht="12">
      <c r="B535" s="165"/>
      <c r="D535" s="166" t="s">
        <v>219</v>
      </c>
      <c r="E535" s="167" t="s">
        <v>1</v>
      </c>
      <c r="F535" s="168" t="s">
        <v>803</v>
      </c>
      <c r="H535" s="167" t="s">
        <v>1</v>
      </c>
      <c r="I535" s="169"/>
      <c r="L535" s="165"/>
      <c r="M535" s="170"/>
      <c r="N535" s="171"/>
      <c r="O535" s="171"/>
      <c r="P535" s="171"/>
      <c r="Q535" s="171"/>
      <c r="R535" s="171"/>
      <c r="S535" s="171"/>
      <c r="T535" s="172"/>
      <c r="AT535" s="167" t="s">
        <v>219</v>
      </c>
      <c r="AU535" s="167" t="s">
        <v>89</v>
      </c>
      <c r="AV535" s="13" t="s">
        <v>83</v>
      </c>
      <c r="AW535" s="13" t="s">
        <v>30</v>
      </c>
      <c r="AX535" s="13" t="s">
        <v>76</v>
      </c>
      <c r="AY535" s="167" t="s">
        <v>211</v>
      </c>
    </row>
    <row r="536" spans="1:65" s="14" customFormat="1" ht="12">
      <c r="B536" s="173"/>
      <c r="D536" s="166" t="s">
        <v>219</v>
      </c>
      <c r="E536" s="174" t="s">
        <v>1</v>
      </c>
      <c r="F536" s="175" t="s">
        <v>811</v>
      </c>
      <c r="H536" s="176">
        <v>1.611</v>
      </c>
      <c r="I536" s="177"/>
      <c r="L536" s="173"/>
      <c r="M536" s="178"/>
      <c r="N536" s="179"/>
      <c r="O536" s="179"/>
      <c r="P536" s="179"/>
      <c r="Q536" s="179"/>
      <c r="R536" s="179"/>
      <c r="S536" s="179"/>
      <c r="T536" s="180"/>
      <c r="AT536" s="174" t="s">
        <v>219</v>
      </c>
      <c r="AU536" s="174" t="s">
        <v>89</v>
      </c>
      <c r="AV536" s="14" t="s">
        <v>89</v>
      </c>
      <c r="AW536" s="14" t="s">
        <v>30</v>
      </c>
      <c r="AX536" s="14" t="s">
        <v>83</v>
      </c>
      <c r="AY536" s="174" t="s">
        <v>211</v>
      </c>
    </row>
    <row r="537" spans="1:65" s="2" customFormat="1" ht="14.5" customHeight="1">
      <c r="A537" s="32"/>
      <c r="B537" s="150"/>
      <c r="C537" s="151" t="s">
        <v>812</v>
      </c>
      <c r="D537" s="151" t="s">
        <v>213</v>
      </c>
      <c r="E537" s="152" t="s">
        <v>813</v>
      </c>
      <c r="F537" s="153" t="s">
        <v>814</v>
      </c>
      <c r="G537" s="154" t="s">
        <v>276</v>
      </c>
      <c r="H537" s="155">
        <v>7.3890000000000002</v>
      </c>
      <c r="I537" s="156"/>
      <c r="J537" s="155">
        <f>ROUND(I537*H537,3)</f>
        <v>0</v>
      </c>
      <c r="K537" s="157"/>
      <c r="L537" s="33"/>
      <c r="M537" s="158" t="s">
        <v>1</v>
      </c>
      <c r="N537" s="159" t="s">
        <v>42</v>
      </c>
      <c r="O537" s="58"/>
      <c r="P537" s="160">
        <f>O537*H537</f>
        <v>0</v>
      </c>
      <c r="Q537" s="160">
        <v>0</v>
      </c>
      <c r="R537" s="160">
        <f>Q537*H537</f>
        <v>0</v>
      </c>
      <c r="S537" s="160">
        <v>0</v>
      </c>
      <c r="T537" s="161">
        <f>S537*H537</f>
        <v>0</v>
      </c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R537" s="162" t="s">
        <v>217</v>
      </c>
      <c r="AT537" s="162" t="s">
        <v>213</v>
      </c>
      <c r="AU537" s="162" t="s">
        <v>89</v>
      </c>
      <c r="AY537" s="17" t="s">
        <v>211</v>
      </c>
      <c r="BE537" s="163">
        <f>IF(N537="základná",J537,0)</f>
        <v>0</v>
      </c>
      <c r="BF537" s="163">
        <f>IF(N537="znížená",J537,0)</f>
        <v>0</v>
      </c>
      <c r="BG537" s="163">
        <f>IF(N537="zákl. prenesená",J537,0)</f>
        <v>0</v>
      </c>
      <c r="BH537" s="163">
        <f>IF(N537="zníž. prenesená",J537,0)</f>
        <v>0</v>
      </c>
      <c r="BI537" s="163">
        <f>IF(N537="nulová",J537,0)</f>
        <v>0</v>
      </c>
      <c r="BJ537" s="17" t="s">
        <v>89</v>
      </c>
      <c r="BK537" s="164">
        <f>ROUND(I537*H537,3)</f>
        <v>0</v>
      </c>
      <c r="BL537" s="17" t="s">
        <v>217</v>
      </c>
      <c r="BM537" s="162" t="s">
        <v>815</v>
      </c>
    </row>
    <row r="538" spans="1:65" s="2" customFormat="1" ht="24.25" customHeight="1">
      <c r="A538" s="32"/>
      <c r="B538" s="150"/>
      <c r="C538" s="151" t="s">
        <v>816</v>
      </c>
      <c r="D538" s="151" t="s">
        <v>213</v>
      </c>
      <c r="E538" s="152" t="s">
        <v>817</v>
      </c>
      <c r="F538" s="153" t="s">
        <v>818</v>
      </c>
      <c r="G538" s="154" t="s">
        <v>276</v>
      </c>
      <c r="H538" s="155">
        <v>103.446</v>
      </c>
      <c r="I538" s="156"/>
      <c r="J538" s="155">
        <f>ROUND(I538*H538,3)</f>
        <v>0</v>
      </c>
      <c r="K538" s="157"/>
      <c r="L538" s="33"/>
      <c r="M538" s="158" t="s">
        <v>1</v>
      </c>
      <c r="N538" s="159" t="s">
        <v>42</v>
      </c>
      <c r="O538" s="58"/>
      <c r="P538" s="160">
        <f>O538*H538</f>
        <v>0</v>
      </c>
      <c r="Q538" s="160">
        <v>0</v>
      </c>
      <c r="R538" s="160">
        <f>Q538*H538</f>
        <v>0</v>
      </c>
      <c r="S538" s="160">
        <v>0</v>
      </c>
      <c r="T538" s="161">
        <f>S538*H538</f>
        <v>0</v>
      </c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R538" s="162" t="s">
        <v>217</v>
      </c>
      <c r="AT538" s="162" t="s">
        <v>213</v>
      </c>
      <c r="AU538" s="162" t="s">
        <v>89</v>
      </c>
      <c r="AY538" s="17" t="s">
        <v>211</v>
      </c>
      <c r="BE538" s="163">
        <f>IF(N538="základná",J538,0)</f>
        <v>0</v>
      </c>
      <c r="BF538" s="163">
        <f>IF(N538="znížená",J538,0)</f>
        <v>0</v>
      </c>
      <c r="BG538" s="163">
        <f>IF(N538="zákl. prenesená",J538,0)</f>
        <v>0</v>
      </c>
      <c r="BH538" s="163">
        <f>IF(N538="zníž. prenesená",J538,0)</f>
        <v>0</v>
      </c>
      <c r="BI538" s="163">
        <f>IF(N538="nulová",J538,0)</f>
        <v>0</v>
      </c>
      <c r="BJ538" s="17" t="s">
        <v>89</v>
      </c>
      <c r="BK538" s="164">
        <f>ROUND(I538*H538,3)</f>
        <v>0</v>
      </c>
      <c r="BL538" s="17" t="s">
        <v>217</v>
      </c>
      <c r="BM538" s="162" t="s">
        <v>819</v>
      </c>
    </row>
    <row r="539" spans="1:65" s="14" customFormat="1" ht="12">
      <c r="B539" s="173"/>
      <c r="D539" s="166" t="s">
        <v>219</v>
      </c>
      <c r="F539" s="175" t="s">
        <v>820</v>
      </c>
      <c r="H539" s="176">
        <v>103.446</v>
      </c>
      <c r="I539" s="177"/>
      <c r="L539" s="173"/>
      <c r="M539" s="178"/>
      <c r="N539" s="179"/>
      <c r="O539" s="179"/>
      <c r="P539" s="179"/>
      <c r="Q539" s="179"/>
      <c r="R539" s="179"/>
      <c r="S539" s="179"/>
      <c r="T539" s="180"/>
      <c r="AT539" s="174" t="s">
        <v>219</v>
      </c>
      <c r="AU539" s="174" t="s">
        <v>89</v>
      </c>
      <c r="AV539" s="14" t="s">
        <v>89</v>
      </c>
      <c r="AW539" s="14" t="s">
        <v>3</v>
      </c>
      <c r="AX539" s="14" t="s">
        <v>83</v>
      </c>
      <c r="AY539" s="174" t="s">
        <v>211</v>
      </c>
    </row>
    <row r="540" spans="1:65" s="2" customFormat="1" ht="24.25" customHeight="1">
      <c r="A540" s="32"/>
      <c r="B540" s="150"/>
      <c r="C540" s="151" t="s">
        <v>821</v>
      </c>
      <c r="D540" s="151" t="s">
        <v>213</v>
      </c>
      <c r="E540" s="152" t="s">
        <v>822</v>
      </c>
      <c r="F540" s="153" t="s">
        <v>823</v>
      </c>
      <c r="G540" s="154" t="s">
        <v>276</v>
      </c>
      <c r="H540" s="155">
        <v>7.3890000000000002</v>
      </c>
      <c r="I540" s="156"/>
      <c r="J540" s="155">
        <f>ROUND(I540*H540,3)</f>
        <v>0</v>
      </c>
      <c r="K540" s="157"/>
      <c r="L540" s="33"/>
      <c r="M540" s="158" t="s">
        <v>1</v>
      </c>
      <c r="N540" s="159" t="s">
        <v>42</v>
      </c>
      <c r="O540" s="58"/>
      <c r="P540" s="160">
        <f>O540*H540</f>
        <v>0</v>
      </c>
      <c r="Q540" s="160">
        <v>0</v>
      </c>
      <c r="R540" s="160">
        <f>Q540*H540</f>
        <v>0</v>
      </c>
      <c r="S540" s="160">
        <v>0</v>
      </c>
      <c r="T540" s="161">
        <f>S540*H540</f>
        <v>0</v>
      </c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R540" s="162" t="s">
        <v>217</v>
      </c>
      <c r="AT540" s="162" t="s">
        <v>213</v>
      </c>
      <c r="AU540" s="162" t="s">
        <v>89</v>
      </c>
      <c r="AY540" s="17" t="s">
        <v>211</v>
      </c>
      <c r="BE540" s="163">
        <f>IF(N540="základná",J540,0)</f>
        <v>0</v>
      </c>
      <c r="BF540" s="163">
        <f>IF(N540="znížená",J540,0)</f>
        <v>0</v>
      </c>
      <c r="BG540" s="163">
        <f>IF(N540="zákl. prenesená",J540,0)</f>
        <v>0</v>
      </c>
      <c r="BH540" s="163">
        <f>IF(N540="zníž. prenesená",J540,0)</f>
        <v>0</v>
      </c>
      <c r="BI540" s="163">
        <f>IF(N540="nulová",J540,0)</f>
        <v>0</v>
      </c>
      <c r="BJ540" s="17" t="s">
        <v>89</v>
      </c>
      <c r="BK540" s="164">
        <f>ROUND(I540*H540,3)</f>
        <v>0</v>
      </c>
      <c r="BL540" s="17" t="s">
        <v>217</v>
      </c>
      <c r="BM540" s="162" t="s">
        <v>824</v>
      </c>
    </row>
    <row r="541" spans="1:65" s="2" customFormat="1" ht="24.25" customHeight="1">
      <c r="A541" s="32"/>
      <c r="B541" s="150"/>
      <c r="C541" s="151" t="s">
        <v>825</v>
      </c>
      <c r="D541" s="151" t="s">
        <v>213</v>
      </c>
      <c r="E541" s="152" t="s">
        <v>826</v>
      </c>
      <c r="F541" s="153" t="s">
        <v>827</v>
      </c>
      <c r="G541" s="154" t="s">
        <v>276</v>
      </c>
      <c r="H541" s="155">
        <v>14.778</v>
      </c>
      <c r="I541" s="156"/>
      <c r="J541" s="155">
        <f>ROUND(I541*H541,3)</f>
        <v>0</v>
      </c>
      <c r="K541" s="157"/>
      <c r="L541" s="33"/>
      <c r="M541" s="158" t="s">
        <v>1</v>
      </c>
      <c r="N541" s="159" t="s">
        <v>42</v>
      </c>
      <c r="O541" s="58"/>
      <c r="P541" s="160">
        <f>O541*H541</f>
        <v>0</v>
      </c>
      <c r="Q541" s="160">
        <v>0</v>
      </c>
      <c r="R541" s="160">
        <f>Q541*H541</f>
        <v>0</v>
      </c>
      <c r="S541" s="160">
        <v>0</v>
      </c>
      <c r="T541" s="161">
        <f>S541*H541</f>
        <v>0</v>
      </c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R541" s="162" t="s">
        <v>217</v>
      </c>
      <c r="AT541" s="162" t="s">
        <v>213</v>
      </c>
      <c r="AU541" s="162" t="s">
        <v>89</v>
      </c>
      <c r="AY541" s="17" t="s">
        <v>211</v>
      </c>
      <c r="BE541" s="163">
        <f>IF(N541="základná",J541,0)</f>
        <v>0</v>
      </c>
      <c r="BF541" s="163">
        <f>IF(N541="znížená",J541,0)</f>
        <v>0</v>
      </c>
      <c r="BG541" s="163">
        <f>IF(N541="zákl. prenesená",J541,0)</f>
        <v>0</v>
      </c>
      <c r="BH541" s="163">
        <f>IF(N541="zníž. prenesená",J541,0)</f>
        <v>0</v>
      </c>
      <c r="BI541" s="163">
        <f>IF(N541="nulová",J541,0)</f>
        <v>0</v>
      </c>
      <c r="BJ541" s="17" t="s">
        <v>89</v>
      </c>
      <c r="BK541" s="164">
        <f>ROUND(I541*H541,3)</f>
        <v>0</v>
      </c>
      <c r="BL541" s="17" t="s">
        <v>217</v>
      </c>
      <c r="BM541" s="162" t="s">
        <v>828</v>
      </c>
    </row>
    <row r="542" spans="1:65" s="14" customFormat="1" ht="12">
      <c r="B542" s="173"/>
      <c r="D542" s="166" t="s">
        <v>219</v>
      </c>
      <c r="F542" s="175" t="s">
        <v>829</v>
      </c>
      <c r="H542" s="176">
        <v>14.778</v>
      </c>
      <c r="I542" s="177"/>
      <c r="L542" s="173"/>
      <c r="M542" s="178"/>
      <c r="N542" s="179"/>
      <c r="O542" s="179"/>
      <c r="P542" s="179"/>
      <c r="Q542" s="179"/>
      <c r="R542" s="179"/>
      <c r="S542" s="179"/>
      <c r="T542" s="180"/>
      <c r="AT542" s="174" t="s">
        <v>219</v>
      </c>
      <c r="AU542" s="174" t="s">
        <v>89</v>
      </c>
      <c r="AV542" s="14" t="s">
        <v>89</v>
      </c>
      <c r="AW542" s="14" t="s">
        <v>3</v>
      </c>
      <c r="AX542" s="14" t="s">
        <v>83</v>
      </c>
      <c r="AY542" s="174" t="s">
        <v>211</v>
      </c>
    </row>
    <row r="543" spans="1:65" s="2" customFormat="1" ht="24.25" customHeight="1">
      <c r="A543" s="32"/>
      <c r="B543" s="150"/>
      <c r="C543" s="151" t="s">
        <v>830</v>
      </c>
      <c r="D543" s="151" t="s">
        <v>213</v>
      </c>
      <c r="E543" s="152" t="s">
        <v>831</v>
      </c>
      <c r="F543" s="153" t="s">
        <v>832</v>
      </c>
      <c r="G543" s="154" t="s">
        <v>276</v>
      </c>
      <c r="H543" s="155">
        <v>7.3890000000000002</v>
      </c>
      <c r="I543" s="156"/>
      <c r="J543" s="155">
        <f>ROUND(I543*H543,3)</f>
        <v>0</v>
      </c>
      <c r="K543" s="157"/>
      <c r="L543" s="33"/>
      <c r="M543" s="158" t="s">
        <v>1</v>
      </c>
      <c r="N543" s="159" t="s">
        <v>42</v>
      </c>
      <c r="O543" s="58"/>
      <c r="P543" s="160">
        <f>O543*H543</f>
        <v>0</v>
      </c>
      <c r="Q543" s="160">
        <v>0</v>
      </c>
      <c r="R543" s="160">
        <f>Q543*H543</f>
        <v>0</v>
      </c>
      <c r="S543" s="160">
        <v>0</v>
      </c>
      <c r="T543" s="161">
        <f>S543*H543</f>
        <v>0</v>
      </c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R543" s="162" t="s">
        <v>217</v>
      </c>
      <c r="AT543" s="162" t="s">
        <v>213</v>
      </c>
      <c r="AU543" s="162" t="s">
        <v>89</v>
      </c>
      <c r="AY543" s="17" t="s">
        <v>211</v>
      </c>
      <c r="BE543" s="163">
        <f>IF(N543="základná",J543,0)</f>
        <v>0</v>
      </c>
      <c r="BF543" s="163">
        <f>IF(N543="znížená",J543,0)</f>
        <v>0</v>
      </c>
      <c r="BG543" s="163">
        <f>IF(N543="zákl. prenesená",J543,0)</f>
        <v>0</v>
      </c>
      <c r="BH543" s="163">
        <f>IF(N543="zníž. prenesená",J543,0)</f>
        <v>0</v>
      </c>
      <c r="BI543" s="163">
        <f>IF(N543="nulová",J543,0)</f>
        <v>0</v>
      </c>
      <c r="BJ543" s="17" t="s">
        <v>89</v>
      </c>
      <c r="BK543" s="164">
        <f>ROUND(I543*H543,3)</f>
        <v>0</v>
      </c>
      <c r="BL543" s="17" t="s">
        <v>217</v>
      </c>
      <c r="BM543" s="162" t="s">
        <v>833</v>
      </c>
    </row>
    <row r="544" spans="1:65" s="12" customFormat="1" ht="23" customHeight="1">
      <c r="B544" s="137"/>
      <c r="D544" s="138" t="s">
        <v>75</v>
      </c>
      <c r="E544" s="148" t="s">
        <v>830</v>
      </c>
      <c r="F544" s="148" t="s">
        <v>834</v>
      </c>
      <c r="I544" s="140"/>
      <c r="J544" s="149">
        <f>BK544</f>
        <v>0</v>
      </c>
      <c r="L544" s="137"/>
      <c r="M544" s="142"/>
      <c r="N544" s="143"/>
      <c r="O544" s="143"/>
      <c r="P544" s="144">
        <f>P545</f>
        <v>0</v>
      </c>
      <c r="Q544" s="143"/>
      <c r="R544" s="144">
        <f>R545</f>
        <v>0</v>
      </c>
      <c r="S544" s="143"/>
      <c r="T544" s="145">
        <f>T545</f>
        <v>0</v>
      </c>
      <c r="AR544" s="138" t="s">
        <v>83</v>
      </c>
      <c r="AT544" s="146" t="s">
        <v>75</v>
      </c>
      <c r="AU544" s="146" t="s">
        <v>83</v>
      </c>
      <c r="AY544" s="138" t="s">
        <v>211</v>
      </c>
      <c r="BK544" s="147">
        <f>BK545</f>
        <v>0</v>
      </c>
    </row>
    <row r="545" spans="1:65" s="2" customFormat="1" ht="24.25" customHeight="1">
      <c r="A545" s="32"/>
      <c r="B545" s="150"/>
      <c r="C545" s="151" t="s">
        <v>835</v>
      </c>
      <c r="D545" s="151" t="s">
        <v>213</v>
      </c>
      <c r="E545" s="152" t="s">
        <v>836</v>
      </c>
      <c r="F545" s="153" t="s">
        <v>837</v>
      </c>
      <c r="G545" s="154" t="s">
        <v>276</v>
      </c>
      <c r="H545" s="155">
        <v>364.71800000000002</v>
      </c>
      <c r="I545" s="156"/>
      <c r="J545" s="155">
        <f>ROUND(I545*H545,3)</f>
        <v>0</v>
      </c>
      <c r="K545" s="157"/>
      <c r="L545" s="33"/>
      <c r="M545" s="158" t="s">
        <v>1</v>
      </c>
      <c r="N545" s="159" t="s">
        <v>42</v>
      </c>
      <c r="O545" s="58"/>
      <c r="P545" s="160">
        <f>O545*H545</f>
        <v>0</v>
      </c>
      <c r="Q545" s="160">
        <v>0</v>
      </c>
      <c r="R545" s="160">
        <f>Q545*H545</f>
        <v>0</v>
      </c>
      <c r="S545" s="160">
        <v>0</v>
      </c>
      <c r="T545" s="161">
        <f>S545*H545</f>
        <v>0</v>
      </c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R545" s="162" t="s">
        <v>217</v>
      </c>
      <c r="AT545" s="162" t="s">
        <v>213</v>
      </c>
      <c r="AU545" s="162" t="s">
        <v>89</v>
      </c>
      <c r="AY545" s="17" t="s">
        <v>211</v>
      </c>
      <c r="BE545" s="163">
        <f>IF(N545="základná",J545,0)</f>
        <v>0</v>
      </c>
      <c r="BF545" s="163">
        <f>IF(N545="znížená",J545,0)</f>
        <v>0</v>
      </c>
      <c r="BG545" s="163">
        <f>IF(N545="zákl. prenesená",J545,0)</f>
        <v>0</v>
      </c>
      <c r="BH545" s="163">
        <f>IF(N545="zníž. prenesená",J545,0)</f>
        <v>0</v>
      </c>
      <c r="BI545" s="163">
        <f>IF(N545="nulová",J545,0)</f>
        <v>0</v>
      </c>
      <c r="BJ545" s="17" t="s">
        <v>89</v>
      </c>
      <c r="BK545" s="164">
        <f>ROUND(I545*H545,3)</f>
        <v>0</v>
      </c>
      <c r="BL545" s="17" t="s">
        <v>217</v>
      </c>
      <c r="BM545" s="162" t="s">
        <v>838</v>
      </c>
    </row>
    <row r="546" spans="1:65" s="12" customFormat="1" ht="26" customHeight="1">
      <c r="B546" s="137"/>
      <c r="D546" s="138" t="s">
        <v>75</v>
      </c>
      <c r="E546" s="139" t="s">
        <v>839</v>
      </c>
      <c r="F546" s="139" t="s">
        <v>840</v>
      </c>
      <c r="I546" s="140"/>
      <c r="J546" s="141">
        <f>BK546</f>
        <v>0</v>
      </c>
      <c r="L546" s="137"/>
      <c r="M546" s="142"/>
      <c r="N546" s="143"/>
      <c r="O546" s="143"/>
      <c r="P546" s="144">
        <f>P547+P573+P617+P649+P653+P656+P663+P679+P727+P749+P767+P784+P802+P832+P838</f>
        <v>0</v>
      </c>
      <c r="Q546" s="143"/>
      <c r="R546" s="144">
        <f>R547+R573+R617+R649+R653+R656+R663+R679+R727+R749+R767+R784+R802+R832+R838</f>
        <v>11.025792319999999</v>
      </c>
      <c r="S546" s="143"/>
      <c r="T546" s="145">
        <f>T547+T573+T617+T649+T653+T656+T663+T679+T727+T749+T767+T784+T802+T832+T838</f>
        <v>7.4619000000000005E-2</v>
      </c>
      <c r="AR546" s="138" t="s">
        <v>89</v>
      </c>
      <c r="AT546" s="146" t="s">
        <v>75</v>
      </c>
      <c r="AU546" s="146" t="s">
        <v>76</v>
      </c>
      <c r="AY546" s="138" t="s">
        <v>211</v>
      </c>
      <c r="BK546" s="147">
        <f>BK547+BK573+BK617+BK649+BK653+BK656+BK663+BK679+BK727+BK749+BK767+BK784+BK802+BK832+BK838</f>
        <v>0</v>
      </c>
    </row>
    <row r="547" spans="1:65" s="12" customFormat="1" ht="23" customHeight="1">
      <c r="B547" s="137"/>
      <c r="D547" s="138" t="s">
        <v>75</v>
      </c>
      <c r="E547" s="148" t="s">
        <v>841</v>
      </c>
      <c r="F547" s="148" t="s">
        <v>842</v>
      </c>
      <c r="I547" s="140"/>
      <c r="J547" s="149">
        <f>BK547</f>
        <v>0</v>
      </c>
      <c r="L547" s="137"/>
      <c r="M547" s="142"/>
      <c r="N547" s="143"/>
      <c r="O547" s="143"/>
      <c r="P547" s="144">
        <f>SUM(P548:P572)</f>
        <v>0</v>
      </c>
      <c r="Q547" s="143"/>
      <c r="R547" s="144">
        <f>SUM(R548:R572)</f>
        <v>2.2036416399999998</v>
      </c>
      <c r="S547" s="143"/>
      <c r="T547" s="145">
        <f>SUM(T548:T572)</f>
        <v>0</v>
      </c>
      <c r="AR547" s="138" t="s">
        <v>89</v>
      </c>
      <c r="AT547" s="146" t="s">
        <v>75</v>
      </c>
      <c r="AU547" s="146" t="s">
        <v>83</v>
      </c>
      <c r="AY547" s="138" t="s">
        <v>211</v>
      </c>
      <c r="BK547" s="147">
        <f>SUM(BK548:BK572)</f>
        <v>0</v>
      </c>
    </row>
    <row r="548" spans="1:65" s="2" customFormat="1" ht="38" customHeight="1">
      <c r="A548" s="32"/>
      <c r="B548" s="150"/>
      <c r="C548" s="151" t="s">
        <v>843</v>
      </c>
      <c r="D548" s="151" t="s">
        <v>213</v>
      </c>
      <c r="E548" s="152" t="s">
        <v>844</v>
      </c>
      <c r="F548" s="153" t="s">
        <v>845</v>
      </c>
      <c r="G548" s="154" t="s">
        <v>216</v>
      </c>
      <c r="H548" s="155">
        <v>33.061999999999998</v>
      </c>
      <c r="I548" s="156"/>
      <c r="J548" s="155">
        <f>ROUND(I548*H548,3)</f>
        <v>0</v>
      </c>
      <c r="K548" s="157"/>
      <c r="L548" s="33"/>
      <c r="M548" s="158" t="s">
        <v>1</v>
      </c>
      <c r="N548" s="159" t="s">
        <v>42</v>
      </c>
      <c r="O548" s="58"/>
      <c r="P548" s="160">
        <f>O548*H548</f>
        <v>0</v>
      </c>
      <c r="Q548" s="160">
        <v>2.2000000000000001E-3</v>
      </c>
      <c r="R548" s="160">
        <f>Q548*H548</f>
        <v>7.2736399999999993E-2</v>
      </c>
      <c r="S548" s="160">
        <v>0</v>
      </c>
      <c r="T548" s="161">
        <f>S548*H548</f>
        <v>0</v>
      </c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R548" s="162" t="s">
        <v>315</v>
      </c>
      <c r="AT548" s="162" t="s">
        <v>213</v>
      </c>
      <c r="AU548" s="162" t="s">
        <v>89</v>
      </c>
      <c r="AY548" s="17" t="s">
        <v>211</v>
      </c>
      <c r="BE548" s="163">
        <f>IF(N548="základná",J548,0)</f>
        <v>0</v>
      </c>
      <c r="BF548" s="163">
        <f>IF(N548="znížená",J548,0)</f>
        <v>0</v>
      </c>
      <c r="BG548" s="163">
        <f>IF(N548="zákl. prenesená",J548,0)</f>
        <v>0</v>
      </c>
      <c r="BH548" s="163">
        <f>IF(N548="zníž. prenesená",J548,0)</f>
        <v>0</v>
      </c>
      <c r="BI548" s="163">
        <f>IF(N548="nulová",J548,0)</f>
        <v>0</v>
      </c>
      <c r="BJ548" s="17" t="s">
        <v>89</v>
      </c>
      <c r="BK548" s="164">
        <f>ROUND(I548*H548,3)</f>
        <v>0</v>
      </c>
      <c r="BL548" s="17" t="s">
        <v>315</v>
      </c>
      <c r="BM548" s="162" t="s">
        <v>846</v>
      </c>
    </row>
    <row r="549" spans="1:65" s="14" customFormat="1" ht="12">
      <c r="B549" s="173"/>
      <c r="D549" s="166" t="s">
        <v>219</v>
      </c>
      <c r="E549" s="174" t="s">
        <v>1</v>
      </c>
      <c r="F549" s="175" t="s">
        <v>847</v>
      </c>
      <c r="H549" s="176">
        <v>33.061999999999998</v>
      </c>
      <c r="I549" s="177"/>
      <c r="L549" s="173"/>
      <c r="M549" s="178"/>
      <c r="N549" s="179"/>
      <c r="O549" s="179"/>
      <c r="P549" s="179"/>
      <c r="Q549" s="179"/>
      <c r="R549" s="179"/>
      <c r="S549" s="179"/>
      <c r="T549" s="180"/>
      <c r="AT549" s="174" t="s">
        <v>219</v>
      </c>
      <c r="AU549" s="174" t="s">
        <v>89</v>
      </c>
      <c r="AV549" s="14" t="s">
        <v>89</v>
      </c>
      <c r="AW549" s="14" t="s">
        <v>30</v>
      </c>
      <c r="AX549" s="14" t="s">
        <v>83</v>
      </c>
      <c r="AY549" s="174" t="s">
        <v>211</v>
      </c>
    </row>
    <row r="550" spans="1:65" s="2" customFormat="1" ht="24.25" customHeight="1">
      <c r="A550" s="32"/>
      <c r="B550" s="150"/>
      <c r="C550" s="189" t="s">
        <v>848</v>
      </c>
      <c r="D550" s="189" t="s">
        <v>514</v>
      </c>
      <c r="E550" s="190" t="s">
        <v>849</v>
      </c>
      <c r="F550" s="191" t="s">
        <v>850</v>
      </c>
      <c r="G550" s="192" t="s">
        <v>135</v>
      </c>
      <c r="H550" s="193">
        <v>21.971</v>
      </c>
      <c r="I550" s="194"/>
      <c r="J550" s="193">
        <f>ROUND(I550*H550,3)</f>
        <v>0</v>
      </c>
      <c r="K550" s="195"/>
      <c r="L550" s="196"/>
      <c r="M550" s="197" t="s">
        <v>1</v>
      </c>
      <c r="N550" s="198" t="s">
        <v>42</v>
      </c>
      <c r="O550" s="58"/>
      <c r="P550" s="160">
        <f>O550*H550</f>
        <v>0</v>
      </c>
      <c r="Q550" s="160">
        <v>1.5E-3</v>
      </c>
      <c r="R550" s="160">
        <f>Q550*H550</f>
        <v>3.29565E-2</v>
      </c>
      <c r="S550" s="160">
        <v>0</v>
      </c>
      <c r="T550" s="161">
        <f>S550*H550</f>
        <v>0</v>
      </c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R550" s="162" t="s">
        <v>417</v>
      </c>
      <c r="AT550" s="162" t="s">
        <v>514</v>
      </c>
      <c r="AU550" s="162" t="s">
        <v>89</v>
      </c>
      <c r="AY550" s="17" t="s">
        <v>211</v>
      </c>
      <c r="BE550" s="163">
        <f>IF(N550="základná",J550,0)</f>
        <v>0</v>
      </c>
      <c r="BF550" s="163">
        <f>IF(N550="znížená",J550,0)</f>
        <v>0</v>
      </c>
      <c r="BG550" s="163">
        <f>IF(N550="zákl. prenesená",J550,0)</f>
        <v>0</v>
      </c>
      <c r="BH550" s="163">
        <f>IF(N550="zníž. prenesená",J550,0)</f>
        <v>0</v>
      </c>
      <c r="BI550" s="163">
        <f>IF(N550="nulová",J550,0)</f>
        <v>0</v>
      </c>
      <c r="BJ550" s="17" t="s">
        <v>89</v>
      </c>
      <c r="BK550" s="164">
        <f>ROUND(I550*H550,3)</f>
        <v>0</v>
      </c>
      <c r="BL550" s="17" t="s">
        <v>315</v>
      </c>
      <c r="BM550" s="162" t="s">
        <v>851</v>
      </c>
    </row>
    <row r="551" spans="1:65" s="14" customFormat="1" ht="12">
      <c r="B551" s="173"/>
      <c r="D551" s="166" t="s">
        <v>219</v>
      </c>
      <c r="E551" s="174" t="s">
        <v>1</v>
      </c>
      <c r="F551" s="175" t="s">
        <v>852</v>
      </c>
      <c r="H551" s="176">
        <v>21.971</v>
      </c>
      <c r="I551" s="177"/>
      <c r="L551" s="173"/>
      <c r="M551" s="178"/>
      <c r="N551" s="179"/>
      <c r="O551" s="179"/>
      <c r="P551" s="179"/>
      <c r="Q551" s="179"/>
      <c r="R551" s="179"/>
      <c r="S551" s="179"/>
      <c r="T551" s="180"/>
      <c r="AT551" s="174" t="s">
        <v>219</v>
      </c>
      <c r="AU551" s="174" t="s">
        <v>89</v>
      </c>
      <c r="AV551" s="14" t="s">
        <v>89</v>
      </c>
      <c r="AW551" s="14" t="s">
        <v>30</v>
      </c>
      <c r="AX551" s="14" t="s">
        <v>83</v>
      </c>
      <c r="AY551" s="174" t="s">
        <v>211</v>
      </c>
    </row>
    <row r="552" spans="1:65" s="2" customFormat="1" ht="24.25" customHeight="1">
      <c r="A552" s="32"/>
      <c r="B552" s="150"/>
      <c r="C552" s="151" t="s">
        <v>853</v>
      </c>
      <c r="D552" s="151" t="s">
        <v>213</v>
      </c>
      <c r="E552" s="152" t="s">
        <v>854</v>
      </c>
      <c r="F552" s="153" t="s">
        <v>855</v>
      </c>
      <c r="G552" s="154" t="s">
        <v>216</v>
      </c>
      <c r="H552" s="155">
        <v>183.42500000000001</v>
      </c>
      <c r="I552" s="156"/>
      <c r="J552" s="155">
        <f>ROUND(I552*H552,3)</f>
        <v>0</v>
      </c>
      <c r="K552" s="157"/>
      <c r="L552" s="33"/>
      <c r="M552" s="158" t="s">
        <v>1</v>
      </c>
      <c r="N552" s="159" t="s">
        <v>42</v>
      </c>
      <c r="O552" s="58"/>
      <c r="P552" s="160">
        <f>O552*H552</f>
        <v>0</v>
      </c>
      <c r="Q552" s="160">
        <v>0</v>
      </c>
      <c r="R552" s="160">
        <f>Q552*H552</f>
        <v>0</v>
      </c>
      <c r="S552" s="160">
        <v>0</v>
      </c>
      <c r="T552" s="161">
        <f>S552*H552</f>
        <v>0</v>
      </c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R552" s="162" t="s">
        <v>315</v>
      </c>
      <c r="AT552" s="162" t="s">
        <v>213</v>
      </c>
      <c r="AU552" s="162" t="s">
        <v>89</v>
      </c>
      <c r="AY552" s="17" t="s">
        <v>211</v>
      </c>
      <c r="BE552" s="163">
        <f>IF(N552="základná",J552,0)</f>
        <v>0</v>
      </c>
      <c r="BF552" s="163">
        <f>IF(N552="znížená",J552,0)</f>
        <v>0</v>
      </c>
      <c r="BG552" s="163">
        <f>IF(N552="zákl. prenesená",J552,0)</f>
        <v>0</v>
      </c>
      <c r="BH552" s="163">
        <f>IF(N552="zníž. prenesená",J552,0)</f>
        <v>0</v>
      </c>
      <c r="BI552" s="163">
        <f>IF(N552="nulová",J552,0)</f>
        <v>0</v>
      </c>
      <c r="BJ552" s="17" t="s">
        <v>89</v>
      </c>
      <c r="BK552" s="164">
        <f>ROUND(I552*H552,3)</f>
        <v>0</v>
      </c>
      <c r="BL552" s="17" t="s">
        <v>315</v>
      </c>
      <c r="BM552" s="162" t="s">
        <v>856</v>
      </c>
    </row>
    <row r="553" spans="1:65" s="14" customFormat="1" ht="12">
      <c r="B553" s="173"/>
      <c r="D553" s="166" t="s">
        <v>219</v>
      </c>
      <c r="E553" s="174" t="s">
        <v>1</v>
      </c>
      <c r="F553" s="175" t="s">
        <v>857</v>
      </c>
      <c r="H553" s="176">
        <v>183.42500000000001</v>
      </c>
      <c r="I553" s="177"/>
      <c r="L553" s="173"/>
      <c r="M553" s="178"/>
      <c r="N553" s="179"/>
      <c r="O553" s="179"/>
      <c r="P553" s="179"/>
      <c r="Q553" s="179"/>
      <c r="R553" s="179"/>
      <c r="S553" s="179"/>
      <c r="T553" s="180"/>
      <c r="AT553" s="174" t="s">
        <v>219</v>
      </c>
      <c r="AU553" s="174" t="s">
        <v>89</v>
      </c>
      <c r="AV553" s="14" t="s">
        <v>89</v>
      </c>
      <c r="AW553" s="14" t="s">
        <v>30</v>
      </c>
      <c r="AX553" s="14" t="s">
        <v>76</v>
      </c>
      <c r="AY553" s="174" t="s">
        <v>211</v>
      </c>
    </row>
    <row r="554" spans="1:65" s="15" customFormat="1" ht="12">
      <c r="B554" s="181"/>
      <c r="D554" s="166" t="s">
        <v>219</v>
      </c>
      <c r="E554" s="182" t="s">
        <v>116</v>
      </c>
      <c r="F554" s="183" t="s">
        <v>233</v>
      </c>
      <c r="H554" s="184">
        <v>183.42500000000001</v>
      </c>
      <c r="I554" s="185"/>
      <c r="L554" s="181"/>
      <c r="M554" s="186"/>
      <c r="N554" s="187"/>
      <c r="O554" s="187"/>
      <c r="P554" s="187"/>
      <c r="Q554" s="187"/>
      <c r="R554" s="187"/>
      <c r="S554" s="187"/>
      <c r="T554" s="188"/>
      <c r="AT554" s="182" t="s">
        <v>219</v>
      </c>
      <c r="AU554" s="182" t="s">
        <v>89</v>
      </c>
      <c r="AV554" s="15" t="s">
        <v>217</v>
      </c>
      <c r="AW554" s="15" t="s">
        <v>30</v>
      </c>
      <c r="AX554" s="15" t="s">
        <v>83</v>
      </c>
      <c r="AY554" s="182" t="s">
        <v>211</v>
      </c>
    </row>
    <row r="555" spans="1:65" s="2" customFormat="1" ht="24.25" customHeight="1">
      <c r="A555" s="32"/>
      <c r="B555" s="150"/>
      <c r="C555" s="151" t="s">
        <v>858</v>
      </c>
      <c r="D555" s="151" t="s">
        <v>213</v>
      </c>
      <c r="E555" s="152" t="s">
        <v>859</v>
      </c>
      <c r="F555" s="153" t="s">
        <v>860</v>
      </c>
      <c r="G555" s="154" t="s">
        <v>216</v>
      </c>
      <c r="H555" s="155">
        <v>47.353000000000002</v>
      </c>
      <c r="I555" s="156"/>
      <c r="J555" s="155">
        <f>ROUND(I555*H555,3)</f>
        <v>0</v>
      </c>
      <c r="K555" s="157"/>
      <c r="L555" s="33"/>
      <c r="M555" s="158" t="s">
        <v>1</v>
      </c>
      <c r="N555" s="159" t="s">
        <v>42</v>
      </c>
      <c r="O555" s="58"/>
      <c r="P555" s="160">
        <f>O555*H555</f>
        <v>0</v>
      </c>
      <c r="Q555" s="160">
        <v>0</v>
      </c>
      <c r="R555" s="160">
        <f>Q555*H555</f>
        <v>0</v>
      </c>
      <c r="S555" s="160">
        <v>0</v>
      </c>
      <c r="T555" s="161">
        <f>S555*H555</f>
        <v>0</v>
      </c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R555" s="162" t="s">
        <v>315</v>
      </c>
      <c r="AT555" s="162" t="s">
        <v>213</v>
      </c>
      <c r="AU555" s="162" t="s">
        <v>89</v>
      </c>
      <c r="AY555" s="17" t="s">
        <v>211</v>
      </c>
      <c r="BE555" s="163">
        <f>IF(N555="základná",J555,0)</f>
        <v>0</v>
      </c>
      <c r="BF555" s="163">
        <f>IF(N555="znížená",J555,0)</f>
        <v>0</v>
      </c>
      <c r="BG555" s="163">
        <f>IF(N555="zákl. prenesená",J555,0)</f>
        <v>0</v>
      </c>
      <c r="BH555" s="163">
        <f>IF(N555="zníž. prenesená",J555,0)</f>
        <v>0</v>
      </c>
      <c r="BI555" s="163">
        <f>IF(N555="nulová",J555,0)</f>
        <v>0</v>
      </c>
      <c r="BJ555" s="17" t="s">
        <v>89</v>
      </c>
      <c r="BK555" s="164">
        <f>ROUND(I555*H555,3)</f>
        <v>0</v>
      </c>
      <c r="BL555" s="17" t="s">
        <v>315</v>
      </c>
      <c r="BM555" s="162" t="s">
        <v>861</v>
      </c>
    </row>
    <row r="556" spans="1:65" s="14" customFormat="1" ht="12">
      <c r="B556" s="173"/>
      <c r="D556" s="166" t="s">
        <v>219</v>
      </c>
      <c r="E556" s="174" t="s">
        <v>1</v>
      </c>
      <c r="F556" s="175" t="s">
        <v>862</v>
      </c>
      <c r="H556" s="176">
        <v>48.128</v>
      </c>
      <c r="I556" s="177"/>
      <c r="L556" s="173"/>
      <c r="M556" s="178"/>
      <c r="N556" s="179"/>
      <c r="O556" s="179"/>
      <c r="P556" s="179"/>
      <c r="Q556" s="179"/>
      <c r="R556" s="179"/>
      <c r="S556" s="179"/>
      <c r="T556" s="180"/>
      <c r="AT556" s="174" t="s">
        <v>219</v>
      </c>
      <c r="AU556" s="174" t="s">
        <v>89</v>
      </c>
      <c r="AV556" s="14" t="s">
        <v>89</v>
      </c>
      <c r="AW556" s="14" t="s">
        <v>30</v>
      </c>
      <c r="AX556" s="14" t="s">
        <v>76</v>
      </c>
      <c r="AY556" s="174" t="s">
        <v>211</v>
      </c>
    </row>
    <row r="557" spans="1:65" s="14" customFormat="1" ht="12">
      <c r="B557" s="173"/>
      <c r="D557" s="166" t="s">
        <v>219</v>
      </c>
      <c r="E557" s="174" t="s">
        <v>1</v>
      </c>
      <c r="F557" s="175" t="s">
        <v>863</v>
      </c>
      <c r="H557" s="176">
        <v>-0.77500000000000002</v>
      </c>
      <c r="I557" s="177"/>
      <c r="L557" s="173"/>
      <c r="M557" s="178"/>
      <c r="N557" s="179"/>
      <c r="O557" s="179"/>
      <c r="P557" s="179"/>
      <c r="Q557" s="179"/>
      <c r="R557" s="179"/>
      <c r="S557" s="179"/>
      <c r="T557" s="180"/>
      <c r="AT557" s="174" t="s">
        <v>219</v>
      </c>
      <c r="AU557" s="174" t="s">
        <v>89</v>
      </c>
      <c r="AV557" s="14" t="s">
        <v>89</v>
      </c>
      <c r="AW557" s="14" t="s">
        <v>30</v>
      </c>
      <c r="AX557" s="14" t="s">
        <v>76</v>
      </c>
      <c r="AY557" s="174" t="s">
        <v>211</v>
      </c>
    </row>
    <row r="558" spans="1:65" s="15" customFormat="1" ht="12">
      <c r="B558" s="181"/>
      <c r="D558" s="166" t="s">
        <v>219</v>
      </c>
      <c r="E558" s="182" t="s">
        <v>118</v>
      </c>
      <c r="F558" s="183" t="s">
        <v>233</v>
      </c>
      <c r="H558" s="184">
        <v>47.353000000000002</v>
      </c>
      <c r="I558" s="185"/>
      <c r="L558" s="181"/>
      <c r="M558" s="186"/>
      <c r="N558" s="187"/>
      <c r="O558" s="187"/>
      <c r="P558" s="187"/>
      <c r="Q558" s="187"/>
      <c r="R558" s="187"/>
      <c r="S558" s="187"/>
      <c r="T558" s="188"/>
      <c r="AT558" s="182" t="s">
        <v>219</v>
      </c>
      <c r="AU558" s="182" t="s">
        <v>89</v>
      </c>
      <c r="AV558" s="15" t="s">
        <v>217</v>
      </c>
      <c r="AW558" s="15" t="s">
        <v>30</v>
      </c>
      <c r="AX558" s="15" t="s">
        <v>83</v>
      </c>
      <c r="AY558" s="182" t="s">
        <v>211</v>
      </c>
    </row>
    <row r="559" spans="1:65" s="2" customFormat="1" ht="14.5" customHeight="1">
      <c r="A559" s="32"/>
      <c r="B559" s="150"/>
      <c r="C559" s="189" t="s">
        <v>864</v>
      </c>
      <c r="D559" s="189" t="s">
        <v>514</v>
      </c>
      <c r="E559" s="190" t="s">
        <v>865</v>
      </c>
      <c r="F559" s="191" t="s">
        <v>866</v>
      </c>
      <c r="G559" s="192" t="s">
        <v>276</v>
      </c>
      <c r="H559" s="193">
        <v>0.23499999999999999</v>
      </c>
      <c r="I559" s="194"/>
      <c r="J559" s="193">
        <f>ROUND(I559*H559,3)</f>
        <v>0</v>
      </c>
      <c r="K559" s="195"/>
      <c r="L559" s="196"/>
      <c r="M559" s="197" t="s">
        <v>1</v>
      </c>
      <c r="N559" s="198" t="s">
        <v>42</v>
      </c>
      <c r="O559" s="58"/>
      <c r="P559" s="160">
        <f>O559*H559</f>
        <v>0</v>
      </c>
      <c r="Q559" s="160">
        <v>1</v>
      </c>
      <c r="R559" s="160">
        <f>Q559*H559</f>
        <v>0.23499999999999999</v>
      </c>
      <c r="S559" s="160">
        <v>0</v>
      </c>
      <c r="T559" s="161">
        <f>S559*H559</f>
        <v>0</v>
      </c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R559" s="162" t="s">
        <v>417</v>
      </c>
      <c r="AT559" s="162" t="s">
        <v>514</v>
      </c>
      <c r="AU559" s="162" t="s">
        <v>89</v>
      </c>
      <c r="AY559" s="17" t="s">
        <v>211</v>
      </c>
      <c r="BE559" s="163">
        <f>IF(N559="základná",J559,0)</f>
        <v>0</v>
      </c>
      <c r="BF559" s="163">
        <f>IF(N559="znížená",J559,0)</f>
        <v>0</v>
      </c>
      <c r="BG559" s="163">
        <f>IF(N559="zákl. prenesená",J559,0)</f>
        <v>0</v>
      </c>
      <c r="BH559" s="163">
        <f>IF(N559="zníž. prenesená",J559,0)</f>
        <v>0</v>
      </c>
      <c r="BI559" s="163">
        <f>IF(N559="nulová",J559,0)</f>
        <v>0</v>
      </c>
      <c r="BJ559" s="17" t="s">
        <v>89</v>
      </c>
      <c r="BK559" s="164">
        <f>ROUND(I559*H559,3)</f>
        <v>0</v>
      </c>
      <c r="BL559" s="17" t="s">
        <v>315</v>
      </c>
      <c r="BM559" s="162" t="s">
        <v>867</v>
      </c>
    </row>
    <row r="560" spans="1:65" s="14" customFormat="1" ht="12">
      <c r="B560" s="173"/>
      <c r="D560" s="166" t="s">
        <v>219</v>
      </c>
      <c r="E560" s="174" t="s">
        <v>1</v>
      </c>
      <c r="F560" s="175" t="s">
        <v>868</v>
      </c>
      <c r="H560" s="176">
        <v>0.183</v>
      </c>
      <c r="I560" s="177"/>
      <c r="L560" s="173"/>
      <c r="M560" s="178"/>
      <c r="N560" s="179"/>
      <c r="O560" s="179"/>
      <c r="P560" s="179"/>
      <c r="Q560" s="179"/>
      <c r="R560" s="179"/>
      <c r="S560" s="179"/>
      <c r="T560" s="180"/>
      <c r="AT560" s="174" t="s">
        <v>219</v>
      </c>
      <c r="AU560" s="174" t="s">
        <v>89</v>
      </c>
      <c r="AV560" s="14" t="s">
        <v>89</v>
      </c>
      <c r="AW560" s="14" t="s">
        <v>30</v>
      </c>
      <c r="AX560" s="14" t="s">
        <v>76</v>
      </c>
      <c r="AY560" s="174" t="s">
        <v>211</v>
      </c>
    </row>
    <row r="561" spans="1:65" s="14" customFormat="1" ht="12">
      <c r="B561" s="173"/>
      <c r="D561" s="166" t="s">
        <v>219</v>
      </c>
      <c r="E561" s="174" t="s">
        <v>1</v>
      </c>
      <c r="F561" s="175" t="s">
        <v>869</v>
      </c>
      <c r="H561" s="176">
        <v>5.1999999999999998E-2</v>
      </c>
      <c r="I561" s="177"/>
      <c r="L561" s="173"/>
      <c r="M561" s="178"/>
      <c r="N561" s="179"/>
      <c r="O561" s="179"/>
      <c r="P561" s="179"/>
      <c r="Q561" s="179"/>
      <c r="R561" s="179"/>
      <c r="S561" s="179"/>
      <c r="T561" s="180"/>
      <c r="AT561" s="174" t="s">
        <v>219</v>
      </c>
      <c r="AU561" s="174" t="s">
        <v>89</v>
      </c>
      <c r="AV561" s="14" t="s">
        <v>89</v>
      </c>
      <c r="AW561" s="14" t="s">
        <v>30</v>
      </c>
      <c r="AX561" s="14" t="s">
        <v>76</v>
      </c>
      <c r="AY561" s="174" t="s">
        <v>211</v>
      </c>
    </row>
    <row r="562" spans="1:65" s="15" customFormat="1" ht="12">
      <c r="B562" s="181"/>
      <c r="D562" s="166" t="s">
        <v>219</v>
      </c>
      <c r="E562" s="182" t="s">
        <v>1</v>
      </c>
      <c r="F562" s="183" t="s">
        <v>233</v>
      </c>
      <c r="H562" s="184">
        <v>0.23499999999999999</v>
      </c>
      <c r="I562" s="185"/>
      <c r="L562" s="181"/>
      <c r="M562" s="186"/>
      <c r="N562" s="187"/>
      <c r="O562" s="187"/>
      <c r="P562" s="187"/>
      <c r="Q562" s="187"/>
      <c r="R562" s="187"/>
      <c r="S562" s="187"/>
      <c r="T562" s="188"/>
      <c r="AT562" s="182" t="s">
        <v>219</v>
      </c>
      <c r="AU562" s="182" t="s">
        <v>89</v>
      </c>
      <c r="AV562" s="15" t="s">
        <v>217</v>
      </c>
      <c r="AW562" s="15" t="s">
        <v>30</v>
      </c>
      <c r="AX562" s="15" t="s">
        <v>83</v>
      </c>
      <c r="AY562" s="182" t="s">
        <v>211</v>
      </c>
    </row>
    <row r="563" spans="1:65" s="2" customFormat="1" ht="24.25" customHeight="1">
      <c r="A563" s="32"/>
      <c r="B563" s="150"/>
      <c r="C563" s="151" t="s">
        <v>870</v>
      </c>
      <c r="D563" s="151" t="s">
        <v>213</v>
      </c>
      <c r="E563" s="152" t="s">
        <v>871</v>
      </c>
      <c r="F563" s="153" t="s">
        <v>872</v>
      </c>
      <c r="G563" s="154" t="s">
        <v>216</v>
      </c>
      <c r="H563" s="155">
        <v>366.85</v>
      </c>
      <c r="I563" s="156"/>
      <c r="J563" s="155">
        <f>ROUND(I563*H563,3)</f>
        <v>0</v>
      </c>
      <c r="K563" s="157"/>
      <c r="L563" s="33"/>
      <c r="M563" s="158" t="s">
        <v>1</v>
      </c>
      <c r="N563" s="159" t="s">
        <v>42</v>
      </c>
      <c r="O563" s="58"/>
      <c r="P563" s="160">
        <f>O563*H563</f>
        <v>0</v>
      </c>
      <c r="Q563" s="160">
        <v>5.4000000000000001E-4</v>
      </c>
      <c r="R563" s="160">
        <f>Q563*H563</f>
        <v>0.19809900000000003</v>
      </c>
      <c r="S563" s="160">
        <v>0</v>
      </c>
      <c r="T563" s="161">
        <f>S563*H563</f>
        <v>0</v>
      </c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R563" s="162" t="s">
        <v>315</v>
      </c>
      <c r="AT563" s="162" t="s">
        <v>213</v>
      </c>
      <c r="AU563" s="162" t="s">
        <v>89</v>
      </c>
      <c r="AY563" s="17" t="s">
        <v>211</v>
      </c>
      <c r="BE563" s="163">
        <f>IF(N563="základná",J563,0)</f>
        <v>0</v>
      </c>
      <c r="BF563" s="163">
        <f>IF(N563="znížená",J563,0)</f>
        <v>0</v>
      </c>
      <c r="BG563" s="163">
        <f>IF(N563="zákl. prenesená",J563,0)</f>
        <v>0</v>
      </c>
      <c r="BH563" s="163">
        <f>IF(N563="zníž. prenesená",J563,0)</f>
        <v>0</v>
      </c>
      <c r="BI563" s="163">
        <f>IF(N563="nulová",J563,0)</f>
        <v>0</v>
      </c>
      <c r="BJ563" s="17" t="s">
        <v>89</v>
      </c>
      <c r="BK563" s="164">
        <f>ROUND(I563*H563,3)</f>
        <v>0</v>
      </c>
      <c r="BL563" s="17" t="s">
        <v>315</v>
      </c>
      <c r="BM563" s="162" t="s">
        <v>873</v>
      </c>
    </row>
    <row r="564" spans="1:65" s="14" customFormat="1" ht="12">
      <c r="B564" s="173"/>
      <c r="D564" s="166" t="s">
        <v>219</v>
      </c>
      <c r="E564" s="174" t="s">
        <v>1</v>
      </c>
      <c r="F564" s="175" t="s">
        <v>874</v>
      </c>
      <c r="H564" s="176">
        <v>366.85</v>
      </c>
      <c r="I564" s="177"/>
      <c r="L564" s="173"/>
      <c r="M564" s="178"/>
      <c r="N564" s="179"/>
      <c r="O564" s="179"/>
      <c r="P564" s="179"/>
      <c r="Q564" s="179"/>
      <c r="R564" s="179"/>
      <c r="S564" s="179"/>
      <c r="T564" s="180"/>
      <c r="AT564" s="174" t="s">
        <v>219</v>
      </c>
      <c r="AU564" s="174" t="s">
        <v>89</v>
      </c>
      <c r="AV564" s="14" t="s">
        <v>89</v>
      </c>
      <c r="AW564" s="14" t="s">
        <v>30</v>
      </c>
      <c r="AX564" s="14" t="s">
        <v>83</v>
      </c>
      <c r="AY564" s="174" t="s">
        <v>211</v>
      </c>
    </row>
    <row r="565" spans="1:65" s="2" customFormat="1" ht="24.25" customHeight="1">
      <c r="A565" s="32"/>
      <c r="B565" s="150"/>
      <c r="C565" s="151" t="s">
        <v>875</v>
      </c>
      <c r="D565" s="151" t="s">
        <v>213</v>
      </c>
      <c r="E565" s="152" t="s">
        <v>876</v>
      </c>
      <c r="F565" s="153" t="s">
        <v>877</v>
      </c>
      <c r="G565" s="154" t="s">
        <v>216</v>
      </c>
      <c r="H565" s="155">
        <v>94.706000000000003</v>
      </c>
      <c r="I565" s="156"/>
      <c r="J565" s="155">
        <f>ROUND(I565*H565,3)</f>
        <v>0</v>
      </c>
      <c r="K565" s="157"/>
      <c r="L565" s="33"/>
      <c r="M565" s="158" t="s">
        <v>1</v>
      </c>
      <c r="N565" s="159" t="s">
        <v>42</v>
      </c>
      <c r="O565" s="58"/>
      <c r="P565" s="160">
        <f>O565*H565</f>
        <v>0</v>
      </c>
      <c r="Q565" s="160">
        <v>5.4000000000000001E-4</v>
      </c>
      <c r="R565" s="160">
        <f>Q565*H565</f>
        <v>5.1141240000000004E-2</v>
      </c>
      <c r="S565" s="160">
        <v>0</v>
      </c>
      <c r="T565" s="161">
        <f>S565*H565</f>
        <v>0</v>
      </c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R565" s="162" t="s">
        <v>315</v>
      </c>
      <c r="AT565" s="162" t="s">
        <v>213</v>
      </c>
      <c r="AU565" s="162" t="s">
        <v>89</v>
      </c>
      <c r="AY565" s="17" t="s">
        <v>211</v>
      </c>
      <c r="BE565" s="163">
        <f>IF(N565="základná",J565,0)</f>
        <v>0</v>
      </c>
      <c r="BF565" s="163">
        <f>IF(N565="znížená",J565,0)</f>
        <v>0</v>
      </c>
      <c r="BG565" s="163">
        <f>IF(N565="zákl. prenesená",J565,0)</f>
        <v>0</v>
      </c>
      <c r="BH565" s="163">
        <f>IF(N565="zníž. prenesená",J565,0)</f>
        <v>0</v>
      </c>
      <c r="BI565" s="163">
        <f>IF(N565="nulová",J565,0)</f>
        <v>0</v>
      </c>
      <c r="BJ565" s="17" t="s">
        <v>89</v>
      </c>
      <c r="BK565" s="164">
        <f>ROUND(I565*H565,3)</f>
        <v>0</v>
      </c>
      <c r="BL565" s="17" t="s">
        <v>315</v>
      </c>
      <c r="BM565" s="162" t="s">
        <v>878</v>
      </c>
    </row>
    <row r="566" spans="1:65" s="14" customFormat="1" ht="12">
      <c r="B566" s="173"/>
      <c r="D566" s="166" t="s">
        <v>219</v>
      </c>
      <c r="E566" s="174" t="s">
        <v>1</v>
      </c>
      <c r="F566" s="175" t="s">
        <v>879</v>
      </c>
      <c r="H566" s="176">
        <v>94.706000000000003</v>
      </c>
      <c r="I566" s="177"/>
      <c r="L566" s="173"/>
      <c r="M566" s="178"/>
      <c r="N566" s="179"/>
      <c r="O566" s="179"/>
      <c r="P566" s="179"/>
      <c r="Q566" s="179"/>
      <c r="R566" s="179"/>
      <c r="S566" s="179"/>
      <c r="T566" s="180"/>
      <c r="AT566" s="174" t="s">
        <v>219</v>
      </c>
      <c r="AU566" s="174" t="s">
        <v>89</v>
      </c>
      <c r="AV566" s="14" t="s">
        <v>89</v>
      </c>
      <c r="AW566" s="14" t="s">
        <v>30</v>
      </c>
      <c r="AX566" s="14" t="s">
        <v>83</v>
      </c>
      <c r="AY566" s="174" t="s">
        <v>211</v>
      </c>
    </row>
    <row r="567" spans="1:65" s="2" customFormat="1" ht="72" customHeight="1">
      <c r="A567" s="32"/>
      <c r="B567" s="150"/>
      <c r="C567" s="189" t="s">
        <v>880</v>
      </c>
      <c r="D567" s="189" t="s">
        <v>514</v>
      </c>
      <c r="E567" s="190" t="s">
        <v>881</v>
      </c>
      <c r="F567" s="191" t="s">
        <v>882</v>
      </c>
      <c r="G567" s="192" t="s">
        <v>216</v>
      </c>
      <c r="H567" s="193">
        <v>535.52499999999998</v>
      </c>
      <c r="I567" s="194"/>
      <c r="J567" s="193">
        <f>ROUND(I567*H567,3)</f>
        <v>0</v>
      </c>
      <c r="K567" s="195"/>
      <c r="L567" s="196"/>
      <c r="M567" s="197" t="s">
        <v>1</v>
      </c>
      <c r="N567" s="198" t="s">
        <v>42</v>
      </c>
      <c r="O567" s="58"/>
      <c r="P567" s="160">
        <f>O567*H567</f>
        <v>0</v>
      </c>
      <c r="Q567" s="160">
        <v>3.0000000000000001E-3</v>
      </c>
      <c r="R567" s="160">
        <f>Q567*H567</f>
        <v>1.6065749999999999</v>
      </c>
      <c r="S567" s="160">
        <v>0</v>
      </c>
      <c r="T567" s="161">
        <f>S567*H567</f>
        <v>0</v>
      </c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R567" s="162" t="s">
        <v>417</v>
      </c>
      <c r="AT567" s="162" t="s">
        <v>514</v>
      </c>
      <c r="AU567" s="162" t="s">
        <v>89</v>
      </c>
      <c r="AY567" s="17" t="s">
        <v>211</v>
      </c>
      <c r="BE567" s="163">
        <f>IF(N567="základná",J567,0)</f>
        <v>0</v>
      </c>
      <c r="BF567" s="163">
        <f>IF(N567="znížená",J567,0)</f>
        <v>0</v>
      </c>
      <c r="BG567" s="163">
        <f>IF(N567="zákl. prenesená",J567,0)</f>
        <v>0</v>
      </c>
      <c r="BH567" s="163">
        <f>IF(N567="zníž. prenesená",J567,0)</f>
        <v>0</v>
      </c>
      <c r="BI567" s="163">
        <f>IF(N567="nulová",J567,0)</f>
        <v>0</v>
      </c>
      <c r="BJ567" s="17" t="s">
        <v>89</v>
      </c>
      <c r="BK567" s="164">
        <f>ROUND(I567*H567,3)</f>
        <v>0</v>
      </c>
      <c r="BL567" s="17" t="s">
        <v>315</v>
      </c>
      <c r="BM567" s="162" t="s">
        <v>883</v>
      </c>
    </row>
    <row r="568" spans="1:65" s="14" customFormat="1" ht="12">
      <c r="B568" s="173"/>
      <c r="D568" s="166" t="s">
        <v>219</v>
      </c>
      <c r="E568" s="174" t="s">
        <v>1</v>
      </c>
      <c r="F568" s="175" t="s">
        <v>884</v>
      </c>
      <c r="H568" s="176">
        <v>421.87799999999999</v>
      </c>
      <c r="I568" s="177"/>
      <c r="L568" s="173"/>
      <c r="M568" s="178"/>
      <c r="N568" s="179"/>
      <c r="O568" s="179"/>
      <c r="P568" s="179"/>
      <c r="Q568" s="179"/>
      <c r="R568" s="179"/>
      <c r="S568" s="179"/>
      <c r="T568" s="180"/>
      <c r="AT568" s="174" t="s">
        <v>219</v>
      </c>
      <c r="AU568" s="174" t="s">
        <v>89</v>
      </c>
      <c r="AV568" s="14" t="s">
        <v>89</v>
      </c>
      <c r="AW568" s="14" t="s">
        <v>30</v>
      </c>
      <c r="AX568" s="14" t="s">
        <v>76</v>
      </c>
      <c r="AY568" s="174" t="s">
        <v>211</v>
      </c>
    </row>
    <row r="569" spans="1:65" s="14" customFormat="1" ht="12">
      <c r="B569" s="173"/>
      <c r="D569" s="166" t="s">
        <v>219</v>
      </c>
      <c r="E569" s="174" t="s">
        <v>1</v>
      </c>
      <c r="F569" s="175" t="s">
        <v>885</v>
      </c>
      <c r="H569" s="176">
        <v>113.64700000000001</v>
      </c>
      <c r="I569" s="177"/>
      <c r="L569" s="173"/>
      <c r="M569" s="178"/>
      <c r="N569" s="179"/>
      <c r="O569" s="179"/>
      <c r="P569" s="179"/>
      <c r="Q569" s="179"/>
      <c r="R569" s="179"/>
      <c r="S569" s="179"/>
      <c r="T569" s="180"/>
      <c r="AT569" s="174" t="s">
        <v>219</v>
      </c>
      <c r="AU569" s="174" t="s">
        <v>89</v>
      </c>
      <c r="AV569" s="14" t="s">
        <v>89</v>
      </c>
      <c r="AW569" s="14" t="s">
        <v>30</v>
      </c>
      <c r="AX569" s="14" t="s">
        <v>76</v>
      </c>
      <c r="AY569" s="174" t="s">
        <v>211</v>
      </c>
    </row>
    <row r="570" spans="1:65" s="15" customFormat="1" ht="12">
      <c r="B570" s="181"/>
      <c r="D570" s="166" t="s">
        <v>219</v>
      </c>
      <c r="E570" s="182" t="s">
        <v>1</v>
      </c>
      <c r="F570" s="183" t="s">
        <v>233</v>
      </c>
      <c r="H570" s="184">
        <v>535.52499999999998</v>
      </c>
      <c r="I570" s="185"/>
      <c r="L570" s="181"/>
      <c r="M570" s="186"/>
      <c r="N570" s="187"/>
      <c r="O570" s="187"/>
      <c r="P570" s="187"/>
      <c r="Q570" s="187"/>
      <c r="R570" s="187"/>
      <c r="S570" s="187"/>
      <c r="T570" s="188"/>
      <c r="AT570" s="182" t="s">
        <v>219</v>
      </c>
      <c r="AU570" s="182" t="s">
        <v>89</v>
      </c>
      <c r="AV570" s="15" t="s">
        <v>217</v>
      </c>
      <c r="AW570" s="15" t="s">
        <v>30</v>
      </c>
      <c r="AX570" s="15" t="s">
        <v>83</v>
      </c>
      <c r="AY570" s="182" t="s">
        <v>211</v>
      </c>
    </row>
    <row r="571" spans="1:65" s="2" customFormat="1" ht="24.25" customHeight="1">
      <c r="A571" s="32"/>
      <c r="B571" s="150"/>
      <c r="C571" s="151" t="s">
        <v>886</v>
      </c>
      <c r="D571" s="151" t="s">
        <v>213</v>
      </c>
      <c r="E571" s="152" t="s">
        <v>887</v>
      </c>
      <c r="F571" s="153" t="s">
        <v>888</v>
      </c>
      <c r="G571" s="154" t="s">
        <v>582</v>
      </c>
      <c r="H571" s="155">
        <v>12.97</v>
      </c>
      <c r="I571" s="156"/>
      <c r="J571" s="155">
        <f>ROUND(I571*H571,3)</f>
        <v>0</v>
      </c>
      <c r="K571" s="157"/>
      <c r="L571" s="33"/>
      <c r="M571" s="158" t="s">
        <v>1</v>
      </c>
      <c r="N571" s="159" t="s">
        <v>42</v>
      </c>
      <c r="O571" s="58"/>
      <c r="P571" s="160">
        <f>O571*H571</f>
        <v>0</v>
      </c>
      <c r="Q571" s="160">
        <v>5.5000000000000003E-4</v>
      </c>
      <c r="R571" s="160">
        <f>Q571*H571</f>
        <v>7.133500000000001E-3</v>
      </c>
      <c r="S571" s="160">
        <v>0</v>
      </c>
      <c r="T571" s="161">
        <f>S571*H571</f>
        <v>0</v>
      </c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R571" s="162" t="s">
        <v>315</v>
      </c>
      <c r="AT571" s="162" t="s">
        <v>213</v>
      </c>
      <c r="AU571" s="162" t="s">
        <v>89</v>
      </c>
      <c r="AY571" s="17" t="s">
        <v>211</v>
      </c>
      <c r="BE571" s="163">
        <f>IF(N571="základná",J571,0)</f>
        <v>0</v>
      </c>
      <c r="BF571" s="163">
        <f>IF(N571="znížená",J571,0)</f>
        <v>0</v>
      </c>
      <c r="BG571" s="163">
        <f>IF(N571="zákl. prenesená",J571,0)</f>
        <v>0</v>
      </c>
      <c r="BH571" s="163">
        <f>IF(N571="zníž. prenesená",J571,0)</f>
        <v>0</v>
      </c>
      <c r="BI571" s="163">
        <f>IF(N571="nulová",J571,0)</f>
        <v>0</v>
      </c>
      <c r="BJ571" s="17" t="s">
        <v>89</v>
      </c>
      <c r="BK571" s="164">
        <f>ROUND(I571*H571,3)</f>
        <v>0</v>
      </c>
      <c r="BL571" s="17" t="s">
        <v>315</v>
      </c>
      <c r="BM571" s="162" t="s">
        <v>889</v>
      </c>
    </row>
    <row r="572" spans="1:65" s="2" customFormat="1" ht="24.25" customHeight="1">
      <c r="A572" s="32"/>
      <c r="B572" s="150"/>
      <c r="C572" s="151" t="s">
        <v>890</v>
      </c>
      <c r="D572" s="151" t="s">
        <v>213</v>
      </c>
      <c r="E572" s="152" t="s">
        <v>891</v>
      </c>
      <c r="F572" s="153" t="s">
        <v>892</v>
      </c>
      <c r="G572" s="154" t="s">
        <v>893</v>
      </c>
      <c r="H572" s="156"/>
      <c r="I572" s="156"/>
      <c r="J572" s="155">
        <f>ROUND(I572*H572,3)</f>
        <v>0</v>
      </c>
      <c r="K572" s="157"/>
      <c r="L572" s="33"/>
      <c r="M572" s="158" t="s">
        <v>1</v>
      </c>
      <c r="N572" s="159" t="s">
        <v>42</v>
      </c>
      <c r="O572" s="58"/>
      <c r="P572" s="160">
        <f>O572*H572</f>
        <v>0</v>
      </c>
      <c r="Q572" s="160">
        <v>0</v>
      </c>
      <c r="R572" s="160">
        <f>Q572*H572</f>
        <v>0</v>
      </c>
      <c r="S572" s="160">
        <v>0</v>
      </c>
      <c r="T572" s="161">
        <f>S572*H572</f>
        <v>0</v>
      </c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R572" s="162" t="s">
        <v>315</v>
      </c>
      <c r="AT572" s="162" t="s">
        <v>213</v>
      </c>
      <c r="AU572" s="162" t="s">
        <v>89</v>
      </c>
      <c r="AY572" s="17" t="s">
        <v>211</v>
      </c>
      <c r="BE572" s="163">
        <f>IF(N572="základná",J572,0)</f>
        <v>0</v>
      </c>
      <c r="BF572" s="163">
        <f>IF(N572="znížená",J572,0)</f>
        <v>0</v>
      </c>
      <c r="BG572" s="163">
        <f>IF(N572="zákl. prenesená",J572,0)</f>
        <v>0</v>
      </c>
      <c r="BH572" s="163">
        <f>IF(N572="zníž. prenesená",J572,0)</f>
        <v>0</v>
      </c>
      <c r="BI572" s="163">
        <f>IF(N572="nulová",J572,0)</f>
        <v>0</v>
      </c>
      <c r="BJ572" s="17" t="s">
        <v>89</v>
      </c>
      <c r="BK572" s="164">
        <f>ROUND(I572*H572,3)</f>
        <v>0</v>
      </c>
      <c r="BL572" s="17" t="s">
        <v>315</v>
      </c>
      <c r="BM572" s="162" t="s">
        <v>894</v>
      </c>
    </row>
    <row r="573" spans="1:65" s="12" customFormat="1" ht="23" customHeight="1">
      <c r="B573" s="137"/>
      <c r="D573" s="138" t="s">
        <v>75</v>
      </c>
      <c r="E573" s="148" t="s">
        <v>895</v>
      </c>
      <c r="F573" s="148" t="s">
        <v>896</v>
      </c>
      <c r="I573" s="140"/>
      <c r="J573" s="149">
        <f>BK573</f>
        <v>0</v>
      </c>
      <c r="L573" s="137"/>
      <c r="M573" s="142"/>
      <c r="N573" s="143"/>
      <c r="O573" s="143"/>
      <c r="P573" s="144">
        <f>SUM(P574:P616)</f>
        <v>0</v>
      </c>
      <c r="Q573" s="143"/>
      <c r="R573" s="144">
        <f>SUM(R574:R616)</f>
        <v>2.7510283599999998</v>
      </c>
      <c r="S573" s="143"/>
      <c r="T573" s="145">
        <f>SUM(T574:T616)</f>
        <v>0</v>
      </c>
      <c r="AR573" s="138" t="s">
        <v>89</v>
      </c>
      <c r="AT573" s="146" t="s">
        <v>75</v>
      </c>
      <c r="AU573" s="146" t="s">
        <v>83</v>
      </c>
      <c r="AY573" s="138" t="s">
        <v>211</v>
      </c>
      <c r="BK573" s="147">
        <f>SUM(BK574:BK616)</f>
        <v>0</v>
      </c>
    </row>
    <row r="574" spans="1:65" s="2" customFormat="1" ht="24.25" customHeight="1">
      <c r="A574" s="32"/>
      <c r="B574" s="150"/>
      <c r="C574" s="151" t="s">
        <v>897</v>
      </c>
      <c r="D574" s="151" t="s">
        <v>213</v>
      </c>
      <c r="E574" s="152" t="s">
        <v>898</v>
      </c>
      <c r="F574" s="153" t="s">
        <v>899</v>
      </c>
      <c r="G574" s="154" t="s">
        <v>216</v>
      </c>
      <c r="H574" s="155">
        <v>183.42500000000001</v>
      </c>
      <c r="I574" s="156"/>
      <c r="J574" s="155">
        <f>ROUND(I574*H574,3)</f>
        <v>0</v>
      </c>
      <c r="K574" s="157"/>
      <c r="L574" s="33"/>
      <c r="M574" s="158" t="s">
        <v>1</v>
      </c>
      <c r="N574" s="159" t="s">
        <v>42</v>
      </c>
      <c r="O574" s="58"/>
      <c r="P574" s="160">
        <f>O574*H574</f>
        <v>0</v>
      </c>
      <c r="Q574" s="160">
        <v>0</v>
      </c>
      <c r="R574" s="160">
        <f>Q574*H574</f>
        <v>0</v>
      </c>
      <c r="S574" s="160">
        <v>0</v>
      </c>
      <c r="T574" s="161">
        <f>S574*H574</f>
        <v>0</v>
      </c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R574" s="162" t="s">
        <v>315</v>
      </c>
      <c r="AT574" s="162" t="s">
        <v>213</v>
      </c>
      <c r="AU574" s="162" t="s">
        <v>89</v>
      </c>
      <c r="AY574" s="17" t="s">
        <v>211</v>
      </c>
      <c r="BE574" s="163">
        <f>IF(N574="základná",J574,0)</f>
        <v>0</v>
      </c>
      <c r="BF574" s="163">
        <f>IF(N574="znížená",J574,0)</f>
        <v>0</v>
      </c>
      <c r="BG574" s="163">
        <f>IF(N574="zákl. prenesená",J574,0)</f>
        <v>0</v>
      </c>
      <c r="BH574" s="163">
        <f>IF(N574="zníž. prenesená",J574,0)</f>
        <v>0</v>
      </c>
      <c r="BI574" s="163">
        <f>IF(N574="nulová",J574,0)</f>
        <v>0</v>
      </c>
      <c r="BJ574" s="17" t="s">
        <v>89</v>
      </c>
      <c r="BK574" s="164">
        <f>ROUND(I574*H574,3)</f>
        <v>0</v>
      </c>
      <c r="BL574" s="17" t="s">
        <v>315</v>
      </c>
      <c r="BM574" s="162" t="s">
        <v>900</v>
      </c>
    </row>
    <row r="575" spans="1:65" s="13" customFormat="1" ht="12">
      <c r="B575" s="165"/>
      <c r="D575" s="166" t="s">
        <v>219</v>
      </c>
      <c r="E575" s="167" t="s">
        <v>1</v>
      </c>
      <c r="F575" s="168" t="s">
        <v>901</v>
      </c>
      <c r="H575" s="167" t="s">
        <v>1</v>
      </c>
      <c r="I575" s="169"/>
      <c r="L575" s="165"/>
      <c r="M575" s="170"/>
      <c r="N575" s="171"/>
      <c r="O575" s="171"/>
      <c r="P575" s="171"/>
      <c r="Q575" s="171"/>
      <c r="R575" s="171"/>
      <c r="S575" s="171"/>
      <c r="T575" s="172"/>
      <c r="AT575" s="167" t="s">
        <v>219</v>
      </c>
      <c r="AU575" s="167" t="s">
        <v>89</v>
      </c>
      <c r="AV575" s="13" t="s">
        <v>83</v>
      </c>
      <c r="AW575" s="13" t="s">
        <v>30</v>
      </c>
      <c r="AX575" s="13" t="s">
        <v>76</v>
      </c>
      <c r="AY575" s="167" t="s">
        <v>211</v>
      </c>
    </row>
    <row r="576" spans="1:65" s="14" customFormat="1" ht="12">
      <c r="B576" s="173"/>
      <c r="D576" s="166" t="s">
        <v>219</v>
      </c>
      <c r="E576" s="174" t="s">
        <v>1</v>
      </c>
      <c r="F576" s="175" t="s">
        <v>857</v>
      </c>
      <c r="H576" s="176">
        <v>183.42500000000001</v>
      </c>
      <c r="I576" s="177"/>
      <c r="L576" s="173"/>
      <c r="M576" s="178"/>
      <c r="N576" s="179"/>
      <c r="O576" s="179"/>
      <c r="P576" s="179"/>
      <c r="Q576" s="179"/>
      <c r="R576" s="179"/>
      <c r="S576" s="179"/>
      <c r="T576" s="180"/>
      <c r="AT576" s="174" t="s">
        <v>219</v>
      </c>
      <c r="AU576" s="174" t="s">
        <v>89</v>
      </c>
      <c r="AV576" s="14" t="s">
        <v>89</v>
      </c>
      <c r="AW576" s="14" t="s">
        <v>30</v>
      </c>
      <c r="AX576" s="14" t="s">
        <v>76</v>
      </c>
      <c r="AY576" s="174" t="s">
        <v>211</v>
      </c>
    </row>
    <row r="577" spans="1:65" s="15" customFormat="1" ht="12">
      <c r="B577" s="181"/>
      <c r="D577" s="166" t="s">
        <v>219</v>
      </c>
      <c r="E577" s="182" t="s">
        <v>121</v>
      </c>
      <c r="F577" s="183" t="s">
        <v>233</v>
      </c>
      <c r="H577" s="184">
        <v>183.42500000000001</v>
      </c>
      <c r="I577" s="185"/>
      <c r="L577" s="181"/>
      <c r="M577" s="186"/>
      <c r="N577" s="187"/>
      <c r="O577" s="187"/>
      <c r="P577" s="187"/>
      <c r="Q577" s="187"/>
      <c r="R577" s="187"/>
      <c r="S577" s="187"/>
      <c r="T577" s="188"/>
      <c r="AT577" s="182" t="s">
        <v>219</v>
      </c>
      <c r="AU577" s="182" t="s">
        <v>89</v>
      </c>
      <c r="AV577" s="15" t="s">
        <v>217</v>
      </c>
      <c r="AW577" s="15" t="s">
        <v>30</v>
      </c>
      <c r="AX577" s="15" t="s">
        <v>83</v>
      </c>
      <c r="AY577" s="182" t="s">
        <v>211</v>
      </c>
    </row>
    <row r="578" spans="1:65" s="2" customFormat="1" ht="14.5" customHeight="1">
      <c r="A578" s="32"/>
      <c r="B578" s="150"/>
      <c r="C578" s="189" t="s">
        <v>902</v>
      </c>
      <c r="D578" s="189" t="s">
        <v>514</v>
      </c>
      <c r="E578" s="190" t="s">
        <v>865</v>
      </c>
      <c r="F578" s="191" t="s">
        <v>866</v>
      </c>
      <c r="G578" s="192" t="s">
        <v>276</v>
      </c>
      <c r="H578" s="193">
        <v>0.55000000000000004</v>
      </c>
      <c r="I578" s="194"/>
      <c r="J578" s="193">
        <f>ROUND(I578*H578,3)</f>
        <v>0</v>
      </c>
      <c r="K578" s="195"/>
      <c r="L578" s="196"/>
      <c r="M578" s="197" t="s">
        <v>1</v>
      </c>
      <c r="N578" s="198" t="s">
        <v>42</v>
      </c>
      <c r="O578" s="58"/>
      <c r="P578" s="160">
        <f>O578*H578</f>
        <v>0</v>
      </c>
      <c r="Q578" s="160">
        <v>1</v>
      </c>
      <c r="R578" s="160">
        <f>Q578*H578</f>
        <v>0.55000000000000004</v>
      </c>
      <c r="S578" s="160">
        <v>0</v>
      </c>
      <c r="T578" s="161">
        <f>S578*H578</f>
        <v>0</v>
      </c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R578" s="162" t="s">
        <v>417</v>
      </c>
      <c r="AT578" s="162" t="s">
        <v>514</v>
      </c>
      <c r="AU578" s="162" t="s">
        <v>89</v>
      </c>
      <c r="AY578" s="17" t="s">
        <v>211</v>
      </c>
      <c r="BE578" s="163">
        <f>IF(N578="základná",J578,0)</f>
        <v>0</v>
      </c>
      <c r="BF578" s="163">
        <f>IF(N578="znížená",J578,0)</f>
        <v>0</v>
      </c>
      <c r="BG578" s="163">
        <f>IF(N578="zákl. prenesená",J578,0)</f>
        <v>0</v>
      </c>
      <c r="BH578" s="163">
        <f>IF(N578="zníž. prenesená",J578,0)</f>
        <v>0</v>
      </c>
      <c r="BI578" s="163">
        <f>IF(N578="nulová",J578,0)</f>
        <v>0</v>
      </c>
      <c r="BJ578" s="17" t="s">
        <v>89</v>
      </c>
      <c r="BK578" s="164">
        <f>ROUND(I578*H578,3)</f>
        <v>0</v>
      </c>
      <c r="BL578" s="17" t="s">
        <v>315</v>
      </c>
      <c r="BM578" s="162" t="s">
        <v>903</v>
      </c>
    </row>
    <row r="579" spans="1:65" s="14" customFormat="1" ht="12">
      <c r="B579" s="173"/>
      <c r="D579" s="166" t="s">
        <v>219</v>
      </c>
      <c r="F579" s="175" t="s">
        <v>904</v>
      </c>
      <c r="H579" s="176">
        <v>0.55000000000000004</v>
      </c>
      <c r="I579" s="177"/>
      <c r="L579" s="173"/>
      <c r="M579" s="178"/>
      <c r="N579" s="179"/>
      <c r="O579" s="179"/>
      <c r="P579" s="179"/>
      <c r="Q579" s="179"/>
      <c r="R579" s="179"/>
      <c r="S579" s="179"/>
      <c r="T579" s="180"/>
      <c r="AT579" s="174" t="s">
        <v>219</v>
      </c>
      <c r="AU579" s="174" t="s">
        <v>89</v>
      </c>
      <c r="AV579" s="14" t="s">
        <v>89</v>
      </c>
      <c r="AW579" s="14" t="s">
        <v>3</v>
      </c>
      <c r="AX579" s="14" t="s">
        <v>83</v>
      </c>
      <c r="AY579" s="174" t="s">
        <v>211</v>
      </c>
    </row>
    <row r="580" spans="1:65" s="2" customFormat="1" ht="24.25" customHeight="1">
      <c r="A580" s="32"/>
      <c r="B580" s="150"/>
      <c r="C580" s="151" t="s">
        <v>905</v>
      </c>
      <c r="D580" s="151" t="s">
        <v>213</v>
      </c>
      <c r="E580" s="152" t="s">
        <v>906</v>
      </c>
      <c r="F580" s="153" t="s">
        <v>907</v>
      </c>
      <c r="G580" s="154" t="s">
        <v>216</v>
      </c>
      <c r="H580" s="155">
        <v>183.42500000000001</v>
      </c>
      <c r="I580" s="156"/>
      <c r="J580" s="155">
        <f>ROUND(I580*H580,3)</f>
        <v>0</v>
      </c>
      <c r="K580" s="157"/>
      <c r="L580" s="33"/>
      <c r="M580" s="158" t="s">
        <v>1</v>
      </c>
      <c r="N580" s="159" t="s">
        <v>42</v>
      </c>
      <c r="O580" s="58"/>
      <c r="P580" s="160">
        <f>O580*H580</f>
        <v>0</v>
      </c>
      <c r="Q580" s="160">
        <v>5.4000000000000001E-4</v>
      </c>
      <c r="R580" s="160">
        <f>Q580*H580</f>
        <v>9.9049500000000013E-2</v>
      </c>
      <c r="S580" s="160">
        <v>0</v>
      </c>
      <c r="T580" s="161">
        <f>S580*H580</f>
        <v>0</v>
      </c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R580" s="162" t="s">
        <v>315</v>
      </c>
      <c r="AT580" s="162" t="s">
        <v>213</v>
      </c>
      <c r="AU580" s="162" t="s">
        <v>89</v>
      </c>
      <c r="AY580" s="17" t="s">
        <v>211</v>
      </c>
      <c r="BE580" s="163">
        <f>IF(N580="základná",J580,0)</f>
        <v>0</v>
      </c>
      <c r="BF580" s="163">
        <f>IF(N580="znížená",J580,0)</f>
        <v>0</v>
      </c>
      <c r="BG580" s="163">
        <f>IF(N580="zákl. prenesená",J580,0)</f>
        <v>0</v>
      </c>
      <c r="BH580" s="163">
        <f>IF(N580="zníž. prenesená",J580,0)</f>
        <v>0</v>
      </c>
      <c r="BI580" s="163">
        <f>IF(N580="nulová",J580,0)</f>
        <v>0</v>
      </c>
      <c r="BJ580" s="17" t="s">
        <v>89</v>
      </c>
      <c r="BK580" s="164">
        <f>ROUND(I580*H580,3)</f>
        <v>0</v>
      </c>
      <c r="BL580" s="17" t="s">
        <v>315</v>
      </c>
      <c r="BM580" s="162" t="s">
        <v>908</v>
      </c>
    </row>
    <row r="581" spans="1:65" s="14" customFormat="1" ht="12">
      <c r="B581" s="173"/>
      <c r="D581" s="166" t="s">
        <v>219</v>
      </c>
      <c r="E581" s="174" t="s">
        <v>1</v>
      </c>
      <c r="F581" s="175" t="s">
        <v>121</v>
      </c>
      <c r="H581" s="176">
        <v>183.42500000000001</v>
      </c>
      <c r="I581" s="177"/>
      <c r="L581" s="173"/>
      <c r="M581" s="178"/>
      <c r="N581" s="179"/>
      <c r="O581" s="179"/>
      <c r="P581" s="179"/>
      <c r="Q581" s="179"/>
      <c r="R581" s="179"/>
      <c r="S581" s="179"/>
      <c r="T581" s="180"/>
      <c r="AT581" s="174" t="s">
        <v>219</v>
      </c>
      <c r="AU581" s="174" t="s">
        <v>89</v>
      </c>
      <c r="AV581" s="14" t="s">
        <v>89</v>
      </c>
      <c r="AW581" s="14" t="s">
        <v>30</v>
      </c>
      <c r="AX581" s="14" t="s">
        <v>83</v>
      </c>
      <c r="AY581" s="174" t="s">
        <v>211</v>
      </c>
    </row>
    <row r="582" spans="1:65" s="2" customFormat="1" ht="24.25" customHeight="1">
      <c r="A582" s="32"/>
      <c r="B582" s="150"/>
      <c r="C582" s="189" t="s">
        <v>909</v>
      </c>
      <c r="D582" s="189" t="s">
        <v>514</v>
      </c>
      <c r="E582" s="190" t="s">
        <v>910</v>
      </c>
      <c r="F582" s="191" t="s">
        <v>911</v>
      </c>
      <c r="G582" s="192" t="s">
        <v>216</v>
      </c>
      <c r="H582" s="193">
        <v>183.42500000000001</v>
      </c>
      <c r="I582" s="194"/>
      <c r="J582" s="193">
        <f>ROUND(I582*H582,3)</f>
        <v>0</v>
      </c>
      <c r="K582" s="195"/>
      <c r="L582" s="196"/>
      <c r="M582" s="197" t="s">
        <v>1</v>
      </c>
      <c r="N582" s="198" t="s">
        <v>42</v>
      </c>
      <c r="O582" s="58"/>
      <c r="P582" s="160">
        <f>O582*H582</f>
        <v>0</v>
      </c>
      <c r="Q582" s="160">
        <v>4.0000000000000001E-3</v>
      </c>
      <c r="R582" s="160">
        <f>Q582*H582</f>
        <v>0.73370000000000002</v>
      </c>
      <c r="S582" s="160">
        <v>0</v>
      </c>
      <c r="T582" s="161">
        <f>S582*H582</f>
        <v>0</v>
      </c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R582" s="162" t="s">
        <v>417</v>
      </c>
      <c r="AT582" s="162" t="s">
        <v>514</v>
      </c>
      <c r="AU582" s="162" t="s">
        <v>89</v>
      </c>
      <c r="AY582" s="17" t="s">
        <v>211</v>
      </c>
      <c r="BE582" s="163">
        <f>IF(N582="základná",J582,0)</f>
        <v>0</v>
      </c>
      <c r="BF582" s="163">
        <f>IF(N582="znížená",J582,0)</f>
        <v>0</v>
      </c>
      <c r="BG582" s="163">
        <f>IF(N582="zákl. prenesená",J582,0)</f>
        <v>0</v>
      </c>
      <c r="BH582" s="163">
        <f>IF(N582="zníž. prenesená",J582,0)</f>
        <v>0</v>
      </c>
      <c r="BI582" s="163">
        <f>IF(N582="nulová",J582,0)</f>
        <v>0</v>
      </c>
      <c r="BJ582" s="17" t="s">
        <v>89</v>
      </c>
      <c r="BK582" s="164">
        <f>ROUND(I582*H582,3)</f>
        <v>0</v>
      </c>
      <c r="BL582" s="17" t="s">
        <v>315</v>
      </c>
      <c r="BM582" s="162" t="s">
        <v>912</v>
      </c>
    </row>
    <row r="583" spans="1:65" s="14" customFormat="1" ht="12">
      <c r="B583" s="173"/>
      <c r="D583" s="166" t="s">
        <v>219</v>
      </c>
      <c r="E583" s="174" t="s">
        <v>1</v>
      </c>
      <c r="F583" s="175" t="s">
        <v>121</v>
      </c>
      <c r="H583" s="176">
        <v>183.42500000000001</v>
      </c>
      <c r="I583" s="177"/>
      <c r="L583" s="173"/>
      <c r="M583" s="178"/>
      <c r="N583" s="179"/>
      <c r="O583" s="179"/>
      <c r="P583" s="179"/>
      <c r="Q583" s="179"/>
      <c r="R583" s="179"/>
      <c r="S583" s="179"/>
      <c r="T583" s="180"/>
      <c r="AT583" s="174" t="s">
        <v>219</v>
      </c>
      <c r="AU583" s="174" t="s">
        <v>89</v>
      </c>
      <c r="AV583" s="14" t="s">
        <v>89</v>
      </c>
      <c r="AW583" s="14" t="s">
        <v>30</v>
      </c>
      <c r="AX583" s="14" t="s">
        <v>83</v>
      </c>
      <c r="AY583" s="174" t="s">
        <v>211</v>
      </c>
    </row>
    <row r="584" spans="1:65" s="2" customFormat="1" ht="24.25" customHeight="1">
      <c r="A584" s="32"/>
      <c r="B584" s="150"/>
      <c r="C584" s="151" t="s">
        <v>913</v>
      </c>
      <c r="D584" s="151" t="s">
        <v>213</v>
      </c>
      <c r="E584" s="152" t="s">
        <v>914</v>
      </c>
      <c r="F584" s="153" t="s">
        <v>915</v>
      </c>
      <c r="G584" s="154" t="s">
        <v>216</v>
      </c>
      <c r="H584" s="155">
        <v>202.363</v>
      </c>
      <c r="I584" s="156"/>
      <c r="J584" s="155">
        <f>ROUND(I584*H584,3)</f>
        <v>0</v>
      </c>
      <c r="K584" s="157"/>
      <c r="L584" s="33"/>
      <c r="M584" s="158" t="s">
        <v>1</v>
      </c>
      <c r="N584" s="159" t="s">
        <v>42</v>
      </c>
      <c r="O584" s="58"/>
      <c r="P584" s="160">
        <f>O584*H584</f>
        <v>0</v>
      </c>
      <c r="Q584" s="160">
        <v>0</v>
      </c>
      <c r="R584" s="160">
        <f>Q584*H584</f>
        <v>0</v>
      </c>
      <c r="S584" s="160">
        <v>0</v>
      </c>
      <c r="T584" s="161">
        <f>S584*H584</f>
        <v>0</v>
      </c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R584" s="162" t="s">
        <v>315</v>
      </c>
      <c r="AT584" s="162" t="s">
        <v>213</v>
      </c>
      <c r="AU584" s="162" t="s">
        <v>89</v>
      </c>
      <c r="AY584" s="17" t="s">
        <v>211</v>
      </c>
      <c r="BE584" s="163">
        <f>IF(N584="základná",J584,0)</f>
        <v>0</v>
      </c>
      <c r="BF584" s="163">
        <f>IF(N584="znížená",J584,0)</f>
        <v>0</v>
      </c>
      <c r="BG584" s="163">
        <f>IF(N584="zákl. prenesená",J584,0)</f>
        <v>0</v>
      </c>
      <c r="BH584" s="163">
        <f>IF(N584="zníž. prenesená",J584,0)</f>
        <v>0</v>
      </c>
      <c r="BI584" s="163">
        <f>IF(N584="nulová",J584,0)</f>
        <v>0</v>
      </c>
      <c r="BJ584" s="17" t="s">
        <v>89</v>
      </c>
      <c r="BK584" s="164">
        <f>ROUND(I584*H584,3)</f>
        <v>0</v>
      </c>
      <c r="BL584" s="17" t="s">
        <v>315</v>
      </c>
      <c r="BM584" s="162" t="s">
        <v>916</v>
      </c>
    </row>
    <row r="585" spans="1:65" s="14" customFormat="1" ht="12">
      <c r="B585" s="173"/>
      <c r="D585" s="166" t="s">
        <v>219</v>
      </c>
      <c r="E585" s="174" t="s">
        <v>1</v>
      </c>
      <c r="F585" s="175" t="s">
        <v>917</v>
      </c>
      <c r="H585" s="176">
        <v>202.363</v>
      </c>
      <c r="I585" s="177"/>
      <c r="L585" s="173"/>
      <c r="M585" s="178"/>
      <c r="N585" s="179"/>
      <c r="O585" s="179"/>
      <c r="P585" s="179"/>
      <c r="Q585" s="179"/>
      <c r="R585" s="179"/>
      <c r="S585" s="179"/>
      <c r="T585" s="180"/>
      <c r="AT585" s="174" t="s">
        <v>219</v>
      </c>
      <c r="AU585" s="174" t="s">
        <v>89</v>
      </c>
      <c r="AV585" s="14" t="s">
        <v>89</v>
      </c>
      <c r="AW585" s="14" t="s">
        <v>30</v>
      </c>
      <c r="AX585" s="14" t="s">
        <v>83</v>
      </c>
      <c r="AY585" s="174" t="s">
        <v>211</v>
      </c>
    </row>
    <row r="586" spans="1:65" s="2" customFormat="1" ht="38" customHeight="1">
      <c r="A586" s="32"/>
      <c r="B586" s="150"/>
      <c r="C586" s="151" t="s">
        <v>918</v>
      </c>
      <c r="D586" s="151" t="s">
        <v>213</v>
      </c>
      <c r="E586" s="152" t="s">
        <v>919</v>
      </c>
      <c r="F586" s="153" t="s">
        <v>920</v>
      </c>
      <c r="G586" s="154" t="s">
        <v>216</v>
      </c>
      <c r="H586" s="155">
        <v>173.54400000000001</v>
      </c>
      <c r="I586" s="156"/>
      <c r="J586" s="155">
        <f>ROUND(I586*H586,3)</f>
        <v>0</v>
      </c>
      <c r="K586" s="157"/>
      <c r="L586" s="33"/>
      <c r="M586" s="158" t="s">
        <v>1</v>
      </c>
      <c r="N586" s="159" t="s">
        <v>42</v>
      </c>
      <c r="O586" s="58"/>
      <c r="P586" s="160">
        <f>O586*H586</f>
        <v>0</v>
      </c>
      <c r="Q586" s="160">
        <v>0</v>
      </c>
      <c r="R586" s="160">
        <f>Q586*H586</f>
        <v>0</v>
      </c>
      <c r="S586" s="160">
        <v>0</v>
      </c>
      <c r="T586" s="161">
        <f>S586*H586</f>
        <v>0</v>
      </c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R586" s="162" t="s">
        <v>315</v>
      </c>
      <c r="AT586" s="162" t="s">
        <v>213</v>
      </c>
      <c r="AU586" s="162" t="s">
        <v>89</v>
      </c>
      <c r="AY586" s="17" t="s">
        <v>211</v>
      </c>
      <c r="BE586" s="163">
        <f>IF(N586="základná",J586,0)</f>
        <v>0</v>
      </c>
      <c r="BF586" s="163">
        <f>IF(N586="znížená",J586,0)</f>
        <v>0</v>
      </c>
      <c r="BG586" s="163">
        <f>IF(N586="zákl. prenesená",J586,0)</f>
        <v>0</v>
      </c>
      <c r="BH586" s="163">
        <f>IF(N586="zníž. prenesená",J586,0)</f>
        <v>0</v>
      </c>
      <c r="BI586" s="163">
        <f>IF(N586="nulová",J586,0)</f>
        <v>0</v>
      </c>
      <c r="BJ586" s="17" t="s">
        <v>89</v>
      </c>
      <c r="BK586" s="164">
        <f>ROUND(I586*H586,3)</f>
        <v>0</v>
      </c>
      <c r="BL586" s="17" t="s">
        <v>315</v>
      </c>
      <c r="BM586" s="162" t="s">
        <v>921</v>
      </c>
    </row>
    <row r="587" spans="1:65" s="13" customFormat="1" ht="12">
      <c r="B587" s="165"/>
      <c r="D587" s="166" t="s">
        <v>219</v>
      </c>
      <c r="E587" s="167" t="s">
        <v>1</v>
      </c>
      <c r="F587" s="168" t="s">
        <v>901</v>
      </c>
      <c r="H587" s="167" t="s">
        <v>1</v>
      </c>
      <c r="I587" s="169"/>
      <c r="L587" s="165"/>
      <c r="M587" s="170"/>
      <c r="N587" s="171"/>
      <c r="O587" s="171"/>
      <c r="P587" s="171"/>
      <c r="Q587" s="171"/>
      <c r="R587" s="171"/>
      <c r="S587" s="171"/>
      <c r="T587" s="172"/>
      <c r="AT587" s="167" t="s">
        <v>219</v>
      </c>
      <c r="AU587" s="167" t="s">
        <v>89</v>
      </c>
      <c r="AV587" s="13" t="s">
        <v>83</v>
      </c>
      <c r="AW587" s="13" t="s">
        <v>30</v>
      </c>
      <c r="AX587" s="13" t="s">
        <v>76</v>
      </c>
      <c r="AY587" s="167" t="s">
        <v>211</v>
      </c>
    </row>
    <row r="588" spans="1:65" s="14" customFormat="1" ht="12">
      <c r="B588" s="173"/>
      <c r="D588" s="166" t="s">
        <v>219</v>
      </c>
      <c r="E588" s="174" t="s">
        <v>1</v>
      </c>
      <c r="F588" s="175" t="s">
        <v>922</v>
      </c>
      <c r="H588" s="176">
        <v>173.54400000000001</v>
      </c>
      <c r="I588" s="177"/>
      <c r="L588" s="173"/>
      <c r="M588" s="178"/>
      <c r="N588" s="179"/>
      <c r="O588" s="179"/>
      <c r="P588" s="179"/>
      <c r="Q588" s="179"/>
      <c r="R588" s="179"/>
      <c r="S588" s="179"/>
      <c r="T588" s="180"/>
      <c r="AT588" s="174" t="s">
        <v>219</v>
      </c>
      <c r="AU588" s="174" t="s">
        <v>89</v>
      </c>
      <c r="AV588" s="14" t="s">
        <v>89</v>
      </c>
      <c r="AW588" s="14" t="s">
        <v>30</v>
      </c>
      <c r="AX588" s="14" t="s">
        <v>76</v>
      </c>
      <c r="AY588" s="174" t="s">
        <v>211</v>
      </c>
    </row>
    <row r="589" spans="1:65" s="15" customFormat="1" ht="12">
      <c r="B589" s="181"/>
      <c r="D589" s="166" t="s">
        <v>219</v>
      </c>
      <c r="E589" s="182" t="s">
        <v>123</v>
      </c>
      <c r="F589" s="183" t="s">
        <v>233</v>
      </c>
      <c r="H589" s="184">
        <v>173.54400000000001</v>
      </c>
      <c r="I589" s="185"/>
      <c r="L589" s="181"/>
      <c r="M589" s="186"/>
      <c r="N589" s="187"/>
      <c r="O589" s="187"/>
      <c r="P589" s="187"/>
      <c r="Q589" s="187"/>
      <c r="R589" s="187"/>
      <c r="S589" s="187"/>
      <c r="T589" s="188"/>
      <c r="AT589" s="182" t="s">
        <v>219</v>
      </c>
      <c r="AU589" s="182" t="s">
        <v>89</v>
      </c>
      <c r="AV589" s="15" t="s">
        <v>217</v>
      </c>
      <c r="AW589" s="15" t="s">
        <v>30</v>
      </c>
      <c r="AX589" s="15" t="s">
        <v>83</v>
      </c>
      <c r="AY589" s="182" t="s">
        <v>211</v>
      </c>
    </row>
    <row r="590" spans="1:65" s="2" customFormat="1" ht="24.25" customHeight="1">
      <c r="A590" s="32"/>
      <c r="B590" s="150"/>
      <c r="C590" s="189" t="s">
        <v>923</v>
      </c>
      <c r="D590" s="189" t="s">
        <v>514</v>
      </c>
      <c r="E590" s="190" t="s">
        <v>924</v>
      </c>
      <c r="F590" s="191" t="s">
        <v>925</v>
      </c>
      <c r="G590" s="192" t="s">
        <v>216</v>
      </c>
      <c r="H590" s="193">
        <v>199.57599999999999</v>
      </c>
      <c r="I590" s="194"/>
      <c r="J590" s="193">
        <f>ROUND(I590*H590,3)</f>
        <v>0</v>
      </c>
      <c r="K590" s="195"/>
      <c r="L590" s="196"/>
      <c r="M590" s="197" t="s">
        <v>1</v>
      </c>
      <c r="N590" s="198" t="s">
        <v>42</v>
      </c>
      <c r="O590" s="58"/>
      <c r="P590" s="160">
        <f>O590*H590</f>
        <v>0</v>
      </c>
      <c r="Q590" s="160">
        <v>1.9E-3</v>
      </c>
      <c r="R590" s="160">
        <f>Q590*H590</f>
        <v>0.37919439999999999</v>
      </c>
      <c r="S590" s="160">
        <v>0</v>
      </c>
      <c r="T590" s="161">
        <f>S590*H590</f>
        <v>0</v>
      </c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R590" s="162" t="s">
        <v>417</v>
      </c>
      <c r="AT590" s="162" t="s">
        <v>514</v>
      </c>
      <c r="AU590" s="162" t="s">
        <v>89</v>
      </c>
      <c r="AY590" s="17" t="s">
        <v>211</v>
      </c>
      <c r="BE590" s="163">
        <f>IF(N590="základná",J590,0)</f>
        <v>0</v>
      </c>
      <c r="BF590" s="163">
        <f>IF(N590="znížená",J590,0)</f>
        <v>0</v>
      </c>
      <c r="BG590" s="163">
        <f>IF(N590="zákl. prenesená",J590,0)</f>
        <v>0</v>
      </c>
      <c r="BH590" s="163">
        <f>IF(N590="zníž. prenesená",J590,0)</f>
        <v>0</v>
      </c>
      <c r="BI590" s="163">
        <f>IF(N590="nulová",J590,0)</f>
        <v>0</v>
      </c>
      <c r="BJ590" s="17" t="s">
        <v>89</v>
      </c>
      <c r="BK590" s="164">
        <f>ROUND(I590*H590,3)</f>
        <v>0</v>
      </c>
      <c r="BL590" s="17" t="s">
        <v>315</v>
      </c>
      <c r="BM590" s="162" t="s">
        <v>926</v>
      </c>
    </row>
    <row r="591" spans="1:65" s="2" customFormat="1" ht="14.5" customHeight="1">
      <c r="A591" s="32"/>
      <c r="B591" s="150"/>
      <c r="C591" s="189" t="s">
        <v>927</v>
      </c>
      <c r="D591" s="189" t="s">
        <v>514</v>
      </c>
      <c r="E591" s="190" t="s">
        <v>928</v>
      </c>
      <c r="F591" s="191" t="s">
        <v>929</v>
      </c>
      <c r="G591" s="192" t="s">
        <v>135</v>
      </c>
      <c r="H591" s="193">
        <v>544.928</v>
      </c>
      <c r="I591" s="194"/>
      <c r="J591" s="193">
        <f>ROUND(I591*H591,3)</f>
        <v>0</v>
      </c>
      <c r="K591" s="195"/>
      <c r="L591" s="196"/>
      <c r="M591" s="197" t="s">
        <v>1</v>
      </c>
      <c r="N591" s="198" t="s">
        <v>42</v>
      </c>
      <c r="O591" s="58"/>
      <c r="P591" s="160">
        <f>O591*H591</f>
        <v>0</v>
      </c>
      <c r="Q591" s="160">
        <v>2.0000000000000001E-4</v>
      </c>
      <c r="R591" s="160">
        <f>Q591*H591</f>
        <v>0.1089856</v>
      </c>
      <c r="S591" s="160">
        <v>0</v>
      </c>
      <c r="T591" s="161">
        <f>S591*H591</f>
        <v>0</v>
      </c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R591" s="162" t="s">
        <v>417</v>
      </c>
      <c r="AT591" s="162" t="s">
        <v>514</v>
      </c>
      <c r="AU591" s="162" t="s">
        <v>89</v>
      </c>
      <c r="AY591" s="17" t="s">
        <v>211</v>
      </c>
      <c r="BE591" s="163">
        <f>IF(N591="základná",J591,0)</f>
        <v>0</v>
      </c>
      <c r="BF591" s="163">
        <f>IF(N591="znížená",J591,0)</f>
        <v>0</v>
      </c>
      <c r="BG591" s="163">
        <f>IF(N591="zákl. prenesená",J591,0)</f>
        <v>0</v>
      </c>
      <c r="BH591" s="163">
        <f>IF(N591="zníž. prenesená",J591,0)</f>
        <v>0</v>
      </c>
      <c r="BI591" s="163">
        <f>IF(N591="nulová",J591,0)</f>
        <v>0</v>
      </c>
      <c r="BJ591" s="17" t="s">
        <v>89</v>
      </c>
      <c r="BK591" s="164">
        <f>ROUND(I591*H591,3)</f>
        <v>0</v>
      </c>
      <c r="BL591" s="17" t="s">
        <v>315</v>
      </c>
      <c r="BM591" s="162" t="s">
        <v>930</v>
      </c>
    </row>
    <row r="592" spans="1:65" s="2" customFormat="1" ht="38" customHeight="1">
      <c r="A592" s="32"/>
      <c r="B592" s="150"/>
      <c r="C592" s="151" t="s">
        <v>931</v>
      </c>
      <c r="D592" s="151" t="s">
        <v>213</v>
      </c>
      <c r="E592" s="152" t="s">
        <v>932</v>
      </c>
      <c r="F592" s="153" t="s">
        <v>933</v>
      </c>
      <c r="G592" s="154" t="s">
        <v>216</v>
      </c>
      <c r="H592" s="155">
        <v>28.818999999999999</v>
      </c>
      <c r="I592" s="156"/>
      <c r="J592" s="155">
        <f>ROUND(I592*H592,3)</f>
        <v>0</v>
      </c>
      <c r="K592" s="157"/>
      <c r="L592" s="33"/>
      <c r="M592" s="158" t="s">
        <v>1</v>
      </c>
      <c r="N592" s="159" t="s">
        <v>42</v>
      </c>
      <c r="O592" s="58"/>
      <c r="P592" s="160">
        <f>O592*H592</f>
        <v>0</v>
      </c>
      <c r="Q592" s="160">
        <v>0</v>
      </c>
      <c r="R592" s="160">
        <f>Q592*H592</f>
        <v>0</v>
      </c>
      <c r="S592" s="160">
        <v>0</v>
      </c>
      <c r="T592" s="161">
        <f>S592*H592</f>
        <v>0</v>
      </c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R592" s="162" t="s">
        <v>315</v>
      </c>
      <c r="AT592" s="162" t="s">
        <v>213</v>
      </c>
      <c r="AU592" s="162" t="s">
        <v>89</v>
      </c>
      <c r="AY592" s="17" t="s">
        <v>211</v>
      </c>
      <c r="BE592" s="163">
        <f>IF(N592="základná",J592,0)</f>
        <v>0</v>
      </c>
      <c r="BF592" s="163">
        <f>IF(N592="znížená",J592,0)</f>
        <v>0</v>
      </c>
      <c r="BG592" s="163">
        <f>IF(N592="zákl. prenesená",J592,0)</f>
        <v>0</v>
      </c>
      <c r="BH592" s="163">
        <f>IF(N592="zníž. prenesená",J592,0)</f>
        <v>0</v>
      </c>
      <c r="BI592" s="163">
        <f>IF(N592="nulová",J592,0)</f>
        <v>0</v>
      </c>
      <c r="BJ592" s="17" t="s">
        <v>89</v>
      </c>
      <c r="BK592" s="164">
        <f>ROUND(I592*H592,3)</f>
        <v>0</v>
      </c>
      <c r="BL592" s="17" t="s">
        <v>315</v>
      </c>
      <c r="BM592" s="162" t="s">
        <v>934</v>
      </c>
    </row>
    <row r="593" spans="1:65" s="13" customFormat="1" ht="12">
      <c r="B593" s="165"/>
      <c r="D593" s="166" t="s">
        <v>219</v>
      </c>
      <c r="E593" s="167" t="s">
        <v>1</v>
      </c>
      <c r="F593" s="168" t="s">
        <v>935</v>
      </c>
      <c r="H593" s="167" t="s">
        <v>1</v>
      </c>
      <c r="I593" s="169"/>
      <c r="L593" s="165"/>
      <c r="M593" s="170"/>
      <c r="N593" s="171"/>
      <c r="O593" s="171"/>
      <c r="P593" s="171"/>
      <c r="Q593" s="171"/>
      <c r="R593" s="171"/>
      <c r="S593" s="171"/>
      <c r="T593" s="172"/>
      <c r="AT593" s="167" t="s">
        <v>219</v>
      </c>
      <c r="AU593" s="167" t="s">
        <v>89</v>
      </c>
      <c r="AV593" s="13" t="s">
        <v>83</v>
      </c>
      <c r="AW593" s="13" t="s">
        <v>30</v>
      </c>
      <c r="AX593" s="13" t="s">
        <v>76</v>
      </c>
      <c r="AY593" s="167" t="s">
        <v>211</v>
      </c>
    </row>
    <row r="594" spans="1:65" s="14" customFormat="1" ht="12">
      <c r="B594" s="173"/>
      <c r="D594" s="166" t="s">
        <v>219</v>
      </c>
      <c r="E594" s="174" t="s">
        <v>1</v>
      </c>
      <c r="F594" s="175" t="s">
        <v>936</v>
      </c>
      <c r="H594" s="176">
        <v>28.818999999999999</v>
      </c>
      <c r="I594" s="177"/>
      <c r="L594" s="173"/>
      <c r="M594" s="178"/>
      <c r="N594" s="179"/>
      <c r="O594" s="179"/>
      <c r="P594" s="179"/>
      <c r="Q594" s="179"/>
      <c r="R594" s="179"/>
      <c r="S594" s="179"/>
      <c r="T594" s="180"/>
      <c r="AT594" s="174" t="s">
        <v>219</v>
      </c>
      <c r="AU594" s="174" t="s">
        <v>89</v>
      </c>
      <c r="AV594" s="14" t="s">
        <v>89</v>
      </c>
      <c r="AW594" s="14" t="s">
        <v>30</v>
      </c>
      <c r="AX594" s="14" t="s">
        <v>76</v>
      </c>
      <c r="AY594" s="174" t="s">
        <v>211</v>
      </c>
    </row>
    <row r="595" spans="1:65" s="15" customFormat="1" ht="12">
      <c r="B595" s="181"/>
      <c r="D595" s="166" t="s">
        <v>219</v>
      </c>
      <c r="E595" s="182" t="s">
        <v>126</v>
      </c>
      <c r="F595" s="183" t="s">
        <v>233</v>
      </c>
      <c r="H595" s="184">
        <v>28.818999999999999</v>
      </c>
      <c r="I595" s="185"/>
      <c r="L595" s="181"/>
      <c r="M595" s="186"/>
      <c r="N595" s="187"/>
      <c r="O595" s="187"/>
      <c r="P595" s="187"/>
      <c r="Q595" s="187"/>
      <c r="R595" s="187"/>
      <c r="S595" s="187"/>
      <c r="T595" s="188"/>
      <c r="AT595" s="182" t="s">
        <v>219</v>
      </c>
      <c r="AU595" s="182" t="s">
        <v>89</v>
      </c>
      <c r="AV595" s="15" t="s">
        <v>217</v>
      </c>
      <c r="AW595" s="15" t="s">
        <v>30</v>
      </c>
      <c r="AX595" s="15" t="s">
        <v>83</v>
      </c>
      <c r="AY595" s="182" t="s">
        <v>211</v>
      </c>
    </row>
    <row r="596" spans="1:65" s="2" customFormat="1" ht="24.25" customHeight="1">
      <c r="A596" s="32"/>
      <c r="B596" s="150"/>
      <c r="C596" s="189" t="s">
        <v>937</v>
      </c>
      <c r="D596" s="189" t="s">
        <v>514</v>
      </c>
      <c r="E596" s="190" t="s">
        <v>924</v>
      </c>
      <c r="F596" s="191" t="s">
        <v>925</v>
      </c>
      <c r="G596" s="192" t="s">
        <v>216</v>
      </c>
      <c r="H596" s="193">
        <v>33.142000000000003</v>
      </c>
      <c r="I596" s="194"/>
      <c r="J596" s="193">
        <f>ROUND(I596*H596,3)</f>
        <v>0</v>
      </c>
      <c r="K596" s="195"/>
      <c r="L596" s="196"/>
      <c r="M596" s="197" t="s">
        <v>1</v>
      </c>
      <c r="N596" s="198" t="s">
        <v>42</v>
      </c>
      <c r="O596" s="58"/>
      <c r="P596" s="160">
        <f>O596*H596</f>
        <v>0</v>
      </c>
      <c r="Q596" s="160">
        <v>1.9E-3</v>
      </c>
      <c r="R596" s="160">
        <f>Q596*H596</f>
        <v>6.2969800000000006E-2</v>
      </c>
      <c r="S596" s="160">
        <v>0</v>
      </c>
      <c r="T596" s="161">
        <f>S596*H596</f>
        <v>0</v>
      </c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R596" s="162" t="s">
        <v>417</v>
      </c>
      <c r="AT596" s="162" t="s">
        <v>514</v>
      </c>
      <c r="AU596" s="162" t="s">
        <v>89</v>
      </c>
      <c r="AY596" s="17" t="s">
        <v>211</v>
      </c>
      <c r="BE596" s="163">
        <f>IF(N596="základná",J596,0)</f>
        <v>0</v>
      </c>
      <c r="BF596" s="163">
        <f>IF(N596="znížená",J596,0)</f>
        <v>0</v>
      </c>
      <c r="BG596" s="163">
        <f>IF(N596="zákl. prenesená",J596,0)</f>
        <v>0</v>
      </c>
      <c r="BH596" s="163">
        <f>IF(N596="zníž. prenesená",J596,0)</f>
        <v>0</v>
      </c>
      <c r="BI596" s="163">
        <f>IF(N596="nulová",J596,0)</f>
        <v>0</v>
      </c>
      <c r="BJ596" s="17" t="s">
        <v>89</v>
      </c>
      <c r="BK596" s="164">
        <f>ROUND(I596*H596,3)</f>
        <v>0</v>
      </c>
      <c r="BL596" s="17" t="s">
        <v>315</v>
      </c>
      <c r="BM596" s="162" t="s">
        <v>938</v>
      </c>
    </row>
    <row r="597" spans="1:65" s="2" customFormat="1" ht="14.5" customHeight="1">
      <c r="A597" s="32"/>
      <c r="B597" s="150"/>
      <c r="C597" s="189" t="s">
        <v>939</v>
      </c>
      <c r="D597" s="189" t="s">
        <v>514</v>
      </c>
      <c r="E597" s="190" t="s">
        <v>928</v>
      </c>
      <c r="F597" s="191" t="s">
        <v>929</v>
      </c>
      <c r="G597" s="192" t="s">
        <v>135</v>
      </c>
      <c r="H597" s="193">
        <v>117.29300000000001</v>
      </c>
      <c r="I597" s="194"/>
      <c r="J597" s="193">
        <f>ROUND(I597*H597,3)</f>
        <v>0</v>
      </c>
      <c r="K597" s="195"/>
      <c r="L597" s="196"/>
      <c r="M597" s="197" t="s">
        <v>1</v>
      </c>
      <c r="N597" s="198" t="s">
        <v>42</v>
      </c>
      <c r="O597" s="58"/>
      <c r="P597" s="160">
        <f>O597*H597</f>
        <v>0</v>
      </c>
      <c r="Q597" s="160">
        <v>2.0000000000000001E-4</v>
      </c>
      <c r="R597" s="160">
        <f>Q597*H597</f>
        <v>2.3458600000000003E-2</v>
      </c>
      <c r="S597" s="160">
        <v>0</v>
      </c>
      <c r="T597" s="161">
        <f>S597*H597</f>
        <v>0</v>
      </c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R597" s="162" t="s">
        <v>417</v>
      </c>
      <c r="AT597" s="162" t="s">
        <v>514</v>
      </c>
      <c r="AU597" s="162" t="s">
        <v>89</v>
      </c>
      <c r="AY597" s="17" t="s">
        <v>211</v>
      </c>
      <c r="BE597" s="163">
        <f>IF(N597="základná",J597,0)</f>
        <v>0</v>
      </c>
      <c r="BF597" s="163">
        <f>IF(N597="znížená",J597,0)</f>
        <v>0</v>
      </c>
      <c r="BG597" s="163">
        <f>IF(N597="zákl. prenesená",J597,0)</f>
        <v>0</v>
      </c>
      <c r="BH597" s="163">
        <f>IF(N597="zníž. prenesená",J597,0)</f>
        <v>0</v>
      </c>
      <c r="BI597" s="163">
        <f>IF(N597="nulová",J597,0)</f>
        <v>0</v>
      </c>
      <c r="BJ597" s="17" t="s">
        <v>89</v>
      </c>
      <c r="BK597" s="164">
        <f>ROUND(I597*H597,3)</f>
        <v>0</v>
      </c>
      <c r="BL597" s="17" t="s">
        <v>315</v>
      </c>
      <c r="BM597" s="162" t="s">
        <v>940</v>
      </c>
    </row>
    <row r="598" spans="1:65" s="2" customFormat="1" ht="24.25" customHeight="1">
      <c r="A598" s="32"/>
      <c r="B598" s="150"/>
      <c r="C598" s="151" t="s">
        <v>941</v>
      </c>
      <c r="D598" s="151" t="s">
        <v>213</v>
      </c>
      <c r="E598" s="152" t="s">
        <v>942</v>
      </c>
      <c r="F598" s="153" t="s">
        <v>943</v>
      </c>
      <c r="G598" s="154" t="s">
        <v>135</v>
      </c>
      <c r="H598" s="155">
        <v>9</v>
      </c>
      <c r="I598" s="156"/>
      <c r="J598" s="155">
        <f>ROUND(I598*H598,3)</f>
        <v>0</v>
      </c>
      <c r="K598" s="157"/>
      <c r="L598" s="33"/>
      <c r="M598" s="158" t="s">
        <v>1</v>
      </c>
      <c r="N598" s="159" t="s">
        <v>42</v>
      </c>
      <c r="O598" s="58"/>
      <c r="P598" s="160">
        <f>O598*H598</f>
        <v>0</v>
      </c>
      <c r="Q598" s="160">
        <v>6.0000000000000002E-5</v>
      </c>
      <c r="R598" s="160">
        <f>Q598*H598</f>
        <v>5.4000000000000001E-4</v>
      </c>
      <c r="S598" s="160">
        <v>0</v>
      </c>
      <c r="T598" s="161">
        <f>S598*H598</f>
        <v>0</v>
      </c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R598" s="162" t="s">
        <v>315</v>
      </c>
      <c r="AT598" s="162" t="s">
        <v>213</v>
      </c>
      <c r="AU598" s="162" t="s">
        <v>89</v>
      </c>
      <c r="AY598" s="17" t="s">
        <v>211</v>
      </c>
      <c r="BE598" s="163">
        <f>IF(N598="základná",J598,0)</f>
        <v>0</v>
      </c>
      <c r="BF598" s="163">
        <f>IF(N598="znížená",J598,0)</f>
        <v>0</v>
      </c>
      <c r="BG598" s="163">
        <f>IF(N598="zákl. prenesená",J598,0)</f>
        <v>0</v>
      </c>
      <c r="BH598" s="163">
        <f>IF(N598="zníž. prenesená",J598,0)</f>
        <v>0</v>
      </c>
      <c r="BI598" s="163">
        <f>IF(N598="nulová",J598,0)</f>
        <v>0</v>
      </c>
      <c r="BJ598" s="17" t="s">
        <v>89</v>
      </c>
      <c r="BK598" s="164">
        <f>ROUND(I598*H598,3)</f>
        <v>0</v>
      </c>
      <c r="BL598" s="17" t="s">
        <v>315</v>
      </c>
      <c r="BM598" s="162" t="s">
        <v>944</v>
      </c>
    </row>
    <row r="599" spans="1:65" s="14" customFormat="1" ht="12">
      <c r="B599" s="173"/>
      <c r="D599" s="166" t="s">
        <v>219</v>
      </c>
      <c r="E599" s="174" t="s">
        <v>1</v>
      </c>
      <c r="F599" s="175" t="s">
        <v>264</v>
      </c>
      <c r="H599" s="176">
        <v>9</v>
      </c>
      <c r="I599" s="177"/>
      <c r="L599" s="173"/>
      <c r="M599" s="178"/>
      <c r="N599" s="179"/>
      <c r="O599" s="179"/>
      <c r="P599" s="179"/>
      <c r="Q599" s="179"/>
      <c r="R599" s="179"/>
      <c r="S599" s="179"/>
      <c r="T599" s="180"/>
      <c r="AT599" s="174" t="s">
        <v>219</v>
      </c>
      <c r="AU599" s="174" t="s">
        <v>89</v>
      </c>
      <c r="AV599" s="14" t="s">
        <v>89</v>
      </c>
      <c r="AW599" s="14" t="s">
        <v>30</v>
      </c>
      <c r="AX599" s="14" t="s">
        <v>83</v>
      </c>
      <c r="AY599" s="174" t="s">
        <v>211</v>
      </c>
    </row>
    <row r="600" spans="1:65" s="2" customFormat="1" ht="24.25" customHeight="1">
      <c r="A600" s="32"/>
      <c r="B600" s="150"/>
      <c r="C600" s="189" t="s">
        <v>945</v>
      </c>
      <c r="D600" s="189" t="s">
        <v>514</v>
      </c>
      <c r="E600" s="190" t="s">
        <v>946</v>
      </c>
      <c r="F600" s="191" t="s">
        <v>947</v>
      </c>
      <c r="G600" s="192" t="s">
        <v>135</v>
      </c>
      <c r="H600" s="193">
        <v>9</v>
      </c>
      <c r="I600" s="194"/>
      <c r="J600" s="193">
        <f>ROUND(I600*H600,3)</f>
        <v>0</v>
      </c>
      <c r="K600" s="195"/>
      <c r="L600" s="196"/>
      <c r="M600" s="197" t="s">
        <v>1</v>
      </c>
      <c r="N600" s="198" t="s">
        <v>42</v>
      </c>
      <c r="O600" s="58"/>
      <c r="P600" s="160">
        <f>O600*H600</f>
        <v>0</v>
      </c>
      <c r="Q600" s="160">
        <v>6.4999999999999997E-4</v>
      </c>
      <c r="R600" s="160">
        <f>Q600*H600</f>
        <v>5.8499999999999993E-3</v>
      </c>
      <c r="S600" s="160">
        <v>0</v>
      </c>
      <c r="T600" s="161">
        <f>S600*H600</f>
        <v>0</v>
      </c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R600" s="162" t="s">
        <v>417</v>
      </c>
      <c r="AT600" s="162" t="s">
        <v>514</v>
      </c>
      <c r="AU600" s="162" t="s">
        <v>89</v>
      </c>
      <c r="AY600" s="17" t="s">
        <v>211</v>
      </c>
      <c r="BE600" s="163">
        <f>IF(N600="základná",J600,0)</f>
        <v>0</v>
      </c>
      <c r="BF600" s="163">
        <f>IF(N600="znížená",J600,0)</f>
        <v>0</v>
      </c>
      <c r="BG600" s="163">
        <f>IF(N600="zákl. prenesená",J600,0)</f>
        <v>0</v>
      </c>
      <c r="BH600" s="163">
        <f>IF(N600="zníž. prenesená",J600,0)</f>
        <v>0</v>
      </c>
      <c r="BI600" s="163">
        <f>IF(N600="nulová",J600,0)</f>
        <v>0</v>
      </c>
      <c r="BJ600" s="17" t="s">
        <v>89</v>
      </c>
      <c r="BK600" s="164">
        <f>ROUND(I600*H600,3)</f>
        <v>0</v>
      </c>
      <c r="BL600" s="17" t="s">
        <v>315</v>
      </c>
      <c r="BM600" s="162" t="s">
        <v>948</v>
      </c>
    </row>
    <row r="601" spans="1:65" s="2" customFormat="1" ht="38" customHeight="1">
      <c r="A601" s="32"/>
      <c r="B601" s="150"/>
      <c r="C601" s="151" t="s">
        <v>949</v>
      </c>
      <c r="D601" s="151" t="s">
        <v>213</v>
      </c>
      <c r="E601" s="152" t="s">
        <v>950</v>
      </c>
      <c r="F601" s="153" t="s">
        <v>951</v>
      </c>
      <c r="G601" s="154" t="s">
        <v>582</v>
      </c>
      <c r="H601" s="155">
        <v>42.5</v>
      </c>
      <c r="I601" s="156"/>
      <c r="J601" s="155">
        <f>ROUND(I601*H601,3)</f>
        <v>0</v>
      </c>
      <c r="K601" s="157"/>
      <c r="L601" s="33"/>
      <c r="M601" s="158" t="s">
        <v>1</v>
      </c>
      <c r="N601" s="159" t="s">
        <v>42</v>
      </c>
      <c r="O601" s="58"/>
      <c r="P601" s="160">
        <f>O601*H601</f>
        <v>0</v>
      </c>
      <c r="Q601" s="160">
        <v>5.0000000000000002E-5</v>
      </c>
      <c r="R601" s="160">
        <f>Q601*H601</f>
        <v>2.1250000000000002E-3</v>
      </c>
      <c r="S601" s="160">
        <v>0</v>
      </c>
      <c r="T601" s="161">
        <f>S601*H601</f>
        <v>0</v>
      </c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R601" s="162" t="s">
        <v>315</v>
      </c>
      <c r="AT601" s="162" t="s">
        <v>213</v>
      </c>
      <c r="AU601" s="162" t="s">
        <v>89</v>
      </c>
      <c r="AY601" s="17" t="s">
        <v>211</v>
      </c>
      <c r="BE601" s="163">
        <f>IF(N601="základná",J601,0)</f>
        <v>0</v>
      </c>
      <c r="BF601" s="163">
        <f>IF(N601="znížená",J601,0)</f>
        <v>0</v>
      </c>
      <c r="BG601" s="163">
        <f>IF(N601="zákl. prenesená",J601,0)</f>
        <v>0</v>
      </c>
      <c r="BH601" s="163">
        <f>IF(N601="zníž. prenesená",J601,0)</f>
        <v>0</v>
      </c>
      <c r="BI601" s="163">
        <f>IF(N601="nulová",J601,0)</f>
        <v>0</v>
      </c>
      <c r="BJ601" s="17" t="s">
        <v>89</v>
      </c>
      <c r="BK601" s="164">
        <f>ROUND(I601*H601,3)</f>
        <v>0</v>
      </c>
      <c r="BL601" s="17" t="s">
        <v>315</v>
      </c>
      <c r="BM601" s="162" t="s">
        <v>952</v>
      </c>
    </row>
    <row r="602" spans="1:65" s="14" customFormat="1" ht="12">
      <c r="B602" s="173"/>
      <c r="D602" s="166" t="s">
        <v>219</v>
      </c>
      <c r="E602" s="174" t="s">
        <v>1</v>
      </c>
      <c r="F602" s="175" t="s">
        <v>953</v>
      </c>
      <c r="H602" s="176">
        <v>42.5</v>
      </c>
      <c r="I602" s="177"/>
      <c r="L602" s="173"/>
      <c r="M602" s="178"/>
      <c r="N602" s="179"/>
      <c r="O602" s="179"/>
      <c r="P602" s="179"/>
      <c r="Q602" s="179"/>
      <c r="R602" s="179"/>
      <c r="S602" s="179"/>
      <c r="T602" s="180"/>
      <c r="AT602" s="174" t="s">
        <v>219</v>
      </c>
      <c r="AU602" s="174" t="s">
        <v>89</v>
      </c>
      <c r="AV602" s="14" t="s">
        <v>89</v>
      </c>
      <c r="AW602" s="14" t="s">
        <v>30</v>
      </c>
      <c r="AX602" s="14" t="s">
        <v>83</v>
      </c>
      <c r="AY602" s="174" t="s">
        <v>211</v>
      </c>
    </row>
    <row r="603" spans="1:65" s="2" customFormat="1" ht="14.5" customHeight="1">
      <c r="A603" s="32"/>
      <c r="B603" s="150"/>
      <c r="C603" s="189" t="s">
        <v>954</v>
      </c>
      <c r="D603" s="189" t="s">
        <v>514</v>
      </c>
      <c r="E603" s="190" t="s">
        <v>955</v>
      </c>
      <c r="F603" s="191" t="s">
        <v>956</v>
      </c>
      <c r="G603" s="192" t="s">
        <v>135</v>
      </c>
      <c r="H603" s="193">
        <v>340</v>
      </c>
      <c r="I603" s="194"/>
      <c r="J603" s="193">
        <f>ROUND(I603*H603,3)</f>
        <v>0</v>
      </c>
      <c r="K603" s="195"/>
      <c r="L603" s="196"/>
      <c r="M603" s="197" t="s">
        <v>1</v>
      </c>
      <c r="N603" s="198" t="s">
        <v>42</v>
      </c>
      <c r="O603" s="58"/>
      <c r="P603" s="160">
        <f>O603*H603</f>
        <v>0</v>
      </c>
      <c r="Q603" s="160">
        <v>3.5E-4</v>
      </c>
      <c r="R603" s="160">
        <f>Q603*H603</f>
        <v>0.11899999999999999</v>
      </c>
      <c r="S603" s="160">
        <v>0</v>
      </c>
      <c r="T603" s="161">
        <f>S603*H603</f>
        <v>0</v>
      </c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R603" s="162" t="s">
        <v>417</v>
      </c>
      <c r="AT603" s="162" t="s">
        <v>514</v>
      </c>
      <c r="AU603" s="162" t="s">
        <v>89</v>
      </c>
      <c r="AY603" s="17" t="s">
        <v>211</v>
      </c>
      <c r="BE603" s="163">
        <f>IF(N603="základná",J603,0)</f>
        <v>0</v>
      </c>
      <c r="BF603" s="163">
        <f>IF(N603="znížená",J603,0)</f>
        <v>0</v>
      </c>
      <c r="BG603" s="163">
        <f>IF(N603="zákl. prenesená",J603,0)</f>
        <v>0</v>
      </c>
      <c r="BH603" s="163">
        <f>IF(N603="zníž. prenesená",J603,0)</f>
        <v>0</v>
      </c>
      <c r="BI603" s="163">
        <f>IF(N603="nulová",J603,0)</f>
        <v>0</v>
      </c>
      <c r="BJ603" s="17" t="s">
        <v>89</v>
      </c>
      <c r="BK603" s="164">
        <f>ROUND(I603*H603,3)</f>
        <v>0</v>
      </c>
      <c r="BL603" s="17" t="s">
        <v>315</v>
      </c>
      <c r="BM603" s="162" t="s">
        <v>957</v>
      </c>
    </row>
    <row r="604" spans="1:65" s="2" customFormat="1" ht="38" customHeight="1">
      <c r="A604" s="32"/>
      <c r="B604" s="150"/>
      <c r="C604" s="151" t="s">
        <v>958</v>
      </c>
      <c r="D604" s="151" t="s">
        <v>213</v>
      </c>
      <c r="E604" s="152" t="s">
        <v>959</v>
      </c>
      <c r="F604" s="153" t="s">
        <v>960</v>
      </c>
      <c r="G604" s="154" t="s">
        <v>582</v>
      </c>
      <c r="H604" s="155">
        <v>42.5</v>
      </c>
      <c r="I604" s="156"/>
      <c r="J604" s="155">
        <f>ROUND(I604*H604,3)</f>
        <v>0</v>
      </c>
      <c r="K604" s="157"/>
      <c r="L604" s="33"/>
      <c r="M604" s="158" t="s">
        <v>1</v>
      </c>
      <c r="N604" s="159" t="s">
        <v>42</v>
      </c>
      <c r="O604" s="58"/>
      <c r="P604" s="160">
        <f>O604*H604</f>
        <v>0</v>
      </c>
      <c r="Q604" s="160">
        <v>2.9999999999999997E-4</v>
      </c>
      <c r="R604" s="160">
        <f>Q604*H604</f>
        <v>1.2749999999999999E-2</v>
      </c>
      <c r="S604" s="160">
        <v>0</v>
      </c>
      <c r="T604" s="161">
        <f>S604*H604</f>
        <v>0</v>
      </c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R604" s="162" t="s">
        <v>315</v>
      </c>
      <c r="AT604" s="162" t="s">
        <v>213</v>
      </c>
      <c r="AU604" s="162" t="s">
        <v>89</v>
      </c>
      <c r="AY604" s="17" t="s">
        <v>211</v>
      </c>
      <c r="BE604" s="163">
        <f>IF(N604="základná",J604,0)</f>
        <v>0</v>
      </c>
      <c r="BF604" s="163">
        <f>IF(N604="znížená",J604,0)</f>
        <v>0</v>
      </c>
      <c r="BG604" s="163">
        <f>IF(N604="zákl. prenesená",J604,0)</f>
        <v>0</v>
      </c>
      <c r="BH604" s="163">
        <f>IF(N604="zníž. prenesená",J604,0)</f>
        <v>0</v>
      </c>
      <c r="BI604" s="163">
        <f>IF(N604="nulová",J604,0)</f>
        <v>0</v>
      </c>
      <c r="BJ604" s="17" t="s">
        <v>89</v>
      </c>
      <c r="BK604" s="164">
        <f>ROUND(I604*H604,3)</f>
        <v>0</v>
      </c>
      <c r="BL604" s="17" t="s">
        <v>315</v>
      </c>
      <c r="BM604" s="162" t="s">
        <v>961</v>
      </c>
    </row>
    <row r="605" spans="1:65" s="14" customFormat="1" ht="12">
      <c r="B605" s="173"/>
      <c r="D605" s="166" t="s">
        <v>219</v>
      </c>
      <c r="E605" s="174" t="s">
        <v>1</v>
      </c>
      <c r="F605" s="175" t="s">
        <v>962</v>
      </c>
      <c r="H605" s="176">
        <v>42.5</v>
      </c>
      <c r="I605" s="177"/>
      <c r="L605" s="173"/>
      <c r="M605" s="178"/>
      <c r="N605" s="179"/>
      <c r="O605" s="179"/>
      <c r="P605" s="179"/>
      <c r="Q605" s="179"/>
      <c r="R605" s="179"/>
      <c r="S605" s="179"/>
      <c r="T605" s="180"/>
      <c r="AT605" s="174" t="s">
        <v>219</v>
      </c>
      <c r="AU605" s="174" t="s">
        <v>89</v>
      </c>
      <c r="AV605" s="14" t="s">
        <v>89</v>
      </c>
      <c r="AW605" s="14" t="s">
        <v>30</v>
      </c>
      <c r="AX605" s="14" t="s">
        <v>83</v>
      </c>
      <c r="AY605" s="174" t="s">
        <v>211</v>
      </c>
    </row>
    <row r="606" spans="1:65" s="2" customFormat="1" ht="14.5" customHeight="1">
      <c r="A606" s="32"/>
      <c r="B606" s="150"/>
      <c r="C606" s="189" t="s">
        <v>963</v>
      </c>
      <c r="D606" s="189" t="s">
        <v>514</v>
      </c>
      <c r="E606" s="190" t="s">
        <v>955</v>
      </c>
      <c r="F606" s="191" t="s">
        <v>956</v>
      </c>
      <c r="G606" s="192" t="s">
        <v>135</v>
      </c>
      <c r="H606" s="193">
        <v>340</v>
      </c>
      <c r="I606" s="194"/>
      <c r="J606" s="193">
        <f>ROUND(I606*H606,3)</f>
        <v>0</v>
      </c>
      <c r="K606" s="195"/>
      <c r="L606" s="196"/>
      <c r="M606" s="197" t="s">
        <v>1</v>
      </c>
      <c r="N606" s="198" t="s">
        <v>42</v>
      </c>
      <c r="O606" s="58"/>
      <c r="P606" s="160">
        <f>O606*H606</f>
        <v>0</v>
      </c>
      <c r="Q606" s="160">
        <v>3.5E-4</v>
      </c>
      <c r="R606" s="160">
        <f>Q606*H606</f>
        <v>0.11899999999999999</v>
      </c>
      <c r="S606" s="160">
        <v>0</v>
      </c>
      <c r="T606" s="161">
        <f>S606*H606</f>
        <v>0</v>
      </c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R606" s="162" t="s">
        <v>417</v>
      </c>
      <c r="AT606" s="162" t="s">
        <v>514</v>
      </c>
      <c r="AU606" s="162" t="s">
        <v>89</v>
      </c>
      <c r="AY606" s="17" t="s">
        <v>211</v>
      </c>
      <c r="BE606" s="163">
        <f>IF(N606="základná",J606,0)</f>
        <v>0</v>
      </c>
      <c r="BF606" s="163">
        <f>IF(N606="znížená",J606,0)</f>
        <v>0</v>
      </c>
      <c r="BG606" s="163">
        <f>IF(N606="zákl. prenesená",J606,0)</f>
        <v>0</v>
      </c>
      <c r="BH606" s="163">
        <f>IF(N606="zníž. prenesená",J606,0)</f>
        <v>0</v>
      </c>
      <c r="BI606" s="163">
        <f>IF(N606="nulová",J606,0)</f>
        <v>0</v>
      </c>
      <c r="BJ606" s="17" t="s">
        <v>89</v>
      </c>
      <c r="BK606" s="164">
        <f>ROUND(I606*H606,3)</f>
        <v>0</v>
      </c>
      <c r="BL606" s="17" t="s">
        <v>315</v>
      </c>
      <c r="BM606" s="162" t="s">
        <v>964</v>
      </c>
    </row>
    <row r="607" spans="1:65" s="2" customFormat="1" ht="24.25" customHeight="1">
      <c r="A607" s="32"/>
      <c r="B607" s="150"/>
      <c r="C607" s="151" t="s">
        <v>965</v>
      </c>
      <c r="D607" s="151" t="s">
        <v>213</v>
      </c>
      <c r="E607" s="152" t="s">
        <v>966</v>
      </c>
      <c r="F607" s="153" t="s">
        <v>967</v>
      </c>
      <c r="G607" s="154" t="s">
        <v>216</v>
      </c>
      <c r="H607" s="155">
        <v>202.363</v>
      </c>
      <c r="I607" s="156"/>
      <c r="J607" s="155">
        <f>ROUND(I607*H607,3)</f>
        <v>0</v>
      </c>
      <c r="K607" s="157"/>
      <c r="L607" s="33"/>
      <c r="M607" s="158" t="s">
        <v>1</v>
      </c>
      <c r="N607" s="159" t="s">
        <v>42</v>
      </c>
      <c r="O607" s="58"/>
      <c r="P607" s="160">
        <f>O607*H607</f>
        <v>0</v>
      </c>
      <c r="Q607" s="160">
        <v>0</v>
      </c>
      <c r="R607" s="160">
        <f>Q607*H607</f>
        <v>0</v>
      </c>
      <c r="S607" s="160">
        <v>0</v>
      </c>
      <c r="T607" s="161">
        <f>S607*H607</f>
        <v>0</v>
      </c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R607" s="162" t="s">
        <v>315</v>
      </c>
      <c r="AT607" s="162" t="s">
        <v>213</v>
      </c>
      <c r="AU607" s="162" t="s">
        <v>89</v>
      </c>
      <c r="AY607" s="17" t="s">
        <v>211</v>
      </c>
      <c r="BE607" s="163">
        <f>IF(N607="základná",J607,0)</f>
        <v>0</v>
      </c>
      <c r="BF607" s="163">
        <f>IF(N607="znížená",J607,0)</f>
        <v>0</v>
      </c>
      <c r="BG607" s="163">
        <f>IF(N607="zákl. prenesená",J607,0)</f>
        <v>0</v>
      </c>
      <c r="BH607" s="163">
        <f>IF(N607="zníž. prenesená",J607,0)</f>
        <v>0</v>
      </c>
      <c r="BI607" s="163">
        <f>IF(N607="nulová",J607,0)</f>
        <v>0</v>
      </c>
      <c r="BJ607" s="17" t="s">
        <v>89</v>
      </c>
      <c r="BK607" s="164">
        <f>ROUND(I607*H607,3)</f>
        <v>0</v>
      </c>
      <c r="BL607" s="17" t="s">
        <v>315</v>
      </c>
      <c r="BM607" s="162" t="s">
        <v>968</v>
      </c>
    </row>
    <row r="608" spans="1:65" s="14" customFormat="1" ht="12">
      <c r="B608" s="173"/>
      <c r="D608" s="166" t="s">
        <v>219</v>
      </c>
      <c r="E608" s="174" t="s">
        <v>1</v>
      </c>
      <c r="F608" s="175" t="s">
        <v>917</v>
      </c>
      <c r="H608" s="176">
        <v>202.363</v>
      </c>
      <c r="I608" s="177"/>
      <c r="L608" s="173"/>
      <c r="M608" s="178"/>
      <c r="N608" s="179"/>
      <c r="O608" s="179"/>
      <c r="P608" s="179"/>
      <c r="Q608" s="179"/>
      <c r="R608" s="179"/>
      <c r="S608" s="179"/>
      <c r="T608" s="180"/>
      <c r="AT608" s="174" t="s">
        <v>219</v>
      </c>
      <c r="AU608" s="174" t="s">
        <v>89</v>
      </c>
      <c r="AV608" s="14" t="s">
        <v>89</v>
      </c>
      <c r="AW608" s="14" t="s">
        <v>30</v>
      </c>
      <c r="AX608" s="14" t="s">
        <v>83</v>
      </c>
      <c r="AY608" s="174" t="s">
        <v>211</v>
      </c>
    </row>
    <row r="609" spans="1:65" s="2" customFormat="1" ht="14.5" customHeight="1">
      <c r="A609" s="32"/>
      <c r="B609" s="150"/>
      <c r="C609" s="189" t="s">
        <v>969</v>
      </c>
      <c r="D609" s="189" t="s">
        <v>514</v>
      </c>
      <c r="E609" s="190" t="s">
        <v>970</v>
      </c>
      <c r="F609" s="191" t="s">
        <v>971</v>
      </c>
      <c r="G609" s="192" t="s">
        <v>216</v>
      </c>
      <c r="H609" s="193">
        <v>232.71700000000001</v>
      </c>
      <c r="I609" s="194"/>
      <c r="J609" s="193">
        <f>ROUND(I609*H609,3)</f>
        <v>0</v>
      </c>
      <c r="K609" s="195"/>
      <c r="L609" s="196"/>
      <c r="M609" s="197" t="s">
        <v>1</v>
      </c>
      <c r="N609" s="198" t="s">
        <v>42</v>
      </c>
      <c r="O609" s="58"/>
      <c r="P609" s="160">
        <f>O609*H609</f>
        <v>0</v>
      </c>
      <c r="Q609" s="160">
        <v>2.9999999999999997E-4</v>
      </c>
      <c r="R609" s="160">
        <f>Q609*H609</f>
        <v>6.9815099999999991E-2</v>
      </c>
      <c r="S609" s="160">
        <v>0</v>
      </c>
      <c r="T609" s="161">
        <f>S609*H609</f>
        <v>0</v>
      </c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R609" s="162" t="s">
        <v>417</v>
      </c>
      <c r="AT609" s="162" t="s">
        <v>514</v>
      </c>
      <c r="AU609" s="162" t="s">
        <v>89</v>
      </c>
      <c r="AY609" s="17" t="s">
        <v>211</v>
      </c>
      <c r="BE609" s="163">
        <f>IF(N609="základná",J609,0)</f>
        <v>0</v>
      </c>
      <c r="BF609" s="163">
        <f>IF(N609="znížená",J609,0)</f>
        <v>0</v>
      </c>
      <c r="BG609" s="163">
        <f>IF(N609="zákl. prenesená",J609,0)</f>
        <v>0</v>
      </c>
      <c r="BH609" s="163">
        <f>IF(N609="zníž. prenesená",J609,0)</f>
        <v>0</v>
      </c>
      <c r="BI609" s="163">
        <f>IF(N609="nulová",J609,0)</f>
        <v>0</v>
      </c>
      <c r="BJ609" s="17" t="s">
        <v>89</v>
      </c>
      <c r="BK609" s="164">
        <f>ROUND(I609*H609,3)</f>
        <v>0</v>
      </c>
      <c r="BL609" s="17" t="s">
        <v>315</v>
      </c>
      <c r="BM609" s="162" t="s">
        <v>972</v>
      </c>
    </row>
    <row r="610" spans="1:65" s="14" customFormat="1" ht="12">
      <c r="B610" s="173"/>
      <c r="D610" s="166" t="s">
        <v>219</v>
      </c>
      <c r="F610" s="175" t="s">
        <v>973</v>
      </c>
      <c r="H610" s="176">
        <v>232.71700000000001</v>
      </c>
      <c r="I610" s="177"/>
      <c r="L610" s="173"/>
      <c r="M610" s="178"/>
      <c r="N610" s="179"/>
      <c r="O610" s="179"/>
      <c r="P610" s="179"/>
      <c r="Q610" s="179"/>
      <c r="R610" s="179"/>
      <c r="S610" s="179"/>
      <c r="T610" s="180"/>
      <c r="AT610" s="174" t="s">
        <v>219</v>
      </c>
      <c r="AU610" s="174" t="s">
        <v>89</v>
      </c>
      <c r="AV610" s="14" t="s">
        <v>89</v>
      </c>
      <c r="AW610" s="14" t="s">
        <v>3</v>
      </c>
      <c r="AX610" s="14" t="s">
        <v>83</v>
      </c>
      <c r="AY610" s="174" t="s">
        <v>211</v>
      </c>
    </row>
    <row r="611" spans="1:65" s="2" customFormat="1" ht="24.25" customHeight="1">
      <c r="A611" s="32"/>
      <c r="B611" s="150"/>
      <c r="C611" s="151" t="s">
        <v>974</v>
      </c>
      <c r="D611" s="151" t="s">
        <v>213</v>
      </c>
      <c r="E611" s="152" t="s">
        <v>975</v>
      </c>
      <c r="F611" s="153" t="s">
        <v>976</v>
      </c>
      <c r="G611" s="154" t="s">
        <v>582</v>
      </c>
      <c r="H611" s="155">
        <v>82.98</v>
      </c>
      <c r="I611" s="156"/>
      <c r="J611" s="155">
        <f>ROUND(I611*H611,3)</f>
        <v>0</v>
      </c>
      <c r="K611" s="157"/>
      <c r="L611" s="33"/>
      <c r="M611" s="158" t="s">
        <v>1</v>
      </c>
      <c r="N611" s="159" t="s">
        <v>42</v>
      </c>
      <c r="O611" s="58"/>
      <c r="P611" s="160">
        <f>O611*H611</f>
        <v>0</v>
      </c>
      <c r="Q611" s="160">
        <v>3.0000000000000001E-5</v>
      </c>
      <c r="R611" s="160">
        <f>Q611*H611</f>
        <v>2.4894000000000001E-3</v>
      </c>
      <c r="S611" s="160">
        <v>0</v>
      </c>
      <c r="T611" s="161">
        <f>S611*H611</f>
        <v>0</v>
      </c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R611" s="162" t="s">
        <v>315</v>
      </c>
      <c r="AT611" s="162" t="s">
        <v>213</v>
      </c>
      <c r="AU611" s="162" t="s">
        <v>89</v>
      </c>
      <c r="AY611" s="17" t="s">
        <v>211</v>
      </c>
      <c r="BE611" s="163">
        <f>IF(N611="základná",J611,0)</f>
        <v>0</v>
      </c>
      <c r="BF611" s="163">
        <f>IF(N611="znížená",J611,0)</f>
        <v>0</v>
      </c>
      <c r="BG611" s="163">
        <f>IF(N611="zákl. prenesená",J611,0)</f>
        <v>0</v>
      </c>
      <c r="BH611" s="163">
        <f>IF(N611="zníž. prenesená",J611,0)</f>
        <v>0</v>
      </c>
      <c r="BI611" s="163">
        <f>IF(N611="nulová",J611,0)</f>
        <v>0</v>
      </c>
      <c r="BJ611" s="17" t="s">
        <v>89</v>
      </c>
      <c r="BK611" s="164">
        <f>ROUND(I611*H611,3)</f>
        <v>0</v>
      </c>
      <c r="BL611" s="17" t="s">
        <v>315</v>
      </c>
      <c r="BM611" s="162" t="s">
        <v>977</v>
      </c>
    </row>
    <row r="612" spans="1:65" s="13" customFormat="1" ht="12">
      <c r="B612" s="165"/>
      <c r="D612" s="166" t="s">
        <v>219</v>
      </c>
      <c r="E612" s="167" t="s">
        <v>1</v>
      </c>
      <c r="F612" s="168" t="s">
        <v>978</v>
      </c>
      <c r="H612" s="167" t="s">
        <v>1</v>
      </c>
      <c r="I612" s="169"/>
      <c r="L612" s="165"/>
      <c r="M612" s="170"/>
      <c r="N612" s="171"/>
      <c r="O612" s="171"/>
      <c r="P612" s="171"/>
      <c r="Q612" s="171"/>
      <c r="R612" s="171"/>
      <c r="S612" s="171"/>
      <c r="T612" s="172"/>
      <c r="AT612" s="167" t="s">
        <v>219</v>
      </c>
      <c r="AU612" s="167" t="s">
        <v>89</v>
      </c>
      <c r="AV612" s="13" t="s">
        <v>83</v>
      </c>
      <c r="AW612" s="13" t="s">
        <v>30</v>
      </c>
      <c r="AX612" s="13" t="s">
        <v>76</v>
      </c>
      <c r="AY612" s="167" t="s">
        <v>211</v>
      </c>
    </row>
    <row r="613" spans="1:65" s="14" customFormat="1" ht="12">
      <c r="B613" s="173"/>
      <c r="D613" s="166" t="s">
        <v>219</v>
      </c>
      <c r="E613" s="174" t="s">
        <v>1</v>
      </c>
      <c r="F613" s="175" t="s">
        <v>979</v>
      </c>
      <c r="H613" s="176">
        <v>82.98</v>
      </c>
      <c r="I613" s="177"/>
      <c r="L613" s="173"/>
      <c r="M613" s="178"/>
      <c r="N613" s="179"/>
      <c r="O613" s="179"/>
      <c r="P613" s="179"/>
      <c r="Q613" s="179"/>
      <c r="R613" s="179"/>
      <c r="S613" s="179"/>
      <c r="T613" s="180"/>
      <c r="AT613" s="174" t="s">
        <v>219</v>
      </c>
      <c r="AU613" s="174" t="s">
        <v>89</v>
      </c>
      <c r="AV613" s="14" t="s">
        <v>89</v>
      </c>
      <c r="AW613" s="14" t="s">
        <v>30</v>
      </c>
      <c r="AX613" s="14" t="s">
        <v>83</v>
      </c>
      <c r="AY613" s="174" t="s">
        <v>211</v>
      </c>
    </row>
    <row r="614" spans="1:65" s="2" customFormat="1" ht="14.5" customHeight="1">
      <c r="A614" s="32"/>
      <c r="B614" s="150"/>
      <c r="C614" s="189" t="s">
        <v>980</v>
      </c>
      <c r="D614" s="189" t="s">
        <v>514</v>
      </c>
      <c r="E614" s="190" t="s">
        <v>928</v>
      </c>
      <c r="F614" s="191" t="s">
        <v>929</v>
      </c>
      <c r="G614" s="192" t="s">
        <v>135</v>
      </c>
      <c r="H614" s="193">
        <v>663.84</v>
      </c>
      <c r="I614" s="194"/>
      <c r="J614" s="193">
        <f>ROUND(I614*H614,3)</f>
        <v>0</v>
      </c>
      <c r="K614" s="195"/>
      <c r="L614" s="196"/>
      <c r="M614" s="197" t="s">
        <v>1</v>
      </c>
      <c r="N614" s="198" t="s">
        <v>42</v>
      </c>
      <c r="O614" s="58"/>
      <c r="P614" s="160">
        <f>O614*H614</f>
        <v>0</v>
      </c>
      <c r="Q614" s="160">
        <v>2.0000000000000001E-4</v>
      </c>
      <c r="R614" s="160">
        <f>Q614*H614</f>
        <v>0.13276800000000002</v>
      </c>
      <c r="S614" s="160">
        <v>0</v>
      </c>
      <c r="T614" s="161">
        <f>S614*H614</f>
        <v>0</v>
      </c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R614" s="162" t="s">
        <v>417</v>
      </c>
      <c r="AT614" s="162" t="s">
        <v>514</v>
      </c>
      <c r="AU614" s="162" t="s">
        <v>89</v>
      </c>
      <c r="AY614" s="17" t="s">
        <v>211</v>
      </c>
      <c r="BE614" s="163">
        <f>IF(N614="základná",J614,0)</f>
        <v>0</v>
      </c>
      <c r="BF614" s="163">
        <f>IF(N614="znížená",J614,0)</f>
        <v>0</v>
      </c>
      <c r="BG614" s="163">
        <f>IF(N614="zákl. prenesená",J614,0)</f>
        <v>0</v>
      </c>
      <c r="BH614" s="163">
        <f>IF(N614="zníž. prenesená",J614,0)</f>
        <v>0</v>
      </c>
      <c r="BI614" s="163">
        <f>IF(N614="nulová",J614,0)</f>
        <v>0</v>
      </c>
      <c r="BJ614" s="17" t="s">
        <v>89</v>
      </c>
      <c r="BK614" s="164">
        <f>ROUND(I614*H614,3)</f>
        <v>0</v>
      </c>
      <c r="BL614" s="17" t="s">
        <v>315</v>
      </c>
      <c r="BM614" s="162" t="s">
        <v>981</v>
      </c>
    </row>
    <row r="615" spans="1:65" s="2" customFormat="1" ht="14.5" customHeight="1">
      <c r="A615" s="32"/>
      <c r="B615" s="150"/>
      <c r="C615" s="189" t="s">
        <v>982</v>
      </c>
      <c r="D615" s="189" t="s">
        <v>514</v>
      </c>
      <c r="E615" s="190" t="s">
        <v>983</v>
      </c>
      <c r="F615" s="191" t="s">
        <v>984</v>
      </c>
      <c r="G615" s="192" t="s">
        <v>216</v>
      </c>
      <c r="H615" s="193">
        <v>34.021999999999998</v>
      </c>
      <c r="I615" s="194"/>
      <c r="J615" s="193">
        <f>ROUND(I615*H615,3)</f>
        <v>0</v>
      </c>
      <c r="K615" s="195"/>
      <c r="L615" s="196"/>
      <c r="M615" s="197" t="s">
        <v>1</v>
      </c>
      <c r="N615" s="198" t="s">
        <v>42</v>
      </c>
      <c r="O615" s="58"/>
      <c r="P615" s="160">
        <f>O615*H615</f>
        <v>0</v>
      </c>
      <c r="Q615" s="160">
        <v>9.6799999999999994E-3</v>
      </c>
      <c r="R615" s="160">
        <f>Q615*H615</f>
        <v>0.32933295999999995</v>
      </c>
      <c r="S615" s="160">
        <v>0</v>
      </c>
      <c r="T615" s="161">
        <f>S615*H615</f>
        <v>0</v>
      </c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R615" s="162" t="s">
        <v>417</v>
      </c>
      <c r="AT615" s="162" t="s">
        <v>514</v>
      </c>
      <c r="AU615" s="162" t="s">
        <v>89</v>
      </c>
      <c r="AY615" s="17" t="s">
        <v>211</v>
      </c>
      <c r="BE615" s="163">
        <f>IF(N615="základná",J615,0)</f>
        <v>0</v>
      </c>
      <c r="BF615" s="163">
        <f>IF(N615="znížená",J615,0)</f>
        <v>0</v>
      </c>
      <c r="BG615" s="163">
        <f>IF(N615="zákl. prenesená",J615,0)</f>
        <v>0</v>
      </c>
      <c r="BH615" s="163">
        <f>IF(N615="zníž. prenesená",J615,0)</f>
        <v>0</v>
      </c>
      <c r="BI615" s="163">
        <f>IF(N615="nulová",J615,0)</f>
        <v>0</v>
      </c>
      <c r="BJ615" s="17" t="s">
        <v>89</v>
      </c>
      <c r="BK615" s="164">
        <f>ROUND(I615*H615,3)</f>
        <v>0</v>
      </c>
      <c r="BL615" s="17" t="s">
        <v>315</v>
      </c>
      <c r="BM615" s="162" t="s">
        <v>985</v>
      </c>
    </row>
    <row r="616" spans="1:65" s="2" customFormat="1" ht="24.25" customHeight="1">
      <c r="A616" s="32"/>
      <c r="B616" s="150"/>
      <c r="C616" s="151" t="s">
        <v>986</v>
      </c>
      <c r="D616" s="151" t="s">
        <v>213</v>
      </c>
      <c r="E616" s="152" t="s">
        <v>987</v>
      </c>
      <c r="F616" s="153" t="s">
        <v>988</v>
      </c>
      <c r="G616" s="154" t="s">
        <v>893</v>
      </c>
      <c r="H616" s="156"/>
      <c r="I616" s="156"/>
      <c r="J616" s="155">
        <f>ROUND(I616*H616,3)</f>
        <v>0</v>
      </c>
      <c r="K616" s="157"/>
      <c r="L616" s="33"/>
      <c r="M616" s="158" t="s">
        <v>1</v>
      </c>
      <c r="N616" s="159" t="s">
        <v>42</v>
      </c>
      <c r="O616" s="58"/>
      <c r="P616" s="160">
        <f>O616*H616</f>
        <v>0</v>
      </c>
      <c r="Q616" s="160">
        <v>0</v>
      </c>
      <c r="R616" s="160">
        <f>Q616*H616</f>
        <v>0</v>
      </c>
      <c r="S616" s="160">
        <v>0</v>
      </c>
      <c r="T616" s="161">
        <f>S616*H616</f>
        <v>0</v>
      </c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R616" s="162" t="s">
        <v>315</v>
      </c>
      <c r="AT616" s="162" t="s">
        <v>213</v>
      </c>
      <c r="AU616" s="162" t="s">
        <v>89</v>
      </c>
      <c r="AY616" s="17" t="s">
        <v>211</v>
      </c>
      <c r="BE616" s="163">
        <f>IF(N616="základná",J616,0)</f>
        <v>0</v>
      </c>
      <c r="BF616" s="163">
        <f>IF(N616="znížená",J616,0)</f>
        <v>0</v>
      </c>
      <c r="BG616" s="163">
        <f>IF(N616="zákl. prenesená",J616,0)</f>
        <v>0</v>
      </c>
      <c r="BH616" s="163">
        <f>IF(N616="zníž. prenesená",J616,0)</f>
        <v>0</v>
      </c>
      <c r="BI616" s="163">
        <f>IF(N616="nulová",J616,0)</f>
        <v>0</v>
      </c>
      <c r="BJ616" s="17" t="s">
        <v>89</v>
      </c>
      <c r="BK616" s="164">
        <f>ROUND(I616*H616,3)</f>
        <v>0</v>
      </c>
      <c r="BL616" s="17" t="s">
        <v>315</v>
      </c>
      <c r="BM616" s="162" t="s">
        <v>989</v>
      </c>
    </row>
    <row r="617" spans="1:65" s="12" customFormat="1" ht="23" customHeight="1">
      <c r="B617" s="137"/>
      <c r="D617" s="138" t="s">
        <v>75</v>
      </c>
      <c r="E617" s="148" t="s">
        <v>990</v>
      </c>
      <c r="F617" s="148" t="s">
        <v>991</v>
      </c>
      <c r="I617" s="140"/>
      <c r="J617" s="149">
        <f>BK617</f>
        <v>0</v>
      </c>
      <c r="L617" s="137"/>
      <c r="M617" s="142"/>
      <c r="N617" s="143"/>
      <c r="O617" s="143"/>
      <c r="P617" s="144">
        <f>SUM(P618:P648)</f>
        <v>0</v>
      </c>
      <c r="Q617" s="143"/>
      <c r="R617" s="144">
        <f>SUM(R618:R648)</f>
        <v>1.90097874</v>
      </c>
      <c r="S617" s="143"/>
      <c r="T617" s="145">
        <f>SUM(T618:T648)</f>
        <v>0</v>
      </c>
      <c r="AR617" s="138" t="s">
        <v>89</v>
      </c>
      <c r="AT617" s="146" t="s">
        <v>75</v>
      </c>
      <c r="AU617" s="146" t="s">
        <v>83</v>
      </c>
      <c r="AY617" s="138" t="s">
        <v>211</v>
      </c>
      <c r="BK617" s="147">
        <f>SUM(BK618:BK648)</f>
        <v>0</v>
      </c>
    </row>
    <row r="618" spans="1:65" s="2" customFormat="1" ht="14.5" customHeight="1">
      <c r="A618" s="32"/>
      <c r="B618" s="150"/>
      <c r="C618" s="151" t="s">
        <v>992</v>
      </c>
      <c r="D618" s="151" t="s">
        <v>213</v>
      </c>
      <c r="E618" s="152" t="s">
        <v>993</v>
      </c>
      <c r="F618" s="153" t="s">
        <v>994</v>
      </c>
      <c r="G618" s="154" t="s">
        <v>216</v>
      </c>
      <c r="H618" s="155">
        <v>159.13999999999999</v>
      </c>
      <c r="I618" s="156"/>
      <c r="J618" s="155">
        <f>ROUND(I618*H618,3)</f>
        <v>0</v>
      </c>
      <c r="K618" s="157"/>
      <c r="L618" s="33"/>
      <c r="M618" s="158" t="s">
        <v>1</v>
      </c>
      <c r="N618" s="159" t="s">
        <v>42</v>
      </c>
      <c r="O618" s="58"/>
      <c r="P618" s="160">
        <f>O618*H618</f>
        <v>0</v>
      </c>
      <c r="Q618" s="160">
        <v>0</v>
      </c>
      <c r="R618" s="160">
        <f>Q618*H618</f>
        <v>0</v>
      </c>
      <c r="S618" s="160">
        <v>0</v>
      </c>
      <c r="T618" s="161">
        <f>S618*H618</f>
        <v>0</v>
      </c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R618" s="162" t="s">
        <v>315</v>
      </c>
      <c r="AT618" s="162" t="s">
        <v>213</v>
      </c>
      <c r="AU618" s="162" t="s">
        <v>89</v>
      </c>
      <c r="AY618" s="17" t="s">
        <v>211</v>
      </c>
      <c r="BE618" s="163">
        <f>IF(N618="základná",J618,0)</f>
        <v>0</v>
      </c>
      <c r="BF618" s="163">
        <f>IF(N618="znížená",J618,0)</f>
        <v>0</v>
      </c>
      <c r="BG618" s="163">
        <f>IF(N618="zákl. prenesená",J618,0)</f>
        <v>0</v>
      </c>
      <c r="BH618" s="163">
        <f>IF(N618="zníž. prenesená",J618,0)</f>
        <v>0</v>
      </c>
      <c r="BI618" s="163">
        <f>IF(N618="nulová",J618,0)</f>
        <v>0</v>
      </c>
      <c r="BJ618" s="17" t="s">
        <v>89</v>
      </c>
      <c r="BK618" s="164">
        <f>ROUND(I618*H618,3)</f>
        <v>0</v>
      </c>
      <c r="BL618" s="17" t="s">
        <v>315</v>
      </c>
      <c r="BM618" s="162" t="s">
        <v>995</v>
      </c>
    </row>
    <row r="619" spans="1:65" s="14" customFormat="1" ht="12">
      <c r="B619" s="173"/>
      <c r="D619" s="166" t="s">
        <v>219</v>
      </c>
      <c r="E619" s="174" t="s">
        <v>1</v>
      </c>
      <c r="F619" s="175" t="s">
        <v>996</v>
      </c>
      <c r="H619" s="176">
        <v>159.13999999999999</v>
      </c>
      <c r="I619" s="177"/>
      <c r="L619" s="173"/>
      <c r="M619" s="178"/>
      <c r="N619" s="179"/>
      <c r="O619" s="179"/>
      <c r="P619" s="179"/>
      <c r="Q619" s="179"/>
      <c r="R619" s="179"/>
      <c r="S619" s="179"/>
      <c r="T619" s="180"/>
      <c r="AT619" s="174" t="s">
        <v>219</v>
      </c>
      <c r="AU619" s="174" t="s">
        <v>89</v>
      </c>
      <c r="AV619" s="14" t="s">
        <v>89</v>
      </c>
      <c r="AW619" s="14" t="s">
        <v>30</v>
      </c>
      <c r="AX619" s="14" t="s">
        <v>83</v>
      </c>
      <c r="AY619" s="174" t="s">
        <v>211</v>
      </c>
    </row>
    <row r="620" spans="1:65" s="2" customFormat="1" ht="14.5" customHeight="1">
      <c r="A620" s="32"/>
      <c r="B620" s="150"/>
      <c r="C620" s="189" t="s">
        <v>997</v>
      </c>
      <c r="D620" s="189" t="s">
        <v>514</v>
      </c>
      <c r="E620" s="190" t="s">
        <v>998</v>
      </c>
      <c r="F620" s="191" t="s">
        <v>999</v>
      </c>
      <c r="G620" s="192" t="s">
        <v>216</v>
      </c>
      <c r="H620" s="193">
        <v>183.011</v>
      </c>
      <c r="I620" s="194"/>
      <c r="J620" s="193">
        <f>ROUND(I620*H620,3)</f>
        <v>0</v>
      </c>
      <c r="K620" s="195"/>
      <c r="L620" s="196"/>
      <c r="M620" s="197" t="s">
        <v>1</v>
      </c>
      <c r="N620" s="198" t="s">
        <v>42</v>
      </c>
      <c r="O620" s="58"/>
      <c r="P620" s="160">
        <f>O620*H620</f>
        <v>0</v>
      </c>
      <c r="Q620" s="160">
        <v>1E-4</v>
      </c>
      <c r="R620" s="160">
        <f>Q620*H620</f>
        <v>1.8301100000000001E-2</v>
      </c>
      <c r="S620" s="160">
        <v>0</v>
      </c>
      <c r="T620" s="161">
        <f>S620*H620</f>
        <v>0</v>
      </c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R620" s="162" t="s">
        <v>417</v>
      </c>
      <c r="AT620" s="162" t="s">
        <v>514</v>
      </c>
      <c r="AU620" s="162" t="s">
        <v>89</v>
      </c>
      <c r="AY620" s="17" t="s">
        <v>211</v>
      </c>
      <c r="BE620" s="163">
        <f>IF(N620="základná",J620,0)</f>
        <v>0</v>
      </c>
      <c r="BF620" s="163">
        <f>IF(N620="znížená",J620,0)</f>
        <v>0</v>
      </c>
      <c r="BG620" s="163">
        <f>IF(N620="zákl. prenesená",J620,0)</f>
        <v>0</v>
      </c>
      <c r="BH620" s="163">
        <f>IF(N620="zníž. prenesená",J620,0)</f>
        <v>0</v>
      </c>
      <c r="BI620" s="163">
        <f>IF(N620="nulová",J620,0)</f>
        <v>0</v>
      </c>
      <c r="BJ620" s="17" t="s">
        <v>89</v>
      </c>
      <c r="BK620" s="164">
        <f>ROUND(I620*H620,3)</f>
        <v>0</v>
      </c>
      <c r="BL620" s="17" t="s">
        <v>315</v>
      </c>
      <c r="BM620" s="162" t="s">
        <v>1000</v>
      </c>
    </row>
    <row r="621" spans="1:65" s="14" customFormat="1" ht="12">
      <c r="B621" s="173"/>
      <c r="D621" s="166" t="s">
        <v>219</v>
      </c>
      <c r="F621" s="175" t="s">
        <v>1001</v>
      </c>
      <c r="H621" s="176">
        <v>183.011</v>
      </c>
      <c r="I621" s="177"/>
      <c r="L621" s="173"/>
      <c r="M621" s="178"/>
      <c r="N621" s="179"/>
      <c r="O621" s="179"/>
      <c r="P621" s="179"/>
      <c r="Q621" s="179"/>
      <c r="R621" s="179"/>
      <c r="S621" s="179"/>
      <c r="T621" s="180"/>
      <c r="AT621" s="174" t="s">
        <v>219</v>
      </c>
      <c r="AU621" s="174" t="s">
        <v>89</v>
      </c>
      <c r="AV621" s="14" t="s">
        <v>89</v>
      </c>
      <c r="AW621" s="14" t="s">
        <v>3</v>
      </c>
      <c r="AX621" s="14" t="s">
        <v>83</v>
      </c>
      <c r="AY621" s="174" t="s">
        <v>211</v>
      </c>
    </row>
    <row r="622" spans="1:65" s="2" customFormat="1" ht="24.25" customHeight="1">
      <c r="A622" s="32"/>
      <c r="B622" s="150"/>
      <c r="C622" s="151" t="s">
        <v>1002</v>
      </c>
      <c r="D622" s="151" t="s">
        <v>213</v>
      </c>
      <c r="E622" s="152" t="s">
        <v>1003</v>
      </c>
      <c r="F622" s="153" t="s">
        <v>1004</v>
      </c>
      <c r="G622" s="154" t="s">
        <v>216</v>
      </c>
      <c r="H622" s="155">
        <v>159.13999999999999</v>
      </c>
      <c r="I622" s="156"/>
      <c r="J622" s="155">
        <f>ROUND(I622*H622,3)</f>
        <v>0</v>
      </c>
      <c r="K622" s="157"/>
      <c r="L622" s="33"/>
      <c r="M622" s="158" t="s">
        <v>1</v>
      </c>
      <c r="N622" s="159" t="s">
        <v>42</v>
      </c>
      <c r="O622" s="58"/>
      <c r="P622" s="160">
        <f>O622*H622</f>
        <v>0</v>
      </c>
      <c r="Q622" s="160">
        <v>0</v>
      </c>
      <c r="R622" s="160">
        <f>Q622*H622</f>
        <v>0</v>
      </c>
      <c r="S622" s="160">
        <v>0</v>
      </c>
      <c r="T622" s="161">
        <f>S622*H622</f>
        <v>0</v>
      </c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R622" s="162" t="s">
        <v>315</v>
      </c>
      <c r="AT622" s="162" t="s">
        <v>213</v>
      </c>
      <c r="AU622" s="162" t="s">
        <v>89</v>
      </c>
      <c r="AY622" s="17" t="s">
        <v>211</v>
      </c>
      <c r="BE622" s="163">
        <f>IF(N622="základná",J622,0)</f>
        <v>0</v>
      </c>
      <c r="BF622" s="163">
        <f>IF(N622="znížená",J622,0)</f>
        <v>0</v>
      </c>
      <c r="BG622" s="163">
        <f>IF(N622="zákl. prenesená",J622,0)</f>
        <v>0</v>
      </c>
      <c r="BH622" s="163">
        <f>IF(N622="zníž. prenesená",J622,0)</f>
        <v>0</v>
      </c>
      <c r="BI622" s="163">
        <f>IF(N622="nulová",J622,0)</f>
        <v>0</v>
      </c>
      <c r="BJ622" s="17" t="s">
        <v>89</v>
      </c>
      <c r="BK622" s="164">
        <f>ROUND(I622*H622,3)</f>
        <v>0</v>
      </c>
      <c r="BL622" s="17" t="s">
        <v>315</v>
      </c>
      <c r="BM622" s="162" t="s">
        <v>1005</v>
      </c>
    </row>
    <row r="623" spans="1:65" s="14" customFormat="1" ht="12">
      <c r="B623" s="173"/>
      <c r="D623" s="166" t="s">
        <v>219</v>
      </c>
      <c r="E623" s="174" t="s">
        <v>1</v>
      </c>
      <c r="F623" s="175" t="s">
        <v>996</v>
      </c>
      <c r="H623" s="176">
        <v>159.13999999999999</v>
      </c>
      <c r="I623" s="177"/>
      <c r="L623" s="173"/>
      <c r="M623" s="178"/>
      <c r="N623" s="179"/>
      <c r="O623" s="179"/>
      <c r="P623" s="179"/>
      <c r="Q623" s="179"/>
      <c r="R623" s="179"/>
      <c r="S623" s="179"/>
      <c r="T623" s="180"/>
      <c r="AT623" s="174" t="s">
        <v>219</v>
      </c>
      <c r="AU623" s="174" t="s">
        <v>89</v>
      </c>
      <c r="AV623" s="14" t="s">
        <v>89</v>
      </c>
      <c r="AW623" s="14" t="s">
        <v>30</v>
      </c>
      <c r="AX623" s="14" t="s">
        <v>83</v>
      </c>
      <c r="AY623" s="174" t="s">
        <v>211</v>
      </c>
    </row>
    <row r="624" spans="1:65" s="2" customFormat="1" ht="24.25" customHeight="1">
      <c r="A624" s="32"/>
      <c r="B624" s="150"/>
      <c r="C624" s="189" t="s">
        <v>1006</v>
      </c>
      <c r="D624" s="189" t="s">
        <v>514</v>
      </c>
      <c r="E624" s="190" t="s">
        <v>1007</v>
      </c>
      <c r="F624" s="191" t="s">
        <v>1008</v>
      </c>
      <c r="G624" s="192" t="s">
        <v>216</v>
      </c>
      <c r="H624" s="193">
        <v>162.32300000000001</v>
      </c>
      <c r="I624" s="194"/>
      <c r="J624" s="193">
        <f>ROUND(I624*H624,3)</f>
        <v>0</v>
      </c>
      <c r="K624" s="195"/>
      <c r="L624" s="196"/>
      <c r="M624" s="197" t="s">
        <v>1</v>
      </c>
      <c r="N624" s="198" t="s">
        <v>42</v>
      </c>
      <c r="O624" s="58"/>
      <c r="P624" s="160">
        <f>O624*H624</f>
        <v>0</v>
      </c>
      <c r="Q624" s="160">
        <v>1.56E-3</v>
      </c>
      <c r="R624" s="160">
        <f>Q624*H624</f>
        <v>0.25322388000000001</v>
      </c>
      <c r="S624" s="160">
        <v>0</v>
      </c>
      <c r="T624" s="161">
        <f>S624*H624</f>
        <v>0</v>
      </c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R624" s="162" t="s">
        <v>417</v>
      </c>
      <c r="AT624" s="162" t="s">
        <v>514</v>
      </c>
      <c r="AU624" s="162" t="s">
        <v>89</v>
      </c>
      <c r="AY624" s="17" t="s">
        <v>211</v>
      </c>
      <c r="BE624" s="163">
        <f>IF(N624="základná",J624,0)</f>
        <v>0</v>
      </c>
      <c r="BF624" s="163">
        <f>IF(N624="znížená",J624,0)</f>
        <v>0</v>
      </c>
      <c r="BG624" s="163">
        <f>IF(N624="zákl. prenesená",J624,0)</f>
        <v>0</v>
      </c>
      <c r="BH624" s="163">
        <f>IF(N624="zníž. prenesená",J624,0)</f>
        <v>0</v>
      </c>
      <c r="BI624" s="163">
        <f>IF(N624="nulová",J624,0)</f>
        <v>0</v>
      </c>
      <c r="BJ624" s="17" t="s">
        <v>89</v>
      </c>
      <c r="BK624" s="164">
        <f>ROUND(I624*H624,3)</f>
        <v>0</v>
      </c>
      <c r="BL624" s="17" t="s">
        <v>315</v>
      </c>
      <c r="BM624" s="162" t="s">
        <v>1009</v>
      </c>
    </row>
    <row r="625" spans="1:65" s="14" customFormat="1" ht="12">
      <c r="B625" s="173"/>
      <c r="D625" s="166" t="s">
        <v>219</v>
      </c>
      <c r="E625" s="174" t="s">
        <v>1</v>
      </c>
      <c r="F625" s="175" t="s">
        <v>996</v>
      </c>
      <c r="H625" s="176">
        <v>159.13999999999999</v>
      </c>
      <c r="I625" s="177"/>
      <c r="L625" s="173"/>
      <c r="M625" s="178"/>
      <c r="N625" s="179"/>
      <c r="O625" s="179"/>
      <c r="P625" s="179"/>
      <c r="Q625" s="179"/>
      <c r="R625" s="179"/>
      <c r="S625" s="179"/>
      <c r="T625" s="180"/>
      <c r="AT625" s="174" t="s">
        <v>219</v>
      </c>
      <c r="AU625" s="174" t="s">
        <v>89</v>
      </c>
      <c r="AV625" s="14" t="s">
        <v>89</v>
      </c>
      <c r="AW625" s="14" t="s">
        <v>30</v>
      </c>
      <c r="AX625" s="14" t="s">
        <v>83</v>
      </c>
      <c r="AY625" s="174" t="s">
        <v>211</v>
      </c>
    </row>
    <row r="626" spans="1:65" s="14" customFormat="1" ht="12">
      <c r="B626" s="173"/>
      <c r="D626" s="166" t="s">
        <v>219</v>
      </c>
      <c r="F626" s="175" t="s">
        <v>1010</v>
      </c>
      <c r="H626" s="176">
        <v>162.32300000000001</v>
      </c>
      <c r="I626" s="177"/>
      <c r="L626" s="173"/>
      <c r="M626" s="178"/>
      <c r="N626" s="179"/>
      <c r="O626" s="179"/>
      <c r="P626" s="179"/>
      <c r="Q626" s="179"/>
      <c r="R626" s="179"/>
      <c r="S626" s="179"/>
      <c r="T626" s="180"/>
      <c r="AT626" s="174" t="s">
        <v>219</v>
      </c>
      <c r="AU626" s="174" t="s">
        <v>89</v>
      </c>
      <c r="AV626" s="14" t="s">
        <v>89</v>
      </c>
      <c r="AW626" s="14" t="s">
        <v>3</v>
      </c>
      <c r="AX626" s="14" t="s">
        <v>83</v>
      </c>
      <c r="AY626" s="174" t="s">
        <v>211</v>
      </c>
    </row>
    <row r="627" spans="1:65" s="2" customFormat="1" ht="24.25" customHeight="1">
      <c r="A627" s="32"/>
      <c r="B627" s="150"/>
      <c r="C627" s="151" t="s">
        <v>1011</v>
      </c>
      <c r="D627" s="151" t="s">
        <v>213</v>
      </c>
      <c r="E627" s="152" t="s">
        <v>1012</v>
      </c>
      <c r="F627" s="153" t="s">
        <v>1013</v>
      </c>
      <c r="G627" s="154" t="s">
        <v>216</v>
      </c>
      <c r="H627" s="155">
        <v>33.061999999999998</v>
      </c>
      <c r="I627" s="156"/>
      <c r="J627" s="155">
        <f>ROUND(I627*H627,3)</f>
        <v>0</v>
      </c>
      <c r="K627" s="157"/>
      <c r="L627" s="33"/>
      <c r="M627" s="158" t="s">
        <v>1</v>
      </c>
      <c r="N627" s="159" t="s">
        <v>42</v>
      </c>
      <c r="O627" s="58"/>
      <c r="P627" s="160">
        <f>O627*H627</f>
        <v>0</v>
      </c>
      <c r="Q627" s="160">
        <v>3.62E-3</v>
      </c>
      <c r="R627" s="160">
        <f>Q627*H627</f>
        <v>0.11968443999999999</v>
      </c>
      <c r="S627" s="160">
        <v>0</v>
      </c>
      <c r="T627" s="161">
        <f>S627*H627</f>
        <v>0</v>
      </c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R627" s="162" t="s">
        <v>315</v>
      </c>
      <c r="AT627" s="162" t="s">
        <v>213</v>
      </c>
      <c r="AU627" s="162" t="s">
        <v>89</v>
      </c>
      <c r="AY627" s="17" t="s">
        <v>211</v>
      </c>
      <c r="BE627" s="163">
        <f>IF(N627="základná",J627,0)</f>
        <v>0</v>
      </c>
      <c r="BF627" s="163">
        <f>IF(N627="znížená",J627,0)</f>
        <v>0</v>
      </c>
      <c r="BG627" s="163">
        <f>IF(N627="zákl. prenesená",J627,0)</f>
        <v>0</v>
      </c>
      <c r="BH627" s="163">
        <f>IF(N627="zníž. prenesená",J627,0)</f>
        <v>0</v>
      </c>
      <c r="BI627" s="163">
        <f>IF(N627="nulová",J627,0)</f>
        <v>0</v>
      </c>
      <c r="BJ627" s="17" t="s">
        <v>89</v>
      </c>
      <c r="BK627" s="164">
        <f>ROUND(I627*H627,3)</f>
        <v>0</v>
      </c>
      <c r="BL627" s="17" t="s">
        <v>315</v>
      </c>
      <c r="BM627" s="162" t="s">
        <v>1014</v>
      </c>
    </row>
    <row r="628" spans="1:65" s="13" customFormat="1" ht="12">
      <c r="B628" s="165"/>
      <c r="D628" s="166" t="s">
        <v>219</v>
      </c>
      <c r="E628" s="167" t="s">
        <v>1</v>
      </c>
      <c r="F628" s="168" t="s">
        <v>1015</v>
      </c>
      <c r="H628" s="167" t="s">
        <v>1</v>
      </c>
      <c r="I628" s="169"/>
      <c r="L628" s="165"/>
      <c r="M628" s="170"/>
      <c r="N628" s="171"/>
      <c r="O628" s="171"/>
      <c r="P628" s="171"/>
      <c r="Q628" s="171"/>
      <c r="R628" s="171"/>
      <c r="S628" s="171"/>
      <c r="T628" s="172"/>
      <c r="AT628" s="167" t="s">
        <v>219</v>
      </c>
      <c r="AU628" s="167" t="s">
        <v>89</v>
      </c>
      <c r="AV628" s="13" t="s">
        <v>83</v>
      </c>
      <c r="AW628" s="13" t="s">
        <v>30</v>
      </c>
      <c r="AX628" s="13" t="s">
        <v>76</v>
      </c>
      <c r="AY628" s="167" t="s">
        <v>211</v>
      </c>
    </row>
    <row r="629" spans="1:65" s="14" customFormat="1" ht="12">
      <c r="B629" s="173"/>
      <c r="D629" s="166" t="s">
        <v>219</v>
      </c>
      <c r="E629" s="174" t="s">
        <v>1</v>
      </c>
      <c r="F629" s="175" t="s">
        <v>847</v>
      </c>
      <c r="H629" s="176">
        <v>33.061999999999998</v>
      </c>
      <c r="I629" s="177"/>
      <c r="L629" s="173"/>
      <c r="M629" s="178"/>
      <c r="N629" s="179"/>
      <c r="O629" s="179"/>
      <c r="P629" s="179"/>
      <c r="Q629" s="179"/>
      <c r="R629" s="179"/>
      <c r="S629" s="179"/>
      <c r="T629" s="180"/>
      <c r="AT629" s="174" t="s">
        <v>219</v>
      </c>
      <c r="AU629" s="174" t="s">
        <v>89</v>
      </c>
      <c r="AV629" s="14" t="s">
        <v>89</v>
      </c>
      <c r="AW629" s="14" t="s">
        <v>30</v>
      </c>
      <c r="AX629" s="14" t="s">
        <v>76</v>
      </c>
      <c r="AY629" s="174" t="s">
        <v>211</v>
      </c>
    </row>
    <row r="630" spans="1:65" s="15" customFormat="1" ht="12">
      <c r="B630" s="181"/>
      <c r="D630" s="166" t="s">
        <v>219</v>
      </c>
      <c r="E630" s="182" t="s">
        <v>114</v>
      </c>
      <c r="F630" s="183" t="s">
        <v>233</v>
      </c>
      <c r="H630" s="184">
        <v>33.061999999999998</v>
      </c>
      <c r="I630" s="185"/>
      <c r="L630" s="181"/>
      <c r="M630" s="186"/>
      <c r="N630" s="187"/>
      <c r="O630" s="187"/>
      <c r="P630" s="187"/>
      <c r="Q630" s="187"/>
      <c r="R630" s="187"/>
      <c r="S630" s="187"/>
      <c r="T630" s="188"/>
      <c r="AT630" s="182" t="s">
        <v>219</v>
      </c>
      <c r="AU630" s="182" t="s">
        <v>89</v>
      </c>
      <c r="AV630" s="15" t="s">
        <v>217</v>
      </c>
      <c r="AW630" s="15" t="s">
        <v>30</v>
      </c>
      <c r="AX630" s="15" t="s">
        <v>83</v>
      </c>
      <c r="AY630" s="182" t="s">
        <v>211</v>
      </c>
    </row>
    <row r="631" spans="1:65" s="2" customFormat="1" ht="24.25" customHeight="1">
      <c r="A631" s="32"/>
      <c r="B631" s="150"/>
      <c r="C631" s="189" t="s">
        <v>1016</v>
      </c>
      <c r="D631" s="189" t="s">
        <v>514</v>
      </c>
      <c r="E631" s="190" t="s">
        <v>1017</v>
      </c>
      <c r="F631" s="191" t="s">
        <v>1018</v>
      </c>
      <c r="G631" s="192" t="s">
        <v>216</v>
      </c>
      <c r="H631" s="193">
        <v>33.722999999999999</v>
      </c>
      <c r="I631" s="194"/>
      <c r="J631" s="193">
        <f>ROUND(I631*H631,3)</f>
        <v>0</v>
      </c>
      <c r="K631" s="195"/>
      <c r="L631" s="196"/>
      <c r="M631" s="197" t="s">
        <v>1</v>
      </c>
      <c r="N631" s="198" t="s">
        <v>42</v>
      </c>
      <c r="O631" s="58"/>
      <c r="P631" s="160">
        <f>O631*H631</f>
        <v>0</v>
      </c>
      <c r="Q631" s="160">
        <v>4.7999999999999996E-3</v>
      </c>
      <c r="R631" s="160">
        <f>Q631*H631</f>
        <v>0.16187039999999997</v>
      </c>
      <c r="S631" s="160">
        <v>0</v>
      </c>
      <c r="T631" s="161">
        <f>S631*H631</f>
        <v>0</v>
      </c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R631" s="162" t="s">
        <v>417</v>
      </c>
      <c r="AT631" s="162" t="s">
        <v>514</v>
      </c>
      <c r="AU631" s="162" t="s">
        <v>89</v>
      </c>
      <c r="AY631" s="17" t="s">
        <v>211</v>
      </c>
      <c r="BE631" s="163">
        <f>IF(N631="základná",J631,0)</f>
        <v>0</v>
      </c>
      <c r="BF631" s="163">
        <f>IF(N631="znížená",J631,0)</f>
        <v>0</v>
      </c>
      <c r="BG631" s="163">
        <f>IF(N631="zákl. prenesená",J631,0)</f>
        <v>0</v>
      </c>
      <c r="BH631" s="163">
        <f>IF(N631="zníž. prenesená",J631,0)</f>
        <v>0</v>
      </c>
      <c r="BI631" s="163">
        <f>IF(N631="nulová",J631,0)</f>
        <v>0</v>
      </c>
      <c r="BJ631" s="17" t="s">
        <v>89</v>
      </c>
      <c r="BK631" s="164">
        <f>ROUND(I631*H631,3)</f>
        <v>0</v>
      </c>
      <c r="BL631" s="17" t="s">
        <v>315</v>
      </c>
      <c r="BM631" s="162" t="s">
        <v>1019</v>
      </c>
    </row>
    <row r="632" spans="1:65" s="14" customFormat="1" ht="12">
      <c r="B632" s="173"/>
      <c r="D632" s="166" t="s">
        <v>219</v>
      </c>
      <c r="E632" s="174" t="s">
        <v>1</v>
      </c>
      <c r="F632" s="175" t="s">
        <v>114</v>
      </c>
      <c r="H632" s="176">
        <v>33.061999999999998</v>
      </c>
      <c r="I632" s="177"/>
      <c r="L632" s="173"/>
      <c r="M632" s="178"/>
      <c r="N632" s="179"/>
      <c r="O632" s="179"/>
      <c r="P632" s="179"/>
      <c r="Q632" s="179"/>
      <c r="R632" s="179"/>
      <c r="S632" s="179"/>
      <c r="T632" s="180"/>
      <c r="AT632" s="174" t="s">
        <v>219</v>
      </c>
      <c r="AU632" s="174" t="s">
        <v>89</v>
      </c>
      <c r="AV632" s="14" t="s">
        <v>89</v>
      </c>
      <c r="AW632" s="14" t="s">
        <v>30</v>
      </c>
      <c r="AX632" s="14" t="s">
        <v>83</v>
      </c>
      <c r="AY632" s="174" t="s">
        <v>211</v>
      </c>
    </row>
    <row r="633" spans="1:65" s="14" customFormat="1" ht="12">
      <c r="B633" s="173"/>
      <c r="D633" s="166" t="s">
        <v>219</v>
      </c>
      <c r="F633" s="175" t="s">
        <v>1020</v>
      </c>
      <c r="H633" s="176">
        <v>33.722999999999999</v>
      </c>
      <c r="I633" s="177"/>
      <c r="L633" s="173"/>
      <c r="M633" s="178"/>
      <c r="N633" s="179"/>
      <c r="O633" s="179"/>
      <c r="P633" s="179"/>
      <c r="Q633" s="179"/>
      <c r="R633" s="179"/>
      <c r="S633" s="179"/>
      <c r="T633" s="180"/>
      <c r="AT633" s="174" t="s">
        <v>219</v>
      </c>
      <c r="AU633" s="174" t="s">
        <v>89</v>
      </c>
      <c r="AV633" s="14" t="s">
        <v>89</v>
      </c>
      <c r="AW633" s="14" t="s">
        <v>3</v>
      </c>
      <c r="AX633" s="14" t="s">
        <v>83</v>
      </c>
      <c r="AY633" s="174" t="s">
        <v>211</v>
      </c>
    </row>
    <row r="634" spans="1:65" s="2" customFormat="1" ht="24.25" customHeight="1">
      <c r="A634" s="32"/>
      <c r="B634" s="150"/>
      <c r="C634" s="151" t="s">
        <v>1021</v>
      </c>
      <c r="D634" s="151" t="s">
        <v>213</v>
      </c>
      <c r="E634" s="152" t="s">
        <v>1022</v>
      </c>
      <c r="F634" s="153" t="s">
        <v>1023</v>
      </c>
      <c r="G634" s="154" t="s">
        <v>216</v>
      </c>
      <c r="H634" s="155">
        <v>173.54400000000001</v>
      </c>
      <c r="I634" s="156"/>
      <c r="J634" s="155">
        <f>ROUND(I634*H634,3)</f>
        <v>0</v>
      </c>
      <c r="K634" s="157"/>
      <c r="L634" s="33"/>
      <c r="M634" s="158" t="s">
        <v>1</v>
      </c>
      <c r="N634" s="159" t="s">
        <v>42</v>
      </c>
      <c r="O634" s="58"/>
      <c r="P634" s="160">
        <f>O634*H634</f>
        <v>0</v>
      </c>
      <c r="Q634" s="160">
        <v>0</v>
      </c>
      <c r="R634" s="160">
        <f>Q634*H634</f>
        <v>0</v>
      </c>
      <c r="S634" s="160">
        <v>0</v>
      </c>
      <c r="T634" s="161">
        <f>S634*H634</f>
        <v>0</v>
      </c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R634" s="162" t="s">
        <v>315</v>
      </c>
      <c r="AT634" s="162" t="s">
        <v>213</v>
      </c>
      <c r="AU634" s="162" t="s">
        <v>89</v>
      </c>
      <c r="AY634" s="17" t="s">
        <v>211</v>
      </c>
      <c r="BE634" s="163">
        <f>IF(N634="základná",J634,0)</f>
        <v>0</v>
      </c>
      <c r="BF634" s="163">
        <f>IF(N634="znížená",J634,0)</f>
        <v>0</v>
      </c>
      <c r="BG634" s="163">
        <f>IF(N634="zákl. prenesená",J634,0)</f>
        <v>0</v>
      </c>
      <c r="BH634" s="163">
        <f>IF(N634="zníž. prenesená",J634,0)</f>
        <v>0</v>
      </c>
      <c r="BI634" s="163">
        <f>IF(N634="nulová",J634,0)</f>
        <v>0</v>
      </c>
      <c r="BJ634" s="17" t="s">
        <v>89</v>
      </c>
      <c r="BK634" s="164">
        <f>ROUND(I634*H634,3)</f>
        <v>0</v>
      </c>
      <c r="BL634" s="17" t="s">
        <v>315</v>
      </c>
      <c r="BM634" s="162" t="s">
        <v>1024</v>
      </c>
    </row>
    <row r="635" spans="1:65" s="14" customFormat="1" ht="12">
      <c r="B635" s="173"/>
      <c r="D635" s="166" t="s">
        <v>219</v>
      </c>
      <c r="E635" s="174" t="s">
        <v>1</v>
      </c>
      <c r="F635" s="175" t="s">
        <v>123</v>
      </c>
      <c r="H635" s="176">
        <v>173.54400000000001</v>
      </c>
      <c r="I635" s="177"/>
      <c r="L635" s="173"/>
      <c r="M635" s="178"/>
      <c r="N635" s="179"/>
      <c r="O635" s="179"/>
      <c r="P635" s="179"/>
      <c r="Q635" s="179"/>
      <c r="R635" s="179"/>
      <c r="S635" s="179"/>
      <c r="T635" s="180"/>
      <c r="AT635" s="174" t="s">
        <v>219</v>
      </c>
      <c r="AU635" s="174" t="s">
        <v>89</v>
      </c>
      <c r="AV635" s="14" t="s">
        <v>89</v>
      </c>
      <c r="AW635" s="14" t="s">
        <v>30</v>
      </c>
      <c r="AX635" s="14" t="s">
        <v>83</v>
      </c>
      <c r="AY635" s="174" t="s">
        <v>211</v>
      </c>
    </row>
    <row r="636" spans="1:65" s="2" customFormat="1" ht="24.25" customHeight="1">
      <c r="A636" s="32"/>
      <c r="B636" s="150"/>
      <c r="C636" s="189" t="s">
        <v>1025</v>
      </c>
      <c r="D636" s="189" t="s">
        <v>514</v>
      </c>
      <c r="E636" s="190" t="s">
        <v>1026</v>
      </c>
      <c r="F636" s="191" t="s">
        <v>1027</v>
      </c>
      <c r="G636" s="192" t="s">
        <v>216</v>
      </c>
      <c r="H636" s="193">
        <v>354.03</v>
      </c>
      <c r="I636" s="194"/>
      <c r="J636" s="193">
        <f>ROUND(I636*H636,3)</f>
        <v>0</v>
      </c>
      <c r="K636" s="195"/>
      <c r="L636" s="196"/>
      <c r="M636" s="197" t="s">
        <v>1</v>
      </c>
      <c r="N636" s="198" t="s">
        <v>42</v>
      </c>
      <c r="O636" s="58"/>
      <c r="P636" s="160">
        <f>O636*H636</f>
        <v>0</v>
      </c>
      <c r="Q636" s="160">
        <v>3.1199999999999999E-3</v>
      </c>
      <c r="R636" s="160">
        <f>Q636*H636</f>
        <v>1.1045735999999999</v>
      </c>
      <c r="S636" s="160">
        <v>0</v>
      </c>
      <c r="T636" s="161">
        <f>S636*H636</f>
        <v>0</v>
      </c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R636" s="162" t="s">
        <v>417</v>
      </c>
      <c r="AT636" s="162" t="s">
        <v>514</v>
      </c>
      <c r="AU636" s="162" t="s">
        <v>89</v>
      </c>
      <c r="AY636" s="17" t="s">
        <v>211</v>
      </c>
      <c r="BE636" s="163">
        <f>IF(N636="základná",J636,0)</f>
        <v>0</v>
      </c>
      <c r="BF636" s="163">
        <f>IF(N636="znížená",J636,0)</f>
        <v>0</v>
      </c>
      <c r="BG636" s="163">
        <f>IF(N636="zákl. prenesená",J636,0)</f>
        <v>0</v>
      </c>
      <c r="BH636" s="163">
        <f>IF(N636="zníž. prenesená",J636,0)</f>
        <v>0</v>
      </c>
      <c r="BI636" s="163">
        <f>IF(N636="nulová",J636,0)</f>
        <v>0</v>
      </c>
      <c r="BJ636" s="17" t="s">
        <v>89</v>
      </c>
      <c r="BK636" s="164">
        <f>ROUND(I636*H636,3)</f>
        <v>0</v>
      </c>
      <c r="BL636" s="17" t="s">
        <v>315</v>
      </c>
      <c r="BM636" s="162" t="s">
        <v>1028</v>
      </c>
    </row>
    <row r="637" spans="1:65" s="14" customFormat="1" ht="12">
      <c r="B637" s="173"/>
      <c r="D637" s="166" t="s">
        <v>219</v>
      </c>
      <c r="E637" s="174" t="s">
        <v>1</v>
      </c>
      <c r="F637" s="175" t="s">
        <v>1029</v>
      </c>
      <c r="H637" s="176">
        <v>347.08800000000002</v>
      </c>
      <c r="I637" s="177"/>
      <c r="L637" s="173"/>
      <c r="M637" s="178"/>
      <c r="N637" s="179"/>
      <c r="O637" s="179"/>
      <c r="P637" s="179"/>
      <c r="Q637" s="179"/>
      <c r="R637" s="179"/>
      <c r="S637" s="179"/>
      <c r="T637" s="180"/>
      <c r="AT637" s="174" t="s">
        <v>219</v>
      </c>
      <c r="AU637" s="174" t="s">
        <v>89</v>
      </c>
      <c r="AV637" s="14" t="s">
        <v>89</v>
      </c>
      <c r="AW637" s="14" t="s">
        <v>30</v>
      </c>
      <c r="AX637" s="14" t="s">
        <v>83</v>
      </c>
      <c r="AY637" s="174" t="s">
        <v>211</v>
      </c>
    </row>
    <row r="638" spans="1:65" s="14" customFormat="1" ht="12">
      <c r="B638" s="173"/>
      <c r="D638" s="166" t="s">
        <v>219</v>
      </c>
      <c r="F638" s="175" t="s">
        <v>1030</v>
      </c>
      <c r="H638" s="176">
        <v>354.03</v>
      </c>
      <c r="I638" s="177"/>
      <c r="L638" s="173"/>
      <c r="M638" s="178"/>
      <c r="N638" s="179"/>
      <c r="O638" s="179"/>
      <c r="P638" s="179"/>
      <c r="Q638" s="179"/>
      <c r="R638" s="179"/>
      <c r="S638" s="179"/>
      <c r="T638" s="180"/>
      <c r="AT638" s="174" t="s">
        <v>219</v>
      </c>
      <c r="AU638" s="174" t="s">
        <v>89</v>
      </c>
      <c r="AV638" s="14" t="s">
        <v>89</v>
      </c>
      <c r="AW638" s="14" t="s">
        <v>3</v>
      </c>
      <c r="AX638" s="14" t="s">
        <v>83</v>
      </c>
      <c r="AY638" s="174" t="s">
        <v>211</v>
      </c>
    </row>
    <row r="639" spans="1:65" s="2" customFormat="1" ht="24.25" customHeight="1">
      <c r="A639" s="32"/>
      <c r="B639" s="150"/>
      <c r="C639" s="151" t="s">
        <v>1031</v>
      </c>
      <c r="D639" s="151" t="s">
        <v>213</v>
      </c>
      <c r="E639" s="152" t="s">
        <v>1032</v>
      </c>
      <c r="F639" s="153" t="s">
        <v>1033</v>
      </c>
      <c r="G639" s="154" t="s">
        <v>216</v>
      </c>
      <c r="H639" s="155">
        <v>173.54400000000001</v>
      </c>
      <c r="I639" s="156"/>
      <c r="J639" s="155">
        <f>ROUND(I639*H639,3)</f>
        <v>0</v>
      </c>
      <c r="K639" s="157"/>
      <c r="L639" s="33"/>
      <c r="M639" s="158" t="s">
        <v>1</v>
      </c>
      <c r="N639" s="159" t="s">
        <v>42</v>
      </c>
      <c r="O639" s="58"/>
      <c r="P639" s="160">
        <f>O639*H639</f>
        <v>0</v>
      </c>
      <c r="Q639" s="160">
        <v>0</v>
      </c>
      <c r="R639" s="160">
        <f>Q639*H639</f>
        <v>0</v>
      </c>
      <c r="S639" s="160">
        <v>0</v>
      </c>
      <c r="T639" s="161">
        <f>S639*H639</f>
        <v>0</v>
      </c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R639" s="162" t="s">
        <v>315</v>
      </c>
      <c r="AT639" s="162" t="s">
        <v>213</v>
      </c>
      <c r="AU639" s="162" t="s">
        <v>89</v>
      </c>
      <c r="AY639" s="17" t="s">
        <v>211</v>
      </c>
      <c r="BE639" s="163">
        <f>IF(N639="základná",J639,0)</f>
        <v>0</v>
      </c>
      <c r="BF639" s="163">
        <f>IF(N639="znížená",J639,0)</f>
        <v>0</v>
      </c>
      <c r="BG639" s="163">
        <f>IF(N639="zákl. prenesená",J639,0)</f>
        <v>0</v>
      </c>
      <c r="BH639" s="163">
        <f>IF(N639="zníž. prenesená",J639,0)</f>
        <v>0</v>
      </c>
      <c r="BI639" s="163">
        <f>IF(N639="nulová",J639,0)</f>
        <v>0</v>
      </c>
      <c r="BJ639" s="17" t="s">
        <v>89</v>
      </c>
      <c r="BK639" s="164">
        <f>ROUND(I639*H639,3)</f>
        <v>0</v>
      </c>
      <c r="BL639" s="17" t="s">
        <v>315</v>
      </c>
      <c r="BM639" s="162" t="s">
        <v>1034</v>
      </c>
    </row>
    <row r="640" spans="1:65" s="14" customFormat="1" ht="12">
      <c r="B640" s="173"/>
      <c r="D640" s="166" t="s">
        <v>219</v>
      </c>
      <c r="E640" s="174" t="s">
        <v>1</v>
      </c>
      <c r="F640" s="175" t="s">
        <v>123</v>
      </c>
      <c r="H640" s="176">
        <v>173.54400000000001</v>
      </c>
      <c r="I640" s="177"/>
      <c r="L640" s="173"/>
      <c r="M640" s="178"/>
      <c r="N640" s="179"/>
      <c r="O640" s="179"/>
      <c r="P640" s="179"/>
      <c r="Q640" s="179"/>
      <c r="R640" s="179"/>
      <c r="S640" s="179"/>
      <c r="T640" s="180"/>
      <c r="AT640" s="174" t="s">
        <v>219</v>
      </c>
      <c r="AU640" s="174" t="s">
        <v>89</v>
      </c>
      <c r="AV640" s="14" t="s">
        <v>89</v>
      </c>
      <c r="AW640" s="14" t="s">
        <v>30</v>
      </c>
      <c r="AX640" s="14" t="s">
        <v>83</v>
      </c>
      <c r="AY640" s="174" t="s">
        <v>211</v>
      </c>
    </row>
    <row r="641" spans="1:65" s="2" customFormat="1" ht="24.25" customHeight="1">
      <c r="A641" s="32"/>
      <c r="B641" s="150"/>
      <c r="C641" s="189" t="s">
        <v>1035</v>
      </c>
      <c r="D641" s="189" t="s">
        <v>514</v>
      </c>
      <c r="E641" s="190" t="s">
        <v>1036</v>
      </c>
      <c r="F641" s="191" t="s">
        <v>1037</v>
      </c>
      <c r="G641" s="192" t="s">
        <v>224</v>
      </c>
      <c r="H641" s="193">
        <v>8.8510000000000009</v>
      </c>
      <c r="I641" s="194"/>
      <c r="J641" s="193">
        <f>ROUND(I641*H641,3)</f>
        <v>0</v>
      </c>
      <c r="K641" s="195"/>
      <c r="L641" s="196"/>
      <c r="M641" s="197" t="s">
        <v>1</v>
      </c>
      <c r="N641" s="198" t="s">
        <v>42</v>
      </c>
      <c r="O641" s="58"/>
      <c r="P641" s="160">
        <f>O641*H641</f>
        <v>0</v>
      </c>
      <c r="Q641" s="160">
        <v>1.95E-2</v>
      </c>
      <c r="R641" s="160">
        <f>Q641*H641</f>
        <v>0.17259450000000001</v>
      </c>
      <c r="S641" s="160">
        <v>0</v>
      </c>
      <c r="T641" s="161">
        <f>S641*H641</f>
        <v>0</v>
      </c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R641" s="162" t="s">
        <v>417</v>
      </c>
      <c r="AT641" s="162" t="s">
        <v>514</v>
      </c>
      <c r="AU641" s="162" t="s">
        <v>89</v>
      </c>
      <c r="AY641" s="17" t="s">
        <v>211</v>
      </c>
      <c r="BE641" s="163">
        <f>IF(N641="základná",J641,0)</f>
        <v>0</v>
      </c>
      <c r="BF641" s="163">
        <f>IF(N641="znížená",J641,0)</f>
        <v>0</v>
      </c>
      <c r="BG641" s="163">
        <f>IF(N641="zákl. prenesená",J641,0)</f>
        <v>0</v>
      </c>
      <c r="BH641" s="163">
        <f>IF(N641="zníž. prenesená",J641,0)</f>
        <v>0</v>
      </c>
      <c r="BI641" s="163">
        <f>IF(N641="nulová",J641,0)</f>
        <v>0</v>
      </c>
      <c r="BJ641" s="17" t="s">
        <v>89</v>
      </c>
      <c r="BK641" s="164">
        <f>ROUND(I641*H641,3)</f>
        <v>0</v>
      </c>
      <c r="BL641" s="17" t="s">
        <v>315</v>
      </c>
      <c r="BM641" s="162" t="s">
        <v>1038</v>
      </c>
    </row>
    <row r="642" spans="1:65" s="14" customFormat="1" ht="12">
      <c r="B642" s="173"/>
      <c r="D642" s="166" t="s">
        <v>219</v>
      </c>
      <c r="E642" s="174" t="s">
        <v>1</v>
      </c>
      <c r="F642" s="175" t="s">
        <v>1039</v>
      </c>
      <c r="H642" s="176">
        <v>8.8510000000000009</v>
      </c>
      <c r="I642" s="177"/>
      <c r="L642" s="173"/>
      <c r="M642" s="178"/>
      <c r="N642" s="179"/>
      <c r="O642" s="179"/>
      <c r="P642" s="179"/>
      <c r="Q642" s="179"/>
      <c r="R642" s="179"/>
      <c r="S642" s="179"/>
      <c r="T642" s="180"/>
      <c r="AT642" s="174" t="s">
        <v>219</v>
      </c>
      <c r="AU642" s="174" t="s">
        <v>89</v>
      </c>
      <c r="AV642" s="14" t="s">
        <v>89</v>
      </c>
      <c r="AW642" s="14" t="s">
        <v>30</v>
      </c>
      <c r="AX642" s="14" t="s">
        <v>83</v>
      </c>
      <c r="AY642" s="174" t="s">
        <v>211</v>
      </c>
    </row>
    <row r="643" spans="1:65" s="2" customFormat="1" ht="14.5" customHeight="1">
      <c r="A643" s="32"/>
      <c r="B643" s="150"/>
      <c r="C643" s="151" t="s">
        <v>1040</v>
      </c>
      <c r="D643" s="151" t="s">
        <v>213</v>
      </c>
      <c r="E643" s="152" t="s">
        <v>1041</v>
      </c>
      <c r="F643" s="153" t="s">
        <v>1042</v>
      </c>
      <c r="G643" s="154" t="s">
        <v>216</v>
      </c>
      <c r="H643" s="155">
        <v>9.8810000000000002</v>
      </c>
      <c r="I643" s="156"/>
      <c r="J643" s="155">
        <f>ROUND(I643*H643,3)</f>
        <v>0</v>
      </c>
      <c r="K643" s="157"/>
      <c r="L643" s="33"/>
      <c r="M643" s="158" t="s">
        <v>1</v>
      </c>
      <c r="N643" s="159" t="s">
        <v>42</v>
      </c>
      <c r="O643" s="58"/>
      <c r="P643" s="160">
        <f>O643*H643</f>
        <v>0</v>
      </c>
      <c r="Q643" s="160">
        <v>1.2E-4</v>
      </c>
      <c r="R643" s="160">
        <f>Q643*H643</f>
        <v>1.1857200000000001E-3</v>
      </c>
      <c r="S643" s="160">
        <v>0</v>
      </c>
      <c r="T643" s="161">
        <f>S643*H643</f>
        <v>0</v>
      </c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R643" s="162" t="s">
        <v>315</v>
      </c>
      <c r="AT643" s="162" t="s">
        <v>213</v>
      </c>
      <c r="AU643" s="162" t="s">
        <v>89</v>
      </c>
      <c r="AY643" s="17" t="s">
        <v>211</v>
      </c>
      <c r="BE643" s="163">
        <f>IF(N643="základná",J643,0)</f>
        <v>0</v>
      </c>
      <c r="BF643" s="163">
        <f>IF(N643="znížená",J643,0)</f>
        <v>0</v>
      </c>
      <c r="BG643" s="163">
        <f>IF(N643="zákl. prenesená",J643,0)</f>
        <v>0</v>
      </c>
      <c r="BH643" s="163">
        <f>IF(N643="zníž. prenesená",J643,0)</f>
        <v>0</v>
      </c>
      <c r="BI643" s="163">
        <f>IF(N643="nulová",J643,0)</f>
        <v>0</v>
      </c>
      <c r="BJ643" s="17" t="s">
        <v>89</v>
      </c>
      <c r="BK643" s="164">
        <f>ROUND(I643*H643,3)</f>
        <v>0</v>
      </c>
      <c r="BL643" s="17" t="s">
        <v>315</v>
      </c>
      <c r="BM643" s="162" t="s">
        <v>1043</v>
      </c>
    </row>
    <row r="644" spans="1:65" s="13" customFormat="1" ht="12">
      <c r="B644" s="165"/>
      <c r="D644" s="166" t="s">
        <v>219</v>
      </c>
      <c r="E644" s="167" t="s">
        <v>1</v>
      </c>
      <c r="F644" s="168" t="s">
        <v>978</v>
      </c>
      <c r="H644" s="167" t="s">
        <v>1</v>
      </c>
      <c r="I644" s="169"/>
      <c r="L644" s="165"/>
      <c r="M644" s="170"/>
      <c r="N644" s="171"/>
      <c r="O644" s="171"/>
      <c r="P644" s="171"/>
      <c r="Q644" s="171"/>
      <c r="R644" s="171"/>
      <c r="S644" s="171"/>
      <c r="T644" s="172"/>
      <c r="AT644" s="167" t="s">
        <v>219</v>
      </c>
      <c r="AU644" s="167" t="s">
        <v>89</v>
      </c>
      <c r="AV644" s="13" t="s">
        <v>83</v>
      </c>
      <c r="AW644" s="13" t="s">
        <v>30</v>
      </c>
      <c r="AX644" s="13" t="s">
        <v>76</v>
      </c>
      <c r="AY644" s="167" t="s">
        <v>211</v>
      </c>
    </row>
    <row r="645" spans="1:65" s="14" customFormat="1" ht="12">
      <c r="B645" s="173"/>
      <c r="D645" s="166" t="s">
        <v>219</v>
      </c>
      <c r="E645" s="174" t="s">
        <v>1</v>
      </c>
      <c r="F645" s="175" t="s">
        <v>1044</v>
      </c>
      <c r="H645" s="176">
        <v>9.8810000000000002</v>
      </c>
      <c r="I645" s="177"/>
      <c r="L645" s="173"/>
      <c r="M645" s="178"/>
      <c r="N645" s="179"/>
      <c r="O645" s="179"/>
      <c r="P645" s="179"/>
      <c r="Q645" s="179"/>
      <c r="R645" s="179"/>
      <c r="S645" s="179"/>
      <c r="T645" s="180"/>
      <c r="AT645" s="174" t="s">
        <v>219</v>
      </c>
      <c r="AU645" s="174" t="s">
        <v>89</v>
      </c>
      <c r="AV645" s="14" t="s">
        <v>89</v>
      </c>
      <c r="AW645" s="14" t="s">
        <v>30</v>
      </c>
      <c r="AX645" s="14" t="s">
        <v>83</v>
      </c>
      <c r="AY645" s="174" t="s">
        <v>211</v>
      </c>
    </row>
    <row r="646" spans="1:65" s="2" customFormat="1" ht="24.25" customHeight="1">
      <c r="A646" s="32"/>
      <c r="B646" s="150"/>
      <c r="C646" s="189" t="s">
        <v>1045</v>
      </c>
      <c r="D646" s="189" t="s">
        <v>514</v>
      </c>
      <c r="E646" s="190" t="s">
        <v>1046</v>
      </c>
      <c r="F646" s="191" t="s">
        <v>1047</v>
      </c>
      <c r="G646" s="192" t="s">
        <v>216</v>
      </c>
      <c r="H646" s="193">
        <v>10.079000000000001</v>
      </c>
      <c r="I646" s="194"/>
      <c r="J646" s="193">
        <f>ROUND(I646*H646,3)</f>
        <v>0</v>
      </c>
      <c r="K646" s="195"/>
      <c r="L646" s="196"/>
      <c r="M646" s="197" t="s">
        <v>1</v>
      </c>
      <c r="N646" s="198" t="s">
        <v>42</v>
      </c>
      <c r="O646" s="58"/>
      <c r="P646" s="160">
        <f>O646*H646</f>
        <v>0</v>
      </c>
      <c r="Q646" s="160">
        <v>6.8999999999999999E-3</v>
      </c>
      <c r="R646" s="160">
        <f>Q646*H646</f>
        <v>6.9545099999999999E-2</v>
      </c>
      <c r="S646" s="160">
        <v>0</v>
      </c>
      <c r="T646" s="161">
        <f>S646*H646</f>
        <v>0</v>
      </c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R646" s="162" t="s">
        <v>417</v>
      </c>
      <c r="AT646" s="162" t="s">
        <v>514</v>
      </c>
      <c r="AU646" s="162" t="s">
        <v>89</v>
      </c>
      <c r="AY646" s="17" t="s">
        <v>211</v>
      </c>
      <c r="BE646" s="163">
        <f>IF(N646="základná",J646,0)</f>
        <v>0</v>
      </c>
      <c r="BF646" s="163">
        <f>IF(N646="znížená",J646,0)</f>
        <v>0</v>
      </c>
      <c r="BG646" s="163">
        <f>IF(N646="zákl. prenesená",J646,0)</f>
        <v>0</v>
      </c>
      <c r="BH646" s="163">
        <f>IF(N646="zníž. prenesená",J646,0)</f>
        <v>0</v>
      </c>
      <c r="BI646" s="163">
        <f>IF(N646="nulová",J646,0)</f>
        <v>0</v>
      </c>
      <c r="BJ646" s="17" t="s">
        <v>89</v>
      </c>
      <c r="BK646" s="164">
        <f>ROUND(I646*H646,3)</f>
        <v>0</v>
      </c>
      <c r="BL646" s="17" t="s">
        <v>315</v>
      </c>
      <c r="BM646" s="162" t="s">
        <v>1048</v>
      </c>
    </row>
    <row r="647" spans="1:65" s="14" customFormat="1" ht="12">
      <c r="B647" s="173"/>
      <c r="D647" s="166" t="s">
        <v>219</v>
      </c>
      <c r="F647" s="175" t="s">
        <v>1049</v>
      </c>
      <c r="H647" s="176">
        <v>10.079000000000001</v>
      </c>
      <c r="I647" s="177"/>
      <c r="L647" s="173"/>
      <c r="M647" s="178"/>
      <c r="N647" s="179"/>
      <c r="O647" s="179"/>
      <c r="P647" s="179"/>
      <c r="Q647" s="179"/>
      <c r="R647" s="179"/>
      <c r="S647" s="179"/>
      <c r="T647" s="180"/>
      <c r="AT647" s="174" t="s">
        <v>219</v>
      </c>
      <c r="AU647" s="174" t="s">
        <v>89</v>
      </c>
      <c r="AV647" s="14" t="s">
        <v>89</v>
      </c>
      <c r="AW647" s="14" t="s">
        <v>3</v>
      </c>
      <c r="AX647" s="14" t="s">
        <v>83</v>
      </c>
      <c r="AY647" s="174" t="s">
        <v>211</v>
      </c>
    </row>
    <row r="648" spans="1:65" s="2" customFormat="1" ht="24.25" customHeight="1">
      <c r="A648" s="32"/>
      <c r="B648" s="150"/>
      <c r="C648" s="151" t="s">
        <v>1050</v>
      </c>
      <c r="D648" s="151" t="s">
        <v>213</v>
      </c>
      <c r="E648" s="152" t="s">
        <v>1051</v>
      </c>
      <c r="F648" s="153" t="s">
        <v>1052</v>
      </c>
      <c r="G648" s="154" t="s">
        <v>893</v>
      </c>
      <c r="H648" s="156"/>
      <c r="I648" s="156"/>
      <c r="J648" s="155">
        <f>ROUND(I648*H648,3)</f>
        <v>0</v>
      </c>
      <c r="K648" s="157"/>
      <c r="L648" s="33"/>
      <c r="M648" s="158" t="s">
        <v>1</v>
      </c>
      <c r="N648" s="159" t="s">
        <v>42</v>
      </c>
      <c r="O648" s="58"/>
      <c r="P648" s="160">
        <f>O648*H648</f>
        <v>0</v>
      </c>
      <c r="Q648" s="160">
        <v>0</v>
      </c>
      <c r="R648" s="160">
        <f>Q648*H648</f>
        <v>0</v>
      </c>
      <c r="S648" s="160">
        <v>0</v>
      </c>
      <c r="T648" s="161">
        <f>S648*H648</f>
        <v>0</v>
      </c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R648" s="162" t="s">
        <v>315</v>
      </c>
      <c r="AT648" s="162" t="s">
        <v>213</v>
      </c>
      <c r="AU648" s="162" t="s">
        <v>89</v>
      </c>
      <c r="AY648" s="17" t="s">
        <v>211</v>
      </c>
      <c r="BE648" s="163">
        <f>IF(N648="základná",J648,0)</f>
        <v>0</v>
      </c>
      <c r="BF648" s="163">
        <f>IF(N648="znížená",J648,0)</f>
        <v>0</v>
      </c>
      <c r="BG648" s="163">
        <f>IF(N648="zákl. prenesená",J648,0)</f>
        <v>0</v>
      </c>
      <c r="BH648" s="163">
        <f>IF(N648="zníž. prenesená",J648,0)</f>
        <v>0</v>
      </c>
      <c r="BI648" s="163">
        <f>IF(N648="nulová",J648,0)</f>
        <v>0</v>
      </c>
      <c r="BJ648" s="17" t="s">
        <v>89</v>
      </c>
      <c r="BK648" s="164">
        <f>ROUND(I648*H648,3)</f>
        <v>0</v>
      </c>
      <c r="BL648" s="17" t="s">
        <v>315</v>
      </c>
      <c r="BM648" s="162" t="s">
        <v>1053</v>
      </c>
    </row>
    <row r="649" spans="1:65" s="12" customFormat="1" ht="23" customHeight="1">
      <c r="B649" s="137"/>
      <c r="D649" s="138" t="s">
        <v>75</v>
      </c>
      <c r="E649" s="148" t="s">
        <v>1054</v>
      </c>
      <c r="F649" s="148" t="s">
        <v>1055</v>
      </c>
      <c r="I649" s="140"/>
      <c r="J649" s="149">
        <f>BK649</f>
        <v>0</v>
      </c>
      <c r="L649" s="137"/>
      <c r="M649" s="142"/>
      <c r="N649" s="143"/>
      <c r="O649" s="143"/>
      <c r="P649" s="144">
        <f>SUM(P650:P652)</f>
        <v>0</v>
      </c>
      <c r="Q649" s="143"/>
      <c r="R649" s="144">
        <f>SUM(R650:R652)</f>
        <v>4.2500000000000003E-2</v>
      </c>
      <c r="S649" s="143"/>
      <c r="T649" s="145">
        <f>SUM(T650:T652)</f>
        <v>0</v>
      </c>
      <c r="AR649" s="138" t="s">
        <v>89</v>
      </c>
      <c r="AT649" s="146" t="s">
        <v>75</v>
      </c>
      <c r="AU649" s="146" t="s">
        <v>83</v>
      </c>
      <c r="AY649" s="138" t="s">
        <v>211</v>
      </c>
      <c r="BK649" s="147">
        <f>SUM(BK650:BK652)</f>
        <v>0</v>
      </c>
    </row>
    <row r="650" spans="1:65" s="2" customFormat="1" ht="14.5" customHeight="1">
      <c r="A650" s="32"/>
      <c r="B650" s="150"/>
      <c r="C650" s="151" t="s">
        <v>1056</v>
      </c>
      <c r="D650" s="151" t="s">
        <v>213</v>
      </c>
      <c r="E650" s="152" t="s">
        <v>1057</v>
      </c>
      <c r="F650" s="153" t="s">
        <v>1058</v>
      </c>
      <c r="G650" s="154" t="s">
        <v>135</v>
      </c>
      <c r="H650" s="155">
        <v>5</v>
      </c>
      <c r="I650" s="156"/>
      <c r="J650" s="155">
        <f>ROUND(I650*H650,3)</f>
        <v>0</v>
      </c>
      <c r="K650" s="157"/>
      <c r="L650" s="33"/>
      <c r="M650" s="158" t="s">
        <v>1</v>
      </c>
      <c r="N650" s="159" t="s">
        <v>42</v>
      </c>
      <c r="O650" s="58"/>
      <c r="P650" s="160">
        <f>O650*H650</f>
        <v>0</v>
      </c>
      <c r="Q650" s="160">
        <v>0</v>
      </c>
      <c r="R650" s="160">
        <f>Q650*H650</f>
        <v>0</v>
      </c>
      <c r="S650" s="160">
        <v>0</v>
      </c>
      <c r="T650" s="161">
        <f>S650*H650</f>
        <v>0</v>
      </c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R650" s="162" t="s">
        <v>315</v>
      </c>
      <c r="AT650" s="162" t="s">
        <v>213</v>
      </c>
      <c r="AU650" s="162" t="s">
        <v>89</v>
      </c>
      <c r="AY650" s="17" t="s">
        <v>211</v>
      </c>
      <c r="BE650" s="163">
        <f>IF(N650="základná",J650,0)</f>
        <v>0</v>
      </c>
      <c r="BF650" s="163">
        <f>IF(N650="znížená",J650,0)</f>
        <v>0</v>
      </c>
      <c r="BG650" s="163">
        <f>IF(N650="zákl. prenesená",J650,0)</f>
        <v>0</v>
      </c>
      <c r="BH650" s="163">
        <f>IF(N650="zníž. prenesená",J650,0)</f>
        <v>0</v>
      </c>
      <c r="BI650" s="163">
        <f>IF(N650="nulová",J650,0)</f>
        <v>0</v>
      </c>
      <c r="BJ650" s="17" t="s">
        <v>89</v>
      </c>
      <c r="BK650" s="164">
        <f>ROUND(I650*H650,3)</f>
        <v>0</v>
      </c>
      <c r="BL650" s="17" t="s">
        <v>315</v>
      </c>
      <c r="BM650" s="162" t="s">
        <v>1059</v>
      </c>
    </row>
    <row r="651" spans="1:65" s="2" customFormat="1" ht="38" customHeight="1">
      <c r="A651" s="32"/>
      <c r="B651" s="150"/>
      <c r="C651" s="189" t="s">
        <v>1060</v>
      </c>
      <c r="D651" s="189" t="s">
        <v>514</v>
      </c>
      <c r="E651" s="190" t="s">
        <v>1061</v>
      </c>
      <c r="F651" s="191" t="s">
        <v>1062</v>
      </c>
      <c r="G651" s="192" t="s">
        <v>135</v>
      </c>
      <c r="H651" s="193">
        <v>5</v>
      </c>
      <c r="I651" s="194"/>
      <c r="J651" s="193">
        <f>ROUND(I651*H651,3)</f>
        <v>0</v>
      </c>
      <c r="K651" s="195"/>
      <c r="L651" s="196"/>
      <c r="M651" s="197" t="s">
        <v>1</v>
      </c>
      <c r="N651" s="198" t="s">
        <v>42</v>
      </c>
      <c r="O651" s="58"/>
      <c r="P651" s="160">
        <f>O651*H651</f>
        <v>0</v>
      </c>
      <c r="Q651" s="160">
        <v>8.5000000000000006E-3</v>
      </c>
      <c r="R651" s="160">
        <f>Q651*H651</f>
        <v>4.2500000000000003E-2</v>
      </c>
      <c r="S651" s="160">
        <v>0</v>
      </c>
      <c r="T651" s="161">
        <f>S651*H651</f>
        <v>0</v>
      </c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R651" s="162" t="s">
        <v>417</v>
      </c>
      <c r="AT651" s="162" t="s">
        <v>514</v>
      </c>
      <c r="AU651" s="162" t="s">
        <v>89</v>
      </c>
      <c r="AY651" s="17" t="s">
        <v>211</v>
      </c>
      <c r="BE651" s="163">
        <f>IF(N651="základná",J651,0)</f>
        <v>0</v>
      </c>
      <c r="BF651" s="163">
        <f>IF(N651="znížená",J651,0)</f>
        <v>0</v>
      </c>
      <c r="BG651" s="163">
        <f>IF(N651="zákl. prenesená",J651,0)</f>
        <v>0</v>
      </c>
      <c r="BH651" s="163">
        <f>IF(N651="zníž. prenesená",J651,0)</f>
        <v>0</v>
      </c>
      <c r="BI651" s="163">
        <f>IF(N651="nulová",J651,0)</f>
        <v>0</v>
      </c>
      <c r="BJ651" s="17" t="s">
        <v>89</v>
      </c>
      <c r="BK651" s="164">
        <f>ROUND(I651*H651,3)</f>
        <v>0</v>
      </c>
      <c r="BL651" s="17" t="s">
        <v>315</v>
      </c>
      <c r="BM651" s="162" t="s">
        <v>1063</v>
      </c>
    </row>
    <row r="652" spans="1:65" s="2" customFormat="1" ht="24.25" customHeight="1">
      <c r="A652" s="32"/>
      <c r="B652" s="150"/>
      <c r="C652" s="151" t="s">
        <v>1064</v>
      </c>
      <c r="D652" s="151" t="s">
        <v>213</v>
      </c>
      <c r="E652" s="152" t="s">
        <v>1065</v>
      </c>
      <c r="F652" s="153" t="s">
        <v>1066</v>
      </c>
      <c r="G652" s="154" t="s">
        <v>893</v>
      </c>
      <c r="H652" s="156"/>
      <c r="I652" s="156"/>
      <c r="J652" s="155">
        <f>ROUND(I652*H652,3)</f>
        <v>0</v>
      </c>
      <c r="K652" s="157"/>
      <c r="L652" s="33"/>
      <c r="M652" s="158" t="s">
        <v>1</v>
      </c>
      <c r="N652" s="159" t="s">
        <v>42</v>
      </c>
      <c r="O652" s="58"/>
      <c r="P652" s="160">
        <f>O652*H652</f>
        <v>0</v>
      </c>
      <c r="Q652" s="160">
        <v>0</v>
      </c>
      <c r="R652" s="160">
        <f>Q652*H652</f>
        <v>0</v>
      </c>
      <c r="S652" s="160">
        <v>0</v>
      </c>
      <c r="T652" s="161">
        <f>S652*H652</f>
        <v>0</v>
      </c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R652" s="162" t="s">
        <v>315</v>
      </c>
      <c r="AT652" s="162" t="s">
        <v>213</v>
      </c>
      <c r="AU652" s="162" t="s">
        <v>89</v>
      </c>
      <c r="AY652" s="17" t="s">
        <v>211</v>
      </c>
      <c r="BE652" s="163">
        <f>IF(N652="základná",J652,0)</f>
        <v>0</v>
      </c>
      <c r="BF652" s="163">
        <f>IF(N652="znížená",J652,0)</f>
        <v>0</v>
      </c>
      <c r="BG652" s="163">
        <f>IF(N652="zákl. prenesená",J652,0)</f>
        <v>0</v>
      </c>
      <c r="BH652" s="163">
        <f>IF(N652="zníž. prenesená",J652,0)</f>
        <v>0</v>
      </c>
      <c r="BI652" s="163">
        <f>IF(N652="nulová",J652,0)</f>
        <v>0</v>
      </c>
      <c r="BJ652" s="17" t="s">
        <v>89</v>
      </c>
      <c r="BK652" s="164">
        <f>ROUND(I652*H652,3)</f>
        <v>0</v>
      </c>
      <c r="BL652" s="17" t="s">
        <v>315</v>
      </c>
      <c r="BM652" s="162" t="s">
        <v>1067</v>
      </c>
    </row>
    <row r="653" spans="1:65" s="12" customFormat="1" ht="23" customHeight="1">
      <c r="B653" s="137"/>
      <c r="D653" s="138" t="s">
        <v>75</v>
      </c>
      <c r="E653" s="148" t="s">
        <v>1068</v>
      </c>
      <c r="F653" s="148" t="s">
        <v>1069</v>
      </c>
      <c r="I653" s="140"/>
      <c r="J653" s="149">
        <f>BK653</f>
        <v>0</v>
      </c>
      <c r="L653" s="137"/>
      <c r="M653" s="142"/>
      <c r="N653" s="143"/>
      <c r="O653" s="143"/>
      <c r="P653" s="144">
        <f>SUM(P654:P655)</f>
        <v>0</v>
      </c>
      <c r="Q653" s="143"/>
      <c r="R653" s="144">
        <f>SUM(R654:R655)</f>
        <v>8.0000000000000007E-5</v>
      </c>
      <c r="S653" s="143"/>
      <c r="T653" s="145">
        <f>SUM(T654:T655)</f>
        <v>2.4930000000000001E-2</v>
      </c>
      <c r="AR653" s="138" t="s">
        <v>89</v>
      </c>
      <c r="AT653" s="146" t="s">
        <v>75</v>
      </c>
      <c r="AU653" s="146" t="s">
        <v>83</v>
      </c>
      <c r="AY653" s="138" t="s">
        <v>211</v>
      </c>
      <c r="BK653" s="147">
        <f>SUM(BK654:BK655)</f>
        <v>0</v>
      </c>
    </row>
    <row r="654" spans="1:65" s="2" customFormat="1" ht="24.25" customHeight="1">
      <c r="A654" s="32"/>
      <c r="B654" s="150"/>
      <c r="C654" s="151" t="s">
        <v>1070</v>
      </c>
      <c r="D654" s="151" t="s">
        <v>213</v>
      </c>
      <c r="E654" s="152" t="s">
        <v>1071</v>
      </c>
      <c r="F654" s="153" t="s">
        <v>1072</v>
      </c>
      <c r="G654" s="154" t="s">
        <v>135</v>
      </c>
      <c r="H654" s="155">
        <v>1</v>
      </c>
      <c r="I654" s="156"/>
      <c r="J654" s="155">
        <f>ROUND(I654*H654,3)</f>
        <v>0</v>
      </c>
      <c r="K654" s="157"/>
      <c r="L654" s="33"/>
      <c r="M654" s="158" t="s">
        <v>1</v>
      </c>
      <c r="N654" s="159" t="s">
        <v>42</v>
      </c>
      <c r="O654" s="58"/>
      <c r="P654" s="160">
        <f>O654*H654</f>
        <v>0</v>
      </c>
      <c r="Q654" s="160">
        <v>8.0000000000000007E-5</v>
      </c>
      <c r="R654" s="160">
        <f>Q654*H654</f>
        <v>8.0000000000000007E-5</v>
      </c>
      <c r="S654" s="160">
        <v>2.4930000000000001E-2</v>
      </c>
      <c r="T654" s="161">
        <f>S654*H654</f>
        <v>2.4930000000000001E-2</v>
      </c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R654" s="162" t="s">
        <v>315</v>
      </c>
      <c r="AT654" s="162" t="s">
        <v>213</v>
      </c>
      <c r="AU654" s="162" t="s">
        <v>89</v>
      </c>
      <c r="AY654" s="17" t="s">
        <v>211</v>
      </c>
      <c r="BE654" s="163">
        <f>IF(N654="základná",J654,0)</f>
        <v>0</v>
      </c>
      <c r="BF654" s="163">
        <f>IF(N654="znížená",J654,0)</f>
        <v>0</v>
      </c>
      <c r="BG654" s="163">
        <f>IF(N654="zákl. prenesená",J654,0)</f>
        <v>0</v>
      </c>
      <c r="BH654" s="163">
        <f>IF(N654="zníž. prenesená",J654,0)</f>
        <v>0</v>
      </c>
      <c r="BI654" s="163">
        <f>IF(N654="nulová",J654,0)</f>
        <v>0</v>
      </c>
      <c r="BJ654" s="17" t="s">
        <v>89</v>
      </c>
      <c r="BK654" s="164">
        <f>ROUND(I654*H654,3)</f>
        <v>0</v>
      </c>
      <c r="BL654" s="17" t="s">
        <v>315</v>
      </c>
      <c r="BM654" s="162" t="s">
        <v>1073</v>
      </c>
    </row>
    <row r="655" spans="1:65" s="14" customFormat="1" ht="12">
      <c r="B655" s="173"/>
      <c r="D655" s="166" t="s">
        <v>219</v>
      </c>
      <c r="E655" s="174" t="s">
        <v>1</v>
      </c>
      <c r="F655" s="175" t="s">
        <v>1074</v>
      </c>
      <c r="H655" s="176">
        <v>1</v>
      </c>
      <c r="I655" s="177"/>
      <c r="L655" s="173"/>
      <c r="M655" s="178"/>
      <c r="N655" s="179"/>
      <c r="O655" s="179"/>
      <c r="P655" s="179"/>
      <c r="Q655" s="179"/>
      <c r="R655" s="179"/>
      <c r="S655" s="179"/>
      <c r="T655" s="180"/>
      <c r="AT655" s="174" t="s">
        <v>219</v>
      </c>
      <c r="AU655" s="174" t="s">
        <v>89</v>
      </c>
      <c r="AV655" s="14" t="s">
        <v>89</v>
      </c>
      <c r="AW655" s="14" t="s">
        <v>30</v>
      </c>
      <c r="AX655" s="14" t="s">
        <v>83</v>
      </c>
      <c r="AY655" s="174" t="s">
        <v>211</v>
      </c>
    </row>
    <row r="656" spans="1:65" s="12" customFormat="1" ht="23" customHeight="1">
      <c r="B656" s="137"/>
      <c r="D656" s="138" t="s">
        <v>75</v>
      </c>
      <c r="E656" s="148" t="s">
        <v>1075</v>
      </c>
      <c r="F656" s="148" t="s">
        <v>1076</v>
      </c>
      <c r="I656" s="140"/>
      <c r="J656" s="149">
        <f>BK656</f>
        <v>0</v>
      </c>
      <c r="L656" s="137"/>
      <c r="M656" s="142"/>
      <c r="N656" s="143"/>
      <c r="O656" s="143"/>
      <c r="P656" s="144">
        <f>SUM(P657:P662)</f>
        <v>0</v>
      </c>
      <c r="Q656" s="143"/>
      <c r="R656" s="144">
        <f>SUM(R657:R662)</f>
        <v>0.16093840000000001</v>
      </c>
      <c r="S656" s="143"/>
      <c r="T656" s="145">
        <f>SUM(T657:T662)</f>
        <v>0</v>
      </c>
      <c r="AR656" s="138" t="s">
        <v>89</v>
      </c>
      <c r="AT656" s="146" t="s">
        <v>75</v>
      </c>
      <c r="AU656" s="146" t="s">
        <v>83</v>
      </c>
      <c r="AY656" s="138" t="s">
        <v>211</v>
      </c>
      <c r="BK656" s="147">
        <f>SUM(BK657:BK662)</f>
        <v>0</v>
      </c>
    </row>
    <row r="657" spans="1:65" s="2" customFormat="1" ht="24.25" customHeight="1">
      <c r="A657" s="32"/>
      <c r="B657" s="150"/>
      <c r="C657" s="151" t="s">
        <v>1077</v>
      </c>
      <c r="D657" s="151" t="s">
        <v>213</v>
      </c>
      <c r="E657" s="152" t="s">
        <v>1078</v>
      </c>
      <c r="F657" s="153" t="s">
        <v>1079</v>
      </c>
      <c r="G657" s="154" t="s">
        <v>216</v>
      </c>
      <c r="H657" s="155">
        <v>19.82</v>
      </c>
      <c r="I657" s="156"/>
      <c r="J657" s="155">
        <f>ROUND(I657*H657,3)</f>
        <v>0</v>
      </c>
      <c r="K657" s="157"/>
      <c r="L657" s="33"/>
      <c r="M657" s="158" t="s">
        <v>1</v>
      </c>
      <c r="N657" s="159" t="s">
        <v>42</v>
      </c>
      <c r="O657" s="58"/>
      <c r="P657" s="160">
        <f>O657*H657</f>
        <v>0</v>
      </c>
      <c r="Q657" s="160">
        <v>8.1200000000000005E-3</v>
      </c>
      <c r="R657" s="160">
        <f>Q657*H657</f>
        <v>0.16093840000000001</v>
      </c>
      <c r="S657" s="160">
        <v>0</v>
      </c>
      <c r="T657" s="161">
        <f>S657*H657</f>
        <v>0</v>
      </c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R657" s="162" t="s">
        <v>315</v>
      </c>
      <c r="AT657" s="162" t="s">
        <v>213</v>
      </c>
      <c r="AU657" s="162" t="s">
        <v>89</v>
      </c>
      <c r="AY657" s="17" t="s">
        <v>211</v>
      </c>
      <c r="BE657" s="163">
        <f>IF(N657="základná",J657,0)</f>
        <v>0</v>
      </c>
      <c r="BF657" s="163">
        <f>IF(N657="znížená",J657,0)</f>
        <v>0</v>
      </c>
      <c r="BG657" s="163">
        <f>IF(N657="zákl. prenesená",J657,0)</f>
        <v>0</v>
      </c>
      <c r="BH657" s="163">
        <f>IF(N657="zníž. prenesená",J657,0)</f>
        <v>0</v>
      </c>
      <c r="BI657" s="163">
        <f>IF(N657="nulová",J657,0)</f>
        <v>0</v>
      </c>
      <c r="BJ657" s="17" t="s">
        <v>89</v>
      </c>
      <c r="BK657" s="164">
        <f>ROUND(I657*H657,3)</f>
        <v>0</v>
      </c>
      <c r="BL657" s="17" t="s">
        <v>315</v>
      </c>
      <c r="BM657" s="162" t="s">
        <v>1080</v>
      </c>
    </row>
    <row r="658" spans="1:65" s="14" customFormat="1" ht="12">
      <c r="B658" s="173"/>
      <c r="D658" s="166" t="s">
        <v>219</v>
      </c>
      <c r="E658" s="174" t="s">
        <v>1</v>
      </c>
      <c r="F658" s="175" t="s">
        <v>1081</v>
      </c>
      <c r="H658" s="176">
        <v>9.43</v>
      </c>
      <c r="I658" s="177"/>
      <c r="L658" s="173"/>
      <c r="M658" s="178"/>
      <c r="N658" s="179"/>
      <c r="O658" s="179"/>
      <c r="P658" s="179"/>
      <c r="Q658" s="179"/>
      <c r="R658" s="179"/>
      <c r="S658" s="179"/>
      <c r="T658" s="180"/>
      <c r="AT658" s="174" t="s">
        <v>219</v>
      </c>
      <c r="AU658" s="174" t="s">
        <v>89</v>
      </c>
      <c r="AV658" s="14" t="s">
        <v>89</v>
      </c>
      <c r="AW658" s="14" t="s">
        <v>30</v>
      </c>
      <c r="AX658" s="14" t="s">
        <v>76</v>
      </c>
      <c r="AY658" s="174" t="s">
        <v>211</v>
      </c>
    </row>
    <row r="659" spans="1:65" s="14" customFormat="1" ht="12">
      <c r="B659" s="173"/>
      <c r="D659" s="166" t="s">
        <v>219</v>
      </c>
      <c r="E659" s="174" t="s">
        <v>1</v>
      </c>
      <c r="F659" s="175" t="s">
        <v>1082</v>
      </c>
      <c r="H659" s="176">
        <v>2.09</v>
      </c>
      <c r="I659" s="177"/>
      <c r="L659" s="173"/>
      <c r="M659" s="178"/>
      <c r="N659" s="179"/>
      <c r="O659" s="179"/>
      <c r="P659" s="179"/>
      <c r="Q659" s="179"/>
      <c r="R659" s="179"/>
      <c r="S659" s="179"/>
      <c r="T659" s="180"/>
      <c r="AT659" s="174" t="s">
        <v>219</v>
      </c>
      <c r="AU659" s="174" t="s">
        <v>89</v>
      </c>
      <c r="AV659" s="14" t="s">
        <v>89</v>
      </c>
      <c r="AW659" s="14" t="s">
        <v>30</v>
      </c>
      <c r="AX659" s="14" t="s">
        <v>76</v>
      </c>
      <c r="AY659" s="174" t="s">
        <v>211</v>
      </c>
    </row>
    <row r="660" spans="1:65" s="14" customFormat="1" ht="12">
      <c r="B660" s="173"/>
      <c r="D660" s="166" t="s">
        <v>219</v>
      </c>
      <c r="E660" s="174" t="s">
        <v>1</v>
      </c>
      <c r="F660" s="175" t="s">
        <v>1083</v>
      </c>
      <c r="H660" s="176">
        <v>8.3000000000000007</v>
      </c>
      <c r="I660" s="177"/>
      <c r="L660" s="173"/>
      <c r="M660" s="178"/>
      <c r="N660" s="179"/>
      <c r="O660" s="179"/>
      <c r="P660" s="179"/>
      <c r="Q660" s="179"/>
      <c r="R660" s="179"/>
      <c r="S660" s="179"/>
      <c r="T660" s="180"/>
      <c r="AT660" s="174" t="s">
        <v>219</v>
      </c>
      <c r="AU660" s="174" t="s">
        <v>89</v>
      </c>
      <c r="AV660" s="14" t="s">
        <v>89</v>
      </c>
      <c r="AW660" s="14" t="s">
        <v>30</v>
      </c>
      <c r="AX660" s="14" t="s">
        <v>76</v>
      </c>
      <c r="AY660" s="174" t="s">
        <v>211</v>
      </c>
    </row>
    <row r="661" spans="1:65" s="15" customFormat="1" ht="12">
      <c r="B661" s="181"/>
      <c r="D661" s="166" t="s">
        <v>219</v>
      </c>
      <c r="E661" s="182" t="s">
        <v>147</v>
      </c>
      <c r="F661" s="183" t="s">
        <v>233</v>
      </c>
      <c r="H661" s="184">
        <v>19.82</v>
      </c>
      <c r="I661" s="185"/>
      <c r="L661" s="181"/>
      <c r="M661" s="186"/>
      <c r="N661" s="187"/>
      <c r="O661" s="187"/>
      <c r="P661" s="187"/>
      <c r="Q661" s="187"/>
      <c r="R661" s="187"/>
      <c r="S661" s="187"/>
      <c r="T661" s="188"/>
      <c r="AT661" s="182" t="s">
        <v>219</v>
      </c>
      <c r="AU661" s="182" t="s">
        <v>89</v>
      </c>
      <c r="AV661" s="15" t="s">
        <v>217</v>
      </c>
      <c r="AW661" s="15" t="s">
        <v>30</v>
      </c>
      <c r="AX661" s="15" t="s">
        <v>83</v>
      </c>
      <c r="AY661" s="182" t="s">
        <v>211</v>
      </c>
    </row>
    <row r="662" spans="1:65" s="2" customFormat="1" ht="24.25" customHeight="1">
      <c r="A662" s="32"/>
      <c r="B662" s="150"/>
      <c r="C662" s="151" t="s">
        <v>1084</v>
      </c>
      <c r="D662" s="151" t="s">
        <v>213</v>
      </c>
      <c r="E662" s="152" t="s">
        <v>1085</v>
      </c>
      <c r="F662" s="153" t="s">
        <v>1086</v>
      </c>
      <c r="G662" s="154" t="s">
        <v>893</v>
      </c>
      <c r="H662" s="156"/>
      <c r="I662" s="156"/>
      <c r="J662" s="155">
        <f>ROUND(I662*H662,3)</f>
        <v>0</v>
      </c>
      <c r="K662" s="157"/>
      <c r="L662" s="33"/>
      <c r="M662" s="158" t="s">
        <v>1</v>
      </c>
      <c r="N662" s="159" t="s">
        <v>42</v>
      </c>
      <c r="O662" s="58"/>
      <c r="P662" s="160">
        <f>O662*H662</f>
        <v>0</v>
      </c>
      <c r="Q662" s="160">
        <v>0</v>
      </c>
      <c r="R662" s="160">
        <f>Q662*H662</f>
        <v>0</v>
      </c>
      <c r="S662" s="160">
        <v>0</v>
      </c>
      <c r="T662" s="161">
        <f>S662*H662</f>
        <v>0</v>
      </c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R662" s="162" t="s">
        <v>315</v>
      </c>
      <c r="AT662" s="162" t="s">
        <v>213</v>
      </c>
      <c r="AU662" s="162" t="s">
        <v>89</v>
      </c>
      <c r="AY662" s="17" t="s">
        <v>211</v>
      </c>
      <c r="BE662" s="163">
        <f>IF(N662="základná",J662,0)</f>
        <v>0</v>
      </c>
      <c r="BF662" s="163">
        <f>IF(N662="znížená",J662,0)</f>
        <v>0</v>
      </c>
      <c r="BG662" s="163">
        <f>IF(N662="zákl. prenesená",J662,0)</f>
        <v>0</v>
      </c>
      <c r="BH662" s="163">
        <f>IF(N662="zníž. prenesená",J662,0)</f>
        <v>0</v>
      </c>
      <c r="BI662" s="163">
        <f>IF(N662="nulová",J662,0)</f>
        <v>0</v>
      </c>
      <c r="BJ662" s="17" t="s">
        <v>89</v>
      </c>
      <c r="BK662" s="164">
        <f>ROUND(I662*H662,3)</f>
        <v>0</v>
      </c>
      <c r="BL662" s="17" t="s">
        <v>315</v>
      </c>
      <c r="BM662" s="162" t="s">
        <v>1087</v>
      </c>
    </row>
    <row r="663" spans="1:65" s="12" customFormat="1" ht="23" customHeight="1">
      <c r="B663" s="137"/>
      <c r="D663" s="138" t="s">
        <v>75</v>
      </c>
      <c r="E663" s="148" t="s">
        <v>1088</v>
      </c>
      <c r="F663" s="148" t="s">
        <v>1089</v>
      </c>
      <c r="I663" s="140"/>
      <c r="J663" s="149">
        <f>BK663</f>
        <v>0</v>
      </c>
      <c r="L663" s="137"/>
      <c r="M663" s="142"/>
      <c r="N663" s="143"/>
      <c r="O663" s="143"/>
      <c r="P663" s="144">
        <f>SUM(P664:P678)</f>
        <v>0</v>
      </c>
      <c r="Q663" s="143"/>
      <c r="R663" s="144">
        <f>SUM(R664:R678)</f>
        <v>0.11459311999999999</v>
      </c>
      <c r="S663" s="143"/>
      <c r="T663" s="145">
        <f>SUM(T664:T678)</f>
        <v>4.9689000000000004E-2</v>
      </c>
      <c r="AR663" s="138" t="s">
        <v>89</v>
      </c>
      <c r="AT663" s="146" t="s">
        <v>75</v>
      </c>
      <c r="AU663" s="146" t="s">
        <v>83</v>
      </c>
      <c r="AY663" s="138" t="s">
        <v>211</v>
      </c>
      <c r="BK663" s="147">
        <f>SUM(BK664:BK678)</f>
        <v>0</v>
      </c>
    </row>
    <row r="664" spans="1:65" s="2" customFormat="1" ht="24.25" customHeight="1">
      <c r="A664" s="32"/>
      <c r="B664" s="150"/>
      <c r="C664" s="151" t="s">
        <v>1090</v>
      </c>
      <c r="D664" s="151" t="s">
        <v>213</v>
      </c>
      <c r="E664" s="152" t="s">
        <v>1091</v>
      </c>
      <c r="F664" s="153" t="s">
        <v>1092</v>
      </c>
      <c r="G664" s="154" t="s">
        <v>582</v>
      </c>
      <c r="H664" s="155">
        <v>42.5</v>
      </c>
      <c r="I664" s="156"/>
      <c r="J664" s="155">
        <f>ROUND(I664*H664,3)</f>
        <v>0</v>
      </c>
      <c r="K664" s="157"/>
      <c r="L664" s="33"/>
      <c r="M664" s="158" t="s">
        <v>1</v>
      </c>
      <c r="N664" s="159" t="s">
        <v>42</v>
      </c>
      <c r="O664" s="58"/>
      <c r="P664" s="160">
        <f>O664*H664</f>
        <v>0</v>
      </c>
      <c r="Q664" s="160">
        <v>2.47E-3</v>
      </c>
      <c r="R664" s="160">
        <f>Q664*H664</f>
        <v>0.104975</v>
      </c>
      <c r="S664" s="160">
        <v>0</v>
      </c>
      <c r="T664" s="161">
        <f>S664*H664</f>
        <v>0</v>
      </c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R664" s="162" t="s">
        <v>315</v>
      </c>
      <c r="AT664" s="162" t="s">
        <v>213</v>
      </c>
      <c r="AU664" s="162" t="s">
        <v>89</v>
      </c>
      <c r="AY664" s="17" t="s">
        <v>211</v>
      </c>
      <c r="BE664" s="163">
        <f>IF(N664="základná",J664,0)</f>
        <v>0</v>
      </c>
      <c r="BF664" s="163">
        <f>IF(N664="znížená",J664,0)</f>
        <v>0</v>
      </c>
      <c r="BG664" s="163">
        <f>IF(N664="zákl. prenesená",J664,0)</f>
        <v>0</v>
      </c>
      <c r="BH664" s="163">
        <f>IF(N664="zníž. prenesená",J664,0)</f>
        <v>0</v>
      </c>
      <c r="BI664" s="163">
        <f>IF(N664="nulová",J664,0)</f>
        <v>0</v>
      </c>
      <c r="BJ664" s="17" t="s">
        <v>89</v>
      </c>
      <c r="BK664" s="164">
        <f>ROUND(I664*H664,3)</f>
        <v>0</v>
      </c>
      <c r="BL664" s="17" t="s">
        <v>315</v>
      </c>
      <c r="BM664" s="162" t="s">
        <v>1093</v>
      </c>
    </row>
    <row r="665" spans="1:65" s="14" customFormat="1" ht="12">
      <c r="B665" s="173"/>
      <c r="D665" s="166" t="s">
        <v>219</v>
      </c>
      <c r="E665" s="174" t="s">
        <v>1</v>
      </c>
      <c r="F665" s="175" t="s">
        <v>1094</v>
      </c>
      <c r="H665" s="176">
        <v>42.5</v>
      </c>
      <c r="I665" s="177"/>
      <c r="L665" s="173"/>
      <c r="M665" s="178"/>
      <c r="N665" s="179"/>
      <c r="O665" s="179"/>
      <c r="P665" s="179"/>
      <c r="Q665" s="179"/>
      <c r="R665" s="179"/>
      <c r="S665" s="179"/>
      <c r="T665" s="180"/>
      <c r="AT665" s="174" t="s">
        <v>219</v>
      </c>
      <c r="AU665" s="174" t="s">
        <v>89</v>
      </c>
      <c r="AV665" s="14" t="s">
        <v>89</v>
      </c>
      <c r="AW665" s="14" t="s">
        <v>30</v>
      </c>
      <c r="AX665" s="14" t="s">
        <v>83</v>
      </c>
      <c r="AY665" s="174" t="s">
        <v>211</v>
      </c>
    </row>
    <row r="666" spans="1:65" s="2" customFormat="1" ht="24.25" customHeight="1">
      <c r="A666" s="32"/>
      <c r="B666" s="150"/>
      <c r="C666" s="151" t="s">
        <v>1095</v>
      </c>
      <c r="D666" s="151" t="s">
        <v>213</v>
      </c>
      <c r="E666" s="152" t="s">
        <v>1096</v>
      </c>
      <c r="F666" s="153" t="s">
        <v>1097</v>
      </c>
      <c r="G666" s="154" t="s">
        <v>582</v>
      </c>
      <c r="H666" s="155">
        <v>14.1</v>
      </c>
      <c r="I666" s="156"/>
      <c r="J666" s="155">
        <f>ROUND(I666*H666,3)</f>
        <v>0</v>
      </c>
      <c r="K666" s="157"/>
      <c r="L666" s="33"/>
      <c r="M666" s="158" t="s">
        <v>1</v>
      </c>
      <c r="N666" s="159" t="s">
        <v>42</v>
      </c>
      <c r="O666" s="58"/>
      <c r="P666" s="160">
        <f>O666*H666</f>
        <v>0</v>
      </c>
      <c r="Q666" s="160">
        <v>0</v>
      </c>
      <c r="R666" s="160">
        <f>Q666*H666</f>
        <v>0</v>
      </c>
      <c r="S666" s="160">
        <v>3.3E-3</v>
      </c>
      <c r="T666" s="161">
        <f>S666*H666</f>
        <v>4.6530000000000002E-2</v>
      </c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R666" s="162" t="s">
        <v>315</v>
      </c>
      <c r="AT666" s="162" t="s">
        <v>213</v>
      </c>
      <c r="AU666" s="162" t="s">
        <v>89</v>
      </c>
      <c r="AY666" s="17" t="s">
        <v>211</v>
      </c>
      <c r="BE666" s="163">
        <f>IF(N666="základná",J666,0)</f>
        <v>0</v>
      </c>
      <c r="BF666" s="163">
        <f>IF(N666="znížená",J666,0)</f>
        <v>0</v>
      </c>
      <c r="BG666" s="163">
        <f>IF(N666="zákl. prenesená",J666,0)</f>
        <v>0</v>
      </c>
      <c r="BH666" s="163">
        <f>IF(N666="zníž. prenesená",J666,0)</f>
        <v>0</v>
      </c>
      <c r="BI666" s="163">
        <f>IF(N666="nulová",J666,0)</f>
        <v>0</v>
      </c>
      <c r="BJ666" s="17" t="s">
        <v>89</v>
      </c>
      <c r="BK666" s="164">
        <f>ROUND(I666*H666,3)</f>
        <v>0</v>
      </c>
      <c r="BL666" s="17" t="s">
        <v>315</v>
      </c>
      <c r="BM666" s="162" t="s">
        <v>1098</v>
      </c>
    </row>
    <row r="667" spans="1:65" s="14" customFormat="1" ht="12">
      <c r="B667" s="173"/>
      <c r="D667" s="166" t="s">
        <v>219</v>
      </c>
      <c r="E667" s="174" t="s">
        <v>1</v>
      </c>
      <c r="F667" s="175" t="s">
        <v>1099</v>
      </c>
      <c r="H667" s="176">
        <v>14.1</v>
      </c>
      <c r="I667" s="177"/>
      <c r="L667" s="173"/>
      <c r="M667" s="178"/>
      <c r="N667" s="179"/>
      <c r="O667" s="179"/>
      <c r="P667" s="179"/>
      <c r="Q667" s="179"/>
      <c r="R667" s="179"/>
      <c r="S667" s="179"/>
      <c r="T667" s="180"/>
      <c r="AT667" s="174" t="s">
        <v>219</v>
      </c>
      <c r="AU667" s="174" t="s">
        <v>89</v>
      </c>
      <c r="AV667" s="14" t="s">
        <v>89</v>
      </c>
      <c r="AW667" s="14" t="s">
        <v>30</v>
      </c>
      <c r="AX667" s="14" t="s">
        <v>83</v>
      </c>
      <c r="AY667" s="174" t="s">
        <v>211</v>
      </c>
    </row>
    <row r="668" spans="1:65" s="2" customFormat="1" ht="24.25" customHeight="1">
      <c r="A668" s="32"/>
      <c r="B668" s="150"/>
      <c r="C668" s="151" t="s">
        <v>1100</v>
      </c>
      <c r="D668" s="151" t="s">
        <v>213</v>
      </c>
      <c r="E668" s="152" t="s">
        <v>1101</v>
      </c>
      <c r="F668" s="153" t="s">
        <v>1102</v>
      </c>
      <c r="G668" s="154" t="s">
        <v>135</v>
      </c>
      <c r="H668" s="155">
        <v>3</v>
      </c>
      <c r="I668" s="156"/>
      <c r="J668" s="155">
        <f>ROUND(I668*H668,3)</f>
        <v>0</v>
      </c>
      <c r="K668" s="157"/>
      <c r="L668" s="33"/>
      <c r="M668" s="158" t="s">
        <v>1</v>
      </c>
      <c r="N668" s="159" t="s">
        <v>42</v>
      </c>
      <c r="O668" s="58"/>
      <c r="P668" s="160">
        <f>O668*H668</f>
        <v>0</v>
      </c>
      <c r="Q668" s="160">
        <v>1.1E-4</v>
      </c>
      <c r="R668" s="160">
        <f>Q668*H668</f>
        <v>3.3E-4</v>
      </c>
      <c r="S668" s="160">
        <v>0</v>
      </c>
      <c r="T668" s="161">
        <f>S668*H668</f>
        <v>0</v>
      </c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R668" s="162" t="s">
        <v>315</v>
      </c>
      <c r="AT668" s="162" t="s">
        <v>213</v>
      </c>
      <c r="AU668" s="162" t="s">
        <v>89</v>
      </c>
      <c r="AY668" s="17" t="s">
        <v>211</v>
      </c>
      <c r="BE668" s="163">
        <f>IF(N668="základná",J668,0)</f>
        <v>0</v>
      </c>
      <c r="BF668" s="163">
        <f>IF(N668="znížená",J668,0)</f>
        <v>0</v>
      </c>
      <c r="BG668" s="163">
        <f>IF(N668="zákl. prenesená",J668,0)</f>
        <v>0</v>
      </c>
      <c r="BH668" s="163">
        <f>IF(N668="zníž. prenesená",J668,0)</f>
        <v>0</v>
      </c>
      <c r="BI668" s="163">
        <f>IF(N668="nulová",J668,0)</f>
        <v>0</v>
      </c>
      <c r="BJ668" s="17" t="s">
        <v>89</v>
      </c>
      <c r="BK668" s="164">
        <f>ROUND(I668*H668,3)</f>
        <v>0</v>
      </c>
      <c r="BL668" s="17" t="s">
        <v>315</v>
      </c>
      <c r="BM668" s="162" t="s">
        <v>1103</v>
      </c>
    </row>
    <row r="669" spans="1:65" s="14" customFormat="1" ht="12">
      <c r="B669" s="173"/>
      <c r="D669" s="166" t="s">
        <v>219</v>
      </c>
      <c r="E669" s="174" t="s">
        <v>1</v>
      </c>
      <c r="F669" s="175" t="s">
        <v>227</v>
      </c>
      <c r="H669" s="176">
        <v>3</v>
      </c>
      <c r="I669" s="177"/>
      <c r="L669" s="173"/>
      <c r="M669" s="178"/>
      <c r="N669" s="179"/>
      <c r="O669" s="179"/>
      <c r="P669" s="179"/>
      <c r="Q669" s="179"/>
      <c r="R669" s="179"/>
      <c r="S669" s="179"/>
      <c r="T669" s="180"/>
      <c r="AT669" s="174" t="s">
        <v>219</v>
      </c>
      <c r="AU669" s="174" t="s">
        <v>89</v>
      </c>
      <c r="AV669" s="14" t="s">
        <v>89</v>
      </c>
      <c r="AW669" s="14" t="s">
        <v>30</v>
      </c>
      <c r="AX669" s="14" t="s">
        <v>83</v>
      </c>
      <c r="AY669" s="174" t="s">
        <v>211</v>
      </c>
    </row>
    <row r="670" spans="1:65" s="2" customFormat="1" ht="24.25" customHeight="1">
      <c r="A670" s="32"/>
      <c r="B670" s="150"/>
      <c r="C670" s="151" t="s">
        <v>1104</v>
      </c>
      <c r="D670" s="151" t="s">
        <v>213</v>
      </c>
      <c r="E670" s="152" t="s">
        <v>1105</v>
      </c>
      <c r="F670" s="153" t="s">
        <v>1106</v>
      </c>
      <c r="G670" s="154" t="s">
        <v>582</v>
      </c>
      <c r="H670" s="155">
        <v>2.34</v>
      </c>
      <c r="I670" s="156"/>
      <c r="J670" s="155">
        <f>ROUND(I670*H670,3)</f>
        <v>0</v>
      </c>
      <c r="K670" s="157"/>
      <c r="L670" s="33"/>
      <c r="M670" s="158" t="s">
        <v>1</v>
      </c>
      <c r="N670" s="159" t="s">
        <v>42</v>
      </c>
      <c r="O670" s="58"/>
      <c r="P670" s="160">
        <f>O670*H670</f>
        <v>0</v>
      </c>
      <c r="Q670" s="160">
        <v>0</v>
      </c>
      <c r="R670" s="160">
        <f>Q670*H670</f>
        <v>0</v>
      </c>
      <c r="S670" s="160">
        <v>1.3500000000000001E-3</v>
      </c>
      <c r="T670" s="161">
        <f>S670*H670</f>
        <v>3.1589999999999999E-3</v>
      </c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R670" s="162" t="s">
        <v>315</v>
      </c>
      <c r="AT670" s="162" t="s">
        <v>213</v>
      </c>
      <c r="AU670" s="162" t="s">
        <v>89</v>
      </c>
      <c r="AY670" s="17" t="s">
        <v>211</v>
      </c>
      <c r="BE670" s="163">
        <f>IF(N670="základná",J670,0)</f>
        <v>0</v>
      </c>
      <c r="BF670" s="163">
        <f>IF(N670="znížená",J670,0)</f>
        <v>0</v>
      </c>
      <c r="BG670" s="163">
        <f>IF(N670="zákl. prenesená",J670,0)</f>
        <v>0</v>
      </c>
      <c r="BH670" s="163">
        <f>IF(N670="zníž. prenesená",J670,0)</f>
        <v>0</v>
      </c>
      <c r="BI670" s="163">
        <f>IF(N670="nulová",J670,0)</f>
        <v>0</v>
      </c>
      <c r="BJ670" s="17" t="s">
        <v>89</v>
      </c>
      <c r="BK670" s="164">
        <f>ROUND(I670*H670,3)</f>
        <v>0</v>
      </c>
      <c r="BL670" s="17" t="s">
        <v>315</v>
      </c>
      <c r="BM670" s="162" t="s">
        <v>1107</v>
      </c>
    </row>
    <row r="671" spans="1:65" s="13" customFormat="1" ht="12">
      <c r="B671" s="165"/>
      <c r="D671" s="166" t="s">
        <v>219</v>
      </c>
      <c r="E671" s="167" t="s">
        <v>1</v>
      </c>
      <c r="F671" s="168" t="s">
        <v>1108</v>
      </c>
      <c r="H671" s="167" t="s">
        <v>1</v>
      </c>
      <c r="I671" s="169"/>
      <c r="L671" s="165"/>
      <c r="M671" s="170"/>
      <c r="N671" s="171"/>
      <c r="O671" s="171"/>
      <c r="P671" s="171"/>
      <c r="Q671" s="171"/>
      <c r="R671" s="171"/>
      <c r="S671" s="171"/>
      <c r="T671" s="172"/>
      <c r="AT671" s="167" t="s">
        <v>219</v>
      </c>
      <c r="AU671" s="167" t="s">
        <v>89</v>
      </c>
      <c r="AV671" s="13" t="s">
        <v>83</v>
      </c>
      <c r="AW671" s="13" t="s">
        <v>30</v>
      </c>
      <c r="AX671" s="13" t="s">
        <v>76</v>
      </c>
      <c r="AY671" s="167" t="s">
        <v>211</v>
      </c>
    </row>
    <row r="672" spans="1:65" s="14" customFormat="1" ht="12">
      <c r="B672" s="173"/>
      <c r="D672" s="166" t="s">
        <v>219</v>
      </c>
      <c r="E672" s="174" t="s">
        <v>1</v>
      </c>
      <c r="F672" s="175" t="s">
        <v>1109</v>
      </c>
      <c r="H672" s="176">
        <v>2.34</v>
      </c>
      <c r="I672" s="177"/>
      <c r="L672" s="173"/>
      <c r="M672" s="178"/>
      <c r="N672" s="179"/>
      <c r="O672" s="179"/>
      <c r="P672" s="179"/>
      <c r="Q672" s="179"/>
      <c r="R672" s="179"/>
      <c r="S672" s="179"/>
      <c r="T672" s="180"/>
      <c r="AT672" s="174" t="s">
        <v>219</v>
      </c>
      <c r="AU672" s="174" t="s">
        <v>89</v>
      </c>
      <c r="AV672" s="14" t="s">
        <v>89</v>
      </c>
      <c r="AW672" s="14" t="s">
        <v>30</v>
      </c>
      <c r="AX672" s="14" t="s">
        <v>83</v>
      </c>
      <c r="AY672" s="174" t="s">
        <v>211</v>
      </c>
    </row>
    <row r="673" spans="1:65" s="2" customFormat="1" ht="38" customHeight="1">
      <c r="A673" s="32"/>
      <c r="B673" s="150"/>
      <c r="C673" s="151" t="s">
        <v>1110</v>
      </c>
      <c r="D673" s="151" t="s">
        <v>213</v>
      </c>
      <c r="E673" s="152" t="s">
        <v>1111</v>
      </c>
      <c r="F673" s="153" t="s">
        <v>1112</v>
      </c>
      <c r="G673" s="154" t="s">
        <v>135</v>
      </c>
      <c r="H673" s="155">
        <v>2</v>
      </c>
      <c r="I673" s="156"/>
      <c r="J673" s="155">
        <f>ROUND(I673*H673,3)</f>
        <v>0</v>
      </c>
      <c r="K673" s="157"/>
      <c r="L673" s="33"/>
      <c r="M673" s="158" t="s">
        <v>1</v>
      </c>
      <c r="N673" s="159" t="s">
        <v>42</v>
      </c>
      <c r="O673" s="58"/>
      <c r="P673" s="160">
        <f>O673*H673</f>
        <v>0</v>
      </c>
      <c r="Q673" s="160">
        <v>2.0000000000000002E-5</v>
      </c>
      <c r="R673" s="160">
        <f>Q673*H673</f>
        <v>4.0000000000000003E-5</v>
      </c>
      <c r="S673" s="160">
        <v>0</v>
      </c>
      <c r="T673" s="161">
        <f>S673*H673</f>
        <v>0</v>
      </c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R673" s="162" t="s">
        <v>315</v>
      </c>
      <c r="AT673" s="162" t="s">
        <v>213</v>
      </c>
      <c r="AU673" s="162" t="s">
        <v>89</v>
      </c>
      <c r="AY673" s="17" t="s">
        <v>211</v>
      </c>
      <c r="BE673" s="163">
        <f>IF(N673="základná",J673,0)</f>
        <v>0</v>
      </c>
      <c r="BF673" s="163">
        <f>IF(N673="znížená",J673,0)</f>
        <v>0</v>
      </c>
      <c r="BG673" s="163">
        <f>IF(N673="zákl. prenesená",J673,0)</f>
        <v>0</v>
      </c>
      <c r="BH673" s="163">
        <f>IF(N673="zníž. prenesená",J673,0)</f>
        <v>0</v>
      </c>
      <c r="BI673" s="163">
        <f>IF(N673="nulová",J673,0)</f>
        <v>0</v>
      </c>
      <c r="BJ673" s="17" t="s">
        <v>89</v>
      </c>
      <c r="BK673" s="164">
        <f>ROUND(I673*H673,3)</f>
        <v>0</v>
      </c>
      <c r="BL673" s="17" t="s">
        <v>315</v>
      </c>
      <c r="BM673" s="162" t="s">
        <v>1113</v>
      </c>
    </row>
    <row r="674" spans="1:65" s="2" customFormat="1" ht="24.25" customHeight="1">
      <c r="A674" s="32"/>
      <c r="B674" s="150"/>
      <c r="C674" s="189" t="s">
        <v>1114</v>
      </c>
      <c r="D674" s="189" t="s">
        <v>514</v>
      </c>
      <c r="E674" s="190" t="s">
        <v>1115</v>
      </c>
      <c r="F674" s="191" t="s">
        <v>1116</v>
      </c>
      <c r="G674" s="192" t="s">
        <v>135</v>
      </c>
      <c r="H674" s="193">
        <v>2</v>
      </c>
      <c r="I674" s="194"/>
      <c r="J674" s="193">
        <f>ROUND(I674*H674,3)</f>
        <v>0</v>
      </c>
      <c r="K674" s="195"/>
      <c r="L674" s="196"/>
      <c r="M674" s="197" t="s">
        <v>1</v>
      </c>
      <c r="N674" s="198" t="s">
        <v>42</v>
      </c>
      <c r="O674" s="58"/>
      <c r="P674" s="160">
        <f>O674*H674</f>
        <v>0</v>
      </c>
      <c r="Q674" s="160">
        <v>6.9999999999999994E-5</v>
      </c>
      <c r="R674" s="160">
        <f>Q674*H674</f>
        <v>1.3999999999999999E-4</v>
      </c>
      <c r="S674" s="160">
        <v>0</v>
      </c>
      <c r="T674" s="161">
        <f>S674*H674</f>
        <v>0</v>
      </c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R674" s="162" t="s">
        <v>417</v>
      </c>
      <c r="AT674" s="162" t="s">
        <v>514</v>
      </c>
      <c r="AU674" s="162" t="s">
        <v>89</v>
      </c>
      <c r="AY674" s="17" t="s">
        <v>211</v>
      </c>
      <c r="BE674" s="163">
        <f>IF(N674="základná",J674,0)</f>
        <v>0</v>
      </c>
      <c r="BF674" s="163">
        <f>IF(N674="znížená",J674,0)</f>
        <v>0</v>
      </c>
      <c r="BG674" s="163">
        <f>IF(N674="zákl. prenesená",J674,0)</f>
        <v>0</v>
      </c>
      <c r="BH674" s="163">
        <f>IF(N674="zníž. prenesená",J674,0)</f>
        <v>0</v>
      </c>
      <c r="BI674" s="163">
        <f>IF(N674="nulová",J674,0)</f>
        <v>0</v>
      </c>
      <c r="BJ674" s="17" t="s">
        <v>89</v>
      </c>
      <c r="BK674" s="164">
        <f>ROUND(I674*H674,3)</f>
        <v>0</v>
      </c>
      <c r="BL674" s="17" t="s">
        <v>315</v>
      </c>
      <c r="BM674" s="162" t="s">
        <v>1117</v>
      </c>
    </row>
    <row r="675" spans="1:65" s="2" customFormat="1" ht="24.25" customHeight="1">
      <c r="A675" s="32"/>
      <c r="B675" s="150"/>
      <c r="C675" s="151" t="s">
        <v>1118</v>
      </c>
      <c r="D675" s="151" t="s">
        <v>213</v>
      </c>
      <c r="E675" s="152" t="s">
        <v>1119</v>
      </c>
      <c r="F675" s="153" t="s">
        <v>1120</v>
      </c>
      <c r="G675" s="154" t="s">
        <v>582</v>
      </c>
      <c r="H675" s="155">
        <v>4.6470000000000002</v>
      </c>
      <c r="I675" s="156"/>
      <c r="J675" s="155">
        <f>ROUND(I675*H675,3)</f>
        <v>0</v>
      </c>
      <c r="K675" s="157"/>
      <c r="L675" s="33"/>
      <c r="M675" s="158" t="s">
        <v>1</v>
      </c>
      <c r="N675" s="159" t="s">
        <v>42</v>
      </c>
      <c r="O675" s="58"/>
      <c r="P675" s="160">
        <f>O675*H675</f>
        <v>0</v>
      </c>
      <c r="Q675" s="160">
        <v>1.9599999999999999E-3</v>
      </c>
      <c r="R675" s="160">
        <f>Q675*H675</f>
        <v>9.1081200000000008E-3</v>
      </c>
      <c r="S675" s="160">
        <v>0</v>
      </c>
      <c r="T675" s="161">
        <f>S675*H675</f>
        <v>0</v>
      </c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R675" s="162" t="s">
        <v>315</v>
      </c>
      <c r="AT675" s="162" t="s">
        <v>213</v>
      </c>
      <c r="AU675" s="162" t="s">
        <v>89</v>
      </c>
      <c r="AY675" s="17" t="s">
        <v>211</v>
      </c>
      <c r="BE675" s="163">
        <f>IF(N675="základná",J675,0)</f>
        <v>0</v>
      </c>
      <c r="BF675" s="163">
        <f>IF(N675="znížená",J675,0)</f>
        <v>0</v>
      </c>
      <c r="BG675" s="163">
        <f>IF(N675="zákl. prenesená",J675,0)</f>
        <v>0</v>
      </c>
      <c r="BH675" s="163">
        <f>IF(N675="zníž. prenesená",J675,0)</f>
        <v>0</v>
      </c>
      <c r="BI675" s="163">
        <f>IF(N675="nulová",J675,0)</f>
        <v>0</v>
      </c>
      <c r="BJ675" s="17" t="s">
        <v>89</v>
      </c>
      <c r="BK675" s="164">
        <f>ROUND(I675*H675,3)</f>
        <v>0</v>
      </c>
      <c r="BL675" s="17" t="s">
        <v>315</v>
      </c>
      <c r="BM675" s="162" t="s">
        <v>1121</v>
      </c>
    </row>
    <row r="676" spans="1:65" s="13" customFormat="1" ht="12">
      <c r="B676" s="165"/>
      <c r="D676" s="166" t="s">
        <v>219</v>
      </c>
      <c r="E676" s="167" t="s">
        <v>1</v>
      </c>
      <c r="F676" s="168" t="s">
        <v>1122</v>
      </c>
      <c r="H676" s="167" t="s">
        <v>1</v>
      </c>
      <c r="I676" s="169"/>
      <c r="L676" s="165"/>
      <c r="M676" s="170"/>
      <c r="N676" s="171"/>
      <c r="O676" s="171"/>
      <c r="P676" s="171"/>
      <c r="Q676" s="171"/>
      <c r="R676" s="171"/>
      <c r="S676" s="171"/>
      <c r="T676" s="172"/>
      <c r="AT676" s="167" t="s">
        <v>219</v>
      </c>
      <c r="AU676" s="167" t="s">
        <v>89</v>
      </c>
      <c r="AV676" s="13" t="s">
        <v>83</v>
      </c>
      <c r="AW676" s="13" t="s">
        <v>30</v>
      </c>
      <c r="AX676" s="13" t="s">
        <v>76</v>
      </c>
      <c r="AY676" s="167" t="s">
        <v>211</v>
      </c>
    </row>
    <row r="677" spans="1:65" s="14" customFormat="1" ht="12">
      <c r="B677" s="173"/>
      <c r="D677" s="166" t="s">
        <v>219</v>
      </c>
      <c r="E677" s="174" t="s">
        <v>1</v>
      </c>
      <c r="F677" s="175" t="s">
        <v>1123</v>
      </c>
      <c r="H677" s="176">
        <v>4.6470000000000002</v>
      </c>
      <c r="I677" s="177"/>
      <c r="L677" s="173"/>
      <c r="M677" s="178"/>
      <c r="N677" s="179"/>
      <c r="O677" s="179"/>
      <c r="P677" s="179"/>
      <c r="Q677" s="179"/>
      <c r="R677" s="179"/>
      <c r="S677" s="179"/>
      <c r="T677" s="180"/>
      <c r="AT677" s="174" t="s">
        <v>219</v>
      </c>
      <c r="AU677" s="174" t="s">
        <v>89</v>
      </c>
      <c r="AV677" s="14" t="s">
        <v>89</v>
      </c>
      <c r="AW677" s="14" t="s">
        <v>30</v>
      </c>
      <c r="AX677" s="14" t="s">
        <v>83</v>
      </c>
      <c r="AY677" s="174" t="s">
        <v>211</v>
      </c>
    </row>
    <row r="678" spans="1:65" s="2" customFormat="1" ht="24.25" customHeight="1">
      <c r="A678" s="32"/>
      <c r="B678" s="150"/>
      <c r="C678" s="151" t="s">
        <v>1124</v>
      </c>
      <c r="D678" s="151" t="s">
        <v>213</v>
      </c>
      <c r="E678" s="152" t="s">
        <v>1125</v>
      </c>
      <c r="F678" s="153" t="s">
        <v>1126</v>
      </c>
      <c r="G678" s="154" t="s">
        <v>893</v>
      </c>
      <c r="H678" s="156"/>
      <c r="I678" s="156"/>
      <c r="J678" s="155">
        <f>ROUND(I678*H678,3)</f>
        <v>0</v>
      </c>
      <c r="K678" s="157"/>
      <c r="L678" s="33"/>
      <c r="M678" s="158" t="s">
        <v>1</v>
      </c>
      <c r="N678" s="159" t="s">
        <v>42</v>
      </c>
      <c r="O678" s="58"/>
      <c r="P678" s="160">
        <f>O678*H678</f>
        <v>0</v>
      </c>
      <c r="Q678" s="160">
        <v>0</v>
      </c>
      <c r="R678" s="160">
        <f>Q678*H678</f>
        <v>0</v>
      </c>
      <c r="S678" s="160">
        <v>0</v>
      </c>
      <c r="T678" s="161">
        <f>S678*H678</f>
        <v>0</v>
      </c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R678" s="162" t="s">
        <v>315</v>
      </c>
      <c r="AT678" s="162" t="s">
        <v>213</v>
      </c>
      <c r="AU678" s="162" t="s">
        <v>89</v>
      </c>
      <c r="AY678" s="17" t="s">
        <v>211</v>
      </c>
      <c r="BE678" s="163">
        <f>IF(N678="základná",J678,0)</f>
        <v>0</v>
      </c>
      <c r="BF678" s="163">
        <f>IF(N678="znížená",J678,0)</f>
        <v>0</v>
      </c>
      <c r="BG678" s="163">
        <f>IF(N678="zákl. prenesená",J678,0)</f>
        <v>0</v>
      </c>
      <c r="BH678" s="163">
        <f>IF(N678="zníž. prenesená",J678,0)</f>
        <v>0</v>
      </c>
      <c r="BI678" s="163">
        <f>IF(N678="nulová",J678,0)</f>
        <v>0</v>
      </c>
      <c r="BJ678" s="17" t="s">
        <v>89</v>
      </c>
      <c r="BK678" s="164">
        <f>ROUND(I678*H678,3)</f>
        <v>0</v>
      </c>
      <c r="BL678" s="17" t="s">
        <v>315</v>
      </c>
      <c r="BM678" s="162" t="s">
        <v>1127</v>
      </c>
    </row>
    <row r="679" spans="1:65" s="12" customFormat="1" ht="23" customHeight="1">
      <c r="B679" s="137"/>
      <c r="D679" s="138" t="s">
        <v>75</v>
      </c>
      <c r="E679" s="148" t="s">
        <v>1128</v>
      </c>
      <c r="F679" s="148" t="s">
        <v>1129</v>
      </c>
      <c r="I679" s="140"/>
      <c r="J679" s="149">
        <f>BK679</f>
        <v>0</v>
      </c>
      <c r="L679" s="137"/>
      <c r="M679" s="142"/>
      <c r="N679" s="143"/>
      <c r="O679" s="143"/>
      <c r="P679" s="144">
        <f>SUM(P680:P726)</f>
        <v>0</v>
      </c>
      <c r="Q679" s="143"/>
      <c r="R679" s="144">
        <f>SUM(R680:R726)</f>
        <v>0.50564039999999999</v>
      </c>
      <c r="S679" s="143"/>
      <c r="T679" s="145">
        <f>SUM(T680:T726)</f>
        <v>0</v>
      </c>
      <c r="AR679" s="138" t="s">
        <v>89</v>
      </c>
      <c r="AT679" s="146" t="s">
        <v>75</v>
      </c>
      <c r="AU679" s="146" t="s">
        <v>83</v>
      </c>
      <c r="AY679" s="138" t="s">
        <v>211</v>
      </c>
      <c r="BK679" s="147">
        <f>SUM(BK680:BK726)</f>
        <v>0</v>
      </c>
    </row>
    <row r="680" spans="1:65" s="2" customFormat="1" ht="24.25" customHeight="1">
      <c r="A680" s="32"/>
      <c r="B680" s="150"/>
      <c r="C680" s="151" t="s">
        <v>1130</v>
      </c>
      <c r="D680" s="151" t="s">
        <v>213</v>
      </c>
      <c r="E680" s="152" t="s">
        <v>1131</v>
      </c>
      <c r="F680" s="153" t="s">
        <v>1132</v>
      </c>
      <c r="G680" s="154" t="s">
        <v>582</v>
      </c>
      <c r="H680" s="155">
        <v>100.12</v>
      </c>
      <c r="I680" s="156"/>
      <c r="J680" s="155">
        <f>ROUND(I680*H680,3)</f>
        <v>0</v>
      </c>
      <c r="K680" s="157"/>
      <c r="L680" s="33"/>
      <c r="M680" s="158" t="s">
        <v>1</v>
      </c>
      <c r="N680" s="159" t="s">
        <v>42</v>
      </c>
      <c r="O680" s="58"/>
      <c r="P680" s="160">
        <f>O680*H680</f>
        <v>0</v>
      </c>
      <c r="Q680" s="160">
        <v>2.1000000000000001E-4</v>
      </c>
      <c r="R680" s="160">
        <f>Q680*H680</f>
        <v>2.1025200000000001E-2</v>
      </c>
      <c r="S680" s="160">
        <v>0</v>
      </c>
      <c r="T680" s="161">
        <f>S680*H680</f>
        <v>0</v>
      </c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R680" s="162" t="s">
        <v>315</v>
      </c>
      <c r="AT680" s="162" t="s">
        <v>213</v>
      </c>
      <c r="AU680" s="162" t="s">
        <v>89</v>
      </c>
      <c r="AY680" s="17" t="s">
        <v>211</v>
      </c>
      <c r="BE680" s="163">
        <f>IF(N680="základná",J680,0)</f>
        <v>0</v>
      </c>
      <c r="BF680" s="163">
        <f>IF(N680="znížená",J680,0)</f>
        <v>0</v>
      </c>
      <c r="BG680" s="163">
        <f>IF(N680="zákl. prenesená",J680,0)</f>
        <v>0</v>
      </c>
      <c r="BH680" s="163">
        <f>IF(N680="zníž. prenesená",J680,0)</f>
        <v>0</v>
      </c>
      <c r="BI680" s="163">
        <f>IF(N680="nulová",J680,0)</f>
        <v>0</v>
      </c>
      <c r="BJ680" s="17" t="s">
        <v>89</v>
      </c>
      <c r="BK680" s="164">
        <f>ROUND(I680*H680,3)</f>
        <v>0</v>
      </c>
      <c r="BL680" s="17" t="s">
        <v>315</v>
      </c>
      <c r="BM680" s="162" t="s">
        <v>1133</v>
      </c>
    </row>
    <row r="681" spans="1:65" s="14" customFormat="1" ht="12">
      <c r="B681" s="173"/>
      <c r="D681" s="166" t="s">
        <v>219</v>
      </c>
      <c r="E681" s="174" t="s">
        <v>1</v>
      </c>
      <c r="F681" s="175" t="s">
        <v>1134</v>
      </c>
      <c r="H681" s="176">
        <v>58.5</v>
      </c>
      <c r="I681" s="177"/>
      <c r="L681" s="173"/>
      <c r="M681" s="178"/>
      <c r="N681" s="179"/>
      <c r="O681" s="179"/>
      <c r="P681" s="179"/>
      <c r="Q681" s="179"/>
      <c r="R681" s="179"/>
      <c r="S681" s="179"/>
      <c r="T681" s="180"/>
      <c r="AT681" s="174" t="s">
        <v>219</v>
      </c>
      <c r="AU681" s="174" t="s">
        <v>89</v>
      </c>
      <c r="AV681" s="14" t="s">
        <v>89</v>
      </c>
      <c r="AW681" s="14" t="s">
        <v>30</v>
      </c>
      <c r="AX681" s="14" t="s">
        <v>76</v>
      </c>
      <c r="AY681" s="174" t="s">
        <v>211</v>
      </c>
    </row>
    <row r="682" spans="1:65" s="14" customFormat="1" ht="12">
      <c r="B682" s="173"/>
      <c r="D682" s="166" t="s">
        <v>219</v>
      </c>
      <c r="E682" s="174" t="s">
        <v>1</v>
      </c>
      <c r="F682" s="175" t="s">
        <v>1135</v>
      </c>
      <c r="H682" s="176">
        <v>4.5</v>
      </c>
      <c r="I682" s="177"/>
      <c r="L682" s="173"/>
      <c r="M682" s="178"/>
      <c r="N682" s="179"/>
      <c r="O682" s="179"/>
      <c r="P682" s="179"/>
      <c r="Q682" s="179"/>
      <c r="R682" s="179"/>
      <c r="S682" s="179"/>
      <c r="T682" s="180"/>
      <c r="AT682" s="174" t="s">
        <v>219</v>
      </c>
      <c r="AU682" s="174" t="s">
        <v>89</v>
      </c>
      <c r="AV682" s="14" t="s">
        <v>89</v>
      </c>
      <c r="AW682" s="14" t="s">
        <v>30</v>
      </c>
      <c r="AX682" s="14" t="s">
        <v>76</v>
      </c>
      <c r="AY682" s="174" t="s">
        <v>211</v>
      </c>
    </row>
    <row r="683" spans="1:65" s="14" customFormat="1" ht="12">
      <c r="B683" s="173"/>
      <c r="D683" s="166" t="s">
        <v>219</v>
      </c>
      <c r="E683" s="174" t="s">
        <v>1</v>
      </c>
      <c r="F683" s="175" t="s">
        <v>1136</v>
      </c>
      <c r="H683" s="176">
        <v>4.3</v>
      </c>
      <c r="I683" s="177"/>
      <c r="L683" s="173"/>
      <c r="M683" s="178"/>
      <c r="N683" s="179"/>
      <c r="O683" s="179"/>
      <c r="P683" s="179"/>
      <c r="Q683" s="179"/>
      <c r="R683" s="179"/>
      <c r="S683" s="179"/>
      <c r="T683" s="180"/>
      <c r="AT683" s="174" t="s">
        <v>219</v>
      </c>
      <c r="AU683" s="174" t="s">
        <v>89</v>
      </c>
      <c r="AV683" s="14" t="s">
        <v>89</v>
      </c>
      <c r="AW683" s="14" t="s">
        <v>30</v>
      </c>
      <c r="AX683" s="14" t="s">
        <v>76</v>
      </c>
      <c r="AY683" s="174" t="s">
        <v>211</v>
      </c>
    </row>
    <row r="684" spans="1:65" s="14" customFormat="1" ht="12">
      <c r="B684" s="173"/>
      <c r="D684" s="166" t="s">
        <v>219</v>
      </c>
      <c r="E684" s="174" t="s">
        <v>1</v>
      </c>
      <c r="F684" s="175" t="s">
        <v>1137</v>
      </c>
      <c r="H684" s="176">
        <v>3.5</v>
      </c>
      <c r="I684" s="177"/>
      <c r="L684" s="173"/>
      <c r="M684" s="178"/>
      <c r="N684" s="179"/>
      <c r="O684" s="179"/>
      <c r="P684" s="179"/>
      <c r="Q684" s="179"/>
      <c r="R684" s="179"/>
      <c r="S684" s="179"/>
      <c r="T684" s="180"/>
      <c r="AT684" s="174" t="s">
        <v>219</v>
      </c>
      <c r="AU684" s="174" t="s">
        <v>89</v>
      </c>
      <c r="AV684" s="14" t="s">
        <v>89</v>
      </c>
      <c r="AW684" s="14" t="s">
        <v>30</v>
      </c>
      <c r="AX684" s="14" t="s">
        <v>76</v>
      </c>
      <c r="AY684" s="174" t="s">
        <v>211</v>
      </c>
    </row>
    <row r="685" spans="1:65" s="14" customFormat="1" ht="12">
      <c r="B685" s="173"/>
      <c r="D685" s="166" t="s">
        <v>219</v>
      </c>
      <c r="E685" s="174" t="s">
        <v>1</v>
      </c>
      <c r="F685" s="175" t="s">
        <v>788</v>
      </c>
      <c r="H685" s="176">
        <v>13.08</v>
      </c>
      <c r="I685" s="177"/>
      <c r="L685" s="173"/>
      <c r="M685" s="178"/>
      <c r="N685" s="179"/>
      <c r="O685" s="179"/>
      <c r="P685" s="179"/>
      <c r="Q685" s="179"/>
      <c r="R685" s="179"/>
      <c r="S685" s="179"/>
      <c r="T685" s="180"/>
      <c r="AT685" s="174" t="s">
        <v>219</v>
      </c>
      <c r="AU685" s="174" t="s">
        <v>89</v>
      </c>
      <c r="AV685" s="14" t="s">
        <v>89</v>
      </c>
      <c r="AW685" s="14" t="s">
        <v>30</v>
      </c>
      <c r="AX685" s="14" t="s">
        <v>76</v>
      </c>
      <c r="AY685" s="174" t="s">
        <v>211</v>
      </c>
    </row>
    <row r="686" spans="1:65" s="14" customFormat="1" ht="12">
      <c r="B686" s="173"/>
      <c r="D686" s="166" t="s">
        <v>219</v>
      </c>
      <c r="E686" s="174" t="s">
        <v>1</v>
      </c>
      <c r="F686" s="175" t="s">
        <v>1138</v>
      </c>
      <c r="H686" s="176">
        <v>8.6199999999999992</v>
      </c>
      <c r="I686" s="177"/>
      <c r="L686" s="173"/>
      <c r="M686" s="178"/>
      <c r="N686" s="179"/>
      <c r="O686" s="179"/>
      <c r="P686" s="179"/>
      <c r="Q686" s="179"/>
      <c r="R686" s="179"/>
      <c r="S686" s="179"/>
      <c r="T686" s="180"/>
      <c r="AT686" s="174" t="s">
        <v>219</v>
      </c>
      <c r="AU686" s="174" t="s">
        <v>89</v>
      </c>
      <c r="AV686" s="14" t="s">
        <v>89</v>
      </c>
      <c r="AW686" s="14" t="s">
        <v>30</v>
      </c>
      <c r="AX686" s="14" t="s">
        <v>76</v>
      </c>
      <c r="AY686" s="174" t="s">
        <v>211</v>
      </c>
    </row>
    <row r="687" spans="1:65" s="14" customFormat="1" ht="12">
      <c r="B687" s="173"/>
      <c r="D687" s="166" t="s">
        <v>219</v>
      </c>
      <c r="E687" s="174" t="s">
        <v>1</v>
      </c>
      <c r="F687" s="175" t="s">
        <v>1139</v>
      </c>
      <c r="H687" s="176">
        <v>7.62</v>
      </c>
      <c r="I687" s="177"/>
      <c r="L687" s="173"/>
      <c r="M687" s="178"/>
      <c r="N687" s="179"/>
      <c r="O687" s="179"/>
      <c r="P687" s="179"/>
      <c r="Q687" s="179"/>
      <c r="R687" s="179"/>
      <c r="S687" s="179"/>
      <c r="T687" s="180"/>
      <c r="AT687" s="174" t="s">
        <v>219</v>
      </c>
      <c r="AU687" s="174" t="s">
        <v>89</v>
      </c>
      <c r="AV687" s="14" t="s">
        <v>89</v>
      </c>
      <c r="AW687" s="14" t="s">
        <v>30</v>
      </c>
      <c r="AX687" s="14" t="s">
        <v>76</v>
      </c>
      <c r="AY687" s="174" t="s">
        <v>211</v>
      </c>
    </row>
    <row r="688" spans="1:65" s="15" customFormat="1" ht="12">
      <c r="B688" s="181"/>
      <c r="D688" s="166" t="s">
        <v>219</v>
      </c>
      <c r="E688" s="182" t="s">
        <v>1</v>
      </c>
      <c r="F688" s="183" t="s">
        <v>233</v>
      </c>
      <c r="H688" s="184">
        <v>100.12</v>
      </c>
      <c r="I688" s="185"/>
      <c r="L688" s="181"/>
      <c r="M688" s="186"/>
      <c r="N688" s="187"/>
      <c r="O688" s="187"/>
      <c r="P688" s="187"/>
      <c r="Q688" s="187"/>
      <c r="R688" s="187"/>
      <c r="S688" s="187"/>
      <c r="T688" s="188"/>
      <c r="AT688" s="182" t="s">
        <v>219</v>
      </c>
      <c r="AU688" s="182" t="s">
        <v>89</v>
      </c>
      <c r="AV688" s="15" t="s">
        <v>217</v>
      </c>
      <c r="AW688" s="15" t="s">
        <v>30</v>
      </c>
      <c r="AX688" s="15" t="s">
        <v>83</v>
      </c>
      <c r="AY688" s="182" t="s">
        <v>211</v>
      </c>
    </row>
    <row r="689" spans="1:65" s="2" customFormat="1" ht="38" customHeight="1">
      <c r="A689" s="32"/>
      <c r="B689" s="150"/>
      <c r="C689" s="189" t="s">
        <v>1140</v>
      </c>
      <c r="D689" s="189" t="s">
        <v>514</v>
      </c>
      <c r="E689" s="190" t="s">
        <v>1141</v>
      </c>
      <c r="F689" s="191" t="s">
        <v>1142</v>
      </c>
      <c r="G689" s="192" t="s">
        <v>582</v>
      </c>
      <c r="H689" s="193">
        <v>105.126</v>
      </c>
      <c r="I689" s="194"/>
      <c r="J689" s="193">
        <f>ROUND(I689*H689,3)</f>
        <v>0</v>
      </c>
      <c r="K689" s="195"/>
      <c r="L689" s="196"/>
      <c r="M689" s="197" t="s">
        <v>1</v>
      </c>
      <c r="N689" s="198" t="s">
        <v>42</v>
      </c>
      <c r="O689" s="58"/>
      <c r="P689" s="160">
        <f>O689*H689</f>
        <v>0</v>
      </c>
      <c r="Q689" s="160">
        <v>1E-4</v>
      </c>
      <c r="R689" s="160">
        <f>Q689*H689</f>
        <v>1.05126E-2</v>
      </c>
      <c r="S689" s="160">
        <v>0</v>
      </c>
      <c r="T689" s="161">
        <f>S689*H689</f>
        <v>0</v>
      </c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R689" s="162" t="s">
        <v>417</v>
      </c>
      <c r="AT689" s="162" t="s">
        <v>514</v>
      </c>
      <c r="AU689" s="162" t="s">
        <v>89</v>
      </c>
      <c r="AY689" s="17" t="s">
        <v>211</v>
      </c>
      <c r="BE689" s="163">
        <f>IF(N689="základná",J689,0)</f>
        <v>0</v>
      </c>
      <c r="BF689" s="163">
        <f>IF(N689="znížená",J689,0)</f>
        <v>0</v>
      </c>
      <c r="BG689" s="163">
        <f>IF(N689="zákl. prenesená",J689,0)</f>
        <v>0</v>
      </c>
      <c r="BH689" s="163">
        <f>IF(N689="zníž. prenesená",J689,0)</f>
        <v>0</v>
      </c>
      <c r="BI689" s="163">
        <f>IF(N689="nulová",J689,0)</f>
        <v>0</v>
      </c>
      <c r="BJ689" s="17" t="s">
        <v>89</v>
      </c>
      <c r="BK689" s="164">
        <f>ROUND(I689*H689,3)</f>
        <v>0</v>
      </c>
      <c r="BL689" s="17" t="s">
        <v>315</v>
      </c>
      <c r="BM689" s="162" t="s">
        <v>1143</v>
      </c>
    </row>
    <row r="690" spans="1:65" s="2" customFormat="1" ht="38" customHeight="1">
      <c r="A690" s="32"/>
      <c r="B690" s="150"/>
      <c r="C690" s="189" t="s">
        <v>1144</v>
      </c>
      <c r="D690" s="189" t="s">
        <v>514</v>
      </c>
      <c r="E690" s="190" t="s">
        <v>1145</v>
      </c>
      <c r="F690" s="191" t="s">
        <v>1146</v>
      </c>
      <c r="G690" s="192" t="s">
        <v>582</v>
      </c>
      <c r="H690" s="193">
        <v>105.126</v>
      </c>
      <c r="I690" s="194"/>
      <c r="J690" s="193">
        <f>ROUND(I690*H690,3)</f>
        <v>0</v>
      </c>
      <c r="K690" s="195"/>
      <c r="L690" s="196"/>
      <c r="M690" s="197" t="s">
        <v>1</v>
      </c>
      <c r="N690" s="198" t="s">
        <v>42</v>
      </c>
      <c r="O690" s="58"/>
      <c r="P690" s="160">
        <f>O690*H690</f>
        <v>0</v>
      </c>
      <c r="Q690" s="160">
        <v>1E-4</v>
      </c>
      <c r="R690" s="160">
        <f>Q690*H690</f>
        <v>1.05126E-2</v>
      </c>
      <c r="S690" s="160">
        <v>0</v>
      </c>
      <c r="T690" s="161">
        <f>S690*H690</f>
        <v>0</v>
      </c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R690" s="162" t="s">
        <v>417</v>
      </c>
      <c r="AT690" s="162" t="s">
        <v>514</v>
      </c>
      <c r="AU690" s="162" t="s">
        <v>89</v>
      </c>
      <c r="AY690" s="17" t="s">
        <v>211</v>
      </c>
      <c r="BE690" s="163">
        <f>IF(N690="základná",J690,0)</f>
        <v>0</v>
      </c>
      <c r="BF690" s="163">
        <f>IF(N690="znížená",J690,0)</f>
        <v>0</v>
      </c>
      <c r="BG690" s="163">
        <f>IF(N690="zákl. prenesená",J690,0)</f>
        <v>0</v>
      </c>
      <c r="BH690" s="163">
        <f>IF(N690="zníž. prenesená",J690,0)</f>
        <v>0</v>
      </c>
      <c r="BI690" s="163">
        <f>IF(N690="nulová",J690,0)</f>
        <v>0</v>
      </c>
      <c r="BJ690" s="17" t="s">
        <v>89</v>
      </c>
      <c r="BK690" s="164">
        <f>ROUND(I690*H690,3)</f>
        <v>0</v>
      </c>
      <c r="BL690" s="17" t="s">
        <v>315</v>
      </c>
      <c r="BM690" s="162" t="s">
        <v>1147</v>
      </c>
    </row>
    <row r="691" spans="1:65" s="2" customFormat="1" ht="49.25" customHeight="1">
      <c r="A691" s="32"/>
      <c r="B691" s="150"/>
      <c r="C691" s="189" t="s">
        <v>1148</v>
      </c>
      <c r="D691" s="189" t="s">
        <v>514</v>
      </c>
      <c r="E691" s="190" t="s">
        <v>1149</v>
      </c>
      <c r="F691" s="191" t="s">
        <v>1150</v>
      </c>
      <c r="G691" s="192" t="s">
        <v>135</v>
      </c>
      <c r="H691" s="193">
        <v>9</v>
      </c>
      <c r="I691" s="194"/>
      <c r="J691" s="193">
        <f>ROUND(I691*H691,3)</f>
        <v>0</v>
      </c>
      <c r="K691" s="195"/>
      <c r="L691" s="196"/>
      <c r="M691" s="197" t="s">
        <v>1</v>
      </c>
      <c r="N691" s="198" t="s">
        <v>42</v>
      </c>
      <c r="O691" s="58"/>
      <c r="P691" s="160">
        <f>O691*H691</f>
        <v>0</v>
      </c>
      <c r="Q691" s="160">
        <v>0</v>
      </c>
      <c r="R691" s="160">
        <f>Q691*H691</f>
        <v>0</v>
      </c>
      <c r="S691" s="160">
        <v>0</v>
      </c>
      <c r="T691" s="161">
        <f>S691*H691</f>
        <v>0</v>
      </c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R691" s="162" t="s">
        <v>417</v>
      </c>
      <c r="AT691" s="162" t="s">
        <v>514</v>
      </c>
      <c r="AU691" s="162" t="s">
        <v>89</v>
      </c>
      <c r="AY691" s="17" t="s">
        <v>211</v>
      </c>
      <c r="BE691" s="163">
        <f>IF(N691="základná",J691,0)</f>
        <v>0</v>
      </c>
      <c r="BF691" s="163">
        <f>IF(N691="znížená",J691,0)</f>
        <v>0</v>
      </c>
      <c r="BG691" s="163">
        <f>IF(N691="zákl. prenesená",J691,0)</f>
        <v>0</v>
      </c>
      <c r="BH691" s="163">
        <f>IF(N691="zníž. prenesená",J691,0)</f>
        <v>0</v>
      </c>
      <c r="BI691" s="163">
        <f>IF(N691="nulová",J691,0)</f>
        <v>0</v>
      </c>
      <c r="BJ691" s="17" t="s">
        <v>89</v>
      </c>
      <c r="BK691" s="164">
        <f>ROUND(I691*H691,3)</f>
        <v>0</v>
      </c>
      <c r="BL691" s="17" t="s">
        <v>315</v>
      </c>
      <c r="BM691" s="162" t="s">
        <v>1151</v>
      </c>
    </row>
    <row r="692" spans="1:65" s="14" customFormat="1" ht="12">
      <c r="B692" s="173"/>
      <c r="D692" s="166" t="s">
        <v>219</v>
      </c>
      <c r="E692" s="174" t="s">
        <v>1</v>
      </c>
      <c r="F692" s="175" t="s">
        <v>264</v>
      </c>
      <c r="H692" s="176">
        <v>9</v>
      </c>
      <c r="I692" s="177"/>
      <c r="L692" s="173"/>
      <c r="M692" s="178"/>
      <c r="N692" s="179"/>
      <c r="O692" s="179"/>
      <c r="P692" s="179"/>
      <c r="Q692" s="179"/>
      <c r="R692" s="179"/>
      <c r="S692" s="179"/>
      <c r="T692" s="180"/>
      <c r="AT692" s="174" t="s">
        <v>219</v>
      </c>
      <c r="AU692" s="174" t="s">
        <v>89</v>
      </c>
      <c r="AV692" s="14" t="s">
        <v>89</v>
      </c>
      <c r="AW692" s="14" t="s">
        <v>30</v>
      </c>
      <c r="AX692" s="14" t="s">
        <v>83</v>
      </c>
      <c r="AY692" s="174" t="s">
        <v>211</v>
      </c>
    </row>
    <row r="693" spans="1:65" s="2" customFormat="1" ht="38" customHeight="1">
      <c r="A693" s="32"/>
      <c r="B693" s="150"/>
      <c r="C693" s="189" t="s">
        <v>1152</v>
      </c>
      <c r="D693" s="189" t="s">
        <v>514</v>
      </c>
      <c r="E693" s="190" t="s">
        <v>1153</v>
      </c>
      <c r="F693" s="191" t="s">
        <v>1154</v>
      </c>
      <c r="G693" s="192" t="s">
        <v>135</v>
      </c>
      <c r="H693" s="193">
        <v>1</v>
      </c>
      <c r="I693" s="194"/>
      <c r="J693" s="193">
        <f>ROUND(I693*H693,3)</f>
        <v>0</v>
      </c>
      <c r="K693" s="195"/>
      <c r="L693" s="196"/>
      <c r="M693" s="197" t="s">
        <v>1</v>
      </c>
      <c r="N693" s="198" t="s">
        <v>42</v>
      </c>
      <c r="O693" s="58"/>
      <c r="P693" s="160">
        <f>O693*H693</f>
        <v>0</v>
      </c>
      <c r="Q693" s="160">
        <v>0</v>
      </c>
      <c r="R693" s="160">
        <f>Q693*H693</f>
        <v>0</v>
      </c>
      <c r="S693" s="160">
        <v>0</v>
      </c>
      <c r="T693" s="161">
        <f>S693*H693</f>
        <v>0</v>
      </c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R693" s="162" t="s">
        <v>417</v>
      </c>
      <c r="AT693" s="162" t="s">
        <v>514</v>
      </c>
      <c r="AU693" s="162" t="s">
        <v>89</v>
      </c>
      <c r="AY693" s="17" t="s">
        <v>211</v>
      </c>
      <c r="BE693" s="163">
        <f>IF(N693="základná",J693,0)</f>
        <v>0</v>
      </c>
      <c r="BF693" s="163">
        <f>IF(N693="znížená",J693,0)</f>
        <v>0</v>
      </c>
      <c r="BG693" s="163">
        <f>IF(N693="zákl. prenesená",J693,0)</f>
        <v>0</v>
      </c>
      <c r="BH693" s="163">
        <f>IF(N693="zníž. prenesená",J693,0)</f>
        <v>0</v>
      </c>
      <c r="BI693" s="163">
        <f>IF(N693="nulová",J693,0)</f>
        <v>0</v>
      </c>
      <c r="BJ693" s="17" t="s">
        <v>89</v>
      </c>
      <c r="BK693" s="164">
        <f>ROUND(I693*H693,3)</f>
        <v>0</v>
      </c>
      <c r="BL693" s="17" t="s">
        <v>315</v>
      </c>
      <c r="BM693" s="162" t="s">
        <v>1155</v>
      </c>
    </row>
    <row r="694" spans="1:65" s="14" customFormat="1" ht="12">
      <c r="B694" s="173"/>
      <c r="D694" s="166" t="s">
        <v>219</v>
      </c>
      <c r="E694" s="174" t="s">
        <v>1</v>
      </c>
      <c r="F694" s="175" t="s">
        <v>83</v>
      </c>
      <c r="H694" s="176">
        <v>1</v>
      </c>
      <c r="I694" s="177"/>
      <c r="L694" s="173"/>
      <c r="M694" s="178"/>
      <c r="N694" s="179"/>
      <c r="O694" s="179"/>
      <c r="P694" s="179"/>
      <c r="Q694" s="179"/>
      <c r="R694" s="179"/>
      <c r="S694" s="179"/>
      <c r="T694" s="180"/>
      <c r="AT694" s="174" t="s">
        <v>219</v>
      </c>
      <c r="AU694" s="174" t="s">
        <v>89</v>
      </c>
      <c r="AV694" s="14" t="s">
        <v>89</v>
      </c>
      <c r="AW694" s="14" t="s">
        <v>30</v>
      </c>
      <c r="AX694" s="14" t="s">
        <v>83</v>
      </c>
      <c r="AY694" s="174" t="s">
        <v>211</v>
      </c>
    </row>
    <row r="695" spans="1:65" s="2" customFormat="1" ht="38" customHeight="1">
      <c r="A695" s="32"/>
      <c r="B695" s="150"/>
      <c r="C695" s="189" t="s">
        <v>1156</v>
      </c>
      <c r="D695" s="189" t="s">
        <v>514</v>
      </c>
      <c r="E695" s="190" t="s">
        <v>1157</v>
      </c>
      <c r="F695" s="191" t="s">
        <v>1158</v>
      </c>
      <c r="G695" s="192" t="s">
        <v>135</v>
      </c>
      <c r="H695" s="193">
        <v>1</v>
      </c>
      <c r="I695" s="194"/>
      <c r="J695" s="193">
        <f>ROUND(I695*H695,3)</f>
        <v>0</v>
      </c>
      <c r="K695" s="195"/>
      <c r="L695" s="196"/>
      <c r="M695" s="197" t="s">
        <v>1</v>
      </c>
      <c r="N695" s="198" t="s">
        <v>42</v>
      </c>
      <c r="O695" s="58"/>
      <c r="P695" s="160">
        <f>O695*H695</f>
        <v>0</v>
      </c>
      <c r="Q695" s="160">
        <v>0</v>
      </c>
      <c r="R695" s="160">
        <f>Q695*H695</f>
        <v>0</v>
      </c>
      <c r="S695" s="160">
        <v>0</v>
      </c>
      <c r="T695" s="161">
        <f>S695*H695</f>
        <v>0</v>
      </c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R695" s="162" t="s">
        <v>417</v>
      </c>
      <c r="AT695" s="162" t="s">
        <v>514</v>
      </c>
      <c r="AU695" s="162" t="s">
        <v>89</v>
      </c>
      <c r="AY695" s="17" t="s">
        <v>211</v>
      </c>
      <c r="BE695" s="163">
        <f>IF(N695="základná",J695,0)</f>
        <v>0</v>
      </c>
      <c r="BF695" s="163">
        <f>IF(N695="znížená",J695,0)</f>
        <v>0</v>
      </c>
      <c r="BG695" s="163">
        <f>IF(N695="zákl. prenesená",J695,0)</f>
        <v>0</v>
      </c>
      <c r="BH695" s="163">
        <f>IF(N695="zníž. prenesená",J695,0)</f>
        <v>0</v>
      </c>
      <c r="BI695" s="163">
        <f>IF(N695="nulová",J695,0)</f>
        <v>0</v>
      </c>
      <c r="BJ695" s="17" t="s">
        <v>89</v>
      </c>
      <c r="BK695" s="164">
        <f>ROUND(I695*H695,3)</f>
        <v>0</v>
      </c>
      <c r="BL695" s="17" t="s">
        <v>315</v>
      </c>
      <c r="BM695" s="162" t="s">
        <v>1159</v>
      </c>
    </row>
    <row r="696" spans="1:65" s="14" customFormat="1" ht="12">
      <c r="B696" s="173"/>
      <c r="D696" s="166" t="s">
        <v>219</v>
      </c>
      <c r="E696" s="174" t="s">
        <v>1</v>
      </c>
      <c r="F696" s="175" t="s">
        <v>83</v>
      </c>
      <c r="H696" s="176">
        <v>1</v>
      </c>
      <c r="I696" s="177"/>
      <c r="L696" s="173"/>
      <c r="M696" s="178"/>
      <c r="N696" s="179"/>
      <c r="O696" s="179"/>
      <c r="P696" s="179"/>
      <c r="Q696" s="179"/>
      <c r="R696" s="179"/>
      <c r="S696" s="179"/>
      <c r="T696" s="180"/>
      <c r="AT696" s="174" t="s">
        <v>219</v>
      </c>
      <c r="AU696" s="174" t="s">
        <v>89</v>
      </c>
      <c r="AV696" s="14" t="s">
        <v>89</v>
      </c>
      <c r="AW696" s="14" t="s">
        <v>30</v>
      </c>
      <c r="AX696" s="14" t="s">
        <v>83</v>
      </c>
      <c r="AY696" s="174" t="s">
        <v>211</v>
      </c>
    </row>
    <row r="697" spans="1:65" s="2" customFormat="1" ht="38" customHeight="1">
      <c r="A697" s="32"/>
      <c r="B697" s="150"/>
      <c r="C697" s="189" t="s">
        <v>1160</v>
      </c>
      <c r="D697" s="189" t="s">
        <v>514</v>
      </c>
      <c r="E697" s="190" t="s">
        <v>1161</v>
      </c>
      <c r="F697" s="191" t="s">
        <v>1162</v>
      </c>
      <c r="G697" s="192" t="s">
        <v>135</v>
      </c>
      <c r="H697" s="193">
        <v>1</v>
      </c>
      <c r="I697" s="194"/>
      <c r="J697" s="193">
        <f>ROUND(I697*H697,3)</f>
        <v>0</v>
      </c>
      <c r="K697" s="195"/>
      <c r="L697" s="196"/>
      <c r="M697" s="197" t="s">
        <v>1</v>
      </c>
      <c r="N697" s="198" t="s">
        <v>42</v>
      </c>
      <c r="O697" s="58"/>
      <c r="P697" s="160">
        <f>O697*H697</f>
        <v>0</v>
      </c>
      <c r="Q697" s="160">
        <v>0</v>
      </c>
      <c r="R697" s="160">
        <f>Q697*H697</f>
        <v>0</v>
      </c>
      <c r="S697" s="160">
        <v>0</v>
      </c>
      <c r="T697" s="161">
        <f>S697*H697</f>
        <v>0</v>
      </c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R697" s="162" t="s">
        <v>417</v>
      </c>
      <c r="AT697" s="162" t="s">
        <v>514</v>
      </c>
      <c r="AU697" s="162" t="s">
        <v>89</v>
      </c>
      <c r="AY697" s="17" t="s">
        <v>211</v>
      </c>
      <c r="BE697" s="163">
        <f>IF(N697="základná",J697,0)</f>
        <v>0</v>
      </c>
      <c r="BF697" s="163">
        <f>IF(N697="znížená",J697,0)</f>
        <v>0</v>
      </c>
      <c r="BG697" s="163">
        <f>IF(N697="zákl. prenesená",J697,0)</f>
        <v>0</v>
      </c>
      <c r="BH697" s="163">
        <f>IF(N697="zníž. prenesená",J697,0)</f>
        <v>0</v>
      </c>
      <c r="BI697" s="163">
        <f>IF(N697="nulová",J697,0)</f>
        <v>0</v>
      </c>
      <c r="BJ697" s="17" t="s">
        <v>89</v>
      </c>
      <c r="BK697" s="164">
        <f>ROUND(I697*H697,3)</f>
        <v>0</v>
      </c>
      <c r="BL697" s="17" t="s">
        <v>315</v>
      </c>
      <c r="BM697" s="162" t="s">
        <v>1163</v>
      </c>
    </row>
    <row r="698" spans="1:65" s="14" customFormat="1" ht="12">
      <c r="B698" s="173"/>
      <c r="D698" s="166" t="s">
        <v>219</v>
      </c>
      <c r="E698" s="174" t="s">
        <v>1</v>
      </c>
      <c r="F698" s="175" t="s">
        <v>83</v>
      </c>
      <c r="H698" s="176">
        <v>1</v>
      </c>
      <c r="I698" s="177"/>
      <c r="L698" s="173"/>
      <c r="M698" s="178"/>
      <c r="N698" s="179"/>
      <c r="O698" s="179"/>
      <c r="P698" s="179"/>
      <c r="Q698" s="179"/>
      <c r="R698" s="179"/>
      <c r="S698" s="179"/>
      <c r="T698" s="180"/>
      <c r="AT698" s="174" t="s">
        <v>219</v>
      </c>
      <c r="AU698" s="174" t="s">
        <v>89</v>
      </c>
      <c r="AV698" s="14" t="s">
        <v>89</v>
      </c>
      <c r="AW698" s="14" t="s">
        <v>30</v>
      </c>
      <c r="AX698" s="14" t="s">
        <v>83</v>
      </c>
      <c r="AY698" s="174" t="s">
        <v>211</v>
      </c>
    </row>
    <row r="699" spans="1:65" s="2" customFormat="1" ht="49.25" customHeight="1">
      <c r="A699" s="32"/>
      <c r="B699" s="150"/>
      <c r="C699" s="189" t="s">
        <v>1164</v>
      </c>
      <c r="D699" s="189" t="s">
        <v>514</v>
      </c>
      <c r="E699" s="190" t="s">
        <v>1165</v>
      </c>
      <c r="F699" s="191" t="s">
        <v>1166</v>
      </c>
      <c r="G699" s="192" t="s">
        <v>135</v>
      </c>
      <c r="H699" s="193">
        <v>2</v>
      </c>
      <c r="I699" s="194"/>
      <c r="J699" s="193">
        <f>ROUND(I699*H699,3)</f>
        <v>0</v>
      </c>
      <c r="K699" s="195"/>
      <c r="L699" s="196"/>
      <c r="M699" s="197" t="s">
        <v>1</v>
      </c>
      <c r="N699" s="198" t="s">
        <v>42</v>
      </c>
      <c r="O699" s="58"/>
      <c r="P699" s="160">
        <f>O699*H699</f>
        <v>0</v>
      </c>
      <c r="Q699" s="160">
        <v>0</v>
      </c>
      <c r="R699" s="160">
        <f>Q699*H699</f>
        <v>0</v>
      </c>
      <c r="S699" s="160">
        <v>0</v>
      </c>
      <c r="T699" s="161">
        <f>S699*H699</f>
        <v>0</v>
      </c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R699" s="162" t="s">
        <v>417</v>
      </c>
      <c r="AT699" s="162" t="s">
        <v>514</v>
      </c>
      <c r="AU699" s="162" t="s">
        <v>89</v>
      </c>
      <c r="AY699" s="17" t="s">
        <v>211</v>
      </c>
      <c r="BE699" s="163">
        <f>IF(N699="základná",J699,0)</f>
        <v>0</v>
      </c>
      <c r="BF699" s="163">
        <f>IF(N699="znížená",J699,0)</f>
        <v>0</v>
      </c>
      <c r="BG699" s="163">
        <f>IF(N699="zákl. prenesená",J699,0)</f>
        <v>0</v>
      </c>
      <c r="BH699" s="163">
        <f>IF(N699="zníž. prenesená",J699,0)</f>
        <v>0</v>
      </c>
      <c r="BI699" s="163">
        <f>IF(N699="nulová",J699,0)</f>
        <v>0</v>
      </c>
      <c r="BJ699" s="17" t="s">
        <v>89</v>
      </c>
      <c r="BK699" s="164">
        <f>ROUND(I699*H699,3)</f>
        <v>0</v>
      </c>
      <c r="BL699" s="17" t="s">
        <v>315</v>
      </c>
      <c r="BM699" s="162" t="s">
        <v>1167</v>
      </c>
    </row>
    <row r="700" spans="1:65" s="14" customFormat="1" ht="12">
      <c r="B700" s="173"/>
      <c r="D700" s="166" t="s">
        <v>219</v>
      </c>
      <c r="E700" s="174" t="s">
        <v>1</v>
      </c>
      <c r="F700" s="175" t="s">
        <v>89</v>
      </c>
      <c r="H700" s="176">
        <v>2</v>
      </c>
      <c r="I700" s="177"/>
      <c r="L700" s="173"/>
      <c r="M700" s="178"/>
      <c r="N700" s="179"/>
      <c r="O700" s="179"/>
      <c r="P700" s="179"/>
      <c r="Q700" s="179"/>
      <c r="R700" s="179"/>
      <c r="S700" s="179"/>
      <c r="T700" s="180"/>
      <c r="AT700" s="174" t="s">
        <v>219</v>
      </c>
      <c r="AU700" s="174" t="s">
        <v>89</v>
      </c>
      <c r="AV700" s="14" t="s">
        <v>89</v>
      </c>
      <c r="AW700" s="14" t="s">
        <v>30</v>
      </c>
      <c r="AX700" s="14" t="s">
        <v>83</v>
      </c>
      <c r="AY700" s="174" t="s">
        <v>211</v>
      </c>
    </row>
    <row r="701" spans="1:65" s="2" customFormat="1" ht="49.25" customHeight="1">
      <c r="A701" s="32"/>
      <c r="B701" s="150"/>
      <c r="C701" s="189" t="s">
        <v>1168</v>
      </c>
      <c r="D701" s="189" t="s">
        <v>514</v>
      </c>
      <c r="E701" s="190" t="s">
        <v>1169</v>
      </c>
      <c r="F701" s="191" t="s">
        <v>1170</v>
      </c>
      <c r="G701" s="192" t="s">
        <v>135</v>
      </c>
      <c r="H701" s="193">
        <v>1</v>
      </c>
      <c r="I701" s="194"/>
      <c r="J701" s="193">
        <f>ROUND(I701*H701,3)</f>
        <v>0</v>
      </c>
      <c r="K701" s="195"/>
      <c r="L701" s="196"/>
      <c r="M701" s="197" t="s">
        <v>1</v>
      </c>
      <c r="N701" s="198" t="s">
        <v>42</v>
      </c>
      <c r="O701" s="58"/>
      <c r="P701" s="160">
        <f>O701*H701</f>
        <v>0</v>
      </c>
      <c r="Q701" s="160">
        <v>0</v>
      </c>
      <c r="R701" s="160">
        <f>Q701*H701</f>
        <v>0</v>
      </c>
      <c r="S701" s="160">
        <v>0</v>
      </c>
      <c r="T701" s="161">
        <f>S701*H701</f>
        <v>0</v>
      </c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R701" s="162" t="s">
        <v>417</v>
      </c>
      <c r="AT701" s="162" t="s">
        <v>514</v>
      </c>
      <c r="AU701" s="162" t="s">
        <v>89</v>
      </c>
      <c r="AY701" s="17" t="s">
        <v>211</v>
      </c>
      <c r="BE701" s="163">
        <f>IF(N701="základná",J701,0)</f>
        <v>0</v>
      </c>
      <c r="BF701" s="163">
        <f>IF(N701="znížená",J701,0)</f>
        <v>0</v>
      </c>
      <c r="BG701" s="163">
        <f>IF(N701="zákl. prenesená",J701,0)</f>
        <v>0</v>
      </c>
      <c r="BH701" s="163">
        <f>IF(N701="zníž. prenesená",J701,0)</f>
        <v>0</v>
      </c>
      <c r="BI701" s="163">
        <f>IF(N701="nulová",J701,0)</f>
        <v>0</v>
      </c>
      <c r="BJ701" s="17" t="s">
        <v>89</v>
      </c>
      <c r="BK701" s="164">
        <f>ROUND(I701*H701,3)</f>
        <v>0</v>
      </c>
      <c r="BL701" s="17" t="s">
        <v>315</v>
      </c>
      <c r="BM701" s="162" t="s">
        <v>1171</v>
      </c>
    </row>
    <row r="702" spans="1:65" s="14" customFormat="1" ht="12">
      <c r="B702" s="173"/>
      <c r="D702" s="166" t="s">
        <v>219</v>
      </c>
      <c r="E702" s="174" t="s">
        <v>1</v>
      </c>
      <c r="F702" s="175" t="s">
        <v>83</v>
      </c>
      <c r="H702" s="176">
        <v>1</v>
      </c>
      <c r="I702" s="177"/>
      <c r="L702" s="173"/>
      <c r="M702" s="178"/>
      <c r="N702" s="179"/>
      <c r="O702" s="179"/>
      <c r="P702" s="179"/>
      <c r="Q702" s="179"/>
      <c r="R702" s="179"/>
      <c r="S702" s="179"/>
      <c r="T702" s="180"/>
      <c r="AT702" s="174" t="s">
        <v>219</v>
      </c>
      <c r="AU702" s="174" t="s">
        <v>89</v>
      </c>
      <c r="AV702" s="14" t="s">
        <v>89</v>
      </c>
      <c r="AW702" s="14" t="s">
        <v>30</v>
      </c>
      <c r="AX702" s="14" t="s">
        <v>83</v>
      </c>
      <c r="AY702" s="174" t="s">
        <v>211</v>
      </c>
    </row>
    <row r="703" spans="1:65" s="2" customFormat="1" ht="49.25" customHeight="1">
      <c r="A703" s="32"/>
      <c r="B703" s="150"/>
      <c r="C703" s="189" t="s">
        <v>1172</v>
      </c>
      <c r="D703" s="189" t="s">
        <v>514</v>
      </c>
      <c r="E703" s="190" t="s">
        <v>1173</v>
      </c>
      <c r="F703" s="191" t="s">
        <v>1174</v>
      </c>
      <c r="G703" s="192" t="s">
        <v>135</v>
      </c>
      <c r="H703" s="193">
        <v>1</v>
      </c>
      <c r="I703" s="194"/>
      <c r="J703" s="193">
        <f>ROUND(I703*H703,3)</f>
        <v>0</v>
      </c>
      <c r="K703" s="195"/>
      <c r="L703" s="196"/>
      <c r="M703" s="197" t="s">
        <v>1</v>
      </c>
      <c r="N703" s="198" t="s">
        <v>42</v>
      </c>
      <c r="O703" s="58"/>
      <c r="P703" s="160">
        <f>O703*H703</f>
        <v>0</v>
      </c>
      <c r="Q703" s="160">
        <v>0</v>
      </c>
      <c r="R703" s="160">
        <f>Q703*H703</f>
        <v>0</v>
      </c>
      <c r="S703" s="160">
        <v>0</v>
      </c>
      <c r="T703" s="161">
        <f>S703*H703</f>
        <v>0</v>
      </c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R703" s="162" t="s">
        <v>417</v>
      </c>
      <c r="AT703" s="162" t="s">
        <v>514</v>
      </c>
      <c r="AU703" s="162" t="s">
        <v>89</v>
      </c>
      <c r="AY703" s="17" t="s">
        <v>211</v>
      </c>
      <c r="BE703" s="163">
        <f>IF(N703="základná",J703,0)</f>
        <v>0</v>
      </c>
      <c r="BF703" s="163">
        <f>IF(N703="znížená",J703,0)</f>
        <v>0</v>
      </c>
      <c r="BG703" s="163">
        <f>IF(N703="zákl. prenesená",J703,0)</f>
        <v>0</v>
      </c>
      <c r="BH703" s="163">
        <f>IF(N703="zníž. prenesená",J703,0)</f>
        <v>0</v>
      </c>
      <c r="BI703" s="163">
        <f>IF(N703="nulová",J703,0)</f>
        <v>0</v>
      </c>
      <c r="BJ703" s="17" t="s">
        <v>89</v>
      </c>
      <c r="BK703" s="164">
        <f>ROUND(I703*H703,3)</f>
        <v>0</v>
      </c>
      <c r="BL703" s="17" t="s">
        <v>315</v>
      </c>
      <c r="BM703" s="162" t="s">
        <v>1175</v>
      </c>
    </row>
    <row r="704" spans="1:65" s="14" customFormat="1" ht="12">
      <c r="B704" s="173"/>
      <c r="D704" s="166" t="s">
        <v>219</v>
      </c>
      <c r="E704" s="174" t="s">
        <v>1</v>
      </c>
      <c r="F704" s="175" t="s">
        <v>83</v>
      </c>
      <c r="H704" s="176">
        <v>1</v>
      </c>
      <c r="I704" s="177"/>
      <c r="L704" s="173"/>
      <c r="M704" s="178"/>
      <c r="N704" s="179"/>
      <c r="O704" s="179"/>
      <c r="P704" s="179"/>
      <c r="Q704" s="179"/>
      <c r="R704" s="179"/>
      <c r="S704" s="179"/>
      <c r="T704" s="180"/>
      <c r="AT704" s="174" t="s">
        <v>219</v>
      </c>
      <c r="AU704" s="174" t="s">
        <v>89</v>
      </c>
      <c r="AV704" s="14" t="s">
        <v>89</v>
      </c>
      <c r="AW704" s="14" t="s">
        <v>30</v>
      </c>
      <c r="AX704" s="14" t="s">
        <v>83</v>
      </c>
      <c r="AY704" s="174" t="s">
        <v>211</v>
      </c>
    </row>
    <row r="705" spans="1:65" s="2" customFormat="1" ht="24.25" customHeight="1">
      <c r="A705" s="32"/>
      <c r="B705" s="150"/>
      <c r="C705" s="151" t="s">
        <v>1176</v>
      </c>
      <c r="D705" s="151" t="s">
        <v>213</v>
      </c>
      <c r="E705" s="152" t="s">
        <v>1177</v>
      </c>
      <c r="F705" s="153" t="s">
        <v>1178</v>
      </c>
      <c r="G705" s="154" t="s">
        <v>135</v>
      </c>
      <c r="H705" s="155">
        <v>9</v>
      </c>
      <c r="I705" s="156"/>
      <c r="J705" s="155">
        <f>ROUND(I705*H705,3)</f>
        <v>0</v>
      </c>
      <c r="K705" s="157"/>
      <c r="L705" s="33"/>
      <c r="M705" s="158" t="s">
        <v>1</v>
      </c>
      <c r="N705" s="159" t="s">
        <v>42</v>
      </c>
      <c r="O705" s="58"/>
      <c r="P705" s="160">
        <f>O705*H705</f>
        <v>0</v>
      </c>
      <c r="Q705" s="160">
        <v>0</v>
      </c>
      <c r="R705" s="160">
        <f>Q705*H705</f>
        <v>0</v>
      </c>
      <c r="S705" s="160">
        <v>0</v>
      </c>
      <c r="T705" s="161">
        <f>S705*H705</f>
        <v>0</v>
      </c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R705" s="162" t="s">
        <v>315</v>
      </c>
      <c r="AT705" s="162" t="s">
        <v>213</v>
      </c>
      <c r="AU705" s="162" t="s">
        <v>89</v>
      </c>
      <c r="AY705" s="17" t="s">
        <v>211</v>
      </c>
      <c r="BE705" s="163">
        <f>IF(N705="základná",J705,0)</f>
        <v>0</v>
      </c>
      <c r="BF705" s="163">
        <f>IF(N705="znížená",J705,0)</f>
        <v>0</v>
      </c>
      <c r="BG705" s="163">
        <f>IF(N705="zákl. prenesená",J705,0)</f>
        <v>0</v>
      </c>
      <c r="BH705" s="163">
        <f>IF(N705="zníž. prenesená",J705,0)</f>
        <v>0</v>
      </c>
      <c r="BI705" s="163">
        <f>IF(N705="nulová",J705,0)</f>
        <v>0</v>
      </c>
      <c r="BJ705" s="17" t="s">
        <v>89</v>
      </c>
      <c r="BK705" s="164">
        <f>ROUND(I705*H705,3)</f>
        <v>0</v>
      </c>
      <c r="BL705" s="17" t="s">
        <v>315</v>
      </c>
      <c r="BM705" s="162" t="s">
        <v>1179</v>
      </c>
    </row>
    <row r="706" spans="1:65" s="14" customFormat="1" ht="12">
      <c r="B706" s="173"/>
      <c r="D706" s="166" t="s">
        <v>219</v>
      </c>
      <c r="E706" s="174" t="s">
        <v>1</v>
      </c>
      <c r="F706" s="175" t="s">
        <v>1180</v>
      </c>
      <c r="H706" s="176">
        <v>9</v>
      </c>
      <c r="I706" s="177"/>
      <c r="L706" s="173"/>
      <c r="M706" s="178"/>
      <c r="N706" s="179"/>
      <c r="O706" s="179"/>
      <c r="P706" s="179"/>
      <c r="Q706" s="179"/>
      <c r="R706" s="179"/>
      <c r="S706" s="179"/>
      <c r="T706" s="180"/>
      <c r="AT706" s="174" t="s">
        <v>219</v>
      </c>
      <c r="AU706" s="174" t="s">
        <v>89</v>
      </c>
      <c r="AV706" s="14" t="s">
        <v>89</v>
      </c>
      <c r="AW706" s="14" t="s">
        <v>30</v>
      </c>
      <c r="AX706" s="14" t="s">
        <v>83</v>
      </c>
      <c r="AY706" s="174" t="s">
        <v>211</v>
      </c>
    </row>
    <row r="707" spans="1:65" s="2" customFormat="1" ht="24.25" customHeight="1">
      <c r="A707" s="32"/>
      <c r="B707" s="150"/>
      <c r="C707" s="189" t="s">
        <v>1181</v>
      </c>
      <c r="D707" s="189" t="s">
        <v>514</v>
      </c>
      <c r="E707" s="190" t="s">
        <v>1182</v>
      </c>
      <c r="F707" s="191" t="s">
        <v>1183</v>
      </c>
      <c r="G707" s="192" t="s">
        <v>135</v>
      </c>
      <c r="H707" s="193">
        <v>1</v>
      </c>
      <c r="I707" s="194"/>
      <c r="J707" s="193">
        <f t="shared" ref="J707:J720" si="0">ROUND(I707*H707,3)</f>
        <v>0</v>
      </c>
      <c r="K707" s="195"/>
      <c r="L707" s="196"/>
      <c r="M707" s="197" t="s">
        <v>1</v>
      </c>
      <c r="N707" s="198" t="s">
        <v>42</v>
      </c>
      <c r="O707" s="58"/>
      <c r="P707" s="160">
        <f t="shared" ref="P707:P720" si="1">O707*H707</f>
        <v>0</v>
      </c>
      <c r="Q707" s="160">
        <v>2.5000000000000001E-2</v>
      </c>
      <c r="R707" s="160">
        <f t="shared" ref="R707:R720" si="2">Q707*H707</f>
        <v>2.5000000000000001E-2</v>
      </c>
      <c r="S707" s="160">
        <v>0</v>
      </c>
      <c r="T707" s="161">
        <f t="shared" ref="T707:T720" si="3">S707*H707</f>
        <v>0</v>
      </c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R707" s="162" t="s">
        <v>417</v>
      </c>
      <c r="AT707" s="162" t="s">
        <v>514</v>
      </c>
      <c r="AU707" s="162" t="s">
        <v>89</v>
      </c>
      <c r="AY707" s="17" t="s">
        <v>211</v>
      </c>
      <c r="BE707" s="163">
        <f t="shared" ref="BE707:BE720" si="4">IF(N707="základná",J707,0)</f>
        <v>0</v>
      </c>
      <c r="BF707" s="163">
        <f t="shared" ref="BF707:BF720" si="5">IF(N707="znížená",J707,0)</f>
        <v>0</v>
      </c>
      <c r="BG707" s="163">
        <f t="shared" ref="BG707:BG720" si="6">IF(N707="zákl. prenesená",J707,0)</f>
        <v>0</v>
      </c>
      <c r="BH707" s="163">
        <f t="shared" ref="BH707:BH720" si="7">IF(N707="zníž. prenesená",J707,0)</f>
        <v>0</v>
      </c>
      <c r="BI707" s="163">
        <f t="shared" ref="BI707:BI720" si="8">IF(N707="nulová",J707,0)</f>
        <v>0</v>
      </c>
      <c r="BJ707" s="17" t="s">
        <v>89</v>
      </c>
      <c r="BK707" s="164">
        <f t="shared" ref="BK707:BK720" si="9">ROUND(I707*H707,3)</f>
        <v>0</v>
      </c>
      <c r="BL707" s="17" t="s">
        <v>315</v>
      </c>
      <c r="BM707" s="162" t="s">
        <v>1184</v>
      </c>
    </row>
    <row r="708" spans="1:65" s="2" customFormat="1" ht="24.25" customHeight="1">
      <c r="A708" s="32"/>
      <c r="B708" s="150"/>
      <c r="C708" s="189" t="s">
        <v>1185</v>
      </c>
      <c r="D708" s="189" t="s">
        <v>514</v>
      </c>
      <c r="E708" s="190" t="s">
        <v>1186</v>
      </c>
      <c r="F708" s="191" t="s">
        <v>1187</v>
      </c>
      <c r="G708" s="192" t="s">
        <v>135</v>
      </c>
      <c r="H708" s="193">
        <v>2</v>
      </c>
      <c r="I708" s="194"/>
      <c r="J708" s="193">
        <f t="shared" si="0"/>
        <v>0</v>
      </c>
      <c r="K708" s="195"/>
      <c r="L708" s="196"/>
      <c r="M708" s="197" t="s">
        <v>1</v>
      </c>
      <c r="N708" s="198" t="s">
        <v>42</v>
      </c>
      <c r="O708" s="58"/>
      <c r="P708" s="160">
        <f t="shared" si="1"/>
        <v>0</v>
      </c>
      <c r="Q708" s="160">
        <v>2.5000000000000001E-2</v>
      </c>
      <c r="R708" s="160">
        <f t="shared" si="2"/>
        <v>0.05</v>
      </c>
      <c r="S708" s="160">
        <v>0</v>
      </c>
      <c r="T708" s="161">
        <f t="shared" si="3"/>
        <v>0</v>
      </c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R708" s="162" t="s">
        <v>417</v>
      </c>
      <c r="AT708" s="162" t="s">
        <v>514</v>
      </c>
      <c r="AU708" s="162" t="s">
        <v>89</v>
      </c>
      <c r="AY708" s="17" t="s">
        <v>211</v>
      </c>
      <c r="BE708" s="163">
        <f t="shared" si="4"/>
        <v>0</v>
      </c>
      <c r="BF708" s="163">
        <f t="shared" si="5"/>
        <v>0</v>
      </c>
      <c r="BG708" s="163">
        <f t="shared" si="6"/>
        <v>0</v>
      </c>
      <c r="BH708" s="163">
        <f t="shared" si="7"/>
        <v>0</v>
      </c>
      <c r="BI708" s="163">
        <f t="shared" si="8"/>
        <v>0</v>
      </c>
      <c r="BJ708" s="17" t="s">
        <v>89</v>
      </c>
      <c r="BK708" s="164">
        <f t="shared" si="9"/>
        <v>0</v>
      </c>
      <c r="BL708" s="17" t="s">
        <v>315</v>
      </c>
      <c r="BM708" s="162" t="s">
        <v>1188</v>
      </c>
    </row>
    <row r="709" spans="1:65" s="2" customFormat="1" ht="38" customHeight="1">
      <c r="A709" s="32"/>
      <c r="B709" s="150"/>
      <c r="C709" s="189" t="s">
        <v>1189</v>
      </c>
      <c r="D709" s="189" t="s">
        <v>514</v>
      </c>
      <c r="E709" s="190" t="s">
        <v>1190</v>
      </c>
      <c r="F709" s="191" t="s">
        <v>1191</v>
      </c>
      <c r="G709" s="192" t="s">
        <v>135</v>
      </c>
      <c r="H709" s="193">
        <v>1</v>
      </c>
      <c r="I709" s="194"/>
      <c r="J709" s="193">
        <f t="shared" si="0"/>
        <v>0</v>
      </c>
      <c r="K709" s="195"/>
      <c r="L709" s="196"/>
      <c r="M709" s="197" t="s">
        <v>1</v>
      </c>
      <c r="N709" s="198" t="s">
        <v>42</v>
      </c>
      <c r="O709" s="58"/>
      <c r="P709" s="160">
        <f t="shared" si="1"/>
        <v>0</v>
      </c>
      <c r="Q709" s="160">
        <v>2.5000000000000001E-2</v>
      </c>
      <c r="R709" s="160">
        <f t="shared" si="2"/>
        <v>2.5000000000000001E-2</v>
      </c>
      <c r="S709" s="160">
        <v>0</v>
      </c>
      <c r="T709" s="161">
        <f t="shared" si="3"/>
        <v>0</v>
      </c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R709" s="162" t="s">
        <v>417</v>
      </c>
      <c r="AT709" s="162" t="s">
        <v>514</v>
      </c>
      <c r="AU709" s="162" t="s">
        <v>89</v>
      </c>
      <c r="AY709" s="17" t="s">
        <v>211</v>
      </c>
      <c r="BE709" s="163">
        <f t="shared" si="4"/>
        <v>0</v>
      </c>
      <c r="BF709" s="163">
        <f t="shared" si="5"/>
        <v>0</v>
      </c>
      <c r="BG709" s="163">
        <f t="shared" si="6"/>
        <v>0</v>
      </c>
      <c r="BH709" s="163">
        <f t="shared" si="7"/>
        <v>0</v>
      </c>
      <c r="BI709" s="163">
        <f t="shared" si="8"/>
        <v>0</v>
      </c>
      <c r="BJ709" s="17" t="s">
        <v>89</v>
      </c>
      <c r="BK709" s="164">
        <f t="shared" si="9"/>
        <v>0</v>
      </c>
      <c r="BL709" s="17" t="s">
        <v>315</v>
      </c>
      <c r="BM709" s="162" t="s">
        <v>1192</v>
      </c>
    </row>
    <row r="710" spans="1:65" s="2" customFormat="1" ht="38" customHeight="1">
      <c r="A710" s="32"/>
      <c r="B710" s="150"/>
      <c r="C710" s="189" t="s">
        <v>1193</v>
      </c>
      <c r="D710" s="189" t="s">
        <v>514</v>
      </c>
      <c r="E710" s="190" t="s">
        <v>1194</v>
      </c>
      <c r="F710" s="191" t="s">
        <v>1195</v>
      </c>
      <c r="G710" s="192" t="s">
        <v>135</v>
      </c>
      <c r="H710" s="193">
        <v>1</v>
      </c>
      <c r="I710" s="194"/>
      <c r="J710" s="193">
        <f t="shared" si="0"/>
        <v>0</v>
      </c>
      <c r="K710" s="195"/>
      <c r="L710" s="196"/>
      <c r="M710" s="197" t="s">
        <v>1</v>
      </c>
      <c r="N710" s="198" t="s">
        <v>42</v>
      </c>
      <c r="O710" s="58"/>
      <c r="P710" s="160">
        <f t="shared" si="1"/>
        <v>0</v>
      </c>
      <c r="Q710" s="160">
        <v>2.5000000000000001E-2</v>
      </c>
      <c r="R710" s="160">
        <f t="shared" si="2"/>
        <v>2.5000000000000001E-2</v>
      </c>
      <c r="S710" s="160">
        <v>0</v>
      </c>
      <c r="T710" s="161">
        <f t="shared" si="3"/>
        <v>0</v>
      </c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R710" s="162" t="s">
        <v>417</v>
      </c>
      <c r="AT710" s="162" t="s">
        <v>514</v>
      </c>
      <c r="AU710" s="162" t="s">
        <v>89</v>
      </c>
      <c r="AY710" s="17" t="s">
        <v>211</v>
      </c>
      <c r="BE710" s="163">
        <f t="shared" si="4"/>
        <v>0</v>
      </c>
      <c r="BF710" s="163">
        <f t="shared" si="5"/>
        <v>0</v>
      </c>
      <c r="BG710" s="163">
        <f t="shared" si="6"/>
        <v>0</v>
      </c>
      <c r="BH710" s="163">
        <f t="shared" si="7"/>
        <v>0</v>
      </c>
      <c r="BI710" s="163">
        <f t="shared" si="8"/>
        <v>0</v>
      </c>
      <c r="BJ710" s="17" t="s">
        <v>89</v>
      </c>
      <c r="BK710" s="164">
        <f t="shared" si="9"/>
        <v>0</v>
      </c>
      <c r="BL710" s="17" t="s">
        <v>315</v>
      </c>
      <c r="BM710" s="162" t="s">
        <v>1196</v>
      </c>
    </row>
    <row r="711" spans="1:65" s="2" customFormat="1" ht="38" customHeight="1">
      <c r="A711" s="32"/>
      <c r="B711" s="150"/>
      <c r="C711" s="189" t="s">
        <v>1197</v>
      </c>
      <c r="D711" s="189" t="s">
        <v>514</v>
      </c>
      <c r="E711" s="190" t="s">
        <v>1198</v>
      </c>
      <c r="F711" s="191" t="s">
        <v>1199</v>
      </c>
      <c r="G711" s="192" t="s">
        <v>135</v>
      </c>
      <c r="H711" s="193">
        <v>1</v>
      </c>
      <c r="I711" s="194"/>
      <c r="J711" s="193">
        <f t="shared" si="0"/>
        <v>0</v>
      </c>
      <c r="K711" s="195"/>
      <c r="L711" s="196"/>
      <c r="M711" s="197" t="s">
        <v>1</v>
      </c>
      <c r="N711" s="198" t="s">
        <v>42</v>
      </c>
      <c r="O711" s="58"/>
      <c r="P711" s="160">
        <f t="shared" si="1"/>
        <v>0</v>
      </c>
      <c r="Q711" s="160">
        <v>2.5000000000000001E-2</v>
      </c>
      <c r="R711" s="160">
        <f t="shared" si="2"/>
        <v>2.5000000000000001E-2</v>
      </c>
      <c r="S711" s="160">
        <v>0</v>
      </c>
      <c r="T711" s="161">
        <f t="shared" si="3"/>
        <v>0</v>
      </c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R711" s="162" t="s">
        <v>417</v>
      </c>
      <c r="AT711" s="162" t="s">
        <v>514</v>
      </c>
      <c r="AU711" s="162" t="s">
        <v>89</v>
      </c>
      <c r="AY711" s="17" t="s">
        <v>211</v>
      </c>
      <c r="BE711" s="163">
        <f t="shared" si="4"/>
        <v>0</v>
      </c>
      <c r="BF711" s="163">
        <f t="shared" si="5"/>
        <v>0</v>
      </c>
      <c r="BG711" s="163">
        <f t="shared" si="6"/>
        <v>0</v>
      </c>
      <c r="BH711" s="163">
        <f t="shared" si="7"/>
        <v>0</v>
      </c>
      <c r="BI711" s="163">
        <f t="shared" si="8"/>
        <v>0</v>
      </c>
      <c r="BJ711" s="17" t="s">
        <v>89</v>
      </c>
      <c r="BK711" s="164">
        <f t="shared" si="9"/>
        <v>0</v>
      </c>
      <c r="BL711" s="17" t="s">
        <v>315</v>
      </c>
      <c r="BM711" s="162" t="s">
        <v>1200</v>
      </c>
    </row>
    <row r="712" spans="1:65" s="2" customFormat="1" ht="38" customHeight="1">
      <c r="A712" s="32"/>
      <c r="B712" s="150"/>
      <c r="C712" s="189" t="s">
        <v>1201</v>
      </c>
      <c r="D712" s="189" t="s">
        <v>514</v>
      </c>
      <c r="E712" s="190" t="s">
        <v>1202</v>
      </c>
      <c r="F712" s="191" t="s">
        <v>1203</v>
      </c>
      <c r="G712" s="192" t="s">
        <v>135</v>
      </c>
      <c r="H712" s="193">
        <v>1</v>
      </c>
      <c r="I712" s="194"/>
      <c r="J712" s="193">
        <f t="shared" si="0"/>
        <v>0</v>
      </c>
      <c r="K712" s="195"/>
      <c r="L712" s="196"/>
      <c r="M712" s="197" t="s">
        <v>1</v>
      </c>
      <c r="N712" s="198" t="s">
        <v>42</v>
      </c>
      <c r="O712" s="58"/>
      <c r="P712" s="160">
        <f t="shared" si="1"/>
        <v>0</v>
      </c>
      <c r="Q712" s="160">
        <v>2.5000000000000001E-2</v>
      </c>
      <c r="R712" s="160">
        <f t="shared" si="2"/>
        <v>2.5000000000000001E-2</v>
      </c>
      <c r="S712" s="160">
        <v>0</v>
      </c>
      <c r="T712" s="161">
        <f t="shared" si="3"/>
        <v>0</v>
      </c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R712" s="162" t="s">
        <v>417</v>
      </c>
      <c r="AT712" s="162" t="s">
        <v>514</v>
      </c>
      <c r="AU712" s="162" t="s">
        <v>89</v>
      </c>
      <c r="AY712" s="17" t="s">
        <v>211</v>
      </c>
      <c r="BE712" s="163">
        <f t="shared" si="4"/>
        <v>0</v>
      </c>
      <c r="BF712" s="163">
        <f t="shared" si="5"/>
        <v>0</v>
      </c>
      <c r="BG712" s="163">
        <f t="shared" si="6"/>
        <v>0</v>
      </c>
      <c r="BH712" s="163">
        <f t="shared" si="7"/>
        <v>0</v>
      </c>
      <c r="BI712" s="163">
        <f t="shared" si="8"/>
        <v>0</v>
      </c>
      <c r="BJ712" s="17" t="s">
        <v>89</v>
      </c>
      <c r="BK712" s="164">
        <f t="shared" si="9"/>
        <v>0</v>
      </c>
      <c r="BL712" s="17" t="s">
        <v>315</v>
      </c>
      <c r="BM712" s="162" t="s">
        <v>1204</v>
      </c>
    </row>
    <row r="713" spans="1:65" s="2" customFormat="1" ht="38" customHeight="1">
      <c r="A713" s="32"/>
      <c r="B713" s="150"/>
      <c r="C713" s="189" t="s">
        <v>1205</v>
      </c>
      <c r="D713" s="189" t="s">
        <v>514</v>
      </c>
      <c r="E713" s="190" t="s">
        <v>1206</v>
      </c>
      <c r="F713" s="191" t="s">
        <v>1207</v>
      </c>
      <c r="G713" s="192" t="s">
        <v>135</v>
      </c>
      <c r="H713" s="193">
        <v>1</v>
      </c>
      <c r="I713" s="194"/>
      <c r="J713" s="193">
        <f t="shared" si="0"/>
        <v>0</v>
      </c>
      <c r="K713" s="195"/>
      <c r="L713" s="196"/>
      <c r="M713" s="197" t="s">
        <v>1</v>
      </c>
      <c r="N713" s="198" t="s">
        <v>42</v>
      </c>
      <c r="O713" s="58"/>
      <c r="P713" s="160">
        <f t="shared" si="1"/>
        <v>0</v>
      </c>
      <c r="Q713" s="160">
        <v>2.5000000000000001E-2</v>
      </c>
      <c r="R713" s="160">
        <f t="shared" si="2"/>
        <v>2.5000000000000001E-2</v>
      </c>
      <c r="S713" s="160">
        <v>0</v>
      </c>
      <c r="T713" s="161">
        <f t="shared" si="3"/>
        <v>0</v>
      </c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R713" s="162" t="s">
        <v>417</v>
      </c>
      <c r="AT713" s="162" t="s">
        <v>514</v>
      </c>
      <c r="AU713" s="162" t="s">
        <v>89</v>
      </c>
      <c r="AY713" s="17" t="s">
        <v>211</v>
      </c>
      <c r="BE713" s="163">
        <f t="shared" si="4"/>
        <v>0</v>
      </c>
      <c r="BF713" s="163">
        <f t="shared" si="5"/>
        <v>0</v>
      </c>
      <c r="BG713" s="163">
        <f t="shared" si="6"/>
        <v>0</v>
      </c>
      <c r="BH713" s="163">
        <f t="shared" si="7"/>
        <v>0</v>
      </c>
      <c r="BI713" s="163">
        <f t="shared" si="8"/>
        <v>0</v>
      </c>
      <c r="BJ713" s="17" t="s">
        <v>89</v>
      </c>
      <c r="BK713" s="164">
        <f t="shared" si="9"/>
        <v>0</v>
      </c>
      <c r="BL713" s="17" t="s">
        <v>315</v>
      </c>
      <c r="BM713" s="162" t="s">
        <v>1208</v>
      </c>
    </row>
    <row r="714" spans="1:65" s="2" customFormat="1" ht="38" customHeight="1">
      <c r="A714" s="32"/>
      <c r="B714" s="150"/>
      <c r="C714" s="189" t="s">
        <v>1209</v>
      </c>
      <c r="D714" s="189" t="s">
        <v>514</v>
      </c>
      <c r="E714" s="190" t="s">
        <v>1210</v>
      </c>
      <c r="F714" s="191" t="s">
        <v>1211</v>
      </c>
      <c r="G714" s="192" t="s">
        <v>135</v>
      </c>
      <c r="H714" s="193">
        <v>1</v>
      </c>
      <c r="I714" s="194"/>
      <c r="J714" s="193">
        <f t="shared" si="0"/>
        <v>0</v>
      </c>
      <c r="K714" s="195"/>
      <c r="L714" s="196"/>
      <c r="M714" s="197" t="s">
        <v>1</v>
      </c>
      <c r="N714" s="198" t="s">
        <v>42</v>
      </c>
      <c r="O714" s="58"/>
      <c r="P714" s="160">
        <f t="shared" si="1"/>
        <v>0</v>
      </c>
      <c r="Q714" s="160">
        <v>3.7999999999999999E-2</v>
      </c>
      <c r="R714" s="160">
        <f t="shared" si="2"/>
        <v>3.7999999999999999E-2</v>
      </c>
      <c r="S714" s="160">
        <v>0</v>
      </c>
      <c r="T714" s="161">
        <f t="shared" si="3"/>
        <v>0</v>
      </c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R714" s="162" t="s">
        <v>417</v>
      </c>
      <c r="AT714" s="162" t="s">
        <v>514</v>
      </c>
      <c r="AU714" s="162" t="s">
        <v>89</v>
      </c>
      <c r="AY714" s="17" t="s">
        <v>211</v>
      </c>
      <c r="BE714" s="163">
        <f t="shared" si="4"/>
        <v>0</v>
      </c>
      <c r="BF714" s="163">
        <f t="shared" si="5"/>
        <v>0</v>
      </c>
      <c r="BG714" s="163">
        <f t="shared" si="6"/>
        <v>0</v>
      </c>
      <c r="BH714" s="163">
        <f t="shared" si="7"/>
        <v>0</v>
      </c>
      <c r="BI714" s="163">
        <f t="shared" si="8"/>
        <v>0</v>
      </c>
      <c r="BJ714" s="17" t="s">
        <v>89</v>
      </c>
      <c r="BK714" s="164">
        <f t="shared" si="9"/>
        <v>0</v>
      </c>
      <c r="BL714" s="17" t="s">
        <v>315</v>
      </c>
      <c r="BM714" s="162" t="s">
        <v>1212</v>
      </c>
    </row>
    <row r="715" spans="1:65" s="2" customFormat="1" ht="24.25" customHeight="1">
      <c r="A715" s="32"/>
      <c r="B715" s="150"/>
      <c r="C715" s="151" t="s">
        <v>1213</v>
      </c>
      <c r="D715" s="151" t="s">
        <v>213</v>
      </c>
      <c r="E715" s="152" t="s">
        <v>1214</v>
      </c>
      <c r="F715" s="153" t="s">
        <v>1215</v>
      </c>
      <c r="G715" s="154" t="s">
        <v>135</v>
      </c>
      <c r="H715" s="155">
        <v>2</v>
      </c>
      <c r="I715" s="156"/>
      <c r="J715" s="155">
        <f t="shared" si="0"/>
        <v>0</v>
      </c>
      <c r="K715" s="157"/>
      <c r="L715" s="33"/>
      <c r="M715" s="158" t="s">
        <v>1</v>
      </c>
      <c r="N715" s="159" t="s">
        <v>42</v>
      </c>
      <c r="O715" s="58"/>
      <c r="P715" s="160">
        <f t="shared" si="1"/>
        <v>0</v>
      </c>
      <c r="Q715" s="160">
        <v>0</v>
      </c>
      <c r="R715" s="160">
        <f t="shared" si="2"/>
        <v>0</v>
      </c>
      <c r="S715" s="160">
        <v>0</v>
      </c>
      <c r="T715" s="161">
        <f t="shared" si="3"/>
        <v>0</v>
      </c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R715" s="162" t="s">
        <v>315</v>
      </c>
      <c r="AT715" s="162" t="s">
        <v>213</v>
      </c>
      <c r="AU715" s="162" t="s">
        <v>89</v>
      </c>
      <c r="AY715" s="17" t="s">
        <v>211</v>
      </c>
      <c r="BE715" s="163">
        <f t="shared" si="4"/>
        <v>0</v>
      </c>
      <c r="BF715" s="163">
        <f t="shared" si="5"/>
        <v>0</v>
      </c>
      <c r="BG715" s="163">
        <f t="shared" si="6"/>
        <v>0</v>
      </c>
      <c r="BH715" s="163">
        <f t="shared" si="7"/>
        <v>0</v>
      </c>
      <c r="BI715" s="163">
        <f t="shared" si="8"/>
        <v>0</v>
      </c>
      <c r="BJ715" s="17" t="s">
        <v>89</v>
      </c>
      <c r="BK715" s="164">
        <f t="shared" si="9"/>
        <v>0</v>
      </c>
      <c r="BL715" s="17" t="s">
        <v>315</v>
      </c>
      <c r="BM715" s="162" t="s">
        <v>1216</v>
      </c>
    </row>
    <row r="716" spans="1:65" s="2" customFormat="1" ht="38" customHeight="1">
      <c r="A716" s="32"/>
      <c r="B716" s="150"/>
      <c r="C716" s="189" t="s">
        <v>1217</v>
      </c>
      <c r="D716" s="189" t="s">
        <v>514</v>
      </c>
      <c r="E716" s="190" t="s">
        <v>1218</v>
      </c>
      <c r="F716" s="191" t="s">
        <v>1219</v>
      </c>
      <c r="G716" s="192" t="s">
        <v>135</v>
      </c>
      <c r="H716" s="193">
        <v>1</v>
      </c>
      <c r="I716" s="194"/>
      <c r="J716" s="193">
        <f t="shared" si="0"/>
        <v>0</v>
      </c>
      <c r="K716" s="195"/>
      <c r="L716" s="196"/>
      <c r="M716" s="197" t="s">
        <v>1</v>
      </c>
      <c r="N716" s="198" t="s">
        <v>42</v>
      </c>
      <c r="O716" s="58"/>
      <c r="P716" s="160">
        <f t="shared" si="1"/>
        <v>0</v>
      </c>
      <c r="Q716" s="160">
        <v>2.5000000000000001E-2</v>
      </c>
      <c r="R716" s="160">
        <f t="shared" si="2"/>
        <v>2.5000000000000001E-2</v>
      </c>
      <c r="S716" s="160">
        <v>0</v>
      </c>
      <c r="T716" s="161">
        <f t="shared" si="3"/>
        <v>0</v>
      </c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R716" s="162" t="s">
        <v>417</v>
      </c>
      <c r="AT716" s="162" t="s">
        <v>514</v>
      </c>
      <c r="AU716" s="162" t="s">
        <v>89</v>
      </c>
      <c r="AY716" s="17" t="s">
        <v>211</v>
      </c>
      <c r="BE716" s="163">
        <f t="shared" si="4"/>
        <v>0</v>
      </c>
      <c r="BF716" s="163">
        <f t="shared" si="5"/>
        <v>0</v>
      </c>
      <c r="BG716" s="163">
        <f t="shared" si="6"/>
        <v>0</v>
      </c>
      <c r="BH716" s="163">
        <f t="shared" si="7"/>
        <v>0</v>
      </c>
      <c r="BI716" s="163">
        <f t="shared" si="8"/>
        <v>0</v>
      </c>
      <c r="BJ716" s="17" t="s">
        <v>89</v>
      </c>
      <c r="BK716" s="164">
        <f t="shared" si="9"/>
        <v>0</v>
      </c>
      <c r="BL716" s="17" t="s">
        <v>315</v>
      </c>
      <c r="BM716" s="162" t="s">
        <v>1220</v>
      </c>
    </row>
    <row r="717" spans="1:65" s="2" customFormat="1" ht="38" customHeight="1">
      <c r="A717" s="32"/>
      <c r="B717" s="150"/>
      <c r="C717" s="189" t="s">
        <v>1221</v>
      </c>
      <c r="D717" s="189" t="s">
        <v>514</v>
      </c>
      <c r="E717" s="190" t="s">
        <v>1222</v>
      </c>
      <c r="F717" s="191" t="s">
        <v>1223</v>
      </c>
      <c r="G717" s="192" t="s">
        <v>135</v>
      </c>
      <c r="H717" s="193">
        <v>1</v>
      </c>
      <c r="I717" s="194"/>
      <c r="J717" s="193">
        <f t="shared" si="0"/>
        <v>0</v>
      </c>
      <c r="K717" s="195"/>
      <c r="L717" s="196"/>
      <c r="M717" s="197" t="s">
        <v>1</v>
      </c>
      <c r="N717" s="198" t="s">
        <v>42</v>
      </c>
      <c r="O717" s="58"/>
      <c r="P717" s="160">
        <f t="shared" si="1"/>
        <v>0</v>
      </c>
      <c r="Q717" s="160">
        <v>2.5000000000000001E-2</v>
      </c>
      <c r="R717" s="160">
        <f t="shared" si="2"/>
        <v>2.5000000000000001E-2</v>
      </c>
      <c r="S717" s="160">
        <v>0</v>
      </c>
      <c r="T717" s="161">
        <f t="shared" si="3"/>
        <v>0</v>
      </c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R717" s="162" t="s">
        <v>417</v>
      </c>
      <c r="AT717" s="162" t="s">
        <v>514</v>
      </c>
      <c r="AU717" s="162" t="s">
        <v>89</v>
      </c>
      <c r="AY717" s="17" t="s">
        <v>211</v>
      </c>
      <c r="BE717" s="163">
        <f t="shared" si="4"/>
        <v>0</v>
      </c>
      <c r="BF717" s="163">
        <f t="shared" si="5"/>
        <v>0</v>
      </c>
      <c r="BG717" s="163">
        <f t="shared" si="6"/>
        <v>0</v>
      </c>
      <c r="BH717" s="163">
        <f t="shared" si="7"/>
        <v>0</v>
      </c>
      <c r="BI717" s="163">
        <f t="shared" si="8"/>
        <v>0</v>
      </c>
      <c r="BJ717" s="17" t="s">
        <v>89</v>
      </c>
      <c r="BK717" s="164">
        <f t="shared" si="9"/>
        <v>0</v>
      </c>
      <c r="BL717" s="17" t="s">
        <v>315</v>
      </c>
      <c r="BM717" s="162" t="s">
        <v>1224</v>
      </c>
    </row>
    <row r="718" spans="1:65" s="2" customFormat="1" ht="24.25" customHeight="1">
      <c r="A718" s="32"/>
      <c r="B718" s="150"/>
      <c r="C718" s="151" t="s">
        <v>1225</v>
      </c>
      <c r="D718" s="151" t="s">
        <v>213</v>
      </c>
      <c r="E718" s="152" t="s">
        <v>1226</v>
      </c>
      <c r="F718" s="153" t="s">
        <v>1227</v>
      </c>
      <c r="G718" s="154" t="s">
        <v>135</v>
      </c>
      <c r="H718" s="155">
        <v>1</v>
      </c>
      <c r="I718" s="156"/>
      <c r="J718" s="155">
        <f t="shared" si="0"/>
        <v>0</v>
      </c>
      <c r="K718" s="157"/>
      <c r="L718" s="33"/>
      <c r="M718" s="158" t="s">
        <v>1</v>
      </c>
      <c r="N718" s="159" t="s">
        <v>42</v>
      </c>
      <c r="O718" s="58"/>
      <c r="P718" s="160">
        <f t="shared" si="1"/>
        <v>0</v>
      </c>
      <c r="Q718" s="160">
        <v>0</v>
      </c>
      <c r="R718" s="160">
        <f t="shared" si="2"/>
        <v>0</v>
      </c>
      <c r="S718" s="160">
        <v>0</v>
      </c>
      <c r="T718" s="161">
        <f t="shared" si="3"/>
        <v>0</v>
      </c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R718" s="162" t="s">
        <v>315</v>
      </c>
      <c r="AT718" s="162" t="s">
        <v>213</v>
      </c>
      <c r="AU718" s="162" t="s">
        <v>89</v>
      </c>
      <c r="AY718" s="17" t="s">
        <v>211</v>
      </c>
      <c r="BE718" s="163">
        <f t="shared" si="4"/>
        <v>0</v>
      </c>
      <c r="BF718" s="163">
        <f t="shared" si="5"/>
        <v>0</v>
      </c>
      <c r="BG718" s="163">
        <f t="shared" si="6"/>
        <v>0</v>
      </c>
      <c r="BH718" s="163">
        <f t="shared" si="7"/>
        <v>0</v>
      </c>
      <c r="BI718" s="163">
        <f t="shared" si="8"/>
        <v>0</v>
      </c>
      <c r="BJ718" s="17" t="s">
        <v>89</v>
      </c>
      <c r="BK718" s="164">
        <f t="shared" si="9"/>
        <v>0</v>
      </c>
      <c r="BL718" s="17" t="s">
        <v>315</v>
      </c>
      <c r="BM718" s="162" t="s">
        <v>1228</v>
      </c>
    </row>
    <row r="719" spans="1:65" s="2" customFormat="1" ht="24.25" customHeight="1">
      <c r="A719" s="32"/>
      <c r="B719" s="150"/>
      <c r="C719" s="189" t="s">
        <v>1229</v>
      </c>
      <c r="D719" s="189" t="s">
        <v>514</v>
      </c>
      <c r="E719" s="190" t="s">
        <v>1230</v>
      </c>
      <c r="F719" s="191" t="s">
        <v>1231</v>
      </c>
      <c r="G719" s="192" t="s">
        <v>135</v>
      </c>
      <c r="H719" s="193">
        <v>1</v>
      </c>
      <c r="I719" s="194"/>
      <c r="J719" s="193">
        <f t="shared" si="0"/>
        <v>0</v>
      </c>
      <c r="K719" s="195"/>
      <c r="L719" s="196"/>
      <c r="M719" s="197" t="s">
        <v>1</v>
      </c>
      <c r="N719" s="198" t="s">
        <v>42</v>
      </c>
      <c r="O719" s="58"/>
      <c r="P719" s="160">
        <f t="shared" si="1"/>
        <v>0</v>
      </c>
      <c r="Q719" s="160">
        <v>1E-3</v>
      </c>
      <c r="R719" s="160">
        <f t="shared" si="2"/>
        <v>1E-3</v>
      </c>
      <c r="S719" s="160">
        <v>0</v>
      </c>
      <c r="T719" s="161">
        <f t="shared" si="3"/>
        <v>0</v>
      </c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R719" s="162" t="s">
        <v>417</v>
      </c>
      <c r="AT719" s="162" t="s">
        <v>514</v>
      </c>
      <c r="AU719" s="162" t="s">
        <v>89</v>
      </c>
      <c r="AY719" s="17" t="s">
        <v>211</v>
      </c>
      <c r="BE719" s="163">
        <f t="shared" si="4"/>
        <v>0</v>
      </c>
      <c r="BF719" s="163">
        <f t="shared" si="5"/>
        <v>0</v>
      </c>
      <c r="BG719" s="163">
        <f t="shared" si="6"/>
        <v>0</v>
      </c>
      <c r="BH719" s="163">
        <f t="shared" si="7"/>
        <v>0</v>
      </c>
      <c r="BI719" s="163">
        <f t="shared" si="8"/>
        <v>0</v>
      </c>
      <c r="BJ719" s="17" t="s">
        <v>89</v>
      </c>
      <c r="BK719" s="164">
        <f t="shared" si="9"/>
        <v>0</v>
      </c>
      <c r="BL719" s="17" t="s">
        <v>315</v>
      </c>
      <c r="BM719" s="162" t="s">
        <v>1232</v>
      </c>
    </row>
    <row r="720" spans="1:65" s="2" customFormat="1" ht="14.5" customHeight="1">
      <c r="A720" s="32"/>
      <c r="B720" s="150"/>
      <c r="C720" s="151" t="s">
        <v>1233</v>
      </c>
      <c r="D720" s="151" t="s">
        <v>213</v>
      </c>
      <c r="E720" s="152" t="s">
        <v>1234</v>
      </c>
      <c r="F720" s="153" t="s">
        <v>1235</v>
      </c>
      <c r="G720" s="154" t="s">
        <v>135</v>
      </c>
      <c r="H720" s="155">
        <v>9</v>
      </c>
      <c r="I720" s="156"/>
      <c r="J720" s="155">
        <f t="shared" si="0"/>
        <v>0</v>
      </c>
      <c r="K720" s="157"/>
      <c r="L720" s="33"/>
      <c r="M720" s="158" t="s">
        <v>1</v>
      </c>
      <c r="N720" s="159" t="s">
        <v>42</v>
      </c>
      <c r="O720" s="58"/>
      <c r="P720" s="160">
        <f t="shared" si="1"/>
        <v>0</v>
      </c>
      <c r="Q720" s="160">
        <v>8.4999999999999995E-4</v>
      </c>
      <c r="R720" s="160">
        <f t="shared" si="2"/>
        <v>7.6499999999999997E-3</v>
      </c>
      <c r="S720" s="160">
        <v>0</v>
      </c>
      <c r="T720" s="161">
        <f t="shared" si="3"/>
        <v>0</v>
      </c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R720" s="162" t="s">
        <v>315</v>
      </c>
      <c r="AT720" s="162" t="s">
        <v>213</v>
      </c>
      <c r="AU720" s="162" t="s">
        <v>89</v>
      </c>
      <c r="AY720" s="17" t="s">
        <v>211</v>
      </c>
      <c r="BE720" s="163">
        <f t="shared" si="4"/>
        <v>0</v>
      </c>
      <c r="BF720" s="163">
        <f t="shared" si="5"/>
        <v>0</v>
      </c>
      <c r="BG720" s="163">
        <f t="shared" si="6"/>
        <v>0</v>
      </c>
      <c r="BH720" s="163">
        <f t="shared" si="7"/>
        <v>0</v>
      </c>
      <c r="BI720" s="163">
        <f t="shared" si="8"/>
        <v>0</v>
      </c>
      <c r="BJ720" s="17" t="s">
        <v>89</v>
      </c>
      <c r="BK720" s="164">
        <f t="shared" si="9"/>
        <v>0</v>
      </c>
      <c r="BL720" s="17" t="s">
        <v>315</v>
      </c>
      <c r="BM720" s="162" t="s">
        <v>1236</v>
      </c>
    </row>
    <row r="721" spans="1:65" s="14" customFormat="1" ht="12">
      <c r="B721" s="173"/>
      <c r="D721" s="166" t="s">
        <v>219</v>
      </c>
      <c r="E721" s="174" t="s">
        <v>1</v>
      </c>
      <c r="F721" s="175" t="s">
        <v>1180</v>
      </c>
      <c r="H721" s="176">
        <v>9</v>
      </c>
      <c r="I721" s="177"/>
      <c r="L721" s="173"/>
      <c r="M721" s="178"/>
      <c r="N721" s="179"/>
      <c r="O721" s="179"/>
      <c r="P721" s="179"/>
      <c r="Q721" s="179"/>
      <c r="R721" s="179"/>
      <c r="S721" s="179"/>
      <c r="T721" s="180"/>
      <c r="AT721" s="174" t="s">
        <v>219</v>
      </c>
      <c r="AU721" s="174" t="s">
        <v>89</v>
      </c>
      <c r="AV721" s="14" t="s">
        <v>89</v>
      </c>
      <c r="AW721" s="14" t="s">
        <v>30</v>
      </c>
      <c r="AX721" s="14" t="s">
        <v>83</v>
      </c>
      <c r="AY721" s="174" t="s">
        <v>211</v>
      </c>
    </row>
    <row r="722" spans="1:65" s="2" customFormat="1" ht="38" customHeight="1">
      <c r="A722" s="32"/>
      <c r="B722" s="150"/>
      <c r="C722" s="189" t="s">
        <v>1237</v>
      </c>
      <c r="D722" s="189" t="s">
        <v>514</v>
      </c>
      <c r="E722" s="190" t="s">
        <v>1238</v>
      </c>
      <c r="F722" s="191" t="s">
        <v>1239</v>
      </c>
      <c r="G722" s="192" t="s">
        <v>135</v>
      </c>
      <c r="H722" s="193">
        <v>9</v>
      </c>
      <c r="I722" s="194"/>
      <c r="J722" s="193">
        <f>ROUND(I722*H722,3)</f>
        <v>0</v>
      </c>
      <c r="K722" s="195"/>
      <c r="L722" s="196"/>
      <c r="M722" s="197" t="s">
        <v>1</v>
      </c>
      <c r="N722" s="198" t="s">
        <v>42</v>
      </c>
      <c r="O722" s="58"/>
      <c r="P722" s="160">
        <f>O722*H722</f>
        <v>0</v>
      </c>
      <c r="Q722" s="160">
        <v>1.4999999999999999E-2</v>
      </c>
      <c r="R722" s="160">
        <f>Q722*H722</f>
        <v>0.13500000000000001</v>
      </c>
      <c r="S722" s="160">
        <v>0</v>
      </c>
      <c r="T722" s="161">
        <f>S722*H722</f>
        <v>0</v>
      </c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R722" s="162" t="s">
        <v>417</v>
      </c>
      <c r="AT722" s="162" t="s">
        <v>514</v>
      </c>
      <c r="AU722" s="162" t="s">
        <v>89</v>
      </c>
      <c r="AY722" s="17" t="s">
        <v>211</v>
      </c>
      <c r="BE722" s="163">
        <f>IF(N722="základná",J722,0)</f>
        <v>0</v>
      </c>
      <c r="BF722" s="163">
        <f>IF(N722="znížená",J722,0)</f>
        <v>0</v>
      </c>
      <c r="BG722" s="163">
        <f>IF(N722="zákl. prenesená",J722,0)</f>
        <v>0</v>
      </c>
      <c r="BH722" s="163">
        <f>IF(N722="zníž. prenesená",J722,0)</f>
        <v>0</v>
      </c>
      <c r="BI722" s="163">
        <f>IF(N722="nulová",J722,0)</f>
        <v>0</v>
      </c>
      <c r="BJ722" s="17" t="s">
        <v>89</v>
      </c>
      <c r="BK722" s="164">
        <f>ROUND(I722*H722,3)</f>
        <v>0</v>
      </c>
      <c r="BL722" s="17" t="s">
        <v>315</v>
      </c>
      <c r="BM722" s="162" t="s">
        <v>1240</v>
      </c>
    </row>
    <row r="723" spans="1:65" s="14" customFormat="1" ht="12">
      <c r="B723" s="173"/>
      <c r="D723" s="166" t="s">
        <v>219</v>
      </c>
      <c r="E723" s="174" t="s">
        <v>1</v>
      </c>
      <c r="F723" s="175" t="s">
        <v>264</v>
      </c>
      <c r="H723" s="176">
        <v>9</v>
      </c>
      <c r="I723" s="177"/>
      <c r="L723" s="173"/>
      <c r="M723" s="178"/>
      <c r="N723" s="179"/>
      <c r="O723" s="179"/>
      <c r="P723" s="179"/>
      <c r="Q723" s="179"/>
      <c r="R723" s="179"/>
      <c r="S723" s="179"/>
      <c r="T723" s="180"/>
      <c r="AT723" s="174" t="s">
        <v>219</v>
      </c>
      <c r="AU723" s="174" t="s">
        <v>89</v>
      </c>
      <c r="AV723" s="14" t="s">
        <v>89</v>
      </c>
      <c r="AW723" s="14" t="s">
        <v>30</v>
      </c>
      <c r="AX723" s="14" t="s">
        <v>83</v>
      </c>
      <c r="AY723" s="174" t="s">
        <v>211</v>
      </c>
    </row>
    <row r="724" spans="1:65" s="2" customFormat="1" ht="14.5" customHeight="1">
      <c r="A724" s="32"/>
      <c r="B724" s="150"/>
      <c r="C724" s="151" t="s">
        <v>1241</v>
      </c>
      <c r="D724" s="151" t="s">
        <v>213</v>
      </c>
      <c r="E724" s="152" t="s">
        <v>1242</v>
      </c>
      <c r="F724" s="153" t="s">
        <v>1243</v>
      </c>
      <c r="G724" s="154" t="s">
        <v>135</v>
      </c>
      <c r="H724" s="155">
        <v>2</v>
      </c>
      <c r="I724" s="156"/>
      <c r="J724" s="155">
        <f>ROUND(I724*H724,3)</f>
        <v>0</v>
      </c>
      <c r="K724" s="157"/>
      <c r="L724" s="33"/>
      <c r="M724" s="158" t="s">
        <v>1</v>
      </c>
      <c r="N724" s="159" t="s">
        <v>42</v>
      </c>
      <c r="O724" s="58"/>
      <c r="P724" s="160">
        <f>O724*H724</f>
        <v>0</v>
      </c>
      <c r="Q724" s="160">
        <v>9.7000000000000005E-4</v>
      </c>
      <c r="R724" s="160">
        <f>Q724*H724</f>
        <v>1.9400000000000001E-3</v>
      </c>
      <c r="S724" s="160">
        <v>0</v>
      </c>
      <c r="T724" s="161">
        <f>S724*H724</f>
        <v>0</v>
      </c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R724" s="162" t="s">
        <v>315</v>
      </c>
      <c r="AT724" s="162" t="s">
        <v>213</v>
      </c>
      <c r="AU724" s="162" t="s">
        <v>89</v>
      </c>
      <c r="AY724" s="17" t="s">
        <v>211</v>
      </c>
      <c r="BE724" s="163">
        <f>IF(N724="základná",J724,0)</f>
        <v>0</v>
      </c>
      <c r="BF724" s="163">
        <f>IF(N724="znížená",J724,0)</f>
        <v>0</v>
      </c>
      <c r="BG724" s="163">
        <f>IF(N724="zákl. prenesená",J724,0)</f>
        <v>0</v>
      </c>
      <c r="BH724" s="163">
        <f>IF(N724="zníž. prenesená",J724,0)</f>
        <v>0</v>
      </c>
      <c r="BI724" s="163">
        <f>IF(N724="nulová",J724,0)</f>
        <v>0</v>
      </c>
      <c r="BJ724" s="17" t="s">
        <v>89</v>
      </c>
      <c r="BK724" s="164">
        <f>ROUND(I724*H724,3)</f>
        <v>0</v>
      </c>
      <c r="BL724" s="17" t="s">
        <v>315</v>
      </c>
      <c r="BM724" s="162" t="s">
        <v>1244</v>
      </c>
    </row>
    <row r="725" spans="1:65" s="2" customFormat="1" ht="38" customHeight="1">
      <c r="A725" s="32"/>
      <c r="B725" s="150"/>
      <c r="C725" s="189" t="s">
        <v>1245</v>
      </c>
      <c r="D725" s="189" t="s">
        <v>514</v>
      </c>
      <c r="E725" s="190" t="s">
        <v>1246</v>
      </c>
      <c r="F725" s="191" t="s">
        <v>1247</v>
      </c>
      <c r="G725" s="192" t="s">
        <v>135</v>
      </c>
      <c r="H725" s="193">
        <v>2</v>
      </c>
      <c r="I725" s="194"/>
      <c r="J725" s="193">
        <f>ROUND(I725*H725,3)</f>
        <v>0</v>
      </c>
      <c r="K725" s="195"/>
      <c r="L725" s="196"/>
      <c r="M725" s="197" t="s">
        <v>1</v>
      </c>
      <c r="N725" s="198" t="s">
        <v>42</v>
      </c>
      <c r="O725" s="58"/>
      <c r="P725" s="160">
        <f>O725*H725</f>
        <v>0</v>
      </c>
      <c r="Q725" s="160">
        <v>1.4999999999999999E-2</v>
      </c>
      <c r="R725" s="160">
        <f>Q725*H725</f>
        <v>0.03</v>
      </c>
      <c r="S725" s="160">
        <v>0</v>
      </c>
      <c r="T725" s="161">
        <f>S725*H725</f>
        <v>0</v>
      </c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R725" s="162" t="s">
        <v>417</v>
      </c>
      <c r="AT725" s="162" t="s">
        <v>514</v>
      </c>
      <c r="AU725" s="162" t="s">
        <v>89</v>
      </c>
      <c r="AY725" s="17" t="s">
        <v>211</v>
      </c>
      <c r="BE725" s="163">
        <f>IF(N725="základná",J725,0)</f>
        <v>0</v>
      </c>
      <c r="BF725" s="163">
        <f>IF(N725="znížená",J725,0)</f>
        <v>0</v>
      </c>
      <c r="BG725" s="163">
        <f>IF(N725="zákl. prenesená",J725,0)</f>
        <v>0</v>
      </c>
      <c r="BH725" s="163">
        <f>IF(N725="zníž. prenesená",J725,0)</f>
        <v>0</v>
      </c>
      <c r="BI725" s="163">
        <f>IF(N725="nulová",J725,0)</f>
        <v>0</v>
      </c>
      <c r="BJ725" s="17" t="s">
        <v>89</v>
      </c>
      <c r="BK725" s="164">
        <f>ROUND(I725*H725,3)</f>
        <v>0</v>
      </c>
      <c r="BL725" s="17" t="s">
        <v>315</v>
      </c>
      <c r="BM725" s="162" t="s">
        <v>1248</v>
      </c>
    </row>
    <row r="726" spans="1:65" s="2" customFormat="1" ht="24.25" customHeight="1">
      <c r="A726" s="32"/>
      <c r="B726" s="150"/>
      <c r="C726" s="151" t="s">
        <v>1249</v>
      </c>
      <c r="D726" s="151" t="s">
        <v>213</v>
      </c>
      <c r="E726" s="152" t="s">
        <v>1250</v>
      </c>
      <c r="F726" s="153" t="s">
        <v>1251</v>
      </c>
      <c r="G726" s="154" t="s">
        <v>893</v>
      </c>
      <c r="H726" s="156"/>
      <c r="I726" s="156"/>
      <c r="J726" s="155">
        <f>ROUND(I726*H726,3)</f>
        <v>0</v>
      </c>
      <c r="K726" s="157"/>
      <c r="L726" s="33"/>
      <c r="M726" s="158" t="s">
        <v>1</v>
      </c>
      <c r="N726" s="159" t="s">
        <v>42</v>
      </c>
      <c r="O726" s="58"/>
      <c r="P726" s="160">
        <f>O726*H726</f>
        <v>0</v>
      </c>
      <c r="Q726" s="160">
        <v>0</v>
      </c>
      <c r="R726" s="160">
        <f>Q726*H726</f>
        <v>0</v>
      </c>
      <c r="S726" s="160">
        <v>0</v>
      </c>
      <c r="T726" s="161">
        <f>S726*H726</f>
        <v>0</v>
      </c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R726" s="162" t="s">
        <v>315</v>
      </c>
      <c r="AT726" s="162" t="s">
        <v>213</v>
      </c>
      <c r="AU726" s="162" t="s">
        <v>89</v>
      </c>
      <c r="AY726" s="17" t="s">
        <v>211</v>
      </c>
      <c r="BE726" s="163">
        <f>IF(N726="základná",J726,0)</f>
        <v>0</v>
      </c>
      <c r="BF726" s="163">
        <f>IF(N726="znížená",J726,0)</f>
        <v>0</v>
      </c>
      <c r="BG726" s="163">
        <f>IF(N726="zákl. prenesená",J726,0)</f>
        <v>0</v>
      </c>
      <c r="BH726" s="163">
        <f>IF(N726="zníž. prenesená",J726,0)</f>
        <v>0</v>
      </c>
      <c r="BI726" s="163">
        <f>IF(N726="nulová",J726,0)</f>
        <v>0</v>
      </c>
      <c r="BJ726" s="17" t="s">
        <v>89</v>
      </c>
      <c r="BK726" s="164">
        <f>ROUND(I726*H726,3)</f>
        <v>0</v>
      </c>
      <c r="BL726" s="17" t="s">
        <v>315</v>
      </c>
      <c r="BM726" s="162" t="s">
        <v>1252</v>
      </c>
    </row>
    <row r="727" spans="1:65" s="12" customFormat="1" ht="23" customHeight="1">
      <c r="B727" s="137"/>
      <c r="D727" s="138" t="s">
        <v>75</v>
      </c>
      <c r="E727" s="148" t="s">
        <v>1253</v>
      </c>
      <c r="F727" s="148" t="s">
        <v>1254</v>
      </c>
      <c r="I727" s="140"/>
      <c r="J727" s="149">
        <f>BK727</f>
        <v>0</v>
      </c>
      <c r="L727" s="137"/>
      <c r="M727" s="142"/>
      <c r="N727" s="143"/>
      <c r="O727" s="143"/>
      <c r="P727" s="144">
        <f>SUM(P728:P748)</f>
        <v>0</v>
      </c>
      <c r="Q727" s="143"/>
      <c r="R727" s="144">
        <f>SUM(R728:R748)</f>
        <v>8.4159599999999987E-2</v>
      </c>
      <c r="S727" s="143"/>
      <c r="T727" s="145">
        <f>SUM(T728:T748)</f>
        <v>0</v>
      </c>
      <c r="AR727" s="138" t="s">
        <v>89</v>
      </c>
      <c r="AT727" s="146" t="s">
        <v>75</v>
      </c>
      <c r="AU727" s="146" t="s">
        <v>83</v>
      </c>
      <c r="AY727" s="138" t="s">
        <v>211</v>
      </c>
      <c r="BK727" s="147">
        <f>SUM(BK728:BK748)</f>
        <v>0</v>
      </c>
    </row>
    <row r="728" spans="1:65" s="2" customFormat="1" ht="38" customHeight="1">
      <c r="A728" s="32"/>
      <c r="B728" s="150"/>
      <c r="C728" s="151" t="s">
        <v>1255</v>
      </c>
      <c r="D728" s="151" t="s">
        <v>213</v>
      </c>
      <c r="E728" s="152" t="s">
        <v>1256</v>
      </c>
      <c r="F728" s="153" t="s">
        <v>1257</v>
      </c>
      <c r="G728" s="154" t="s">
        <v>135</v>
      </c>
      <c r="H728" s="155">
        <v>1</v>
      </c>
      <c r="I728" s="156"/>
      <c r="J728" s="155">
        <f>ROUND(I728*H728,3)</f>
        <v>0</v>
      </c>
      <c r="K728" s="157"/>
      <c r="L728" s="33"/>
      <c r="M728" s="158" t="s">
        <v>1</v>
      </c>
      <c r="N728" s="159" t="s">
        <v>42</v>
      </c>
      <c r="O728" s="58"/>
      <c r="P728" s="160">
        <f>O728*H728</f>
        <v>0</v>
      </c>
      <c r="Q728" s="160">
        <v>7.9000000000000001E-4</v>
      </c>
      <c r="R728" s="160">
        <f>Q728*H728</f>
        <v>7.9000000000000001E-4</v>
      </c>
      <c r="S728" s="160">
        <v>0</v>
      </c>
      <c r="T728" s="161">
        <f>S728*H728</f>
        <v>0</v>
      </c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R728" s="162" t="s">
        <v>315</v>
      </c>
      <c r="AT728" s="162" t="s">
        <v>213</v>
      </c>
      <c r="AU728" s="162" t="s">
        <v>89</v>
      </c>
      <c r="AY728" s="17" t="s">
        <v>211</v>
      </c>
      <c r="BE728" s="163">
        <f>IF(N728="základná",J728,0)</f>
        <v>0</v>
      </c>
      <c r="BF728" s="163">
        <f>IF(N728="znížená",J728,0)</f>
        <v>0</v>
      </c>
      <c r="BG728" s="163">
        <f>IF(N728="zákl. prenesená",J728,0)</f>
        <v>0</v>
      </c>
      <c r="BH728" s="163">
        <f>IF(N728="zníž. prenesená",J728,0)</f>
        <v>0</v>
      </c>
      <c r="BI728" s="163">
        <f>IF(N728="nulová",J728,0)</f>
        <v>0</v>
      </c>
      <c r="BJ728" s="17" t="s">
        <v>89</v>
      </c>
      <c r="BK728" s="164">
        <f>ROUND(I728*H728,3)</f>
        <v>0</v>
      </c>
      <c r="BL728" s="17" t="s">
        <v>315</v>
      </c>
      <c r="BM728" s="162" t="s">
        <v>1258</v>
      </c>
    </row>
    <row r="729" spans="1:65" s="2" customFormat="1" ht="24.25" customHeight="1">
      <c r="A729" s="32"/>
      <c r="B729" s="150"/>
      <c r="C729" s="189" t="s">
        <v>1259</v>
      </c>
      <c r="D729" s="189" t="s">
        <v>514</v>
      </c>
      <c r="E729" s="190" t="s">
        <v>1260</v>
      </c>
      <c r="F729" s="191" t="s">
        <v>1261</v>
      </c>
      <c r="G729" s="192" t="s">
        <v>135</v>
      </c>
      <c r="H729" s="193">
        <v>1</v>
      </c>
      <c r="I729" s="194"/>
      <c r="J729" s="193">
        <f>ROUND(I729*H729,3)</f>
        <v>0</v>
      </c>
      <c r="K729" s="195"/>
      <c r="L729" s="196"/>
      <c r="M729" s="197" t="s">
        <v>1</v>
      </c>
      <c r="N729" s="198" t="s">
        <v>42</v>
      </c>
      <c r="O729" s="58"/>
      <c r="P729" s="160">
        <f>O729*H729</f>
        <v>0</v>
      </c>
      <c r="Q729" s="160">
        <v>2.9199999999999999E-3</v>
      </c>
      <c r="R729" s="160">
        <f>Q729*H729</f>
        <v>2.9199999999999999E-3</v>
      </c>
      <c r="S729" s="160">
        <v>0</v>
      </c>
      <c r="T729" s="161">
        <f>S729*H729</f>
        <v>0</v>
      </c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R729" s="162" t="s">
        <v>417</v>
      </c>
      <c r="AT729" s="162" t="s">
        <v>514</v>
      </c>
      <c r="AU729" s="162" t="s">
        <v>89</v>
      </c>
      <c r="AY729" s="17" t="s">
        <v>211</v>
      </c>
      <c r="BE729" s="163">
        <f>IF(N729="základná",J729,0)</f>
        <v>0</v>
      </c>
      <c r="BF729" s="163">
        <f>IF(N729="znížená",J729,0)</f>
        <v>0</v>
      </c>
      <c r="BG729" s="163">
        <f>IF(N729="zákl. prenesená",J729,0)</f>
        <v>0</v>
      </c>
      <c r="BH729" s="163">
        <f>IF(N729="zníž. prenesená",J729,0)</f>
        <v>0</v>
      </c>
      <c r="BI729" s="163">
        <f>IF(N729="nulová",J729,0)</f>
        <v>0</v>
      </c>
      <c r="BJ729" s="17" t="s">
        <v>89</v>
      </c>
      <c r="BK729" s="164">
        <f>ROUND(I729*H729,3)</f>
        <v>0</v>
      </c>
      <c r="BL729" s="17" t="s">
        <v>315</v>
      </c>
      <c r="BM729" s="162" t="s">
        <v>1262</v>
      </c>
    </row>
    <row r="730" spans="1:65" s="2" customFormat="1" ht="14.5" customHeight="1">
      <c r="A730" s="32"/>
      <c r="B730" s="150"/>
      <c r="C730" s="151" t="s">
        <v>1263</v>
      </c>
      <c r="D730" s="151" t="s">
        <v>213</v>
      </c>
      <c r="E730" s="152" t="s">
        <v>1264</v>
      </c>
      <c r="F730" s="153" t="s">
        <v>1265</v>
      </c>
      <c r="G730" s="154" t="s">
        <v>216</v>
      </c>
      <c r="H730" s="155">
        <v>0.60899999999999999</v>
      </c>
      <c r="I730" s="156"/>
      <c r="J730" s="155">
        <f>ROUND(I730*H730,3)</f>
        <v>0</v>
      </c>
      <c r="K730" s="157"/>
      <c r="L730" s="33"/>
      <c r="M730" s="158" t="s">
        <v>1</v>
      </c>
      <c r="N730" s="159" t="s">
        <v>42</v>
      </c>
      <c r="O730" s="58"/>
      <c r="P730" s="160">
        <f>O730*H730</f>
        <v>0</v>
      </c>
      <c r="Q730" s="160">
        <v>0</v>
      </c>
      <c r="R730" s="160">
        <f>Q730*H730</f>
        <v>0</v>
      </c>
      <c r="S730" s="160">
        <v>0</v>
      </c>
      <c r="T730" s="161">
        <f>S730*H730</f>
        <v>0</v>
      </c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R730" s="162" t="s">
        <v>315</v>
      </c>
      <c r="AT730" s="162" t="s">
        <v>213</v>
      </c>
      <c r="AU730" s="162" t="s">
        <v>89</v>
      </c>
      <c r="AY730" s="17" t="s">
        <v>211</v>
      </c>
      <c r="BE730" s="163">
        <f>IF(N730="základná",J730,0)</f>
        <v>0</v>
      </c>
      <c r="BF730" s="163">
        <f>IF(N730="znížená",J730,0)</f>
        <v>0</v>
      </c>
      <c r="BG730" s="163">
        <f>IF(N730="zákl. prenesená",J730,0)</f>
        <v>0</v>
      </c>
      <c r="BH730" s="163">
        <f>IF(N730="zníž. prenesená",J730,0)</f>
        <v>0</v>
      </c>
      <c r="BI730" s="163">
        <f>IF(N730="nulová",J730,0)</f>
        <v>0</v>
      </c>
      <c r="BJ730" s="17" t="s">
        <v>89</v>
      </c>
      <c r="BK730" s="164">
        <f>ROUND(I730*H730,3)</f>
        <v>0</v>
      </c>
      <c r="BL730" s="17" t="s">
        <v>315</v>
      </c>
      <c r="BM730" s="162" t="s">
        <v>1266</v>
      </c>
    </row>
    <row r="731" spans="1:65" s="14" customFormat="1" ht="12">
      <c r="B731" s="173"/>
      <c r="D731" s="166" t="s">
        <v>219</v>
      </c>
      <c r="E731" s="174" t="s">
        <v>1</v>
      </c>
      <c r="F731" s="175" t="s">
        <v>1267</v>
      </c>
      <c r="H731" s="176">
        <v>0.60899999999999999</v>
      </c>
      <c r="I731" s="177"/>
      <c r="L731" s="173"/>
      <c r="M731" s="178"/>
      <c r="N731" s="179"/>
      <c r="O731" s="179"/>
      <c r="P731" s="179"/>
      <c r="Q731" s="179"/>
      <c r="R731" s="179"/>
      <c r="S731" s="179"/>
      <c r="T731" s="180"/>
      <c r="AT731" s="174" t="s">
        <v>219</v>
      </c>
      <c r="AU731" s="174" t="s">
        <v>89</v>
      </c>
      <c r="AV731" s="14" t="s">
        <v>89</v>
      </c>
      <c r="AW731" s="14" t="s">
        <v>30</v>
      </c>
      <c r="AX731" s="14" t="s">
        <v>83</v>
      </c>
      <c r="AY731" s="174" t="s">
        <v>211</v>
      </c>
    </row>
    <row r="732" spans="1:65" s="2" customFormat="1" ht="14.5" customHeight="1">
      <c r="A732" s="32"/>
      <c r="B732" s="150"/>
      <c r="C732" s="189" t="s">
        <v>1268</v>
      </c>
      <c r="D732" s="189" t="s">
        <v>514</v>
      </c>
      <c r="E732" s="190" t="s">
        <v>1269</v>
      </c>
      <c r="F732" s="191" t="s">
        <v>1270</v>
      </c>
      <c r="G732" s="192" t="s">
        <v>216</v>
      </c>
      <c r="H732" s="193">
        <v>0.60899999999999999</v>
      </c>
      <c r="I732" s="194"/>
      <c r="J732" s="193">
        <f>ROUND(I732*H732,3)</f>
        <v>0</v>
      </c>
      <c r="K732" s="195"/>
      <c r="L732" s="196"/>
      <c r="M732" s="197" t="s">
        <v>1</v>
      </c>
      <c r="N732" s="198" t="s">
        <v>42</v>
      </c>
      <c r="O732" s="58"/>
      <c r="P732" s="160">
        <f>O732*H732</f>
        <v>0</v>
      </c>
      <c r="Q732" s="160">
        <v>1.35E-2</v>
      </c>
      <c r="R732" s="160">
        <f>Q732*H732</f>
        <v>8.2214999999999996E-3</v>
      </c>
      <c r="S732" s="160">
        <v>0</v>
      </c>
      <c r="T732" s="161">
        <f>S732*H732</f>
        <v>0</v>
      </c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R732" s="162" t="s">
        <v>417</v>
      </c>
      <c r="AT732" s="162" t="s">
        <v>514</v>
      </c>
      <c r="AU732" s="162" t="s">
        <v>89</v>
      </c>
      <c r="AY732" s="17" t="s">
        <v>211</v>
      </c>
      <c r="BE732" s="163">
        <f>IF(N732="základná",J732,0)</f>
        <v>0</v>
      </c>
      <c r="BF732" s="163">
        <f>IF(N732="znížená",J732,0)</f>
        <v>0</v>
      </c>
      <c r="BG732" s="163">
        <f>IF(N732="zákl. prenesená",J732,0)</f>
        <v>0</v>
      </c>
      <c r="BH732" s="163">
        <f>IF(N732="zníž. prenesená",J732,0)</f>
        <v>0</v>
      </c>
      <c r="BI732" s="163">
        <f>IF(N732="nulová",J732,0)</f>
        <v>0</v>
      </c>
      <c r="BJ732" s="17" t="s">
        <v>89</v>
      </c>
      <c r="BK732" s="164">
        <f>ROUND(I732*H732,3)</f>
        <v>0</v>
      </c>
      <c r="BL732" s="17" t="s">
        <v>315</v>
      </c>
      <c r="BM732" s="162" t="s">
        <v>1271</v>
      </c>
    </row>
    <row r="733" spans="1:65" s="2" customFormat="1" ht="14.5" customHeight="1">
      <c r="A733" s="32"/>
      <c r="B733" s="150"/>
      <c r="C733" s="151" t="s">
        <v>1272</v>
      </c>
      <c r="D733" s="151" t="s">
        <v>213</v>
      </c>
      <c r="E733" s="152" t="s">
        <v>1273</v>
      </c>
      <c r="F733" s="153" t="s">
        <v>1274</v>
      </c>
      <c r="G733" s="154" t="s">
        <v>582</v>
      </c>
      <c r="H733" s="155">
        <v>3.23</v>
      </c>
      <c r="I733" s="156"/>
      <c r="J733" s="155">
        <f>ROUND(I733*H733,3)</f>
        <v>0</v>
      </c>
      <c r="K733" s="157"/>
      <c r="L733" s="33"/>
      <c r="M733" s="158" t="s">
        <v>1</v>
      </c>
      <c r="N733" s="159" t="s">
        <v>42</v>
      </c>
      <c r="O733" s="58"/>
      <c r="P733" s="160">
        <f>O733*H733</f>
        <v>0</v>
      </c>
      <c r="Q733" s="160">
        <v>3.3E-4</v>
      </c>
      <c r="R733" s="160">
        <f>Q733*H733</f>
        <v>1.0659000000000001E-3</v>
      </c>
      <c r="S733" s="160">
        <v>0</v>
      </c>
      <c r="T733" s="161">
        <f>S733*H733</f>
        <v>0</v>
      </c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R733" s="162" t="s">
        <v>315</v>
      </c>
      <c r="AT733" s="162" t="s">
        <v>213</v>
      </c>
      <c r="AU733" s="162" t="s">
        <v>89</v>
      </c>
      <c r="AY733" s="17" t="s">
        <v>211</v>
      </c>
      <c r="BE733" s="163">
        <f>IF(N733="základná",J733,0)</f>
        <v>0</v>
      </c>
      <c r="BF733" s="163">
        <f>IF(N733="znížená",J733,0)</f>
        <v>0</v>
      </c>
      <c r="BG733" s="163">
        <f>IF(N733="zákl. prenesená",J733,0)</f>
        <v>0</v>
      </c>
      <c r="BH733" s="163">
        <f>IF(N733="zníž. prenesená",J733,0)</f>
        <v>0</v>
      </c>
      <c r="BI733" s="163">
        <f>IF(N733="nulová",J733,0)</f>
        <v>0</v>
      </c>
      <c r="BJ733" s="17" t="s">
        <v>89</v>
      </c>
      <c r="BK733" s="164">
        <f>ROUND(I733*H733,3)</f>
        <v>0</v>
      </c>
      <c r="BL733" s="17" t="s">
        <v>315</v>
      </c>
      <c r="BM733" s="162" t="s">
        <v>1275</v>
      </c>
    </row>
    <row r="734" spans="1:65" s="14" customFormat="1" ht="12">
      <c r="B734" s="173"/>
      <c r="D734" s="166" t="s">
        <v>219</v>
      </c>
      <c r="E734" s="174" t="s">
        <v>1</v>
      </c>
      <c r="F734" s="175" t="s">
        <v>1276</v>
      </c>
      <c r="H734" s="176">
        <v>3.23</v>
      </c>
      <c r="I734" s="177"/>
      <c r="L734" s="173"/>
      <c r="M734" s="178"/>
      <c r="N734" s="179"/>
      <c r="O734" s="179"/>
      <c r="P734" s="179"/>
      <c r="Q734" s="179"/>
      <c r="R734" s="179"/>
      <c r="S734" s="179"/>
      <c r="T734" s="180"/>
      <c r="AT734" s="174" t="s">
        <v>219</v>
      </c>
      <c r="AU734" s="174" t="s">
        <v>89</v>
      </c>
      <c r="AV734" s="14" t="s">
        <v>89</v>
      </c>
      <c r="AW734" s="14" t="s">
        <v>30</v>
      </c>
      <c r="AX734" s="14" t="s">
        <v>83</v>
      </c>
      <c r="AY734" s="174" t="s">
        <v>211</v>
      </c>
    </row>
    <row r="735" spans="1:65" s="2" customFormat="1" ht="24.25" customHeight="1">
      <c r="A735" s="32"/>
      <c r="B735" s="150"/>
      <c r="C735" s="189" t="s">
        <v>1277</v>
      </c>
      <c r="D735" s="189" t="s">
        <v>514</v>
      </c>
      <c r="E735" s="190" t="s">
        <v>1278</v>
      </c>
      <c r="F735" s="191" t="s">
        <v>1279</v>
      </c>
      <c r="G735" s="192" t="s">
        <v>582</v>
      </c>
      <c r="H735" s="193">
        <v>3.23</v>
      </c>
      <c r="I735" s="194"/>
      <c r="J735" s="193">
        <f>ROUND(I735*H735,3)</f>
        <v>0</v>
      </c>
      <c r="K735" s="195"/>
      <c r="L735" s="196"/>
      <c r="M735" s="197" t="s">
        <v>1</v>
      </c>
      <c r="N735" s="198" t="s">
        <v>42</v>
      </c>
      <c r="O735" s="58"/>
      <c r="P735" s="160">
        <f>O735*H735</f>
        <v>0</v>
      </c>
      <c r="Q735" s="160">
        <v>1.3500000000000001E-3</v>
      </c>
      <c r="R735" s="160">
        <f>Q735*H735</f>
        <v>4.3604999999999998E-3</v>
      </c>
      <c r="S735" s="160">
        <v>0</v>
      </c>
      <c r="T735" s="161">
        <f>S735*H735</f>
        <v>0</v>
      </c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R735" s="162" t="s">
        <v>417</v>
      </c>
      <c r="AT735" s="162" t="s">
        <v>514</v>
      </c>
      <c r="AU735" s="162" t="s">
        <v>89</v>
      </c>
      <c r="AY735" s="17" t="s">
        <v>211</v>
      </c>
      <c r="BE735" s="163">
        <f>IF(N735="základná",J735,0)</f>
        <v>0</v>
      </c>
      <c r="BF735" s="163">
        <f>IF(N735="znížená",J735,0)</f>
        <v>0</v>
      </c>
      <c r="BG735" s="163">
        <f>IF(N735="zákl. prenesená",J735,0)</f>
        <v>0</v>
      </c>
      <c r="BH735" s="163">
        <f>IF(N735="zníž. prenesená",J735,0)</f>
        <v>0</v>
      </c>
      <c r="BI735" s="163">
        <f>IF(N735="nulová",J735,0)</f>
        <v>0</v>
      </c>
      <c r="BJ735" s="17" t="s">
        <v>89</v>
      </c>
      <c r="BK735" s="164">
        <f>ROUND(I735*H735,3)</f>
        <v>0</v>
      </c>
      <c r="BL735" s="17" t="s">
        <v>315</v>
      </c>
      <c r="BM735" s="162" t="s">
        <v>1280</v>
      </c>
    </row>
    <row r="736" spans="1:65" s="2" customFormat="1" ht="24.25" customHeight="1">
      <c r="A736" s="32"/>
      <c r="B736" s="150"/>
      <c r="C736" s="151" t="s">
        <v>1281</v>
      </c>
      <c r="D736" s="151" t="s">
        <v>213</v>
      </c>
      <c r="E736" s="152" t="s">
        <v>1282</v>
      </c>
      <c r="F736" s="153" t="s">
        <v>1283</v>
      </c>
      <c r="G736" s="154" t="s">
        <v>216</v>
      </c>
      <c r="H736" s="155">
        <v>30.263999999999999</v>
      </c>
      <c r="I736" s="156"/>
      <c r="J736" s="155">
        <f>ROUND(I736*H736,3)</f>
        <v>0</v>
      </c>
      <c r="K736" s="157"/>
      <c r="L736" s="33"/>
      <c r="M736" s="158" t="s">
        <v>1</v>
      </c>
      <c r="N736" s="159" t="s">
        <v>42</v>
      </c>
      <c r="O736" s="58"/>
      <c r="P736" s="160">
        <f>O736*H736</f>
        <v>0</v>
      </c>
      <c r="Q736" s="160">
        <v>1E-4</v>
      </c>
      <c r="R736" s="160">
        <f>Q736*H736</f>
        <v>3.0264000000000003E-3</v>
      </c>
      <c r="S736" s="160">
        <v>0</v>
      </c>
      <c r="T736" s="161">
        <f>S736*H736</f>
        <v>0</v>
      </c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R736" s="162" t="s">
        <v>315</v>
      </c>
      <c r="AT736" s="162" t="s">
        <v>213</v>
      </c>
      <c r="AU736" s="162" t="s">
        <v>89</v>
      </c>
      <c r="AY736" s="17" t="s">
        <v>211</v>
      </c>
      <c r="BE736" s="163">
        <f>IF(N736="základná",J736,0)</f>
        <v>0</v>
      </c>
      <c r="BF736" s="163">
        <f>IF(N736="znížená",J736,0)</f>
        <v>0</v>
      </c>
      <c r="BG736" s="163">
        <f>IF(N736="zákl. prenesená",J736,0)</f>
        <v>0</v>
      </c>
      <c r="BH736" s="163">
        <f>IF(N736="zníž. prenesená",J736,0)</f>
        <v>0</v>
      </c>
      <c r="BI736" s="163">
        <f>IF(N736="nulová",J736,0)</f>
        <v>0</v>
      </c>
      <c r="BJ736" s="17" t="s">
        <v>89</v>
      </c>
      <c r="BK736" s="164">
        <f>ROUND(I736*H736,3)</f>
        <v>0</v>
      </c>
      <c r="BL736" s="17" t="s">
        <v>315</v>
      </c>
      <c r="BM736" s="162" t="s">
        <v>1284</v>
      </c>
    </row>
    <row r="737" spans="1:65" s="14" customFormat="1" ht="12">
      <c r="B737" s="173"/>
      <c r="D737" s="166" t="s">
        <v>219</v>
      </c>
      <c r="E737" s="174" t="s">
        <v>1</v>
      </c>
      <c r="F737" s="175" t="s">
        <v>1285</v>
      </c>
      <c r="H737" s="176">
        <v>22.5</v>
      </c>
      <c r="I737" s="177"/>
      <c r="L737" s="173"/>
      <c r="M737" s="178"/>
      <c r="N737" s="179"/>
      <c r="O737" s="179"/>
      <c r="P737" s="179"/>
      <c r="Q737" s="179"/>
      <c r="R737" s="179"/>
      <c r="S737" s="179"/>
      <c r="T737" s="180"/>
      <c r="AT737" s="174" t="s">
        <v>219</v>
      </c>
      <c r="AU737" s="174" t="s">
        <v>89</v>
      </c>
      <c r="AV737" s="14" t="s">
        <v>89</v>
      </c>
      <c r="AW737" s="14" t="s">
        <v>30</v>
      </c>
      <c r="AX737" s="14" t="s">
        <v>76</v>
      </c>
      <c r="AY737" s="174" t="s">
        <v>211</v>
      </c>
    </row>
    <row r="738" spans="1:65" s="14" customFormat="1" ht="12">
      <c r="B738" s="173"/>
      <c r="D738" s="166" t="s">
        <v>219</v>
      </c>
      <c r="E738" s="174" t="s">
        <v>1</v>
      </c>
      <c r="F738" s="175" t="s">
        <v>1286</v>
      </c>
      <c r="H738" s="176">
        <v>1.125</v>
      </c>
      <c r="I738" s="177"/>
      <c r="L738" s="173"/>
      <c r="M738" s="178"/>
      <c r="N738" s="179"/>
      <c r="O738" s="179"/>
      <c r="P738" s="179"/>
      <c r="Q738" s="179"/>
      <c r="R738" s="179"/>
      <c r="S738" s="179"/>
      <c r="T738" s="180"/>
      <c r="AT738" s="174" t="s">
        <v>219</v>
      </c>
      <c r="AU738" s="174" t="s">
        <v>89</v>
      </c>
      <c r="AV738" s="14" t="s">
        <v>89</v>
      </c>
      <c r="AW738" s="14" t="s">
        <v>30</v>
      </c>
      <c r="AX738" s="14" t="s">
        <v>76</v>
      </c>
      <c r="AY738" s="174" t="s">
        <v>211</v>
      </c>
    </row>
    <row r="739" spans="1:65" s="14" customFormat="1" ht="12">
      <c r="B739" s="173"/>
      <c r="D739" s="166" t="s">
        <v>219</v>
      </c>
      <c r="E739" s="174" t="s">
        <v>1</v>
      </c>
      <c r="F739" s="175" t="s">
        <v>1287</v>
      </c>
      <c r="H739" s="176">
        <v>0.97499999999999998</v>
      </c>
      <c r="I739" s="177"/>
      <c r="L739" s="173"/>
      <c r="M739" s="178"/>
      <c r="N739" s="179"/>
      <c r="O739" s="179"/>
      <c r="P739" s="179"/>
      <c r="Q739" s="179"/>
      <c r="R739" s="179"/>
      <c r="S739" s="179"/>
      <c r="T739" s="180"/>
      <c r="AT739" s="174" t="s">
        <v>219</v>
      </c>
      <c r="AU739" s="174" t="s">
        <v>89</v>
      </c>
      <c r="AV739" s="14" t="s">
        <v>89</v>
      </c>
      <c r="AW739" s="14" t="s">
        <v>30</v>
      </c>
      <c r="AX739" s="14" t="s">
        <v>76</v>
      </c>
      <c r="AY739" s="174" t="s">
        <v>211</v>
      </c>
    </row>
    <row r="740" spans="1:65" s="14" customFormat="1" ht="12">
      <c r="B740" s="173"/>
      <c r="D740" s="166" t="s">
        <v>219</v>
      </c>
      <c r="E740" s="174" t="s">
        <v>1</v>
      </c>
      <c r="F740" s="175" t="s">
        <v>1288</v>
      </c>
      <c r="H740" s="176">
        <v>0.75</v>
      </c>
      <c r="I740" s="177"/>
      <c r="L740" s="173"/>
      <c r="M740" s="178"/>
      <c r="N740" s="179"/>
      <c r="O740" s="179"/>
      <c r="P740" s="179"/>
      <c r="Q740" s="179"/>
      <c r="R740" s="179"/>
      <c r="S740" s="179"/>
      <c r="T740" s="180"/>
      <c r="AT740" s="174" t="s">
        <v>219</v>
      </c>
      <c r="AU740" s="174" t="s">
        <v>89</v>
      </c>
      <c r="AV740" s="14" t="s">
        <v>89</v>
      </c>
      <c r="AW740" s="14" t="s">
        <v>30</v>
      </c>
      <c r="AX740" s="14" t="s">
        <v>76</v>
      </c>
      <c r="AY740" s="174" t="s">
        <v>211</v>
      </c>
    </row>
    <row r="741" spans="1:65" s="14" customFormat="1" ht="12">
      <c r="B741" s="173"/>
      <c r="D741" s="166" t="s">
        <v>219</v>
      </c>
      <c r="E741" s="174" t="s">
        <v>1</v>
      </c>
      <c r="F741" s="175" t="s">
        <v>1289</v>
      </c>
      <c r="H741" s="176">
        <v>4.9139999999999997</v>
      </c>
      <c r="I741" s="177"/>
      <c r="L741" s="173"/>
      <c r="M741" s="178"/>
      <c r="N741" s="179"/>
      <c r="O741" s="179"/>
      <c r="P741" s="179"/>
      <c r="Q741" s="179"/>
      <c r="R741" s="179"/>
      <c r="S741" s="179"/>
      <c r="T741" s="180"/>
      <c r="AT741" s="174" t="s">
        <v>219</v>
      </c>
      <c r="AU741" s="174" t="s">
        <v>89</v>
      </c>
      <c r="AV741" s="14" t="s">
        <v>89</v>
      </c>
      <c r="AW741" s="14" t="s">
        <v>30</v>
      </c>
      <c r="AX741" s="14" t="s">
        <v>76</v>
      </c>
      <c r="AY741" s="174" t="s">
        <v>211</v>
      </c>
    </row>
    <row r="742" spans="1:65" s="15" customFormat="1" ht="12">
      <c r="B742" s="181"/>
      <c r="D742" s="166" t="s">
        <v>219</v>
      </c>
      <c r="E742" s="182" t="s">
        <v>1</v>
      </c>
      <c r="F742" s="183" t="s">
        <v>233</v>
      </c>
      <c r="H742" s="184">
        <v>30.263999999999999</v>
      </c>
      <c r="I742" s="185"/>
      <c r="L742" s="181"/>
      <c r="M742" s="186"/>
      <c r="N742" s="187"/>
      <c r="O742" s="187"/>
      <c r="P742" s="187"/>
      <c r="Q742" s="187"/>
      <c r="R742" s="187"/>
      <c r="S742" s="187"/>
      <c r="T742" s="188"/>
      <c r="AT742" s="182" t="s">
        <v>219</v>
      </c>
      <c r="AU742" s="182" t="s">
        <v>89</v>
      </c>
      <c r="AV742" s="15" t="s">
        <v>217</v>
      </c>
      <c r="AW742" s="15" t="s">
        <v>30</v>
      </c>
      <c r="AX742" s="15" t="s">
        <v>83</v>
      </c>
      <c r="AY742" s="182" t="s">
        <v>211</v>
      </c>
    </row>
    <row r="743" spans="1:65" s="2" customFormat="1" ht="24.25" customHeight="1">
      <c r="A743" s="32"/>
      <c r="B743" s="150"/>
      <c r="C743" s="189" t="s">
        <v>1290</v>
      </c>
      <c r="D743" s="189" t="s">
        <v>514</v>
      </c>
      <c r="E743" s="190" t="s">
        <v>1291</v>
      </c>
      <c r="F743" s="191" t="s">
        <v>1292</v>
      </c>
      <c r="G743" s="192" t="s">
        <v>216</v>
      </c>
      <c r="H743" s="193">
        <v>30.263999999999999</v>
      </c>
      <c r="I743" s="194"/>
      <c r="J743" s="193">
        <f>ROUND(I743*H743,3)</f>
        <v>0</v>
      </c>
      <c r="K743" s="195"/>
      <c r="L743" s="196"/>
      <c r="M743" s="197" t="s">
        <v>1</v>
      </c>
      <c r="N743" s="198" t="s">
        <v>42</v>
      </c>
      <c r="O743" s="58"/>
      <c r="P743" s="160">
        <f>O743*H743</f>
        <v>0</v>
      </c>
      <c r="Q743" s="160">
        <v>2E-3</v>
      </c>
      <c r="R743" s="160">
        <f>Q743*H743</f>
        <v>6.0527999999999998E-2</v>
      </c>
      <c r="S743" s="160">
        <v>0</v>
      </c>
      <c r="T743" s="161">
        <f>S743*H743</f>
        <v>0</v>
      </c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R743" s="162" t="s">
        <v>417</v>
      </c>
      <c r="AT743" s="162" t="s">
        <v>514</v>
      </c>
      <c r="AU743" s="162" t="s">
        <v>89</v>
      </c>
      <c r="AY743" s="17" t="s">
        <v>211</v>
      </c>
      <c r="BE743" s="163">
        <f>IF(N743="základná",J743,0)</f>
        <v>0</v>
      </c>
      <c r="BF743" s="163">
        <f>IF(N743="znížená",J743,0)</f>
        <v>0</v>
      </c>
      <c r="BG743" s="163">
        <f>IF(N743="zákl. prenesená",J743,0)</f>
        <v>0</v>
      </c>
      <c r="BH743" s="163">
        <f>IF(N743="zníž. prenesená",J743,0)</f>
        <v>0</v>
      </c>
      <c r="BI743" s="163">
        <f>IF(N743="nulová",J743,0)</f>
        <v>0</v>
      </c>
      <c r="BJ743" s="17" t="s">
        <v>89</v>
      </c>
      <c r="BK743" s="164">
        <f>ROUND(I743*H743,3)</f>
        <v>0</v>
      </c>
      <c r="BL743" s="17" t="s">
        <v>315</v>
      </c>
      <c r="BM743" s="162" t="s">
        <v>1293</v>
      </c>
    </row>
    <row r="744" spans="1:65" s="2" customFormat="1" ht="14.5" customHeight="1">
      <c r="A744" s="32"/>
      <c r="B744" s="150"/>
      <c r="C744" s="189" t="s">
        <v>1294</v>
      </c>
      <c r="D744" s="189" t="s">
        <v>514</v>
      </c>
      <c r="E744" s="190" t="s">
        <v>1295</v>
      </c>
      <c r="F744" s="191" t="s">
        <v>1296</v>
      </c>
      <c r="G744" s="192" t="s">
        <v>135</v>
      </c>
      <c r="H744" s="193">
        <v>28</v>
      </c>
      <c r="I744" s="194"/>
      <c r="J744" s="193">
        <f>ROUND(I744*H744,3)</f>
        <v>0</v>
      </c>
      <c r="K744" s="195"/>
      <c r="L744" s="196"/>
      <c r="M744" s="197" t="s">
        <v>1</v>
      </c>
      <c r="N744" s="198" t="s">
        <v>42</v>
      </c>
      <c r="O744" s="58"/>
      <c r="P744" s="160">
        <f>O744*H744</f>
        <v>0</v>
      </c>
      <c r="Q744" s="160">
        <v>1E-4</v>
      </c>
      <c r="R744" s="160">
        <f>Q744*H744</f>
        <v>2.8E-3</v>
      </c>
      <c r="S744" s="160">
        <v>0</v>
      </c>
      <c r="T744" s="161">
        <f>S744*H744</f>
        <v>0</v>
      </c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R744" s="162" t="s">
        <v>417</v>
      </c>
      <c r="AT744" s="162" t="s">
        <v>514</v>
      </c>
      <c r="AU744" s="162" t="s">
        <v>89</v>
      </c>
      <c r="AY744" s="17" t="s">
        <v>211</v>
      </c>
      <c r="BE744" s="163">
        <f>IF(N744="základná",J744,0)</f>
        <v>0</v>
      </c>
      <c r="BF744" s="163">
        <f>IF(N744="znížená",J744,0)</f>
        <v>0</v>
      </c>
      <c r="BG744" s="163">
        <f>IF(N744="zákl. prenesená",J744,0)</f>
        <v>0</v>
      </c>
      <c r="BH744" s="163">
        <f>IF(N744="zníž. prenesená",J744,0)</f>
        <v>0</v>
      </c>
      <c r="BI744" s="163">
        <f>IF(N744="nulová",J744,0)</f>
        <v>0</v>
      </c>
      <c r="BJ744" s="17" t="s">
        <v>89</v>
      </c>
      <c r="BK744" s="164">
        <f>ROUND(I744*H744,3)</f>
        <v>0</v>
      </c>
      <c r="BL744" s="17" t="s">
        <v>315</v>
      </c>
      <c r="BM744" s="162" t="s">
        <v>1297</v>
      </c>
    </row>
    <row r="745" spans="1:65" s="14" customFormat="1" ht="12">
      <c r="B745" s="173"/>
      <c r="D745" s="166" t="s">
        <v>219</v>
      </c>
      <c r="E745" s="174" t="s">
        <v>1</v>
      </c>
      <c r="F745" s="175" t="s">
        <v>1298</v>
      </c>
      <c r="H745" s="176">
        <v>28</v>
      </c>
      <c r="I745" s="177"/>
      <c r="L745" s="173"/>
      <c r="M745" s="178"/>
      <c r="N745" s="179"/>
      <c r="O745" s="179"/>
      <c r="P745" s="179"/>
      <c r="Q745" s="179"/>
      <c r="R745" s="179"/>
      <c r="S745" s="179"/>
      <c r="T745" s="180"/>
      <c r="AT745" s="174" t="s">
        <v>219</v>
      </c>
      <c r="AU745" s="174" t="s">
        <v>89</v>
      </c>
      <c r="AV745" s="14" t="s">
        <v>89</v>
      </c>
      <c r="AW745" s="14" t="s">
        <v>30</v>
      </c>
      <c r="AX745" s="14" t="s">
        <v>83</v>
      </c>
      <c r="AY745" s="174" t="s">
        <v>211</v>
      </c>
    </row>
    <row r="746" spans="1:65" s="2" customFormat="1" ht="14.5" customHeight="1">
      <c r="A746" s="32"/>
      <c r="B746" s="150"/>
      <c r="C746" s="151" t="s">
        <v>1299</v>
      </c>
      <c r="D746" s="151" t="s">
        <v>213</v>
      </c>
      <c r="E746" s="152" t="s">
        <v>1300</v>
      </c>
      <c r="F746" s="153" t="s">
        <v>1301</v>
      </c>
      <c r="G746" s="154" t="s">
        <v>582</v>
      </c>
      <c r="H746" s="155">
        <v>4.97</v>
      </c>
      <c r="I746" s="156"/>
      <c r="J746" s="155">
        <f>ROUND(I746*H746,3)</f>
        <v>0</v>
      </c>
      <c r="K746" s="157"/>
      <c r="L746" s="33"/>
      <c r="M746" s="158" t="s">
        <v>1</v>
      </c>
      <c r="N746" s="159" t="s">
        <v>42</v>
      </c>
      <c r="O746" s="58"/>
      <c r="P746" s="160">
        <f>O746*H746</f>
        <v>0</v>
      </c>
      <c r="Q746" s="160">
        <v>9.0000000000000006E-5</v>
      </c>
      <c r="R746" s="160">
        <f>Q746*H746</f>
        <v>4.4730000000000003E-4</v>
      </c>
      <c r="S746" s="160">
        <v>0</v>
      </c>
      <c r="T746" s="161">
        <f>S746*H746</f>
        <v>0</v>
      </c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R746" s="162" t="s">
        <v>315</v>
      </c>
      <c r="AT746" s="162" t="s">
        <v>213</v>
      </c>
      <c r="AU746" s="162" t="s">
        <v>89</v>
      </c>
      <c r="AY746" s="17" t="s">
        <v>211</v>
      </c>
      <c r="BE746" s="163">
        <f>IF(N746="základná",J746,0)</f>
        <v>0</v>
      </c>
      <c r="BF746" s="163">
        <f>IF(N746="znížená",J746,0)</f>
        <v>0</v>
      </c>
      <c r="BG746" s="163">
        <f>IF(N746="zákl. prenesená",J746,0)</f>
        <v>0</v>
      </c>
      <c r="BH746" s="163">
        <f>IF(N746="zníž. prenesená",J746,0)</f>
        <v>0</v>
      </c>
      <c r="BI746" s="163">
        <f>IF(N746="nulová",J746,0)</f>
        <v>0</v>
      </c>
      <c r="BJ746" s="17" t="s">
        <v>89</v>
      </c>
      <c r="BK746" s="164">
        <f>ROUND(I746*H746,3)</f>
        <v>0</v>
      </c>
      <c r="BL746" s="17" t="s">
        <v>315</v>
      </c>
      <c r="BM746" s="162" t="s">
        <v>1302</v>
      </c>
    </row>
    <row r="747" spans="1:65" s="2" customFormat="1" ht="24.25" customHeight="1">
      <c r="A747" s="32"/>
      <c r="B747" s="150"/>
      <c r="C747" s="189" t="s">
        <v>1303</v>
      </c>
      <c r="D747" s="189" t="s">
        <v>514</v>
      </c>
      <c r="E747" s="190" t="s">
        <v>1304</v>
      </c>
      <c r="F747" s="191" t="s">
        <v>1305</v>
      </c>
      <c r="G747" s="192" t="s">
        <v>135</v>
      </c>
      <c r="H747" s="193">
        <v>1</v>
      </c>
      <c r="I747" s="194"/>
      <c r="J747" s="193">
        <f>ROUND(I747*H747,3)</f>
        <v>0</v>
      </c>
      <c r="K747" s="195"/>
      <c r="L747" s="196"/>
      <c r="M747" s="197" t="s">
        <v>1</v>
      </c>
      <c r="N747" s="198" t="s">
        <v>42</v>
      </c>
      <c r="O747" s="58"/>
      <c r="P747" s="160">
        <f>O747*H747</f>
        <v>0</v>
      </c>
      <c r="Q747" s="160">
        <v>0</v>
      </c>
      <c r="R747" s="160">
        <f>Q747*H747</f>
        <v>0</v>
      </c>
      <c r="S747" s="160">
        <v>0</v>
      </c>
      <c r="T747" s="161">
        <f>S747*H747</f>
        <v>0</v>
      </c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R747" s="162" t="s">
        <v>417</v>
      </c>
      <c r="AT747" s="162" t="s">
        <v>514</v>
      </c>
      <c r="AU747" s="162" t="s">
        <v>89</v>
      </c>
      <c r="AY747" s="17" t="s">
        <v>211</v>
      </c>
      <c r="BE747" s="163">
        <f>IF(N747="základná",J747,0)</f>
        <v>0</v>
      </c>
      <c r="BF747" s="163">
        <f>IF(N747="znížená",J747,0)</f>
        <v>0</v>
      </c>
      <c r="BG747" s="163">
        <f>IF(N747="zákl. prenesená",J747,0)</f>
        <v>0</v>
      </c>
      <c r="BH747" s="163">
        <f>IF(N747="zníž. prenesená",J747,0)</f>
        <v>0</v>
      </c>
      <c r="BI747" s="163">
        <f>IF(N747="nulová",J747,0)</f>
        <v>0</v>
      </c>
      <c r="BJ747" s="17" t="s">
        <v>89</v>
      </c>
      <c r="BK747" s="164">
        <f>ROUND(I747*H747,3)</f>
        <v>0</v>
      </c>
      <c r="BL747" s="17" t="s">
        <v>315</v>
      </c>
      <c r="BM747" s="162" t="s">
        <v>1306</v>
      </c>
    </row>
    <row r="748" spans="1:65" s="2" customFormat="1" ht="24.25" customHeight="1">
      <c r="A748" s="32"/>
      <c r="B748" s="150"/>
      <c r="C748" s="151" t="s">
        <v>1307</v>
      </c>
      <c r="D748" s="151" t="s">
        <v>213</v>
      </c>
      <c r="E748" s="152" t="s">
        <v>1308</v>
      </c>
      <c r="F748" s="153" t="s">
        <v>1309</v>
      </c>
      <c r="G748" s="154" t="s">
        <v>893</v>
      </c>
      <c r="H748" s="156"/>
      <c r="I748" s="156"/>
      <c r="J748" s="155">
        <f>ROUND(I748*H748,3)</f>
        <v>0</v>
      </c>
      <c r="K748" s="157"/>
      <c r="L748" s="33"/>
      <c r="M748" s="158" t="s">
        <v>1</v>
      </c>
      <c r="N748" s="159" t="s">
        <v>42</v>
      </c>
      <c r="O748" s="58"/>
      <c r="P748" s="160">
        <f>O748*H748</f>
        <v>0</v>
      </c>
      <c r="Q748" s="160">
        <v>0</v>
      </c>
      <c r="R748" s="160">
        <f>Q748*H748</f>
        <v>0</v>
      </c>
      <c r="S748" s="160">
        <v>0</v>
      </c>
      <c r="T748" s="161">
        <f>S748*H748</f>
        <v>0</v>
      </c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R748" s="162" t="s">
        <v>315</v>
      </c>
      <c r="AT748" s="162" t="s">
        <v>213</v>
      </c>
      <c r="AU748" s="162" t="s">
        <v>89</v>
      </c>
      <c r="AY748" s="17" t="s">
        <v>211</v>
      </c>
      <c r="BE748" s="163">
        <f>IF(N748="základná",J748,0)</f>
        <v>0</v>
      </c>
      <c r="BF748" s="163">
        <f>IF(N748="znížená",J748,0)</f>
        <v>0</v>
      </c>
      <c r="BG748" s="163">
        <f>IF(N748="zákl. prenesená",J748,0)</f>
        <v>0</v>
      </c>
      <c r="BH748" s="163">
        <f>IF(N748="zníž. prenesená",J748,0)</f>
        <v>0</v>
      </c>
      <c r="BI748" s="163">
        <f>IF(N748="nulová",J748,0)</f>
        <v>0</v>
      </c>
      <c r="BJ748" s="17" t="s">
        <v>89</v>
      </c>
      <c r="BK748" s="164">
        <f>ROUND(I748*H748,3)</f>
        <v>0</v>
      </c>
      <c r="BL748" s="17" t="s">
        <v>315</v>
      </c>
      <c r="BM748" s="162" t="s">
        <v>1310</v>
      </c>
    </row>
    <row r="749" spans="1:65" s="12" customFormat="1" ht="23" customHeight="1">
      <c r="B749" s="137"/>
      <c r="D749" s="138" t="s">
        <v>75</v>
      </c>
      <c r="E749" s="148" t="s">
        <v>1311</v>
      </c>
      <c r="F749" s="148" t="s">
        <v>1312</v>
      </c>
      <c r="I749" s="140"/>
      <c r="J749" s="149">
        <f>BK749</f>
        <v>0</v>
      </c>
      <c r="L749" s="137"/>
      <c r="M749" s="142"/>
      <c r="N749" s="143"/>
      <c r="O749" s="143"/>
      <c r="P749" s="144">
        <f>SUM(P750:P766)</f>
        <v>0</v>
      </c>
      <c r="Q749" s="143"/>
      <c r="R749" s="144">
        <f>SUM(R750:R766)</f>
        <v>0.5340954</v>
      </c>
      <c r="S749" s="143"/>
      <c r="T749" s="145">
        <f>SUM(T750:T766)</f>
        <v>0</v>
      </c>
      <c r="AR749" s="138" t="s">
        <v>89</v>
      </c>
      <c r="AT749" s="146" t="s">
        <v>75</v>
      </c>
      <c r="AU749" s="146" t="s">
        <v>83</v>
      </c>
      <c r="AY749" s="138" t="s">
        <v>211</v>
      </c>
      <c r="BK749" s="147">
        <f>SUM(BK750:BK766)</f>
        <v>0</v>
      </c>
    </row>
    <row r="750" spans="1:65" s="2" customFormat="1" ht="14.5" customHeight="1">
      <c r="A750" s="32"/>
      <c r="B750" s="150"/>
      <c r="C750" s="151" t="s">
        <v>1313</v>
      </c>
      <c r="D750" s="151" t="s">
        <v>213</v>
      </c>
      <c r="E750" s="152" t="s">
        <v>1314</v>
      </c>
      <c r="F750" s="153" t="s">
        <v>1315</v>
      </c>
      <c r="G750" s="154" t="s">
        <v>582</v>
      </c>
      <c r="H750" s="155">
        <v>4.5999999999999996</v>
      </c>
      <c r="I750" s="156"/>
      <c r="J750" s="155">
        <f>ROUND(I750*H750,3)</f>
        <v>0</v>
      </c>
      <c r="K750" s="157"/>
      <c r="L750" s="33"/>
      <c r="M750" s="158" t="s">
        <v>1</v>
      </c>
      <c r="N750" s="159" t="s">
        <v>42</v>
      </c>
      <c r="O750" s="58"/>
      <c r="P750" s="160">
        <f>O750*H750</f>
        <v>0</v>
      </c>
      <c r="Q750" s="160">
        <v>6.3000000000000003E-4</v>
      </c>
      <c r="R750" s="160">
        <f>Q750*H750</f>
        <v>2.898E-3</v>
      </c>
      <c r="S750" s="160">
        <v>0</v>
      </c>
      <c r="T750" s="161">
        <f>S750*H750</f>
        <v>0</v>
      </c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R750" s="162" t="s">
        <v>315</v>
      </c>
      <c r="AT750" s="162" t="s">
        <v>213</v>
      </c>
      <c r="AU750" s="162" t="s">
        <v>89</v>
      </c>
      <c r="AY750" s="17" t="s">
        <v>211</v>
      </c>
      <c r="BE750" s="163">
        <f>IF(N750="základná",J750,0)</f>
        <v>0</v>
      </c>
      <c r="BF750" s="163">
        <f>IF(N750="znížená",J750,0)</f>
        <v>0</v>
      </c>
      <c r="BG750" s="163">
        <f>IF(N750="zákl. prenesená",J750,0)</f>
        <v>0</v>
      </c>
      <c r="BH750" s="163">
        <f>IF(N750="zníž. prenesená",J750,0)</f>
        <v>0</v>
      </c>
      <c r="BI750" s="163">
        <f>IF(N750="nulová",J750,0)</f>
        <v>0</v>
      </c>
      <c r="BJ750" s="17" t="s">
        <v>89</v>
      </c>
      <c r="BK750" s="164">
        <f>ROUND(I750*H750,3)</f>
        <v>0</v>
      </c>
      <c r="BL750" s="17" t="s">
        <v>315</v>
      </c>
      <c r="BM750" s="162" t="s">
        <v>1316</v>
      </c>
    </row>
    <row r="751" spans="1:65" s="14" customFormat="1" ht="12">
      <c r="B751" s="173"/>
      <c r="D751" s="166" t="s">
        <v>219</v>
      </c>
      <c r="E751" s="174" t="s">
        <v>1</v>
      </c>
      <c r="F751" s="175" t="s">
        <v>1317</v>
      </c>
      <c r="H751" s="176">
        <v>4.5999999999999996</v>
      </c>
      <c r="I751" s="177"/>
      <c r="L751" s="173"/>
      <c r="M751" s="178"/>
      <c r="N751" s="179"/>
      <c r="O751" s="179"/>
      <c r="P751" s="179"/>
      <c r="Q751" s="179"/>
      <c r="R751" s="179"/>
      <c r="S751" s="179"/>
      <c r="T751" s="180"/>
      <c r="AT751" s="174" t="s">
        <v>219</v>
      </c>
      <c r="AU751" s="174" t="s">
        <v>89</v>
      </c>
      <c r="AV751" s="14" t="s">
        <v>89</v>
      </c>
      <c r="AW751" s="14" t="s">
        <v>30</v>
      </c>
      <c r="AX751" s="14" t="s">
        <v>76</v>
      </c>
      <c r="AY751" s="174" t="s">
        <v>211</v>
      </c>
    </row>
    <row r="752" spans="1:65" s="15" customFormat="1" ht="12">
      <c r="B752" s="181"/>
      <c r="D752" s="166" t="s">
        <v>219</v>
      </c>
      <c r="E752" s="182" t="s">
        <v>135</v>
      </c>
      <c r="F752" s="183" t="s">
        <v>233</v>
      </c>
      <c r="H752" s="184">
        <v>4.5999999999999996</v>
      </c>
      <c r="I752" s="185"/>
      <c r="L752" s="181"/>
      <c r="M752" s="186"/>
      <c r="N752" s="187"/>
      <c r="O752" s="187"/>
      <c r="P752" s="187"/>
      <c r="Q752" s="187"/>
      <c r="R752" s="187"/>
      <c r="S752" s="187"/>
      <c r="T752" s="188"/>
      <c r="AT752" s="182" t="s">
        <v>219</v>
      </c>
      <c r="AU752" s="182" t="s">
        <v>89</v>
      </c>
      <c r="AV752" s="15" t="s">
        <v>217</v>
      </c>
      <c r="AW752" s="15" t="s">
        <v>30</v>
      </c>
      <c r="AX752" s="15" t="s">
        <v>83</v>
      </c>
      <c r="AY752" s="182" t="s">
        <v>211</v>
      </c>
    </row>
    <row r="753" spans="1:65" s="2" customFormat="1" ht="14.5" customHeight="1">
      <c r="A753" s="32"/>
      <c r="B753" s="150"/>
      <c r="C753" s="189" t="s">
        <v>1318</v>
      </c>
      <c r="D753" s="189" t="s">
        <v>514</v>
      </c>
      <c r="E753" s="190" t="s">
        <v>1319</v>
      </c>
      <c r="F753" s="191" t="s">
        <v>1320</v>
      </c>
      <c r="G753" s="192" t="s">
        <v>582</v>
      </c>
      <c r="H753" s="193">
        <v>4.6920000000000002</v>
      </c>
      <c r="I753" s="194"/>
      <c r="J753" s="193">
        <f>ROUND(I753*H753,3)</f>
        <v>0</v>
      </c>
      <c r="K753" s="195"/>
      <c r="L753" s="196"/>
      <c r="M753" s="197" t="s">
        <v>1</v>
      </c>
      <c r="N753" s="198" t="s">
        <v>42</v>
      </c>
      <c r="O753" s="58"/>
      <c r="P753" s="160">
        <f>O753*H753</f>
        <v>0</v>
      </c>
      <c r="Q753" s="160">
        <v>1.0500000000000001E-2</v>
      </c>
      <c r="R753" s="160">
        <f>Q753*H753</f>
        <v>4.9266000000000004E-2</v>
      </c>
      <c r="S753" s="160">
        <v>0</v>
      </c>
      <c r="T753" s="161">
        <f>S753*H753</f>
        <v>0</v>
      </c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R753" s="162" t="s">
        <v>417</v>
      </c>
      <c r="AT753" s="162" t="s">
        <v>514</v>
      </c>
      <c r="AU753" s="162" t="s">
        <v>89</v>
      </c>
      <c r="AY753" s="17" t="s">
        <v>211</v>
      </c>
      <c r="BE753" s="163">
        <f>IF(N753="základná",J753,0)</f>
        <v>0</v>
      </c>
      <c r="BF753" s="163">
        <f>IF(N753="znížená",J753,0)</f>
        <v>0</v>
      </c>
      <c r="BG753" s="163">
        <f>IF(N753="zákl. prenesená",J753,0)</f>
        <v>0</v>
      </c>
      <c r="BH753" s="163">
        <f>IF(N753="zníž. prenesená",J753,0)</f>
        <v>0</v>
      </c>
      <c r="BI753" s="163">
        <f>IF(N753="nulová",J753,0)</f>
        <v>0</v>
      </c>
      <c r="BJ753" s="17" t="s">
        <v>89</v>
      </c>
      <c r="BK753" s="164">
        <f>ROUND(I753*H753,3)</f>
        <v>0</v>
      </c>
      <c r="BL753" s="17" t="s">
        <v>315</v>
      </c>
      <c r="BM753" s="162" t="s">
        <v>1321</v>
      </c>
    </row>
    <row r="754" spans="1:65" s="14" customFormat="1" ht="12">
      <c r="B754" s="173"/>
      <c r="D754" s="166" t="s">
        <v>219</v>
      </c>
      <c r="E754" s="174" t="s">
        <v>1</v>
      </c>
      <c r="F754" s="175" t="s">
        <v>1322</v>
      </c>
      <c r="H754" s="176">
        <v>4.6920000000000002</v>
      </c>
      <c r="I754" s="177"/>
      <c r="L754" s="173"/>
      <c r="M754" s="178"/>
      <c r="N754" s="179"/>
      <c r="O754" s="179"/>
      <c r="P754" s="179"/>
      <c r="Q754" s="179"/>
      <c r="R754" s="179"/>
      <c r="S754" s="179"/>
      <c r="T754" s="180"/>
      <c r="AT754" s="174" t="s">
        <v>219</v>
      </c>
      <c r="AU754" s="174" t="s">
        <v>89</v>
      </c>
      <c r="AV754" s="14" t="s">
        <v>89</v>
      </c>
      <c r="AW754" s="14" t="s">
        <v>30</v>
      </c>
      <c r="AX754" s="14" t="s">
        <v>83</v>
      </c>
      <c r="AY754" s="174" t="s">
        <v>211</v>
      </c>
    </row>
    <row r="755" spans="1:65" s="2" customFormat="1" ht="24.25" customHeight="1">
      <c r="A755" s="32"/>
      <c r="B755" s="150"/>
      <c r="C755" s="151" t="s">
        <v>1323</v>
      </c>
      <c r="D755" s="151" t="s">
        <v>213</v>
      </c>
      <c r="E755" s="152" t="s">
        <v>1324</v>
      </c>
      <c r="F755" s="153" t="s">
        <v>1325</v>
      </c>
      <c r="G755" s="154" t="s">
        <v>216</v>
      </c>
      <c r="H755" s="155">
        <v>21.9</v>
      </c>
      <c r="I755" s="156"/>
      <c r="J755" s="155">
        <f>ROUND(I755*H755,3)</f>
        <v>0</v>
      </c>
      <c r="K755" s="157"/>
      <c r="L755" s="33"/>
      <c r="M755" s="158" t="s">
        <v>1</v>
      </c>
      <c r="N755" s="159" t="s">
        <v>42</v>
      </c>
      <c r="O755" s="58"/>
      <c r="P755" s="160">
        <f>O755*H755</f>
        <v>0</v>
      </c>
      <c r="Q755" s="160">
        <v>3.8500000000000001E-3</v>
      </c>
      <c r="R755" s="160">
        <f>Q755*H755</f>
        <v>8.4315000000000001E-2</v>
      </c>
      <c r="S755" s="160">
        <v>0</v>
      </c>
      <c r="T755" s="161">
        <f>S755*H755</f>
        <v>0</v>
      </c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R755" s="162" t="s">
        <v>315</v>
      </c>
      <c r="AT755" s="162" t="s">
        <v>213</v>
      </c>
      <c r="AU755" s="162" t="s">
        <v>89</v>
      </c>
      <c r="AY755" s="17" t="s">
        <v>211</v>
      </c>
      <c r="BE755" s="163">
        <f>IF(N755="základná",J755,0)</f>
        <v>0</v>
      </c>
      <c r="BF755" s="163">
        <f>IF(N755="znížená",J755,0)</f>
        <v>0</v>
      </c>
      <c r="BG755" s="163">
        <f>IF(N755="zákl. prenesená",J755,0)</f>
        <v>0</v>
      </c>
      <c r="BH755" s="163">
        <f>IF(N755="zníž. prenesená",J755,0)</f>
        <v>0</v>
      </c>
      <c r="BI755" s="163">
        <f>IF(N755="nulová",J755,0)</f>
        <v>0</v>
      </c>
      <c r="BJ755" s="17" t="s">
        <v>89</v>
      </c>
      <c r="BK755" s="164">
        <f>ROUND(I755*H755,3)</f>
        <v>0</v>
      </c>
      <c r="BL755" s="17" t="s">
        <v>315</v>
      </c>
      <c r="BM755" s="162" t="s">
        <v>1326</v>
      </c>
    </row>
    <row r="756" spans="1:65" s="13" customFormat="1" ht="12">
      <c r="B756" s="165"/>
      <c r="D756" s="166" t="s">
        <v>219</v>
      </c>
      <c r="E756" s="167" t="s">
        <v>1</v>
      </c>
      <c r="F756" s="168" t="s">
        <v>1327</v>
      </c>
      <c r="H756" s="167" t="s">
        <v>1</v>
      </c>
      <c r="I756" s="169"/>
      <c r="L756" s="165"/>
      <c r="M756" s="170"/>
      <c r="N756" s="171"/>
      <c r="O756" s="171"/>
      <c r="P756" s="171"/>
      <c r="Q756" s="171"/>
      <c r="R756" s="171"/>
      <c r="S756" s="171"/>
      <c r="T756" s="172"/>
      <c r="AT756" s="167" t="s">
        <v>219</v>
      </c>
      <c r="AU756" s="167" t="s">
        <v>89</v>
      </c>
      <c r="AV756" s="13" t="s">
        <v>83</v>
      </c>
      <c r="AW756" s="13" t="s">
        <v>30</v>
      </c>
      <c r="AX756" s="13" t="s">
        <v>76</v>
      </c>
      <c r="AY756" s="167" t="s">
        <v>211</v>
      </c>
    </row>
    <row r="757" spans="1:65" s="14" customFormat="1" ht="12">
      <c r="B757" s="173"/>
      <c r="D757" s="166" t="s">
        <v>219</v>
      </c>
      <c r="E757" s="174" t="s">
        <v>1</v>
      </c>
      <c r="F757" s="175" t="s">
        <v>1328</v>
      </c>
      <c r="H757" s="176">
        <v>8.3000000000000007</v>
      </c>
      <c r="I757" s="177"/>
      <c r="L757" s="173"/>
      <c r="M757" s="178"/>
      <c r="N757" s="179"/>
      <c r="O757" s="179"/>
      <c r="P757" s="179"/>
      <c r="Q757" s="179"/>
      <c r="R757" s="179"/>
      <c r="S757" s="179"/>
      <c r="T757" s="180"/>
      <c r="AT757" s="174" t="s">
        <v>219</v>
      </c>
      <c r="AU757" s="174" t="s">
        <v>89</v>
      </c>
      <c r="AV757" s="14" t="s">
        <v>89</v>
      </c>
      <c r="AW757" s="14" t="s">
        <v>30</v>
      </c>
      <c r="AX757" s="14" t="s">
        <v>76</v>
      </c>
      <c r="AY757" s="174" t="s">
        <v>211</v>
      </c>
    </row>
    <row r="758" spans="1:65" s="14" customFormat="1" ht="12">
      <c r="B758" s="173"/>
      <c r="D758" s="166" t="s">
        <v>219</v>
      </c>
      <c r="E758" s="174" t="s">
        <v>1</v>
      </c>
      <c r="F758" s="175" t="s">
        <v>528</v>
      </c>
      <c r="H758" s="176">
        <v>8.07</v>
      </c>
      <c r="I758" s="177"/>
      <c r="L758" s="173"/>
      <c r="M758" s="178"/>
      <c r="N758" s="179"/>
      <c r="O758" s="179"/>
      <c r="P758" s="179"/>
      <c r="Q758" s="179"/>
      <c r="R758" s="179"/>
      <c r="S758" s="179"/>
      <c r="T758" s="180"/>
      <c r="AT758" s="174" t="s">
        <v>219</v>
      </c>
      <c r="AU758" s="174" t="s">
        <v>89</v>
      </c>
      <c r="AV758" s="14" t="s">
        <v>89</v>
      </c>
      <c r="AW758" s="14" t="s">
        <v>30</v>
      </c>
      <c r="AX758" s="14" t="s">
        <v>76</v>
      </c>
      <c r="AY758" s="174" t="s">
        <v>211</v>
      </c>
    </row>
    <row r="759" spans="1:65" s="14" customFormat="1" ht="12">
      <c r="B759" s="173"/>
      <c r="D759" s="166" t="s">
        <v>219</v>
      </c>
      <c r="E759" s="174" t="s">
        <v>1</v>
      </c>
      <c r="F759" s="175" t="s">
        <v>1329</v>
      </c>
      <c r="H759" s="176">
        <v>2.09</v>
      </c>
      <c r="I759" s="177"/>
      <c r="L759" s="173"/>
      <c r="M759" s="178"/>
      <c r="N759" s="179"/>
      <c r="O759" s="179"/>
      <c r="P759" s="179"/>
      <c r="Q759" s="179"/>
      <c r="R759" s="179"/>
      <c r="S759" s="179"/>
      <c r="T759" s="180"/>
      <c r="AT759" s="174" t="s">
        <v>219</v>
      </c>
      <c r="AU759" s="174" t="s">
        <v>89</v>
      </c>
      <c r="AV759" s="14" t="s">
        <v>89</v>
      </c>
      <c r="AW759" s="14" t="s">
        <v>30</v>
      </c>
      <c r="AX759" s="14" t="s">
        <v>76</v>
      </c>
      <c r="AY759" s="174" t="s">
        <v>211</v>
      </c>
    </row>
    <row r="760" spans="1:65" s="14" customFormat="1" ht="12">
      <c r="B760" s="173"/>
      <c r="D760" s="166" t="s">
        <v>219</v>
      </c>
      <c r="E760" s="174" t="s">
        <v>1</v>
      </c>
      <c r="F760" s="175" t="s">
        <v>529</v>
      </c>
      <c r="H760" s="176">
        <v>2.2000000000000002</v>
      </c>
      <c r="I760" s="177"/>
      <c r="L760" s="173"/>
      <c r="M760" s="178"/>
      <c r="N760" s="179"/>
      <c r="O760" s="179"/>
      <c r="P760" s="179"/>
      <c r="Q760" s="179"/>
      <c r="R760" s="179"/>
      <c r="S760" s="179"/>
      <c r="T760" s="180"/>
      <c r="AT760" s="174" t="s">
        <v>219</v>
      </c>
      <c r="AU760" s="174" t="s">
        <v>89</v>
      </c>
      <c r="AV760" s="14" t="s">
        <v>89</v>
      </c>
      <c r="AW760" s="14" t="s">
        <v>30</v>
      </c>
      <c r="AX760" s="14" t="s">
        <v>76</v>
      </c>
      <c r="AY760" s="174" t="s">
        <v>211</v>
      </c>
    </row>
    <row r="761" spans="1:65" s="14" customFormat="1" ht="12">
      <c r="B761" s="173"/>
      <c r="D761" s="166" t="s">
        <v>219</v>
      </c>
      <c r="E761" s="174" t="s">
        <v>1</v>
      </c>
      <c r="F761" s="175" t="s">
        <v>530</v>
      </c>
      <c r="H761" s="176">
        <v>1.24</v>
      </c>
      <c r="I761" s="177"/>
      <c r="L761" s="173"/>
      <c r="M761" s="178"/>
      <c r="N761" s="179"/>
      <c r="O761" s="179"/>
      <c r="P761" s="179"/>
      <c r="Q761" s="179"/>
      <c r="R761" s="179"/>
      <c r="S761" s="179"/>
      <c r="T761" s="180"/>
      <c r="AT761" s="174" t="s">
        <v>219</v>
      </c>
      <c r="AU761" s="174" t="s">
        <v>89</v>
      </c>
      <c r="AV761" s="14" t="s">
        <v>89</v>
      </c>
      <c r="AW761" s="14" t="s">
        <v>30</v>
      </c>
      <c r="AX761" s="14" t="s">
        <v>76</v>
      </c>
      <c r="AY761" s="174" t="s">
        <v>211</v>
      </c>
    </row>
    <row r="762" spans="1:65" s="15" customFormat="1" ht="12">
      <c r="B762" s="181"/>
      <c r="D762" s="166" t="s">
        <v>219</v>
      </c>
      <c r="E762" s="182" t="s">
        <v>137</v>
      </c>
      <c r="F762" s="183" t="s">
        <v>233</v>
      </c>
      <c r="H762" s="184">
        <v>21.9</v>
      </c>
      <c r="I762" s="185"/>
      <c r="L762" s="181"/>
      <c r="M762" s="186"/>
      <c r="N762" s="187"/>
      <c r="O762" s="187"/>
      <c r="P762" s="187"/>
      <c r="Q762" s="187"/>
      <c r="R762" s="187"/>
      <c r="S762" s="187"/>
      <c r="T762" s="188"/>
      <c r="AT762" s="182" t="s">
        <v>219</v>
      </c>
      <c r="AU762" s="182" t="s">
        <v>89</v>
      </c>
      <c r="AV762" s="15" t="s">
        <v>217</v>
      </c>
      <c r="AW762" s="15" t="s">
        <v>30</v>
      </c>
      <c r="AX762" s="15" t="s">
        <v>83</v>
      </c>
      <c r="AY762" s="182" t="s">
        <v>211</v>
      </c>
    </row>
    <row r="763" spans="1:65" s="2" customFormat="1" ht="24.25" customHeight="1">
      <c r="A763" s="32"/>
      <c r="B763" s="150"/>
      <c r="C763" s="189" t="s">
        <v>1330</v>
      </c>
      <c r="D763" s="189" t="s">
        <v>514</v>
      </c>
      <c r="E763" s="190" t="s">
        <v>1331</v>
      </c>
      <c r="F763" s="191" t="s">
        <v>1332</v>
      </c>
      <c r="G763" s="192" t="s">
        <v>216</v>
      </c>
      <c r="H763" s="193">
        <v>22.338000000000001</v>
      </c>
      <c r="I763" s="194"/>
      <c r="J763" s="193">
        <f>ROUND(I763*H763,3)</f>
        <v>0</v>
      </c>
      <c r="K763" s="195"/>
      <c r="L763" s="196"/>
      <c r="M763" s="197" t="s">
        <v>1</v>
      </c>
      <c r="N763" s="198" t="s">
        <v>42</v>
      </c>
      <c r="O763" s="58"/>
      <c r="P763" s="160">
        <f>O763*H763</f>
        <v>0</v>
      </c>
      <c r="Q763" s="160">
        <v>1.78E-2</v>
      </c>
      <c r="R763" s="160">
        <f>Q763*H763</f>
        <v>0.39761640000000004</v>
      </c>
      <c r="S763" s="160">
        <v>0</v>
      </c>
      <c r="T763" s="161">
        <f>S763*H763</f>
        <v>0</v>
      </c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R763" s="162" t="s">
        <v>417</v>
      </c>
      <c r="AT763" s="162" t="s">
        <v>514</v>
      </c>
      <c r="AU763" s="162" t="s">
        <v>89</v>
      </c>
      <c r="AY763" s="17" t="s">
        <v>211</v>
      </c>
      <c r="BE763" s="163">
        <f>IF(N763="základná",J763,0)</f>
        <v>0</v>
      </c>
      <c r="BF763" s="163">
        <f>IF(N763="znížená",J763,0)</f>
        <v>0</v>
      </c>
      <c r="BG763" s="163">
        <f>IF(N763="zákl. prenesená",J763,0)</f>
        <v>0</v>
      </c>
      <c r="BH763" s="163">
        <f>IF(N763="zníž. prenesená",J763,0)</f>
        <v>0</v>
      </c>
      <c r="BI763" s="163">
        <f>IF(N763="nulová",J763,0)</f>
        <v>0</v>
      </c>
      <c r="BJ763" s="17" t="s">
        <v>89</v>
      </c>
      <c r="BK763" s="164">
        <f>ROUND(I763*H763,3)</f>
        <v>0</v>
      </c>
      <c r="BL763" s="17" t="s">
        <v>315</v>
      </c>
      <c r="BM763" s="162" t="s">
        <v>1333</v>
      </c>
    </row>
    <row r="764" spans="1:65" s="14" customFormat="1" ht="12">
      <c r="B764" s="173"/>
      <c r="D764" s="166" t="s">
        <v>219</v>
      </c>
      <c r="E764" s="174" t="s">
        <v>1</v>
      </c>
      <c r="F764" s="175" t="s">
        <v>137</v>
      </c>
      <c r="H764" s="176">
        <v>21.9</v>
      </c>
      <c r="I764" s="177"/>
      <c r="L764" s="173"/>
      <c r="M764" s="178"/>
      <c r="N764" s="179"/>
      <c r="O764" s="179"/>
      <c r="P764" s="179"/>
      <c r="Q764" s="179"/>
      <c r="R764" s="179"/>
      <c r="S764" s="179"/>
      <c r="T764" s="180"/>
      <c r="AT764" s="174" t="s">
        <v>219</v>
      </c>
      <c r="AU764" s="174" t="s">
        <v>89</v>
      </c>
      <c r="AV764" s="14" t="s">
        <v>89</v>
      </c>
      <c r="AW764" s="14" t="s">
        <v>30</v>
      </c>
      <c r="AX764" s="14" t="s">
        <v>83</v>
      </c>
      <c r="AY764" s="174" t="s">
        <v>211</v>
      </c>
    </row>
    <row r="765" spans="1:65" s="14" customFormat="1" ht="12">
      <c r="B765" s="173"/>
      <c r="D765" s="166" t="s">
        <v>219</v>
      </c>
      <c r="F765" s="175" t="s">
        <v>1334</v>
      </c>
      <c r="H765" s="176">
        <v>22.338000000000001</v>
      </c>
      <c r="I765" s="177"/>
      <c r="L765" s="173"/>
      <c r="M765" s="178"/>
      <c r="N765" s="179"/>
      <c r="O765" s="179"/>
      <c r="P765" s="179"/>
      <c r="Q765" s="179"/>
      <c r="R765" s="179"/>
      <c r="S765" s="179"/>
      <c r="T765" s="180"/>
      <c r="AT765" s="174" t="s">
        <v>219</v>
      </c>
      <c r="AU765" s="174" t="s">
        <v>89</v>
      </c>
      <c r="AV765" s="14" t="s">
        <v>89</v>
      </c>
      <c r="AW765" s="14" t="s">
        <v>3</v>
      </c>
      <c r="AX765" s="14" t="s">
        <v>83</v>
      </c>
      <c r="AY765" s="174" t="s">
        <v>211</v>
      </c>
    </row>
    <row r="766" spans="1:65" s="2" customFormat="1" ht="24.25" customHeight="1">
      <c r="A766" s="32"/>
      <c r="B766" s="150"/>
      <c r="C766" s="151" t="s">
        <v>1335</v>
      </c>
      <c r="D766" s="151" t="s">
        <v>213</v>
      </c>
      <c r="E766" s="152" t="s">
        <v>1336</v>
      </c>
      <c r="F766" s="153" t="s">
        <v>1337</v>
      </c>
      <c r="G766" s="154" t="s">
        <v>893</v>
      </c>
      <c r="H766" s="156"/>
      <c r="I766" s="156"/>
      <c r="J766" s="155">
        <f>ROUND(I766*H766,3)</f>
        <v>0</v>
      </c>
      <c r="K766" s="157"/>
      <c r="L766" s="33"/>
      <c r="M766" s="158" t="s">
        <v>1</v>
      </c>
      <c r="N766" s="159" t="s">
        <v>42</v>
      </c>
      <c r="O766" s="58"/>
      <c r="P766" s="160">
        <f>O766*H766</f>
        <v>0</v>
      </c>
      <c r="Q766" s="160">
        <v>0</v>
      </c>
      <c r="R766" s="160">
        <f>Q766*H766</f>
        <v>0</v>
      </c>
      <c r="S766" s="160">
        <v>0</v>
      </c>
      <c r="T766" s="161">
        <f>S766*H766</f>
        <v>0</v>
      </c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R766" s="162" t="s">
        <v>315</v>
      </c>
      <c r="AT766" s="162" t="s">
        <v>213</v>
      </c>
      <c r="AU766" s="162" t="s">
        <v>89</v>
      </c>
      <c r="AY766" s="17" t="s">
        <v>211</v>
      </c>
      <c r="BE766" s="163">
        <f>IF(N766="základná",J766,0)</f>
        <v>0</v>
      </c>
      <c r="BF766" s="163">
        <f>IF(N766="znížená",J766,0)</f>
        <v>0</v>
      </c>
      <c r="BG766" s="163">
        <f>IF(N766="zákl. prenesená",J766,0)</f>
        <v>0</v>
      </c>
      <c r="BH766" s="163">
        <f>IF(N766="zníž. prenesená",J766,0)</f>
        <v>0</v>
      </c>
      <c r="BI766" s="163">
        <f>IF(N766="nulová",J766,0)</f>
        <v>0</v>
      </c>
      <c r="BJ766" s="17" t="s">
        <v>89</v>
      </c>
      <c r="BK766" s="164">
        <f>ROUND(I766*H766,3)</f>
        <v>0</v>
      </c>
      <c r="BL766" s="17" t="s">
        <v>315</v>
      </c>
      <c r="BM766" s="162" t="s">
        <v>1338</v>
      </c>
    </row>
    <row r="767" spans="1:65" s="12" customFormat="1" ht="23" customHeight="1">
      <c r="B767" s="137"/>
      <c r="D767" s="138" t="s">
        <v>75</v>
      </c>
      <c r="E767" s="148" t="s">
        <v>1339</v>
      </c>
      <c r="F767" s="148" t="s">
        <v>1340</v>
      </c>
      <c r="I767" s="140"/>
      <c r="J767" s="149">
        <f>BK767</f>
        <v>0</v>
      </c>
      <c r="L767" s="137"/>
      <c r="M767" s="142"/>
      <c r="N767" s="143"/>
      <c r="O767" s="143"/>
      <c r="P767" s="144">
        <f>SUM(P768:P783)</f>
        <v>0</v>
      </c>
      <c r="Q767" s="143"/>
      <c r="R767" s="144">
        <f>SUM(R768:R783)</f>
        <v>1.16442E-2</v>
      </c>
      <c r="S767" s="143"/>
      <c r="T767" s="145">
        <f>SUM(T768:T783)</f>
        <v>0</v>
      </c>
      <c r="AR767" s="138" t="s">
        <v>89</v>
      </c>
      <c r="AT767" s="146" t="s">
        <v>75</v>
      </c>
      <c r="AU767" s="146" t="s">
        <v>83</v>
      </c>
      <c r="AY767" s="138" t="s">
        <v>211</v>
      </c>
      <c r="BK767" s="147">
        <f>SUM(BK768:BK783)</f>
        <v>0</v>
      </c>
    </row>
    <row r="768" spans="1:65" s="2" customFormat="1" ht="24.25" customHeight="1">
      <c r="A768" s="32"/>
      <c r="B768" s="150"/>
      <c r="C768" s="151" t="s">
        <v>1341</v>
      </c>
      <c r="D768" s="151" t="s">
        <v>213</v>
      </c>
      <c r="E768" s="152" t="s">
        <v>1342</v>
      </c>
      <c r="F768" s="153" t="s">
        <v>1343</v>
      </c>
      <c r="G768" s="154" t="s">
        <v>582</v>
      </c>
      <c r="H768" s="155">
        <v>74.92</v>
      </c>
      <c r="I768" s="156"/>
      <c r="J768" s="155">
        <f>ROUND(I768*H768,3)</f>
        <v>0</v>
      </c>
      <c r="K768" s="157"/>
      <c r="L768" s="33"/>
      <c r="M768" s="158" t="s">
        <v>1</v>
      </c>
      <c r="N768" s="159" t="s">
        <v>42</v>
      </c>
      <c r="O768" s="58"/>
      <c r="P768" s="160">
        <f>O768*H768</f>
        <v>0</v>
      </c>
      <c r="Q768" s="160">
        <v>2.0000000000000002E-5</v>
      </c>
      <c r="R768" s="160">
        <f>Q768*H768</f>
        <v>1.4984000000000002E-3</v>
      </c>
      <c r="S768" s="160">
        <v>0</v>
      </c>
      <c r="T768" s="161">
        <f>S768*H768</f>
        <v>0</v>
      </c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R768" s="162" t="s">
        <v>315</v>
      </c>
      <c r="AT768" s="162" t="s">
        <v>213</v>
      </c>
      <c r="AU768" s="162" t="s">
        <v>89</v>
      </c>
      <c r="AY768" s="17" t="s">
        <v>211</v>
      </c>
      <c r="BE768" s="163">
        <f>IF(N768="základná",J768,0)</f>
        <v>0</v>
      </c>
      <c r="BF768" s="163">
        <f>IF(N768="znížená",J768,0)</f>
        <v>0</v>
      </c>
      <c r="BG768" s="163">
        <f>IF(N768="zákl. prenesená",J768,0)</f>
        <v>0</v>
      </c>
      <c r="BH768" s="163">
        <f>IF(N768="zníž. prenesená",J768,0)</f>
        <v>0</v>
      </c>
      <c r="BI768" s="163">
        <f>IF(N768="nulová",J768,0)</f>
        <v>0</v>
      </c>
      <c r="BJ768" s="17" t="s">
        <v>89</v>
      </c>
      <c r="BK768" s="164">
        <f>ROUND(I768*H768,3)</f>
        <v>0</v>
      </c>
      <c r="BL768" s="17" t="s">
        <v>315</v>
      </c>
      <c r="BM768" s="162" t="s">
        <v>1344</v>
      </c>
    </row>
    <row r="769" spans="1:65" s="13" customFormat="1" ht="12">
      <c r="B769" s="165"/>
      <c r="D769" s="166" t="s">
        <v>219</v>
      </c>
      <c r="E769" s="167" t="s">
        <v>1</v>
      </c>
      <c r="F769" s="168" t="s">
        <v>1345</v>
      </c>
      <c r="H769" s="167" t="s">
        <v>1</v>
      </c>
      <c r="I769" s="169"/>
      <c r="L769" s="165"/>
      <c r="M769" s="170"/>
      <c r="N769" s="171"/>
      <c r="O769" s="171"/>
      <c r="P769" s="171"/>
      <c r="Q769" s="171"/>
      <c r="R769" s="171"/>
      <c r="S769" s="171"/>
      <c r="T769" s="172"/>
      <c r="AT769" s="167" t="s">
        <v>219</v>
      </c>
      <c r="AU769" s="167" t="s">
        <v>89</v>
      </c>
      <c r="AV769" s="13" t="s">
        <v>83</v>
      </c>
      <c r="AW769" s="13" t="s">
        <v>30</v>
      </c>
      <c r="AX769" s="13" t="s">
        <v>76</v>
      </c>
      <c r="AY769" s="167" t="s">
        <v>211</v>
      </c>
    </row>
    <row r="770" spans="1:65" s="14" customFormat="1" ht="12">
      <c r="B770" s="173"/>
      <c r="D770" s="166" t="s">
        <v>219</v>
      </c>
      <c r="E770" s="174" t="s">
        <v>1</v>
      </c>
      <c r="F770" s="175" t="s">
        <v>1346</v>
      </c>
      <c r="H770" s="176">
        <v>5.82</v>
      </c>
      <c r="I770" s="177"/>
      <c r="L770" s="173"/>
      <c r="M770" s="178"/>
      <c r="N770" s="179"/>
      <c r="O770" s="179"/>
      <c r="P770" s="179"/>
      <c r="Q770" s="179"/>
      <c r="R770" s="179"/>
      <c r="S770" s="179"/>
      <c r="T770" s="180"/>
      <c r="AT770" s="174" t="s">
        <v>219</v>
      </c>
      <c r="AU770" s="174" t="s">
        <v>89</v>
      </c>
      <c r="AV770" s="14" t="s">
        <v>89</v>
      </c>
      <c r="AW770" s="14" t="s">
        <v>30</v>
      </c>
      <c r="AX770" s="14" t="s">
        <v>76</v>
      </c>
      <c r="AY770" s="174" t="s">
        <v>211</v>
      </c>
    </row>
    <row r="771" spans="1:65" s="14" customFormat="1" ht="12">
      <c r="B771" s="173"/>
      <c r="D771" s="166" t="s">
        <v>219</v>
      </c>
      <c r="E771" s="174" t="s">
        <v>1</v>
      </c>
      <c r="F771" s="175" t="s">
        <v>1347</v>
      </c>
      <c r="H771" s="176">
        <v>9.6999999999999993</v>
      </c>
      <c r="I771" s="177"/>
      <c r="L771" s="173"/>
      <c r="M771" s="178"/>
      <c r="N771" s="179"/>
      <c r="O771" s="179"/>
      <c r="P771" s="179"/>
      <c r="Q771" s="179"/>
      <c r="R771" s="179"/>
      <c r="S771" s="179"/>
      <c r="T771" s="180"/>
      <c r="AT771" s="174" t="s">
        <v>219</v>
      </c>
      <c r="AU771" s="174" t="s">
        <v>89</v>
      </c>
      <c r="AV771" s="14" t="s">
        <v>89</v>
      </c>
      <c r="AW771" s="14" t="s">
        <v>30</v>
      </c>
      <c r="AX771" s="14" t="s">
        <v>76</v>
      </c>
      <c r="AY771" s="174" t="s">
        <v>211</v>
      </c>
    </row>
    <row r="772" spans="1:65" s="14" customFormat="1" ht="12">
      <c r="B772" s="173"/>
      <c r="D772" s="166" t="s">
        <v>219</v>
      </c>
      <c r="E772" s="174" t="s">
        <v>1</v>
      </c>
      <c r="F772" s="175" t="s">
        <v>1348</v>
      </c>
      <c r="H772" s="176">
        <v>32.4</v>
      </c>
      <c r="I772" s="177"/>
      <c r="L772" s="173"/>
      <c r="M772" s="178"/>
      <c r="N772" s="179"/>
      <c r="O772" s="179"/>
      <c r="P772" s="179"/>
      <c r="Q772" s="179"/>
      <c r="R772" s="179"/>
      <c r="S772" s="179"/>
      <c r="T772" s="180"/>
      <c r="AT772" s="174" t="s">
        <v>219</v>
      </c>
      <c r="AU772" s="174" t="s">
        <v>89</v>
      </c>
      <c r="AV772" s="14" t="s">
        <v>89</v>
      </c>
      <c r="AW772" s="14" t="s">
        <v>30</v>
      </c>
      <c r="AX772" s="14" t="s">
        <v>76</v>
      </c>
      <c r="AY772" s="174" t="s">
        <v>211</v>
      </c>
    </row>
    <row r="773" spans="1:65" s="14" customFormat="1" ht="12">
      <c r="B773" s="173"/>
      <c r="D773" s="166" t="s">
        <v>219</v>
      </c>
      <c r="E773" s="174" t="s">
        <v>1</v>
      </c>
      <c r="F773" s="175" t="s">
        <v>1349</v>
      </c>
      <c r="H773" s="176">
        <v>27</v>
      </c>
      <c r="I773" s="177"/>
      <c r="L773" s="173"/>
      <c r="M773" s="178"/>
      <c r="N773" s="179"/>
      <c r="O773" s="179"/>
      <c r="P773" s="179"/>
      <c r="Q773" s="179"/>
      <c r="R773" s="179"/>
      <c r="S773" s="179"/>
      <c r="T773" s="180"/>
      <c r="AT773" s="174" t="s">
        <v>219</v>
      </c>
      <c r="AU773" s="174" t="s">
        <v>89</v>
      </c>
      <c r="AV773" s="14" t="s">
        <v>89</v>
      </c>
      <c r="AW773" s="14" t="s">
        <v>30</v>
      </c>
      <c r="AX773" s="14" t="s">
        <v>76</v>
      </c>
      <c r="AY773" s="174" t="s">
        <v>211</v>
      </c>
    </row>
    <row r="774" spans="1:65" s="15" customFormat="1" ht="12">
      <c r="B774" s="181"/>
      <c r="D774" s="166" t="s">
        <v>219</v>
      </c>
      <c r="E774" s="182" t="s">
        <v>129</v>
      </c>
      <c r="F774" s="183" t="s">
        <v>233</v>
      </c>
      <c r="H774" s="184">
        <v>74.92</v>
      </c>
      <c r="I774" s="185"/>
      <c r="L774" s="181"/>
      <c r="M774" s="186"/>
      <c r="N774" s="187"/>
      <c r="O774" s="187"/>
      <c r="P774" s="187"/>
      <c r="Q774" s="187"/>
      <c r="R774" s="187"/>
      <c r="S774" s="187"/>
      <c r="T774" s="188"/>
      <c r="AT774" s="182" t="s">
        <v>219</v>
      </c>
      <c r="AU774" s="182" t="s">
        <v>89</v>
      </c>
      <c r="AV774" s="15" t="s">
        <v>217</v>
      </c>
      <c r="AW774" s="15" t="s">
        <v>3</v>
      </c>
      <c r="AX774" s="15" t="s">
        <v>83</v>
      </c>
      <c r="AY774" s="182" t="s">
        <v>211</v>
      </c>
    </row>
    <row r="775" spans="1:65" s="2" customFormat="1" ht="14.5" customHeight="1">
      <c r="A775" s="32"/>
      <c r="B775" s="150"/>
      <c r="C775" s="189" t="s">
        <v>1350</v>
      </c>
      <c r="D775" s="189" t="s">
        <v>514</v>
      </c>
      <c r="E775" s="190" t="s">
        <v>1351</v>
      </c>
      <c r="F775" s="191" t="s">
        <v>1352</v>
      </c>
      <c r="G775" s="192" t="s">
        <v>135</v>
      </c>
      <c r="H775" s="193">
        <v>76.418000000000006</v>
      </c>
      <c r="I775" s="194"/>
      <c r="J775" s="193">
        <f>ROUND(I775*H775,3)</f>
        <v>0</v>
      </c>
      <c r="K775" s="195"/>
      <c r="L775" s="196"/>
      <c r="M775" s="197" t="s">
        <v>1</v>
      </c>
      <c r="N775" s="198" t="s">
        <v>42</v>
      </c>
      <c r="O775" s="58"/>
      <c r="P775" s="160">
        <f>O775*H775</f>
        <v>0</v>
      </c>
      <c r="Q775" s="160">
        <v>1E-4</v>
      </c>
      <c r="R775" s="160">
        <f>Q775*H775</f>
        <v>7.6418000000000007E-3</v>
      </c>
      <c r="S775" s="160">
        <v>0</v>
      </c>
      <c r="T775" s="161">
        <f>S775*H775</f>
        <v>0</v>
      </c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R775" s="162" t="s">
        <v>417</v>
      </c>
      <c r="AT775" s="162" t="s">
        <v>514</v>
      </c>
      <c r="AU775" s="162" t="s">
        <v>89</v>
      </c>
      <c r="AY775" s="17" t="s">
        <v>211</v>
      </c>
      <c r="BE775" s="163">
        <f>IF(N775="základná",J775,0)</f>
        <v>0</v>
      </c>
      <c r="BF775" s="163">
        <f>IF(N775="znížená",J775,0)</f>
        <v>0</v>
      </c>
      <c r="BG775" s="163">
        <f>IF(N775="zákl. prenesená",J775,0)</f>
        <v>0</v>
      </c>
      <c r="BH775" s="163">
        <f>IF(N775="zníž. prenesená",J775,0)</f>
        <v>0</v>
      </c>
      <c r="BI775" s="163">
        <f>IF(N775="nulová",J775,0)</f>
        <v>0</v>
      </c>
      <c r="BJ775" s="17" t="s">
        <v>89</v>
      </c>
      <c r="BK775" s="164">
        <f>ROUND(I775*H775,3)</f>
        <v>0</v>
      </c>
      <c r="BL775" s="17" t="s">
        <v>315</v>
      </c>
      <c r="BM775" s="162" t="s">
        <v>1353</v>
      </c>
    </row>
    <row r="776" spans="1:65" s="14" customFormat="1" ht="12">
      <c r="B776" s="173"/>
      <c r="D776" s="166" t="s">
        <v>219</v>
      </c>
      <c r="E776" s="174" t="s">
        <v>1</v>
      </c>
      <c r="F776" s="175" t="s">
        <v>1354</v>
      </c>
      <c r="H776" s="176">
        <v>76.418000000000006</v>
      </c>
      <c r="I776" s="177"/>
      <c r="L776" s="173"/>
      <c r="M776" s="178"/>
      <c r="N776" s="179"/>
      <c r="O776" s="179"/>
      <c r="P776" s="179"/>
      <c r="Q776" s="179"/>
      <c r="R776" s="179"/>
      <c r="S776" s="179"/>
      <c r="T776" s="180"/>
      <c r="AT776" s="174" t="s">
        <v>219</v>
      </c>
      <c r="AU776" s="174" t="s">
        <v>89</v>
      </c>
      <c r="AV776" s="14" t="s">
        <v>89</v>
      </c>
      <c r="AW776" s="14" t="s">
        <v>30</v>
      </c>
      <c r="AX776" s="14" t="s">
        <v>83</v>
      </c>
      <c r="AY776" s="174" t="s">
        <v>211</v>
      </c>
    </row>
    <row r="777" spans="1:65" s="2" customFormat="1" ht="14.5" customHeight="1">
      <c r="A777" s="32"/>
      <c r="B777" s="150"/>
      <c r="C777" s="151" t="s">
        <v>1355</v>
      </c>
      <c r="D777" s="151" t="s">
        <v>213</v>
      </c>
      <c r="E777" s="152" t="s">
        <v>1356</v>
      </c>
      <c r="F777" s="153" t="s">
        <v>1357</v>
      </c>
      <c r="G777" s="154" t="s">
        <v>582</v>
      </c>
      <c r="H777" s="155">
        <v>8</v>
      </c>
      <c r="I777" s="156"/>
      <c r="J777" s="155">
        <f>ROUND(I777*H777,3)</f>
        <v>0</v>
      </c>
      <c r="K777" s="157"/>
      <c r="L777" s="33"/>
      <c r="M777" s="158" t="s">
        <v>1</v>
      </c>
      <c r="N777" s="159" t="s">
        <v>42</v>
      </c>
      <c r="O777" s="58"/>
      <c r="P777" s="160">
        <f>O777*H777</f>
        <v>0</v>
      </c>
      <c r="Q777" s="160">
        <v>1.0000000000000001E-5</v>
      </c>
      <c r="R777" s="160">
        <f>Q777*H777</f>
        <v>8.0000000000000007E-5</v>
      </c>
      <c r="S777" s="160">
        <v>0</v>
      </c>
      <c r="T777" s="161">
        <f>S777*H777</f>
        <v>0</v>
      </c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R777" s="162" t="s">
        <v>315</v>
      </c>
      <c r="AT777" s="162" t="s">
        <v>213</v>
      </c>
      <c r="AU777" s="162" t="s">
        <v>89</v>
      </c>
      <c r="AY777" s="17" t="s">
        <v>211</v>
      </c>
      <c r="BE777" s="163">
        <f>IF(N777="základná",J777,0)</f>
        <v>0</v>
      </c>
      <c r="BF777" s="163">
        <f>IF(N777="znížená",J777,0)</f>
        <v>0</v>
      </c>
      <c r="BG777" s="163">
        <f>IF(N777="zákl. prenesená",J777,0)</f>
        <v>0</v>
      </c>
      <c r="BH777" s="163">
        <f>IF(N777="zníž. prenesená",J777,0)</f>
        <v>0</v>
      </c>
      <c r="BI777" s="163">
        <f>IF(N777="nulová",J777,0)</f>
        <v>0</v>
      </c>
      <c r="BJ777" s="17" t="s">
        <v>89</v>
      </c>
      <c r="BK777" s="164">
        <f>ROUND(I777*H777,3)</f>
        <v>0</v>
      </c>
      <c r="BL777" s="17" t="s">
        <v>315</v>
      </c>
      <c r="BM777" s="162" t="s">
        <v>1358</v>
      </c>
    </row>
    <row r="778" spans="1:65" s="14" customFormat="1" ht="12">
      <c r="B778" s="173"/>
      <c r="D778" s="166" t="s">
        <v>219</v>
      </c>
      <c r="E778" s="174" t="s">
        <v>1</v>
      </c>
      <c r="F778" s="175" t="s">
        <v>1359</v>
      </c>
      <c r="H778" s="176">
        <v>8</v>
      </c>
      <c r="I778" s="177"/>
      <c r="L778" s="173"/>
      <c r="M778" s="178"/>
      <c r="N778" s="179"/>
      <c r="O778" s="179"/>
      <c r="P778" s="179"/>
      <c r="Q778" s="179"/>
      <c r="R778" s="179"/>
      <c r="S778" s="179"/>
      <c r="T778" s="180"/>
      <c r="AT778" s="174" t="s">
        <v>219</v>
      </c>
      <c r="AU778" s="174" t="s">
        <v>89</v>
      </c>
      <c r="AV778" s="14" t="s">
        <v>89</v>
      </c>
      <c r="AW778" s="14" t="s">
        <v>30</v>
      </c>
      <c r="AX778" s="14" t="s">
        <v>76</v>
      </c>
      <c r="AY778" s="174" t="s">
        <v>211</v>
      </c>
    </row>
    <row r="779" spans="1:65" s="15" customFormat="1" ht="12">
      <c r="B779" s="181"/>
      <c r="D779" s="166" t="s">
        <v>219</v>
      </c>
      <c r="E779" s="182" t="s">
        <v>139</v>
      </c>
      <c r="F779" s="183" t="s">
        <v>233</v>
      </c>
      <c r="H779" s="184">
        <v>8</v>
      </c>
      <c r="I779" s="185"/>
      <c r="L779" s="181"/>
      <c r="M779" s="186"/>
      <c r="N779" s="187"/>
      <c r="O779" s="187"/>
      <c r="P779" s="187"/>
      <c r="Q779" s="187"/>
      <c r="R779" s="187"/>
      <c r="S779" s="187"/>
      <c r="T779" s="188"/>
      <c r="AT779" s="182" t="s">
        <v>219</v>
      </c>
      <c r="AU779" s="182" t="s">
        <v>89</v>
      </c>
      <c r="AV779" s="15" t="s">
        <v>217</v>
      </c>
      <c r="AW779" s="15" t="s">
        <v>30</v>
      </c>
      <c r="AX779" s="15" t="s">
        <v>83</v>
      </c>
      <c r="AY779" s="182" t="s">
        <v>211</v>
      </c>
    </row>
    <row r="780" spans="1:65" s="2" customFormat="1" ht="14.5" customHeight="1">
      <c r="A780" s="32"/>
      <c r="B780" s="150"/>
      <c r="C780" s="189" t="s">
        <v>1360</v>
      </c>
      <c r="D780" s="189" t="s">
        <v>514</v>
      </c>
      <c r="E780" s="190" t="s">
        <v>1361</v>
      </c>
      <c r="F780" s="191" t="s">
        <v>1362</v>
      </c>
      <c r="G780" s="192" t="s">
        <v>582</v>
      </c>
      <c r="H780" s="193">
        <v>8.08</v>
      </c>
      <c r="I780" s="194"/>
      <c r="J780" s="193">
        <f>ROUND(I780*H780,3)</f>
        <v>0</v>
      </c>
      <c r="K780" s="195"/>
      <c r="L780" s="196"/>
      <c r="M780" s="197" t="s">
        <v>1</v>
      </c>
      <c r="N780" s="198" t="s">
        <v>42</v>
      </c>
      <c r="O780" s="58"/>
      <c r="P780" s="160">
        <f>O780*H780</f>
        <v>0</v>
      </c>
      <c r="Q780" s="160">
        <v>2.9999999999999997E-4</v>
      </c>
      <c r="R780" s="160">
        <f>Q780*H780</f>
        <v>2.4239999999999999E-3</v>
      </c>
      <c r="S780" s="160">
        <v>0</v>
      </c>
      <c r="T780" s="161">
        <f>S780*H780</f>
        <v>0</v>
      </c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R780" s="162" t="s">
        <v>417</v>
      </c>
      <c r="AT780" s="162" t="s">
        <v>514</v>
      </c>
      <c r="AU780" s="162" t="s">
        <v>89</v>
      </c>
      <c r="AY780" s="17" t="s">
        <v>211</v>
      </c>
      <c r="BE780" s="163">
        <f>IF(N780="základná",J780,0)</f>
        <v>0</v>
      </c>
      <c r="BF780" s="163">
        <f>IF(N780="znížená",J780,0)</f>
        <v>0</v>
      </c>
      <c r="BG780" s="163">
        <f>IF(N780="zákl. prenesená",J780,0)</f>
        <v>0</v>
      </c>
      <c r="BH780" s="163">
        <f>IF(N780="zníž. prenesená",J780,0)</f>
        <v>0</v>
      </c>
      <c r="BI780" s="163">
        <f>IF(N780="nulová",J780,0)</f>
        <v>0</v>
      </c>
      <c r="BJ780" s="17" t="s">
        <v>89</v>
      </c>
      <c r="BK780" s="164">
        <f>ROUND(I780*H780,3)</f>
        <v>0</v>
      </c>
      <c r="BL780" s="17" t="s">
        <v>315</v>
      </c>
      <c r="BM780" s="162" t="s">
        <v>1363</v>
      </c>
    </row>
    <row r="781" spans="1:65" s="14" customFormat="1" ht="12">
      <c r="B781" s="173"/>
      <c r="D781" s="166" t="s">
        <v>219</v>
      </c>
      <c r="E781" s="174" t="s">
        <v>1</v>
      </c>
      <c r="F781" s="175" t="s">
        <v>139</v>
      </c>
      <c r="H781" s="176">
        <v>8</v>
      </c>
      <c r="I781" s="177"/>
      <c r="L781" s="173"/>
      <c r="M781" s="178"/>
      <c r="N781" s="179"/>
      <c r="O781" s="179"/>
      <c r="P781" s="179"/>
      <c r="Q781" s="179"/>
      <c r="R781" s="179"/>
      <c r="S781" s="179"/>
      <c r="T781" s="180"/>
      <c r="AT781" s="174" t="s">
        <v>219</v>
      </c>
      <c r="AU781" s="174" t="s">
        <v>89</v>
      </c>
      <c r="AV781" s="14" t="s">
        <v>89</v>
      </c>
      <c r="AW781" s="14" t="s">
        <v>30</v>
      </c>
      <c r="AX781" s="14" t="s">
        <v>83</v>
      </c>
      <c r="AY781" s="174" t="s">
        <v>211</v>
      </c>
    </row>
    <row r="782" spans="1:65" s="14" customFormat="1" ht="12">
      <c r="B782" s="173"/>
      <c r="D782" s="166" t="s">
        <v>219</v>
      </c>
      <c r="F782" s="175" t="s">
        <v>1364</v>
      </c>
      <c r="H782" s="176">
        <v>8.08</v>
      </c>
      <c r="I782" s="177"/>
      <c r="L782" s="173"/>
      <c r="M782" s="178"/>
      <c r="N782" s="179"/>
      <c r="O782" s="179"/>
      <c r="P782" s="179"/>
      <c r="Q782" s="179"/>
      <c r="R782" s="179"/>
      <c r="S782" s="179"/>
      <c r="T782" s="180"/>
      <c r="AT782" s="174" t="s">
        <v>219</v>
      </c>
      <c r="AU782" s="174" t="s">
        <v>89</v>
      </c>
      <c r="AV782" s="14" t="s">
        <v>89</v>
      </c>
      <c r="AW782" s="14" t="s">
        <v>3</v>
      </c>
      <c r="AX782" s="14" t="s">
        <v>83</v>
      </c>
      <c r="AY782" s="174" t="s">
        <v>211</v>
      </c>
    </row>
    <row r="783" spans="1:65" s="2" customFormat="1" ht="24.25" customHeight="1">
      <c r="A783" s="32"/>
      <c r="B783" s="150"/>
      <c r="C783" s="151" t="s">
        <v>1365</v>
      </c>
      <c r="D783" s="151" t="s">
        <v>213</v>
      </c>
      <c r="E783" s="152" t="s">
        <v>1366</v>
      </c>
      <c r="F783" s="153" t="s">
        <v>1367</v>
      </c>
      <c r="G783" s="154" t="s">
        <v>893</v>
      </c>
      <c r="H783" s="156"/>
      <c r="I783" s="156"/>
      <c r="J783" s="155">
        <f>ROUND(I783*H783,3)</f>
        <v>0</v>
      </c>
      <c r="K783" s="157"/>
      <c r="L783" s="33"/>
      <c r="M783" s="158" t="s">
        <v>1</v>
      </c>
      <c r="N783" s="159" t="s">
        <v>42</v>
      </c>
      <c r="O783" s="58"/>
      <c r="P783" s="160">
        <f>O783*H783</f>
        <v>0</v>
      </c>
      <c r="Q783" s="160">
        <v>0</v>
      </c>
      <c r="R783" s="160">
        <f>Q783*H783</f>
        <v>0</v>
      </c>
      <c r="S783" s="160">
        <v>0</v>
      </c>
      <c r="T783" s="161">
        <f>S783*H783</f>
        <v>0</v>
      </c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R783" s="162" t="s">
        <v>315</v>
      </c>
      <c r="AT783" s="162" t="s">
        <v>213</v>
      </c>
      <c r="AU783" s="162" t="s">
        <v>89</v>
      </c>
      <c r="AY783" s="17" t="s">
        <v>211</v>
      </c>
      <c r="BE783" s="163">
        <f>IF(N783="základná",J783,0)</f>
        <v>0</v>
      </c>
      <c r="BF783" s="163">
        <f>IF(N783="znížená",J783,0)</f>
        <v>0</v>
      </c>
      <c r="BG783" s="163">
        <f>IF(N783="zákl. prenesená",J783,0)</f>
        <v>0</v>
      </c>
      <c r="BH783" s="163">
        <f>IF(N783="zníž. prenesená",J783,0)</f>
        <v>0</v>
      </c>
      <c r="BI783" s="163">
        <f>IF(N783="nulová",J783,0)</f>
        <v>0</v>
      </c>
      <c r="BJ783" s="17" t="s">
        <v>89</v>
      </c>
      <c r="BK783" s="164">
        <f>ROUND(I783*H783,3)</f>
        <v>0</v>
      </c>
      <c r="BL783" s="17" t="s">
        <v>315</v>
      </c>
      <c r="BM783" s="162" t="s">
        <v>1368</v>
      </c>
    </row>
    <row r="784" spans="1:65" s="12" customFormat="1" ht="23" customHeight="1">
      <c r="B784" s="137"/>
      <c r="D784" s="138" t="s">
        <v>75</v>
      </c>
      <c r="E784" s="148" t="s">
        <v>1369</v>
      </c>
      <c r="F784" s="148" t="s">
        <v>1370</v>
      </c>
      <c r="I784" s="140"/>
      <c r="J784" s="149">
        <f>BK784</f>
        <v>0</v>
      </c>
      <c r="L784" s="137"/>
      <c r="M784" s="142"/>
      <c r="N784" s="143"/>
      <c r="O784" s="143"/>
      <c r="P784" s="144">
        <f>SUM(P785:P801)</f>
        <v>0</v>
      </c>
      <c r="Q784" s="143"/>
      <c r="R784" s="144">
        <f>SUM(R785:R801)</f>
        <v>0.60381479999999998</v>
      </c>
      <c r="S784" s="143"/>
      <c r="T784" s="145">
        <f>SUM(T785:T801)</f>
        <v>0</v>
      </c>
      <c r="AR784" s="138" t="s">
        <v>89</v>
      </c>
      <c r="AT784" s="146" t="s">
        <v>75</v>
      </c>
      <c r="AU784" s="146" t="s">
        <v>83</v>
      </c>
      <c r="AY784" s="138" t="s">
        <v>211</v>
      </c>
      <c r="BK784" s="147">
        <f>SUM(BK785:BK801)</f>
        <v>0</v>
      </c>
    </row>
    <row r="785" spans="1:65" s="2" customFormat="1" ht="24.25" customHeight="1">
      <c r="A785" s="32"/>
      <c r="B785" s="150"/>
      <c r="C785" s="151" t="s">
        <v>1371</v>
      </c>
      <c r="D785" s="151" t="s">
        <v>213</v>
      </c>
      <c r="E785" s="152" t="s">
        <v>1372</v>
      </c>
      <c r="F785" s="153" t="s">
        <v>1373</v>
      </c>
      <c r="G785" s="154" t="s">
        <v>216</v>
      </c>
      <c r="H785" s="155">
        <v>137.24</v>
      </c>
      <c r="I785" s="156"/>
      <c r="J785" s="155">
        <f>ROUND(I785*H785,3)</f>
        <v>0</v>
      </c>
      <c r="K785" s="157"/>
      <c r="L785" s="33"/>
      <c r="M785" s="158" t="s">
        <v>1</v>
      </c>
      <c r="N785" s="159" t="s">
        <v>42</v>
      </c>
      <c r="O785" s="58"/>
      <c r="P785" s="160">
        <f>O785*H785</f>
        <v>0</v>
      </c>
      <c r="Q785" s="160">
        <v>2.9999999999999997E-4</v>
      </c>
      <c r="R785" s="160">
        <f>Q785*H785</f>
        <v>4.1172E-2</v>
      </c>
      <c r="S785" s="160">
        <v>0</v>
      </c>
      <c r="T785" s="161">
        <f>S785*H785</f>
        <v>0</v>
      </c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R785" s="162" t="s">
        <v>315</v>
      </c>
      <c r="AT785" s="162" t="s">
        <v>213</v>
      </c>
      <c r="AU785" s="162" t="s">
        <v>89</v>
      </c>
      <c r="AY785" s="17" t="s">
        <v>211</v>
      </c>
      <c r="BE785" s="163">
        <f>IF(N785="základná",J785,0)</f>
        <v>0</v>
      </c>
      <c r="BF785" s="163">
        <f>IF(N785="znížená",J785,0)</f>
        <v>0</v>
      </c>
      <c r="BG785" s="163">
        <f>IF(N785="zákl. prenesená",J785,0)</f>
        <v>0</v>
      </c>
      <c r="BH785" s="163">
        <f>IF(N785="zníž. prenesená",J785,0)</f>
        <v>0</v>
      </c>
      <c r="BI785" s="163">
        <f>IF(N785="nulová",J785,0)</f>
        <v>0</v>
      </c>
      <c r="BJ785" s="17" t="s">
        <v>89</v>
      </c>
      <c r="BK785" s="164">
        <f>ROUND(I785*H785,3)</f>
        <v>0</v>
      </c>
      <c r="BL785" s="17" t="s">
        <v>315</v>
      </c>
      <c r="BM785" s="162" t="s">
        <v>1374</v>
      </c>
    </row>
    <row r="786" spans="1:65" s="13" customFormat="1" ht="12">
      <c r="B786" s="165"/>
      <c r="D786" s="166" t="s">
        <v>219</v>
      </c>
      <c r="E786" s="167" t="s">
        <v>1</v>
      </c>
      <c r="F786" s="168" t="s">
        <v>1375</v>
      </c>
      <c r="H786" s="167" t="s">
        <v>1</v>
      </c>
      <c r="I786" s="169"/>
      <c r="L786" s="165"/>
      <c r="M786" s="170"/>
      <c r="N786" s="171"/>
      <c r="O786" s="171"/>
      <c r="P786" s="171"/>
      <c r="Q786" s="171"/>
      <c r="R786" s="171"/>
      <c r="S786" s="171"/>
      <c r="T786" s="172"/>
      <c r="AT786" s="167" t="s">
        <v>219</v>
      </c>
      <c r="AU786" s="167" t="s">
        <v>89</v>
      </c>
      <c r="AV786" s="13" t="s">
        <v>83</v>
      </c>
      <c r="AW786" s="13" t="s">
        <v>30</v>
      </c>
      <c r="AX786" s="13" t="s">
        <v>76</v>
      </c>
      <c r="AY786" s="167" t="s">
        <v>211</v>
      </c>
    </row>
    <row r="787" spans="1:65" s="14" customFormat="1" ht="12">
      <c r="B787" s="173"/>
      <c r="D787" s="166" t="s">
        <v>219</v>
      </c>
      <c r="E787" s="174" t="s">
        <v>1</v>
      </c>
      <c r="F787" s="175" t="s">
        <v>525</v>
      </c>
      <c r="H787" s="176">
        <v>4.41</v>
      </c>
      <c r="I787" s="177"/>
      <c r="L787" s="173"/>
      <c r="M787" s="178"/>
      <c r="N787" s="179"/>
      <c r="O787" s="179"/>
      <c r="P787" s="179"/>
      <c r="Q787" s="179"/>
      <c r="R787" s="179"/>
      <c r="S787" s="179"/>
      <c r="T787" s="180"/>
      <c r="AT787" s="174" t="s">
        <v>219</v>
      </c>
      <c r="AU787" s="174" t="s">
        <v>89</v>
      </c>
      <c r="AV787" s="14" t="s">
        <v>89</v>
      </c>
      <c r="AW787" s="14" t="s">
        <v>30</v>
      </c>
      <c r="AX787" s="14" t="s">
        <v>76</v>
      </c>
      <c r="AY787" s="174" t="s">
        <v>211</v>
      </c>
    </row>
    <row r="788" spans="1:65" s="14" customFormat="1" ht="12">
      <c r="B788" s="173"/>
      <c r="D788" s="166" t="s">
        <v>219</v>
      </c>
      <c r="E788" s="174" t="s">
        <v>1</v>
      </c>
      <c r="F788" s="175" t="s">
        <v>1081</v>
      </c>
      <c r="H788" s="176">
        <v>9.43</v>
      </c>
      <c r="I788" s="177"/>
      <c r="L788" s="173"/>
      <c r="M788" s="178"/>
      <c r="N788" s="179"/>
      <c r="O788" s="179"/>
      <c r="P788" s="179"/>
      <c r="Q788" s="179"/>
      <c r="R788" s="179"/>
      <c r="S788" s="179"/>
      <c r="T788" s="180"/>
      <c r="AT788" s="174" t="s">
        <v>219</v>
      </c>
      <c r="AU788" s="174" t="s">
        <v>89</v>
      </c>
      <c r="AV788" s="14" t="s">
        <v>89</v>
      </c>
      <c r="AW788" s="14" t="s">
        <v>30</v>
      </c>
      <c r="AX788" s="14" t="s">
        <v>76</v>
      </c>
      <c r="AY788" s="174" t="s">
        <v>211</v>
      </c>
    </row>
    <row r="789" spans="1:65" s="14" customFormat="1" ht="12">
      <c r="B789" s="173"/>
      <c r="D789" s="166" t="s">
        <v>219</v>
      </c>
      <c r="E789" s="174" t="s">
        <v>1</v>
      </c>
      <c r="F789" s="175" t="s">
        <v>526</v>
      </c>
      <c r="H789" s="176">
        <v>78.75</v>
      </c>
      <c r="I789" s="177"/>
      <c r="L789" s="173"/>
      <c r="M789" s="178"/>
      <c r="N789" s="179"/>
      <c r="O789" s="179"/>
      <c r="P789" s="179"/>
      <c r="Q789" s="179"/>
      <c r="R789" s="179"/>
      <c r="S789" s="179"/>
      <c r="T789" s="180"/>
      <c r="AT789" s="174" t="s">
        <v>219</v>
      </c>
      <c r="AU789" s="174" t="s">
        <v>89</v>
      </c>
      <c r="AV789" s="14" t="s">
        <v>89</v>
      </c>
      <c r="AW789" s="14" t="s">
        <v>30</v>
      </c>
      <c r="AX789" s="14" t="s">
        <v>76</v>
      </c>
      <c r="AY789" s="174" t="s">
        <v>211</v>
      </c>
    </row>
    <row r="790" spans="1:65" s="14" customFormat="1" ht="12">
      <c r="B790" s="173"/>
      <c r="D790" s="166" t="s">
        <v>219</v>
      </c>
      <c r="E790" s="174" t="s">
        <v>1</v>
      </c>
      <c r="F790" s="175" t="s">
        <v>527</v>
      </c>
      <c r="H790" s="176">
        <v>44.65</v>
      </c>
      <c r="I790" s="177"/>
      <c r="L790" s="173"/>
      <c r="M790" s="178"/>
      <c r="N790" s="179"/>
      <c r="O790" s="179"/>
      <c r="P790" s="179"/>
      <c r="Q790" s="179"/>
      <c r="R790" s="179"/>
      <c r="S790" s="179"/>
      <c r="T790" s="180"/>
      <c r="AT790" s="174" t="s">
        <v>219</v>
      </c>
      <c r="AU790" s="174" t="s">
        <v>89</v>
      </c>
      <c r="AV790" s="14" t="s">
        <v>89</v>
      </c>
      <c r="AW790" s="14" t="s">
        <v>30</v>
      </c>
      <c r="AX790" s="14" t="s">
        <v>76</v>
      </c>
      <c r="AY790" s="174" t="s">
        <v>211</v>
      </c>
    </row>
    <row r="791" spans="1:65" s="15" customFormat="1" ht="12">
      <c r="B791" s="181"/>
      <c r="D791" s="166" t="s">
        <v>219</v>
      </c>
      <c r="E791" s="182" t="s">
        <v>131</v>
      </c>
      <c r="F791" s="183" t="s">
        <v>233</v>
      </c>
      <c r="H791" s="184">
        <v>137.24</v>
      </c>
      <c r="I791" s="185"/>
      <c r="L791" s="181"/>
      <c r="M791" s="186"/>
      <c r="N791" s="187"/>
      <c r="O791" s="187"/>
      <c r="P791" s="187"/>
      <c r="Q791" s="187"/>
      <c r="R791" s="187"/>
      <c r="S791" s="187"/>
      <c r="T791" s="188"/>
      <c r="AT791" s="182" t="s">
        <v>219</v>
      </c>
      <c r="AU791" s="182" t="s">
        <v>89</v>
      </c>
      <c r="AV791" s="15" t="s">
        <v>217</v>
      </c>
      <c r="AW791" s="15" t="s">
        <v>30</v>
      </c>
      <c r="AX791" s="15" t="s">
        <v>83</v>
      </c>
      <c r="AY791" s="182" t="s">
        <v>211</v>
      </c>
    </row>
    <row r="792" spans="1:65" s="2" customFormat="1" ht="14.5" customHeight="1">
      <c r="A792" s="32"/>
      <c r="B792" s="150"/>
      <c r="C792" s="189" t="s">
        <v>1376</v>
      </c>
      <c r="D792" s="189" t="s">
        <v>514</v>
      </c>
      <c r="E792" s="190" t="s">
        <v>1377</v>
      </c>
      <c r="F792" s="191" t="s">
        <v>1378</v>
      </c>
      <c r="G792" s="192" t="s">
        <v>216</v>
      </c>
      <c r="H792" s="193">
        <v>141.357</v>
      </c>
      <c r="I792" s="194"/>
      <c r="J792" s="193">
        <f>ROUND(I792*H792,3)</f>
        <v>0</v>
      </c>
      <c r="K792" s="195"/>
      <c r="L792" s="196"/>
      <c r="M792" s="197" t="s">
        <v>1</v>
      </c>
      <c r="N792" s="198" t="s">
        <v>42</v>
      </c>
      <c r="O792" s="58"/>
      <c r="P792" s="160">
        <f>O792*H792</f>
        <v>0</v>
      </c>
      <c r="Q792" s="160">
        <v>2.8999999999999998E-3</v>
      </c>
      <c r="R792" s="160">
        <f>Q792*H792</f>
        <v>0.40993529999999995</v>
      </c>
      <c r="S792" s="160">
        <v>0</v>
      </c>
      <c r="T792" s="161">
        <f>S792*H792</f>
        <v>0</v>
      </c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R792" s="162" t="s">
        <v>417</v>
      </c>
      <c r="AT792" s="162" t="s">
        <v>514</v>
      </c>
      <c r="AU792" s="162" t="s">
        <v>89</v>
      </c>
      <c r="AY792" s="17" t="s">
        <v>211</v>
      </c>
      <c r="BE792" s="163">
        <f>IF(N792="základná",J792,0)</f>
        <v>0</v>
      </c>
      <c r="BF792" s="163">
        <f>IF(N792="znížená",J792,0)</f>
        <v>0</v>
      </c>
      <c r="BG792" s="163">
        <f>IF(N792="zákl. prenesená",J792,0)</f>
        <v>0</v>
      </c>
      <c r="BH792" s="163">
        <f>IF(N792="zníž. prenesená",J792,0)</f>
        <v>0</v>
      </c>
      <c r="BI792" s="163">
        <f>IF(N792="nulová",J792,0)</f>
        <v>0</v>
      </c>
      <c r="BJ792" s="17" t="s">
        <v>89</v>
      </c>
      <c r="BK792" s="164">
        <f>ROUND(I792*H792,3)</f>
        <v>0</v>
      </c>
      <c r="BL792" s="17" t="s">
        <v>315</v>
      </c>
      <c r="BM792" s="162" t="s">
        <v>1379</v>
      </c>
    </row>
    <row r="793" spans="1:65" s="14" customFormat="1" ht="12">
      <c r="B793" s="173"/>
      <c r="D793" s="166" t="s">
        <v>219</v>
      </c>
      <c r="E793" s="174" t="s">
        <v>1</v>
      </c>
      <c r="F793" s="175" t="s">
        <v>1380</v>
      </c>
      <c r="H793" s="176">
        <v>141.357</v>
      </c>
      <c r="I793" s="177"/>
      <c r="L793" s="173"/>
      <c r="M793" s="178"/>
      <c r="N793" s="179"/>
      <c r="O793" s="179"/>
      <c r="P793" s="179"/>
      <c r="Q793" s="179"/>
      <c r="R793" s="179"/>
      <c r="S793" s="179"/>
      <c r="T793" s="180"/>
      <c r="AT793" s="174" t="s">
        <v>219</v>
      </c>
      <c r="AU793" s="174" t="s">
        <v>89</v>
      </c>
      <c r="AV793" s="14" t="s">
        <v>89</v>
      </c>
      <c r="AW793" s="14" t="s">
        <v>30</v>
      </c>
      <c r="AX793" s="14" t="s">
        <v>83</v>
      </c>
      <c r="AY793" s="174" t="s">
        <v>211</v>
      </c>
    </row>
    <row r="794" spans="1:65" s="2" customFormat="1" ht="14.5" customHeight="1">
      <c r="A794" s="32"/>
      <c r="B794" s="150"/>
      <c r="C794" s="151" t="s">
        <v>1381</v>
      </c>
      <c r="D794" s="151" t="s">
        <v>213</v>
      </c>
      <c r="E794" s="152" t="s">
        <v>1382</v>
      </c>
      <c r="F794" s="153" t="s">
        <v>1383</v>
      </c>
      <c r="G794" s="154" t="s">
        <v>216</v>
      </c>
      <c r="H794" s="155">
        <v>123.4</v>
      </c>
      <c r="I794" s="156"/>
      <c r="J794" s="155">
        <f>ROUND(I794*H794,3)</f>
        <v>0</v>
      </c>
      <c r="K794" s="157"/>
      <c r="L794" s="33"/>
      <c r="M794" s="158" t="s">
        <v>1</v>
      </c>
      <c r="N794" s="159" t="s">
        <v>42</v>
      </c>
      <c r="O794" s="58"/>
      <c r="P794" s="160">
        <f>O794*H794</f>
        <v>0</v>
      </c>
      <c r="Q794" s="160">
        <v>4.4999999999999999E-4</v>
      </c>
      <c r="R794" s="160">
        <f>Q794*H794</f>
        <v>5.5530000000000003E-2</v>
      </c>
      <c r="S794" s="160">
        <v>0</v>
      </c>
      <c r="T794" s="161">
        <f>S794*H794</f>
        <v>0</v>
      </c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R794" s="162" t="s">
        <v>315</v>
      </c>
      <c r="AT794" s="162" t="s">
        <v>213</v>
      </c>
      <c r="AU794" s="162" t="s">
        <v>89</v>
      </c>
      <c r="AY794" s="17" t="s">
        <v>211</v>
      </c>
      <c r="BE794" s="163">
        <f>IF(N794="základná",J794,0)</f>
        <v>0</v>
      </c>
      <c r="BF794" s="163">
        <f>IF(N794="znížená",J794,0)</f>
        <v>0</v>
      </c>
      <c r="BG794" s="163">
        <f>IF(N794="zákl. prenesená",J794,0)</f>
        <v>0</v>
      </c>
      <c r="BH794" s="163">
        <f>IF(N794="zníž. prenesená",J794,0)</f>
        <v>0</v>
      </c>
      <c r="BI794" s="163">
        <f>IF(N794="nulová",J794,0)</f>
        <v>0</v>
      </c>
      <c r="BJ794" s="17" t="s">
        <v>89</v>
      </c>
      <c r="BK794" s="164">
        <f>ROUND(I794*H794,3)</f>
        <v>0</v>
      </c>
      <c r="BL794" s="17" t="s">
        <v>315</v>
      </c>
      <c r="BM794" s="162" t="s">
        <v>1384</v>
      </c>
    </row>
    <row r="795" spans="1:65" s="13" customFormat="1" ht="12">
      <c r="B795" s="165"/>
      <c r="D795" s="166" t="s">
        <v>219</v>
      </c>
      <c r="E795" s="167" t="s">
        <v>1</v>
      </c>
      <c r="F795" s="168" t="s">
        <v>1385</v>
      </c>
      <c r="H795" s="167" t="s">
        <v>1</v>
      </c>
      <c r="I795" s="169"/>
      <c r="L795" s="165"/>
      <c r="M795" s="170"/>
      <c r="N795" s="171"/>
      <c r="O795" s="171"/>
      <c r="P795" s="171"/>
      <c r="Q795" s="171"/>
      <c r="R795" s="171"/>
      <c r="S795" s="171"/>
      <c r="T795" s="172"/>
      <c r="AT795" s="167" t="s">
        <v>219</v>
      </c>
      <c r="AU795" s="167" t="s">
        <v>89</v>
      </c>
      <c r="AV795" s="13" t="s">
        <v>83</v>
      </c>
      <c r="AW795" s="13" t="s">
        <v>30</v>
      </c>
      <c r="AX795" s="13" t="s">
        <v>76</v>
      </c>
      <c r="AY795" s="167" t="s">
        <v>211</v>
      </c>
    </row>
    <row r="796" spans="1:65" s="14" customFormat="1" ht="12">
      <c r="B796" s="173"/>
      <c r="D796" s="166" t="s">
        <v>219</v>
      </c>
      <c r="E796" s="174" t="s">
        <v>1</v>
      </c>
      <c r="F796" s="175" t="s">
        <v>526</v>
      </c>
      <c r="H796" s="176">
        <v>78.75</v>
      </c>
      <c r="I796" s="177"/>
      <c r="L796" s="173"/>
      <c r="M796" s="178"/>
      <c r="N796" s="179"/>
      <c r="O796" s="179"/>
      <c r="P796" s="179"/>
      <c r="Q796" s="179"/>
      <c r="R796" s="179"/>
      <c r="S796" s="179"/>
      <c r="T796" s="180"/>
      <c r="AT796" s="174" t="s">
        <v>219</v>
      </c>
      <c r="AU796" s="174" t="s">
        <v>89</v>
      </c>
      <c r="AV796" s="14" t="s">
        <v>89</v>
      </c>
      <c r="AW796" s="14" t="s">
        <v>30</v>
      </c>
      <c r="AX796" s="14" t="s">
        <v>76</v>
      </c>
      <c r="AY796" s="174" t="s">
        <v>211</v>
      </c>
    </row>
    <row r="797" spans="1:65" s="14" customFormat="1" ht="12">
      <c r="B797" s="173"/>
      <c r="D797" s="166" t="s">
        <v>219</v>
      </c>
      <c r="E797" s="174" t="s">
        <v>1</v>
      </c>
      <c r="F797" s="175" t="s">
        <v>527</v>
      </c>
      <c r="H797" s="176">
        <v>44.65</v>
      </c>
      <c r="I797" s="177"/>
      <c r="L797" s="173"/>
      <c r="M797" s="178"/>
      <c r="N797" s="179"/>
      <c r="O797" s="179"/>
      <c r="P797" s="179"/>
      <c r="Q797" s="179"/>
      <c r="R797" s="179"/>
      <c r="S797" s="179"/>
      <c r="T797" s="180"/>
      <c r="AT797" s="174" t="s">
        <v>219</v>
      </c>
      <c r="AU797" s="174" t="s">
        <v>89</v>
      </c>
      <c r="AV797" s="14" t="s">
        <v>89</v>
      </c>
      <c r="AW797" s="14" t="s">
        <v>30</v>
      </c>
      <c r="AX797" s="14" t="s">
        <v>76</v>
      </c>
      <c r="AY797" s="174" t="s">
        <v>211</v>
      </c>
    </row>
    <row r="798" spans="1:65" s="15" customFormat="1" ht="12">
      <c r="B798" s="181"/>
      <c r="D798" s="166" t="s">
        <v>219</v>
      </c>
      <c r="E798" s="182" t="s">
        <v>133</v>
      </c>
      <c r="F798" s="183" t="s">
        <v>233</v>
      </c>
      <c r="H798" s="184">
        <v>123.4</v>
      </c>
      <c r="I798" s="185"/>
      <c r="L798" s="181"/>
      <c r="M798" s="186"/>
      <c r="N798" s="187"/>
      <c r="O798" s="187"/>
      <c r="P798" s="187"/>
      <c r="Q798" s="187"/>
      <c r="R798" s="187"/>
      <c r="S798" s="187"/>
      <c r="T798" s="188"/>
      <c r="AT798" s="182" t="s">
        <v>219</v>
      </c>
      <c r="AU798" s="182" t="s">
        <v>89</v>
      </c>
      <c r="AV798" s="15" t="s">
        <v>217</v>
      </c>
      <c r="AW798" s="15" t="s">
        <v>30</v>
      </c>
      <c r="AX798" s="15" t="s">
        <v>83</v>
      </c>
      <c r="AY798" s="182" t="s">
        <v>211</v>
      </c>
    </row>
    <row r="799" spans="1:65" s="2" customFormat="1" ht="14.5" customHeight="1">
      <c r="A799" s="32"/>
      <c r="B799" s="150"/>
      <c r="C799" s="189" t="s">
        <v>1386</v>
      </c>
      <c r="D799" s="189" t="s">
        <v>514</v>
      </c>
      <c r="E799" s="190" t="s">
        <v>1387</v>
      </c>
      <c r="F799" s="191" t="s">
        <v>1388</v>
      </c>
      <c r="G799" s="192" t="s">
        <v>216</v>
      </c>
      <c r="H799" s="193">
        <v>129.57</v>
      </c>
      <c r="I799" s="194"/>
      <c r="J799" s="193">
        <f>ROUND(I799*H799,3)</f>
        <v>0</v>
      </c>
      <c r="K799" s="195"/>
      <c r="L799" s="196"/>
      <c r="M799" s="197" t="s">
        <v>1</v>
      </c>
      <c r="N799" s="198" t="s">
        <v>42</v>
      </c>
      <c r="O799" s="58"/>
      <c r="P799" s="160">
        <f>O799*H799</f>
        <v>0</v>
      </c>
      <c r="Q799" s="160">
        <v>7.5000000000000002E-4</v>
      </c>
      <c r="R799" s="160">
        <f>Q799*H799</f>
        <v>9.71775E-2</v>
      </c>
      <c r="S799" s="160">
        <v>0</v>
      </c>
      <c r="T799" s="161">
        <f>S799*H799</f>
        <v>0</v>
      </c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R799" s="162" t="s">
        <v>417</v>
      </c>
      <c r="AT799" s="162" t="s">
        <v>514</v>
      </c>
      <c r="AU799" s="162" t="s">
        <v>89</v>
      </c>
      <c r="AY799" s="17" t="s">
        <v>211</v>
      </c>
      <c r="BE799" s="163">
        <f>IF(N799="základná",J799,0)</f>
        <v>0</v>
      </c>
      <c r="BF799" s="163">
        <f>IF(N799="znížená",J799,0)</f>
        <v>0</v>
      </c>
      <c r="BG799" s="163">
        <f>IF(N799="zákl. prenesená",J799,0)</f>
        <v>0</v>
      </c>
      <c r="BH799" s="163">
        <f>IF(N799="zníž. prenesená",J799,0)</f>
        <v>0</v>
      </c>
      <c r="BI799" s="163">
        <f>IF(N799="nulová",J799,0)</f>
        <v>0</v>
      </c>
      <c r="BJ799" s="17" t="s">
        <v>89</v>
      </c>
      <c r="BK799" s="164">
        <f>ROUND(I799*H799,3)</f>
        <v>0</v>
      </c>
      <c r="BL799" s="17" t="s">
        <v>315</v>
      </c>
      <c r="BM799" s="162" t="s">
        <v>1389</v>
      </c>
    </row>
    <row r="800" spans="1:65" s="14" customFormat="1" ht="12">
      <c r="B800" s="173"/>
      <c r="D800" s="166" t="s">
        <v>219</v>
      </c>
      <c r="E800" s="174" t="s">
        <v>1</v>
      </c>
      <c r="F800" s="175" t="s">
        <v>1390</v>
      </c>
      <c r="H800" s="176">
        <v>129.57</v>
      </c>
      <c r="I800" s="177"/>
      <c r="L800" s="173"/>
      <c r="M800" s="178"/>
      <c r="N800" s="179"/>
      <c r="O800" s="179"/>
      <c r="P800" s="179"/>
      <c r="Q800" s="179"/>
      <c r="R800" s="179"/>
      <c r="S800" s="179"/>
      <c r="T800" s="180"/>
      <c r="AT800" s="174" t="s">
        <v>219</v>
      </c>
      <c r="AU800" s="174" t="s">
        <v>89</v>
      </c>
      <c r="AV800" s="14" t="s">
        <v>89</v>
      </c>
      <c r="AW800" s="14" t="s">
        <v>30</v>
      </c>
      <c r="AX800" s="14" t="s">
        <v>83</v>
      </c>
      <c r="AY800" s="174" t="s">
        <v>211</v>
      </c>
    </row>
    <row r="801" spans="1:65" s="2" customFormat="1" ht="24.25" customHeight="1">
      <c r="A801" s="32"/>
      <c r="B801" s="150"/>
      <c r="C801" s="151" t="s">
        <v>1391</v>
      </c>
      <c r="D801" s="151" t="s">
        <v>213</v>
      </c>
      <c r="E801" s="152" t="s">
        <v>1392</v>
      </c>
      <c r="F801" s="153" t="s">
        <v>1393</v>
      </c>
      <c r="G801" s="154" t="s">
        <v>893</v>
      </c>
      <c r="H801" s="156"/>
      <c r="I801" s="156"/>
      <c r="J801" s="155">
        <f>ROUND(I801*H801,3)</f>
        <v>0</v>
      </c>
      <c r="K801" s="157"/>
      <c r="L801" s="33"/>
      <c r="M801" s="158" t="s">
        <v>1</v>
      </c>
      <c r="N801" s="159" t="s">
        <v>42</v>
      </c>
      <c r="O801" s="58"/>
      <c r="P801" s="160">
        <f>O801*H801</f>
        <v>0</v>
      </c>
      <c r="Q801" s="160">
        <v>0</v>
      </c>
      <c r="R801" s="160">
        <f>Q801*H801</f>
        <v>0</v>
      </c>
      <c r="S801" s="160">
        <v>0</v>
      </c>
      <c r="T801" s="161">
        <f>S801*H801</f>
        <v>0</v>
      </c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R801" s="162" t="s">
        <v>315</v>
      </c>
      <c r="AT801" s="162" t="s">
        <v>213</v>
      </c>
      <c r="AU801" s="162" t="s">
        <v>89</v>
      </c>
      <c r="AY801" s="17" t="s">
        <v>211</v>
      </c>
      <c r="BE801" s="163">
        <f>IF(N801="základná",J801,0)</f>
        <v>0</v>
      </c>
      <c r="BF801" s="163">
        <f>IF(N801="znížená",J801,0)</f>
        <v>0</v>
      </c>
      <c r="BG801" s="163">
        <f>IF(N801="zákl. prenesená",J801,0)</f>
        <v>0</v>
      </c>
      <c r="BH801" s="163">
        <f>IF(N801="zníž. prenesená",J801,0)</f>
        <v>0</v>
      </c>
      <c r="BI801" s="163">
        <f>IF(N801="nulová",J801,0)</f>
        <v>0</v>
      </c>
      <c r="BJ801" s="17" t="s">
        <v>89</v>
      </c>
      <c r="BK801" s="164">
        <f>ROUND(I801*H801,3)</f>
        <v>0</v>
      </c>
      <c r="BL801" s="17" t="s">
        <v>315</v>
      </c>
      <c r="BM801" s="162" t="s">
        <v>1394</v>
      </c>
    </row>
    <row r="802" spans="1:65" s="12" customFormat="1" ht="23" customHeight="1">
      <c r="B802" s="137"/>
      <c r="D802" s="138" t="s">
        <v>75</v>
      </c>
      <c r="E802" s="148" t="s">
        <v>1395</v>
      </c>
      <c r="F802" s="148" t="s">
        <v>1396</v>
      </c>
      <c r="I802" s="140"/>
      <c r="J802" s="149">
        <f>BK802</f>
        <v>0</v>
      </c>
      <c r="L802" s="137"/>
      <c r="M802" s="142"/>
      <c r="N802" s="143"/>
      <c r="O802" s="143"/>
      <c r="P802" s="144">
        <f>SUM(P803:P831)</f>
        <v>0</v>
      </c>
      <c r="Q802" s="143"/>
      <c r="R802" s="144">
        <f>SUM(R803:R831)</f>
        <v>1.9013980000000001</v>
      </c>
      <c r="S802" s="143"/>
      <c r="T802" s="145">
        <f>SUM(T803:T831)</f>
        <v>0</v>
      </c>
      <c r="AR802" s="138" t="s">
        <v>89</v>
      </c>
      <c r="AT802" s="146" t="s">
        <v>75</v>
      </c>
      <c r="AU802" s="146" t="s">
        <v>83</v>
      </c>
      <c r="AY802" s="138" t="s">
        <v>211</v>
      </c>
      <c r="BK802" s="147">
        <f>SUM(BK803:BK831)</f>
        <v>0</v>
      </c>
    </row>
    <row r="803" spans="1:65" s="2" customFormat="1" ht="24.25" customHeight="1">
      <c r="A803" s="32"/>
      <c r="B803" s="150"/>
      <c r="C803" s="151" t="s">
        <v>1397</v>
      </c>
      <c r="D803" s="151" t="s">
        <v>213</v>
      </c>
      <c r="E803" s="152" t="s">
        <v>1398</v>
      </c>
      <c r="F803" s="153" t="s">
        <v>1399</v>
      </c>
      <c r="G803" s="154" t="s">
        <v>216</v>
      </c>
      <c r="H803" s="155">
        <v>76.36</v>
      </c>
      <c r="I803" s="156"/>
      <c r="J803" s="155">
        <f>ROUND(I803*H803,3)</f>
        <v>0</v>
      </c>
      <c r="K803" s="157"/>
      <c r="L803" s="33"/>
      <c r="M803" s="158" t="s">
        <v>1</v>
      </c>
      <c r="N803" s="159" t="s">
        <v>42</v>
      </c>
      <c r="O803" s="58"/>
      <c r="P803" s="160">
        <f>O803*H803</f>
        <v>0</v>
      </c>
      <c r="Q803" s="160">
        <v>3.3500000000000001E-3</v>
      </c>
      <c r="R803" s="160">
        <f>Q803*H803</f>
        <v>0.25580600000000003</v>
      </c>
      <c r="S803" s="160">
        <v>0</v>
      </c>
      <c r="T803" s="161">
        <f>S803*H803</f>
        <v>0</v>
      </c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R803" s="162" t="s">
        <v>315</v>
      </c>
      <c r="AT803" s="162" t="s">
        <v>213</v>
      </c>
      <c r="AU803" s="162" t="s">
        <v>89</v>
      </c>
      <c r="AY803" s="17" t="s">
        <v>211</v>
      </c>
      <c r="BE803" s="163">
        <f>IF(N803="základná",J803,0)</f>
        <v>0</v>
      </c>
      <c r="BF803" s="163">
        <f>IF(N803="znížená",J803,0)</f>
        <v>0</v>
      </c>
      <c r="BG803" s="163">
        <f>IF(N803="zákl. prenesená",J803,0)</f>
        <v>0</v>
      </c>
      <c r="BH803" s="163">
        <f>IF(N803="zníž. prenesená",J803,0)</f>
        <v>0</v>
      </c>
      <c r="BI803" s="163">
        <f>IF(N803="nulová",J803,0)</f>
        <v>0</v>
      </c>
      <c r="BJ803" s="17" t="s">
        <v>89</v>
      </c>
      <c r="BK803" s="164">
        <f>ROUND(I803*H803,3)</f>
        <v>0</v>
      </c>
      <c r="BL803" s="17" t="s">
        <v>315</v>
      </c>
      <c r="BM803" s="162" t="s">
        <v>1400</v>
      </c>
    </row>
    <row r="804" spans="1:65" s="13" customFormat="1" ht="12">
      <c r="B804" s="165"/>
      <c r="D804" s="166" t="s">
        <v>219</v>
      </c>
      <c r="E804" s="167" t="s">
        <v>1</v>
      </c>
      <c r="F804" s="168" t="s">
        <v>561</v>
      </c>
      <c r="H804" s="167" t="s">
        <v>1</v>
      </c>
      <c r="I804" s="169"/>
      <c r="L804" s="165"/>
      <c r="M804" s="170"/>
      <c r="N804" s="171"/>
      <c r="O804" s="171"/>
      <c r="P804" s="171"/>
      <c r="Q804" s="171"/>
      <c r="R804" s="171"/>
      <c r="S804" s="171"/>
      <c r="T804" s="172"/>
      <c r="AT804" s="167" t="s">
        <v>219</v>
      </c>
      <c r="AU804" s="167" t="s">
        <v>89</v>
      </c>
      <c r="AV804" s="13" t="s">
        <v>83</v>
      </c>
      <c r="AW804" s="13" t="s">
        <v>30</v>
      </c>
      <c r="AX804" s="13" t="s">
        <v>76</v>
      </c>
      <c r="AY804" s="167" t="s">
        <v>211</v>
      </c>
    </row>
    <row r="805" spans="1:65" s="14" customFormat="1" ht="12">
      <c r="B805" s="173"/>
      <c r="D805" s="166" t="s">
        <v>219</v>
      </c>
      <c r="E805" s="174" t="s">
        <v>1</v>
      </c>
      <c r="F805" s="175" t="s">
        <v>1401</v>
      </c>
      <c r="H805" s="176">
        <v>26.611000000000001</v>
      </c>
      <c r="I805" s="177"/>
      <c r="L805" s="173"/>
      <c r="M805" s="178"/>
      <c r="N805" s="179"/>
      <c r="O805" s="179"/>
      <c r="P805" s="179"/>
      <c r="Q805" s="179"/>
      <c r="R805" s="179"/>
      <c r="S805" s="179"/>
      <c r="T805" s="180"/>
      <c r="AT805" s="174" t="s">
        <v>219</v>
      </c>
      <c r="AU805" s="174" t="s">
        <v>89</v>
      </c>
      <c r="AV805" s="14" t="s">
        <v>89</v>
      </c>
      <c r="AW805" s="14" t="s">
        <v>30</v>
      </c>
      <c r="AX805" s="14" t="s">
        <v>76</v>
      </c>
      <c r="AY805" s="174" t="s">
        <v>211</v>
      </c>
    </row>
    <row r="806" spans="1:65" s="14" customFormat="1" ht="12">
      <c r="B806" s="173"/>
      <c r="D806" s="166" t="s">
        <v>219</v>
      </c>
      <c r="E806" s="174" t="s">
        <v>1</v>
      </c>
      <c r="F806" s="175" t="s">
        <v>563</v>
      </c>
      <c r="H806" s="176">
        <v>0.72599999999999998</v>
      </c>
      <c r="I806" s="177"/>
      <c r="L806" s="173"/>
      <c r="M806" s="178"/>
      <c r="N806" s="179"/>
      <c r="O806" s="179"/>
      <c r="P806" s="179"/>
      <c r="Q806" s="179"/>
      <c r="R806" s="179"/>
      <c r="S806" s="179"/>
      <c r="T806" s="180"/>
      <c r="AT806" s="174" t="s">
        <v>219</v>
      </c>
      <c r="AU806" s="174" t="s">
        <v>89</v>
      </c>
      <c r="AV806" s="14" t="s">
        <v>89</v>
      </c>
      <c r="AW806" s="14" t="s">
        <v>30</v>
      </c>
      <c r="AX806" s="14" t="s">
        <v>76</v>
      </c>
      <c r="AY806" s="174" t="s">
        <v>211</v>
      </c>
    </row>
    <row r="807" spans="1:65" s="14" customFormat="1" ht="12">
      <c r="B807" s="173"/>
      <c r="D807" s="166" t="s">
        <v>219</v>
      </c>
      <c r="E807" s="174" t="s">
        <v>1</v>
      </c>
      <c r="F807" s="175" t="s">
        <v>551</v>
      </c>
      <c r="H807" s="176">
        <v>0.74099999999999999</v>
      </c>
      <c r="I807" s="177"/>
      <c r="L807" s="173"/>
      <c r="M807" s="178"/>
      <c r="N807" s="179"/>
      <c r="O807" s="179"/>
      <c r="P807" s="179"/>
      <c r="Q807" s="179"/>
      <c r="R807" s="179"/>
      <c r="S807" s="179"/>
      <c r="T807" s="180"/>
      <c r="AT807" s="174" t="s">
        <v>219</v>
      </c>
      <c r="AU807" s="174" t="s">
        <v>89</v>
      </c>
      <c r="AV807" s="14" t="s">
        <v>89</v>
      </c>
      <c r="AW807" s="14" t="s">
        <v>30</v>
      </c>
      <c r="AX807" s="14" t="s">
        <v>76</v>
      </c>
      <c r="AY807" s="174" t="s">
        <v>211</v>
      </c>
    </row>
    <row r="808" spans="1:65" s="14" customFormat="1" ht="12">
      <c r="B808" s="173"/>
      <c r="D808" s="166" t="s">
        <v>219</v>
      </c>
      <c r="E808" s="174" t="s">
        <v>1</v>
      </c>
      <c r="F808" s="175" t="s">
        <v>564</v>
      </c>
      <c r="H808" s="176">
        <v>0.73</v>
      </c>
      <c r="I808" s="177"/>
      <c r="L808" s="173"/>
      <c r="M808" s="178"/>
      <c r="N808" s="179"/>
      <c r="O808" s="179"/>
      <c r="P808" s="179"/>
      <c r="Q808" s="179"/>
      <c r="R808" s="179"/>
      <c r="S808" s="179"/>
      <c r="T808" s="180"/>
      <c r="AT808" s="174" t="s">
        <v>219</v>
      </c>
      <c r="AU808" s="174" t="s">
        <v>89</v>
      </c>
      <c r="AV808" s="14" t="s">
        <v>89</v>
      </c>
      <c r="AW808" s="14" t="s">
        <v>30</v>
      </c>
      <c r="AX808" s="14" t="s">
        <v>76</v>
      </c>
      <c r="AY808" s="174" t="s">
        <v>211</v>
      </c>
    </row>
    <row r="809" spans="1:65" s="13" customFormat="1" ht="12">
      <c r="B809" s="165"/>
      <c r="D809" s="166" t="s">
        <v>219</v>
      </c>
      <c r="E809" s="167" t="s">
        <v>1</v>
      </c>
      <c r="F809" s="168" t="s">
        <v>565</v>
      </c>
      <c r="H809" s="167" t="s">
        <v>1</v>
      </c>
      <c r="I809" s="169"/>
      <c r="L809" s="165"/>
      <c r="M809" s="170"/>
      <c r="N809" s="171"/>
      <c r="O809" s="171"/>
      <c r="P809" s="171"/>
      <c r="Q809" s="171"/>
      <c r="R809" s="171"/>
      <c r="S809" s="171"/>
      <c r="T809" s="172"/>
      <c r="AT809" s="167" t="s">
        <v>219</v>
      </c>
      <c r="AU809" s="167" t="s">
        <v>89</v>
      </c>
      <c r="AV809" s="13" t="s">
        <v>83</v>
      </c>
      <c r="AW809" s="13" t="s">
        <v>30</v>
      </c>
      <c r="AX809" s="13" t="s">
        <v>76</v>
      </c>
      <c r="AY809" s="167" t="s">
        <v>211</v>
      </c>
    </row>
    <row r="810" spans="1:65" s="14" customFormat="1" ht="12">
      <c r="B810" s="173"/>
      <c r="D810" s="166" t="s">
        <v>219</v>
      </c>
      <c r="E810" s="174" t="s">
        <v>1</v>
      </c>
      <c r="F810" s="175" t="s">
        <v>1402</v>
      </c>
      <c r="H810" s="176">
        <v>24.585999999999999</v>
      </c>
      <c r="I810" s="177"/>
      <c r="L810" s="173"/>
      <c r="M810" s="178"/>
      <c r="N810" s="179"/>
      <c r="O810" s="179"/>
      <c r="P810" s="179"/>
      <c r="Q810" s="179"/>
      <c r="R810" s="179"/>
      <c r="S810" s="179"/>
      <c r="T810" s="180"/>
      <c r="AT810" s="174" t="s">
        <v>219</v>
      </c>
      <c r="AU810" s="174" t="s">
        <v>89</v>
      </c>
      <c r="AV810" s="14" t="s">
        <v>89</v>
      </c>
      <c r="AW810" s="14" t="s">
        <v>30</v>
      </c>
      <c r="AX810" s="14" t="s">
        <v>76</v>
      </c>
      <c r="AY810" s="174" t="s">
        <v>211</v>
      </c>
    </row>
    <row r="811" spans="1:65" s="14" customFormat="1" ht="12">
      <c r="B811" s="173"/>
      <c r="D811" s="166" t="s">
        <v>219</v>
      </c>
      <c r="E811" s="174" t="s">
        <v>1</v>
      </c>
      <c r="F811" s="175" t="s">
        <v>567</v>
      </c>
      <c r="H811" s="176">
        <v>0.75</v>
      </c>
      <c r="I811" s="177"/>
      <c r="L811" s="173"/>
      <c r="M811" s="178"/>
      <c r="N811" s="179"/>
      <c r="O811" s="179"/>
      <c r="P811" s="179"/>
      <c r="Q811" s="179"/>
      <c r="R811" s="179"/>
      <c r="S811" s="179"/>
      <c r="T811" s="180"/>
      <c r="AT811" s="174" t="s">
        <v>219</v>
      </c>
      <c r="AU811" s="174" t="s">
        <v>89</v>
      </c>
      <c r="AV811" s="14" t="s">
        <v>89</v>
      </c>
      <c r="AW811" s="14" t="s">
        <v>30</v>
      </c>
      <c r="AX811" s="14" t="s">
        <v>76</v>
      </c>
      <c r="AY811" s="174" t="s">
        <v>211</v>
      </c>
    </row>
    <row r="812" spans="1:65" s="13" customFormat="1" ht="12">
      <c r="B812" s="165"/>
      <c r="D812" s="166" t="s">
        <v>219</v>
      </c>
      <c r="E812" s="167" t="s">
        <v>1</v>
      </c>
      <c r="F812" s="168" t="s">
        <v>570</v>
      </c>
      <c r="H812" s="167" t="s">
        <v>1</v>
      </c>
      <c r="I812" s="169"/>
      <c r="L812" s="165"/>
      <c r="M812" s="170"/>
      <c r="N812" s="171"/>
      <c r="O812" s="171"/>
      <c r="P812" s="171"/>
      <c r="Q812" s="171"/>
      <c r="R812" s="171"/>
      <c r="S812" s="171"/>
      <c r="T812" s="172"/>
      <c r="AT812" s="167" t="s">
        <v>219</v>
      </c>
      <c r="AU812" s="167" t="s">
        <v>89</v>
      </c>
      <c r="AV812" s="13" t="s">
        <v>83</v>
      </c>
      <c r="AW812" s="13" t="s">
        <v>30</v>
      </c>
      <c r="AX812" s="13" t="s">
        <v>76</v>
      </c>
      <c r="AY812" s="167" t="s">
        <v>211</v>
      </c>
    </row>
    <row r="813" spans="1:65" s="14" customFormat="1" ht="12">
      <c r="B813" s="173"/>
      <c r="D813" s="166" t="s">
        <v>219</v>
      </c>
      <c r="E813" s="174" t="s">
        <v>1</v>
      </c>
      <c r="F813" s="175" t="s">
        <v>1403</v>
      </c>
      <c r="H813" s="176">
        <v>12.545999999999999</v>
      </c>
      <c r="I813" s="177"/>
      <c r="L813" s="173"/>
      <c r="M813" s="178"/>
      <c r="N813" s="179"/>
      <c r="O813" s="179"/>
      <c r="P813" s="179"/>
      <c r="Q813" s="179"/>
      <c r="R813" s="179"/>
      <c r="S813" s="179"/>
      <c r="T813" s="180"/>
      <c r="AT813" s="174" t="s">
        <v>219</v>
      </c>
      <c r="AU813" s="174" t="s">
        <v>89</v>
      </c>
      <c r="AV813" s="14" t="s">
        <v>89</v>
      </c>
      <c r="AW813" s="14" t="s">
        <v>30</v>
      </c>
      <c r="AX813" s="14" t="s">
        <v>76</v>
      </c>
      <c r="AY813" s="174" t="s">
        <v>211</v>
      </c>
    </row>
    <row r="814" spans="1:65" s="13" customFormat="1" ht="12">
      <c r="B814" s="165"/>
      <c r="D814" s="166" t="s">
        <v>219</v>
      </c>
      <c r="E814" s="167" t="s">
        <v>1</v>
      </c>
      <c r="F814" s="168" t="s">
        <v>572</v>
      </c>
      <c r="H814" s="167" t="s">
        <v>1</v>
      </c>
      <c r="I814" s="169"/>
      <c r="L814" s="165"/>
      <c r="M814" s="170"/>
      <c r="N814" s="171"/>
      <c r="O814" s="171"/>
      <c r="P814" s="171"/>
      <c r="Q814" s="171"/>
      <c r="R814" s="171"/>
      <c r="S814" s="171"/>
      <c r="T814" s="172"/>
      <c r="AT814" s="167" t="s">
        <v>219</v>
      </c>
      <c r="AU814" s="167" t="s">
        <v>89</v>
      </c>
      <c r="AV814" s="13" t="s">
        <v>83</v>
      </c>
      <c r="AW814" s="13" t="s">
        <v>30</v>
      </c>
      <c r="AX814" s="13" t="s">
        <v>76</v>
      </c>
      <c r="AY814" s="167" t="s">
        <v>211</v>
      </c>
    </row>
    <row r="815" spans="1:65" s="14" customFormat="1" ht="12">
      <c r="B815" s="173"/>
      <c r="D815" s="166" t="s">
        <v>219</v>
      </c>
      <c r="E815" s="174" t="s">
        <v>1</v>
      </c>
      <c r="F815" s="175" t="s">
        <v>1404</v>
      </c>
      <c r="H815" s="176">
        <v>9.1199999999999992</v>
      </c>
      <c r="I815" s="177"/>
      <c r="L815" s="173"/>
      <c r="M815" s="178"/>
      <c r="N815" s="179"/>
      <c r="O815" s="179"/>
      <c r="P815" s="179"/>
      <c r="Q815" s="179"/>
      <c r="R815" s="179"/>
      <c r="S815" s="179"/>
      <c r="T815" s="180"/>
      <c r="AT815" s="174" t="s">
        <v>219</v>
      </c>
      <c r="AU815" s="174" t="s">
        <v>89</v>
      </c>
      <c r="AV815" s="14" t="s">
        <v>89</v>
      </c>
      <c r="AW815" s="14" t="s">
        <v>30</v>
      </c>
      <c r="AX815" s="14" t="s">
        <v>76</v>
      </c>
      <c r="AY815" s="174" t="s">
        <v>211</v>
      </c>
    </row>
    <row r="816" spans="1:65" s="14" customFormat="1" ht="12">
      <c r="B816" s="173"/>
      <c r="D816" s="166" t="s">
        <v>219</v>
      </c>
      <c r="E816" s="174" t="s">
        <v>1</v>
      </c>
      <c r="F816" s="175" t="s">
        <v>574</v>
      </c>
      <c r="H816" s="176">
        <v>0.55000000000000004</v>
      </c>
      <c r="I816" s="177"/>
      <c r="L816" s="173"/>
      <c r="M816" s="178"/>
      <c r="N816" s="179"/>
      <c r="O816" s="179"/>
      <c r="P816" s="179"/>
      <c r="Q816" s="179"/>
      <c r="R816" s="179"/>
      <c r="S816" s="179"/>
      <c r="T816" s="180"/>
      <c r="AT816" s="174" t="s">
        <v>219</v>
      </c>
      <c r="AU816" s="174" t="s">
        <v>89</v>
      </c>
      <c r="AV816" s="14" t="s">
        <v>89</v>
      </c>
      <c r="AW816" s="14" t="s">
        <v>30</v>
      </c>
      <c r="AX816" s="14" t="s">
        <v>76</v>
      </c>
      <c r="AY816" s="174" t="s">
        <v>211</v>
      </c>
    </row>
    <row r="817" spans="1:65" s="15" customFormat="1" ht="12">
      <c r="B817" s="181"/>
      <c r="D817" s="166" t="s">
        <v>219</v>
      </c>
      <c r="E817" s="182" t="s">
        <v>149</v>
      </c>
      <c r="F817" s="183" t="s">
        <v>233</v>
      </c>
      <c r="H817" s="184">
        <v>76.36</v>
      </c>
      <c r="I817" s="185"/>
      <c r="L817" s="181"/>
      <c r="M817" s="186"/>
      <c r="N817" s="187"/>
      <c r="O817" s="187"/>
      <c r="P817" s="187"/>
      <c r="Q817" s="187"/>
      <c r="R817" s="187"/>
      <c r="S817" s="187"/>
      <c r="T817" s="188"/>
      <c r="AT817" s="182" t="s">
        <v>219</v>
      </c>
      <c r="AU817" s="182" t="s">
        <v>89</v>
      </c>
      <c r="AV817" s="15" t="s">
        <v>217</v>
      </c>
      <c r="AW817" s="15" t="s">
        <v>30</v>
      </c>
      <c r="AX817" s="15" t="s">
        <v>83</v>
      </c>
      <c r="AY817" s="182" t="s">
        <v>211</v>
      </c>
    </row>
    <row r="818" spans="1:65" s="2" customFormat="1" ht="24.25" customHeight="1">
      <c r="A818" s="32"/>
      <c r="B818" s="150"/>
      <c r="C818" s="189" t="s">
        <v>1405</v>
      </c>
      <c r="D818" s="189" t="s">
        <v>514</v>
      </c>
      <c r="E818" s="190" t="s">
        <v>1406</v>
      </c>
      <c r="F818" s="191" t="s">
        <v>1407</v>
      </c>
      <c r="G818" s="192" t="s">
        <v>216</v>
      </c>
      <c r="H818" s="193">
        <v>77.887</v>
      </c>
      <c r="I818" s="194"/>
      <c r="J818" s="193">
        <f>ROUND(I818*H818,3)</f>
        <v>0</v>
      </c>
      <c r="K818" s="195"/>
      <c r="L818" s="196"/>
      <c r="M818" s="197" t="s">
        <v>1</v>
      </c>
      <c r="N818" s="198" t="s">
        <v>42</v>
      </c>
      <c r="O818" s="58"/>
      <c r="P818" s="160">
        <f>O818*H818</f>
        <v>0</v>
      </c>
      <c r="Q818" s="160">
        <v>2.1000000000000001E-2</v>
      </c>
      <c r="R818" s="160">
        <f>Q818*H818</f>
        <v>1.6356270000000002</v>
      </c>
      <c r="S818" s="160">
        <v>0</v>
      </c>
      <c r="T818" s="161">
        <f>S818*H818</f>
        <v>0</v>
      </c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R818" s="162" t="s">
        <v>417</v>
      </c>
      <c r="AT818" s="162" t="s">
        <v>514</v>
      </c>
      <c r="AU818" s="162" t="s">
        <v>89</v>
      </c>
      <c r="AY818" s="17" t="s">
        <v>211</v>
      </c>
      <c r="BE818" s="163">
        <f>IF(N818="základná",J818,0)</f>
        <v>0</v>
      </c>
      <c r="BF818" s="163">
        <f>IF(N818="znížená",J818,0)</f>
        <v>0</v>
      </c>
      <c r="BG818" s="163">
        <f>IF(N818="zákl. prenesená",J818,0)</f>
        <v>0</v>
      </c>
      <c r="BH818" s="163">
        <f>IF(N818="zníž. prenesená",J818,0)</f>
        <v>0</v>
      </c>
      <c r="BI818" s="163">
        <f>IF(N818="nulová",J818,0)</f>
        <v>0</v>
      </c>
      <c r="BJ818" s="17" t="s">
        <v>89</v>
      </c>
      <c r="BK818" s="164">
        <f>ROUND(I818*H818,3)</f>
        <v>0</v>
      </c>
      <c r="BL818" s="17" t="s">
        <v>315</v>
      </c>
      <c r="BM818" s="162" t="s">
        <v>1408</v>
      </c>
    </row>
    <row r="819" spans="1:65" s="14" customFormat="1" ht="12">
      <c r="B819" s="173"/>
      <c r="D819" s="166" t="s">
        <v>219</v>
      </c>
      <c r="E819" s="174" t="s">
        <v>1</v>
      </c>
      <c r="F819" s="175" t="s">
        <v>149</v>
      </c>
      <c r="H819" s="176">
        <v>76.36</v>
      </c>
      <c r="I819" s="177"/>
      <c r="L819" s="173"/>
      <c r="M819" s="178"/>
      <c r="N819" s="179"/>
      <c r="O819" s="179"/>
      <c r="P819" s="179"/>
      <c r="Q819" s="179"/>
      <c r="R819" s="179"/>
      <c r="S819" s="179"/>
      <c r="T819" s="180"/>
      <c r="AT819" s="174" t="s">
        <v>219</v>
      </c>
      <c r="AU819" s="174" t="s">
        <v>89</v>
      </c>
      <c r="AV819" s="14" t="s">
        <v>89</v>
      </c>
      <c r="AW819" s="14" t="s">
        <v>30</v>
      </c>
      <c r="AX819" s="14" t="s">
        <v>83</v>
      </c>
      <c r="AY819" s="174" t="s">
        <v>211</v>
      </c>
    </row>
    <row r="820" spans="1:65" s="14" customFormat="1" ht="12">
      <c r="B820" s="173"/>
      <c r="D820" s="166" t="s">
        <v>219</v>
      </c>
      <c r="F820" s="175" t="s">
        <v>1409</v>
      </c>
      <c r="H820" s="176">
        <v>77.887</v>
      </c>
      <c r="I820" s="177"/>
      <c r="L820" s="173"/>
      <c r="M820" s="178"/>
      <c r="N820" s="179"/>
      <c r="O820" s="179"/>
      <c r="P820" s="179"/>
      <c r="Q820" s="179"/>
      <c r="R820" s="179"/>
      <c r="S820" s="179"/>
      <c r="T820" s="180"/>
      <c r="AT820" s="174" t="s">
        <v>219</v>
      </c>
      <c r="AU820" s="174" t="s">
        <v>89</v>
      </c>
      <c r="AV820" s="14" t="s">
        <v>89</v>
      </c>
      <c r="AW820" s="14" t="s">
        <v>3</v>
      </c>
      <c r="AX820" s="14" t="s">
        <v>83</v>
      </c>
      <c r="AY820" s="174" t="s">
        <v>211</v>
      </c>
    </row>
    <row r="821" spans="1:65" s="2" customFormat="1" ht="24.25" customHeight="1">
      <c r="A821" s="32"/>
      <c r="B821" s="150"/>
      <c r="C821" s="151" t="s">
        <v>1410</v>
      </c>
      <c r="D821" s="151" t="s">
        <v>213</v>
      </c>
      <c r="E821" s="152" t="s">
        <v>1411</v>
      </c>
      <c r="F821" s="153" t="s">
        <v>1412</v>
      </c>
      <c r="G821" s="154" t="s">
        <v>582</v>
      </c>
      <c r="H821" s="155">
        <v>19.93</v>
      </c>
      <c r="I821" s="156"/>
      <c r="J821" s="155">
        <f>ROUND(I821*H821,3)</f>
        <v>0</v>
      </c>
      <c r="K821" s="157"/>
      <c r="L821" s="33"/>
      <c r="M821" s="158" t="s">
        <v>1</v>
      </c>
      <c r="N821" s="159" t="s">
        <v>42</v>
      </c>
      <c r="O821" s="58"/>
      <c r="P821" s="160">
        <f>O821*H821</f>
        <v>0</v>
      </c>
      <c r="Q821" s="160">
        <v>5.0000000000000001E-4</v>
      </c>
      <c r="R821" s="160">
        <f>Q821*H821</f>
        <v>9.9649999999999999E-3</v>
      </c>
      <c r="S821" s="160">
        <v>0</v>
      </c>
      <c r="T821" s="161">
        <f>S821*H821</f>
        <v>0</v>
      </c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R821" s="162" t="s">
        <v>315</v>
      </c>
      <c r="AT821" s="162" t="s">
        <v>213</v>
      </c>
      <c r="AU821" s="162" t="s">
        <v>89</v>
      </c>
      <c r="AY821" s="17" t="s">
        <v>211</v>
      </c>
      <c r="BE821" s="163">
        <f>IF(N821="základná",J821,0)</f>
        <v>0</v>
      </c>
      <c r="BF821" s="163">
        <f>IF(N821="znížená",J821,0)</f>
        <v>0</v>
      </c>
      <c r="BG821" s="163">
        <f>IF(N821="zákl. prenesená",J821,0)</f>
        <v>0</v>
      </c>
      <c r="BH821" s="163">
        <f>IF(N821="zníž. prenesená",J821,0)</f>
        <v>0</v>
      </c>
      <c r="BI821" s="163">
        <f>IF(N821="nulová",J821,0)</f>
        <v>0</v>
      </c>
      <c r="BJ821" s="17" t="s">
        <v>89</v>
      </c>
      <c r="BK821" s="164">
        <f>ROUND(I821*H821,3)</f>
        <v>0</v>
      </c>
      <c r="BL821" s="17" t="s">
        <v>315</v>
      </c>
      <c r="BM821" s="162" t="s">
        <v>1413</v>
      </c>
    </row>
    <row r="822" spans="1:65" s="14" customFormat="1" ht="12">
      <c r="B822" s="173"/>
      <c r="D822" s="166" t="s">
        <v>219</v>
      </c>
      <c r="E822" s="174" t="s">
        <v>1</v>
      </c>
      <c r="F822" s="175" t="s">
        <v>591</v>
      </c>
      <c r="H822" s="176">
        <v>4.84</v>
      </c>
      <c r="I822" s="177"/>
      <c r="L822" s="173"/>
      <c r="M822" s="178"/>
      <c r="N822" s="179"/>
      <c r="O822" s="179"/>
      <c r="P822" s="179"/>
      <c r="Q822" s="179"/>
      <c r="R822" s="179"/>
      <c r="S822" s="179"/>
      <c r="T822" s="180"/>
      <c r="AT822" s="174" t="s">
        <v>219</v>
      </c>
      <c r="AU822" s="174" t="s">
        <v>89</v>
      </c>
      <c r="AV822" s="14" t="s">
        <v>89</v>
      </c>
      <c r="AW822" s="14" t="s">
        <v>30</v>
      </c>
      <c r="AX822" s="14" t="s">
        <v>76</v>
      </c>
      <c r="AY822" s="174" t="s">
        <v>211</v>
      </c>
    </row>
    <row r="823" spans="1:65" s="14" customFormat="1" ht="12">
      <c r="B823" s="173"/>
      <c r="D823" s="166" t="s">
        <v>219</v>
      </c>
      <c r="E823" s="174" t="s">
        <v>1</v>
      </c>
      <c r="F823" s="175" t="s">
        <v>586</v>
      </c>
      <c r="H823" s="176">
        <v>4.9400000000000004</v>
      </c>
      <c r="I823" s="177"/>
      <c r="L823" s="173"/>
      <c r="M823" s="178"/>
      <c r="N823" s="179"/>
      <c r="O823" s="179"/>
      <c r="P823" s="179"/>
      <c r="Q823" s="179"/>
      <c r="R823" s="179"/>
      <c r="S823" s="179"/>
      <c r="T823" s="180"/>
      <c r="AT823" s="174" t="s">
        <v>219</v>
      </c>
      <c r="AU823" s="174" t="s">
        <v>89</v>
      </c>
      <c r="AV823" s="14" t="s">
        <v>89</v>
      </c>
      <c r="AW823" s="14" t="s">
        <v>30</v>
      </c>
      <c r="AX823" s="14" t="s">
        <v>76</v>
      </c>
      <c r="AY823" s="174" t="s">
        <v>211</v>
      </c>
    </row>
    <row r="824" spans="1:65" s="14" customFormat="1" ht="12">
      <c r="B824" s="173"/>
      <c r="D824" s="166" t="s">
        <v>219</v>
      </c>
      <c r="E824" s="174" t="s">
        <v>1</v>
      </c>
      <c r="F824" s="175" t="s">
        <v>592</v>
      </c>
      <c r="H824" s="176">
        <v>3.65</v>
      </c>
      <c r="I824" s="177"/>
      <c r="L824" s="173"/>
      <c r="M824" s="178"/>
      <c r="N824" s="179"/>
      <c r="O824" s="179"/>
      <c r="P824" s="179"/>
      <c r="Q824" s="179"/>
      <c r="R824" s="179"/>
      <c r="S824" s="179"/>
      <c r="T824" s="180"/>
      <c r="AT824" s="174" t="s">
        <v>219</v>
      </c>
      <c r="AU824" s="174" t="s">
        <v>89</v>
      </c>
      <c r="AV824" s="14" t="s">
        <v>89</v>
      </c>
      <c r="AW824" s="14" t="s">
        <v>30</v>
      </c>
      <c r="AX824" s="14" t="s">
        <v>76</v>
      </c>
      <c r="AY824" s="174" t="s">
        <v>211</v>
      </c>
    </row>
    <row r="825" spans="1:65" s="14" customFormat="1" ht="12">
      <c r="B825" s="173"/>
      <c r="D825" s="166" t="s">
        <v>219</v>
      </c>
      <c r="E825" s="174" t="s">
        <v>1</v>
      </c>
      <c r="F825" s="175" t="s">
        <v>593</v>
      </c>
      <c r="H825" s="176">
        <v>3.75</v>
      </c>
      <c r="I825" s="177"/>
      <c r="L825" s="173"/>
      <c r="M825" s="178"/>
      <c r="N825" s="179"/>
      <c r="O825" s="179"/>
      <c r="P825" s="179"/>
      <c r="Q825" s="179"/>
      <c r="R825" s="179"/>
      <c r="S825" s="179"/>
      <c r="T825" s="180"/>
      <c r="AT825" s="174" t="s">
        <v>219</v>
      </c>
      <c r="AU825" s="174" t="s">
        <v>89</v>
      </c>
      <c r="AV825" s="14" t="s">
        <v>89</v>
      </c>
      <c r="AW825" s="14" t="s">
        <v>30</v>
      </c>
      <c r="AX825" s="14" t="s">
        <v>76</v>
      </c>
      <c r="AY825" s="174" t="s">
        <v>211</v>
      </c>
    </row>
    <row r="826" spans="1:65" s="14" customFormat="1" ht="12">
      <c r="B826" s="173"/>
      <c r="D826" s="166" t="s">
        <v>219</v>
      </c>
      <c r="E826" s="174" t="s">
        <v>1</v>
      </c>
      <c r="F826" s="175" t="s">
        <v>594</v>
      </c>
      <c r="H826" s="176">
        <v>2.75</v>
      </c>
      <c r="I826" s="177"/>
      <c r="L826" s="173"/>
      <c r="M826" s="178"/>
      <c r="N826" s="179"/>
      <c r="O826" s="179"/>
      <c r="P826" s="179"/>
      <c r="Q826" s="179"/>
      <c r="R826" s="179"/>
      <c r="S826" s="179"/>
      <c r="T826" s="180"/>
      <c r="AT826" s="174" t="s">
        <v>219</v>
      </c>
      <c r="AU826" s="174" t="s">
        <v>89</v>
      </c>
      <c r="AV826" s="14" t="s">
        <v>89</v>
      </c>
      <c r="AW826" s="14" t="s">
        <v>30</v>
      </c>
      <c r="AX826" s="14" t="s">
        <v>76</v>
      </c>
      <c r="AY826" s="174" t="s">
        <v>211</v>
      </c>
    </row>
    <row r="827" spans="1:65" s="15" customFormat="1" ht="12">
      <c r="B827" s="181"/>
      <c r="D827" s="166" t="s">
        <v>219</v>
      </c>
      <c r="E827" s="182" t="s">
        <v>1</v>
      </c>
      <c r="F827" s="183" t="s">
        <v>233</v>
      </c>
      <c r="H827" s="184">
        <v>19.93</v>
      </c>
      <c r="I827" s="185"/>
      <c r="L827" s="181"/>
      <c r="M827" s="186"/>
      <c r="N827" s="187"/>
      <c r="O827" s="187"/>
      <c r="P827" s="187"/>
      <c r="Q827" s="187"/>
      <c r="R827" s="187"/>
      <c r="S827" s="187"/>
      <c r="T827" s="188"/>
      <c r="AT827" s="182" t="s">
        <v>219</v>
      </c>
      <c r="AU827" s="182" t="s">
        <v>89</v>
      </c>
      <c r="AV827" s="15" t="s">
        <v>217</v>
      </c>
      <c r="AW827" s="15" t="s">
        <v>30</v>
      </c>
      <c r="AX827" s="15" t="s">
        <v>83</v>
      </c>
      <c r="AY827" s="182" t="s">
        <v>211</v>
      </c>
    </row>
    <row r="828" spans="1:65" s="2" customFormat="1" ht="14.5" customHeight="1">
      <c r="A828" s="32"/>
      <c r="B828" s="150"/>
      <c r="C828" s="189" t="s">
        <v>1414</v>
      </c>
      <c r="D828" s="189" t="s">
        <v>514</v>
      </c>
      <c r="E828" s="190" t="s">
        <v>1415</v>
      </c>
      <c r="F828" s="191" t="s">
        <v>1416</v>
      </c>
      <c r="G828" s="192" t="s">
        <v>582</v>
      </c>
      <c r="H828" s="193">
        <v>20.329000000000001</v>
      </c>
      <c r="I828" s="194"/>
      <c r="J828" s="193">
        <f>ROUND(I828*H828,3)</f>
        <v>0</v>
      </c>
      <c r="K828" s="195"/>
      <c r="L828" s="196"/>
      <c r="M828" s="197" t="s">
        <v>1</v>
      </c>
      <c r="N828" s="198" t="s">
        <v>42</v>
      </c>
      <c r="O828" s="58"/>
      <c r="P828" s="160">
        <f>O828*H828</f>
        <v>0</v>
      </c>
      <c r="Q828" s="160">
        <v>0</v>
      </c>
      <c r="R828" s="160">
        <f>Q828*H828</f>
        <v>0</v>
      </c>
      <c r="S828" s="160">
        <v>0</v>
      </c>
      <c r="T828" s="161">
        <f>S828*H828</f>
        <v>0</v>
      </c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R828" s="162" t="s">
        <v>417</v>
      </c>
      <c r="AT828" s="162" t="s">
        <v>514</v>
      </c>
      <c r="AU828" s="162" t="s">
        <v>89</v>
      </c>
      <c r="AY828" s="17" t="s">
        <v>211</v>
      </c>
      <c r="BE828" s="163">
        <f>IF(N828="základná",J828,0)</f>
        <v>0</v>
      </c>
      <c r="BF828" s="163">
        <f>IF(N828="znížená",J828,0)</f>
        <v>0</v>
      </c>
      <c r="BG828" s="163">
        <f>IF(N828="zákl. prenesená",J828,0)</f>
        <v>0</v>
      </c>
      <c r="BH828" s="163">
        <f>IF(N828="zníž. prenesená",J828,0)</f>
        <v>0</v>
      </c>
      <c r="BI828" s="163">
        <f>IF(N828="nulová",J828,0)</f>
        <v>0</v>
      </c>
      <c r="BJ828" s="17" t="s">
        <v>89</v>
      </c>
      <c r="BK828" s="164">
        <f>ROUND(I828*H828,3)</f>
        <v>0</v>
      </c>
      <c r="BL828" s="17" t="s">
        <v>315</v>
      </c>
      <c r="BM828" s="162" t="s">
        <v>1417</v>
      </c>
    </row>
    <row r="829" spans="1:65" s="14" customFormat="1" ht="12">
      <c r="B829" s="173"/>
      <c r="D829" s="166" t="s">
        <v>219</v>
      </c>
      <c r="E829" s="174" t="s">
        <v>1</v>
      </c>
      <c r="F829" s="175" t="s">
        <v>1418</v>
      </c>
      <c r="H829" s="176">
        <v>19.93</v>
      </c>
      <c r="I829" s="177"/>
      <c r="L829" s="173"/>
      <c r="M829" s="178"/>
      <c r="N829" s="179"/>
      <c r="O829" s="179"/>
      <c r="P829" s="179"/>
      <c r="Q829" s="179"/>
      <c r="R829" s="179"/>
      <c r="S829" s="179"/>
      <c r="T829" s="180"/>
      <c r="AT829" s="174" t="s">
        <v>219</v>
      </c>
      <c r="AU829" s="174" t="s">
        <v>89</v>
      </c>
      <c r="AV829" s="14" t="s">
        <v>89</v>
      </c>
      <c r="AW829" s="14" t="s">
        <v>30</v>
      </c>
      <c r="AX829" s="14" t="s">
        <v>83</v>
      </c>
      <c r="AY829" s="174" t="s">
        <v>211</v>
      </c>
    </row>
    <row r="830" spans="1:65" s="14" customFormat="1" ht="12">
      <c r="B830" s="173"/>
      <c r="D830" s="166" t="s">
        <v>219</v>
      </c>
      <c r="F830" s="175" t="s">
        <v>1419</v>
      </c>
      <c r="H830" s="176">
        <v>20.329000000000001</v>
      </c>
      <c r="I830" s="177"/>
      <c r="L830" s="173"/>
      <c r="M830" s="178"/>
      <c r="N830" s="179"/>
      <c r="O830" s="179"/>
      <c r="P830" s="179"/>
      <c r="Q830" s="179"/>
      <c r="R830" s="179"/>
      <c r="S830" s="179"/>
      <c r="T830" s="180"/>
      <c r="AT830" s="174" t="s">
        <v>219</v>
      </c>
      <c r="AU830" s="174" t="s">
        <v>89</v>
      </c>
      <c r="AV830" s="14" t="s">
        <v>89</v>
      </c>
      <c r="AW830" s="14" t="s">
        <v>3</v>
      </c>
      <c r="AX830" s="14" t="s">
        <v>83</v>
      </c>
      <c r="AY830" s="174" t="s">
        <v>211</v>
      </c>
    </row>
    <row r="831" spans="1:65" s="2" customFormat="1" ht="24.25" customHeight="1">
      <c r="A831" s="32"/>
      <c r="B831" s="150"/>
      <c r="C831" s="151" t="s">
        <v>1420</v>
      </c>
      <c r="D831" s="151" t="s">
        <v>213</v>
      </c>
      <c r="E831" s="152" t="s">
        <v>1421</v>
      </c>
      <c r="F831" s="153" t="s">
        <v>1422</v>
      </c>
      <c r="G831" s="154" t="s">
        <v>893</v>
      </c>
      <c r="H831" s="156"/>
      <c r="I831" s="156"/>
      <c r="J831" s="155">
        <f>ROUND(I831*H831,3)</f>
        <v>0</v>
      </c>
      <c r="K831" s="157"/>
      <c r="L831" s="33"/>
      <c r="M831" s="158" t="s">
        <v>1</v>
      </c>
      <c r="N831" s="159" t="s">
        <v>42</v>
      </c>
      <c r="O831" s="58"/>
      <c r="P831" s="160">
        <f>O831*H831</f>
        <v>0</v>
      </c>
      <c r="Q831" s="160">
        <v>0</v>
      </c>
      <c r="R831" s="160">
        <f>Q831*H831</f>
        <v>0</v>
      </c>
      <c r="S831" s="160">
        <v>0</v>
      </c>
      <c r="T831" s="161">
        <f>S831*H831</f>
        <v>0</v>
      </c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R831" s="162" t="s">
        <v>315</v>
      </c>
      <c r="AT831" s="162" t="s">
        <v>213</v>
      </c>
      <c r="AU831" s="162" t="s">
        <v>89</v>
      </c>
      <c r="AY831" s="17" t="s">
        <v>211</v>
      </c>
      <c r="BE831" s="163">
        <f>IF(N831="základná",J831,0)</f>
        <v>0</v>
      </c>
      <c r="BF831" s="163">
        <f>IF(N831="znížená",J831,0)</f>
        <v>0</v>
      </c>
      <c r="BG831" s="163">
        <f>IF(N831="zákl. prenesená",J831,0)</f>
        <v>0</v>
      </c>
      <c r="BH831" s="163">
        <f>IF(N831="zníž. prenesená",J831,0)</f>
        <v>0</v>
      </c>
      <c r="BI831" s="163">
        <f>IF(N831="nulová",J831,0)</f>
        <v>0</v>
      </c>
      <c r="BJ831" s="17" t="s">
        <v>89</v>
      </c>
      <c r="BK831" s="164">
        <f>ROUND(I831*H831,3)</f>
        <v>0</v>
      </c>
      <c r="BL831" s="17" t="s">
        <v>315</v>
      </c>
      <c r="BM831" s="162" t="s">
        <v>1423</v>
      </c>
    </row>
    <row r="832" spans="1:65" s="12" customFormat="1" ht="23" customHeight="1">
      <c r="B832" s="137"/>
      <c r="D832" s="138" t="s">
        <v>75</v>
      </c>
      <c r="E832" s="148" t="s">
        <v>1424</v>
      </c>
      <c r="F832" s="148" t="s">
        <v>1425</v>
      </c>
      <c r="I832" s="140"/>
      <c r="J832" s="149">
        <f>BK832</f>
        <v>0</v>
      </c>
      <c r="L832" s="137"/>
      <c r="M832" s="142"/>
      <c r="N832" s="143"/>
      <c r="O832" s="143"/>
      <c r="P832" s="144">
        <f>SUM(P833:P837)</f>
        <v>0</v>
      </c>
      <c r="Q832" s="143"/>
      <c r="R832" s="144">
        <f>SUM(R833:R837)</f>
        <v>1.1182600000000001E-2</v>
      </c>
      <c r="S832" s="143"/>
      <c r="T832" s="145">
        <f>SUM(T833:T837)</f>
        <v>0</v>
      </c>
      <c r="AR832" s="138" t="s">
        <v>89</v>
      </c>
      <c r="AT832" s="146" t="s">
        <v>75</v>
      </c>
      <c r="AU832" s="146" t="s">
        <v>83</v>
      </c>
      <c r="AY832" s="138" t="s">
        <v>211</v>
      </c>
      <c r="BK832" s="147">
        <f>SUM(BK833:BK837)</f>
        <v>0</v>
      </c>
    </row>
    <row r="833" spans="1:65" s="2" customFormat="1" ht="24.25" customHeight="1">
      <c r="A833" s="32"/>
      <c r="B833" s="150"/>
      <c r="C833" s="151" t="s">
        <v>1426</v>
      </c>
      <c r="D833" s="151" t="s">
        <v>213</v>
      </c>
      <c r="E833" s="152" t="s">
        <v>1427</v>
      </c>
      <c r="F833" s="153" t="s">
        <v>1428</v>
      </c>
      <c r="G833" s="154" t="s">
        <v>216</v>
      </c>
      <c r="H833" s="155">
        <v>25.414999999999999</v>
      </c>
      <c r="I833" s="156"/>
      <c r="J833" s="155">
        <f>ROUND(I833*H833,3)</f>
        <v>0</v>
      </c>
      <c r="K833" s="157"/>
      <c r="L833" s="33"/>
      <c r="M833" s="158" t="s">
        <v>1</v>
      </c>
      <c r="N833" s="159" t="s">
        <v>42</v>
      </c>
      <c r="O833" s="58"/>
      <c r="P833" s="160">
        <f>O833*H833</f>
        <v>0</v>
      </c>
      <c r="Q833" s="160">
        <v>4.4000000000000002E-4</v>
      </c>
      <c r="R833" s="160">
        <f>Q833*H833</f>
        <v>1.1182600000000001E-2</v>
      </c>
      <c r="S833" s="160">
        <v>0</v>
      </c>
      <c r="T833" s="161">
        <f>S833*H833</f>
        <v>0</v>
      </c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R833" s="162" t="s">
        <v>315</v>
      </c>
      <c r="AT833" s="162" t="s">
        <v>213</v>
      </c>
      <c r="AU833" s="162" t="s">
        <v>89</v>
      </c>
      <c r="AY833" s="17" t="s">
        <v>211</v>
      </c>
      <c r="BE833" s="163">
        <f>IF(N833="základná",J833,0)</f>
        <v>0</v>
      </c>
      <c r="BF833" s="163">
        <f>IF(N833="znížená",J833,0)</f>
        <v>0</v>
      </c>
      <c r="BG833" s="163">
        <f>IF(N833="zákl. prenesená",J833,0)</f>
        <v>0</v>
      </c>
      <c r="BH833" s="163">
        <f>IF(N833="zníž. prenesená",J833,0)</f>
        <v>0</v>
      </c>
      <c r="BI833" s="163">
        <f>IF(N833="nulová",J833,0)</f>
        <v>0</v>
      </c>
      <c r="BJ833" s="17" t="s">
        <v>89</v>
      </c>
      <c r="BK833" s="164">
        <f>ROUND(I833*H833,3)</f>
        <v>0</v>
      </c>
      <c r="BL833" s="17" t="s">
        <v>315</v>
      </c>
      <c r="BM833" s="162" t="s">
        <v>1429</v>
      </c>
    </row>
    <row r="834" spans="1:65" s="14" customFormat="1" ht="12">
      <c r="B834" s="173"/>
      <c r="D834" s="166" t="s">
        <v>219</v>
      </c>
      <c r="E834" s="174" t="s">
        <v>1</v>
      </c>
      <c r="F834" s="175" t="s">
        <v>1430</v>
      </c>
      <c r="H834" s="176">
        <v>4.6470000000000002</v>
      </c>
      <c r="I834" s="177"/>
      <c r="L834" s="173"/>
      <c r="M834" s="178"/>
      <c r="N834" s="179"/>
      <c r="O834" s="179"/>
      <c r="P834" s="179"/>
      <c r="Q834" s="179"/>
      <c r="R834" s="179"/>
      <c r="S834" s="179"/>
      <c r="T834" s="180"/>
      <c r="AT834" s="174" t="s">
        <v>219</v>
      </c>
      <c r="AU834" s="174" t="s">
        <v>89</v>
      </c>
      <c r="AV834" s="14" t="s">
        <v>89</v>
      </c>
      <c r="AW834" s="14" t="s">
        <v>30</v>
      </c>
      <c r="AX834" s="14" t="s">
        <v>76</v>
      </c>
      <c r="AY834" s="174" t="s">
        <v>211</v>
      </c>
    </row>
    <row r="835" spans="1:65" s="14" customFormat="1" ht="12">
      <c r="B835" s="173"/>
      <c r="D835" s="166" t="s">
        <v>219</v>
      </c>
      <c r="E835" s="174" t="s">
        <v>1</v>
      </c>
      <c r="F835" s="175" t="s">
        <v>1431</v>
      </c>
      <c r="H835" s="176">
        <v>20.018000000000001</v>
      </c>
      <c r="I835" s="177"/>
      <c r="L835" s="173"/>
      <c r="M835" s="178"/>
      <c r="N835" s="179"/>
      <c r="O835" s="179"/>
      <c r="P835" s="179"/>
      <c r="Q835" s="179"/>
      <c r="R835" s="179"/>
      <c r="S835" s="179"/>
      <c r="T835" s="180"/>
      <c r="AT835" s="174" t="s">
        <v>219</v>
      </c>
      <c r="AU835" s="174" t="s">
        <v>89</v>
      </c>
      <c r="AV835" s="14" t="s">
        <v>89</v>
      </c>
      <c r="AW835" s="14" t="s">
        <v>30</v>
      </c>
      <c r="AX835" s="14" t="s">
        <v>76</v>
      </c>
      <c r="AY835" s="174" t="s">
        <v>211</v>
      </c>
    </row>
    <row r="836" spans="1:65" s="14" customFormat="1" ht="12">
      <c r="B836" s="173"/>
      <c r="D836" s="166" t="s">
        <v>219</v>
      </c>
      <c r="E836" s="174" t="s">
        <v>1</v>
      </c>
      <c r="F836" s="175" t="s">
        <v>1432</v>
      </c>
      <c r="H836" s="176">
        <v>0.75</v>
      </c>
      <c r="I836" s="177"/>
      <c r="L836" s="173"/>
      <c r="M836" s="178"/>
      <c r="N836" s="179"/>
      <c r="O836" s="179"/>
      <c r="P836" s="179"/>
      <c r="Q836" s="179"/>
      <c r="R836" s="179"/>
      <c r="S836" s="179"/>
      <c r="T836" s="180"/>
      <c r="AT836" s="174" t="s">
        <v>219</v>
      </c>
      <c r="AU836" s="174" t="s">
        <v>89</v>
      </c>
      <c r="AV836" s="14" t="s">
        <v>89</v>
      </c>
      <c r="AW836" s="14" t="s">
        <v>30</v>
      </c>
      <c r="AX836" s="14" t="s">
        <v>76</v>
      </c>
      <c r="AY836" s="174" t="s">
        <v>211</v>
      </c>
    </row>
    <row r="837" spans="1:65" s="15" customFormat="1" ht="12">
      <c r="B837" s="181"/>
      <c r="D837" s="166" t="s">
        <v>219</v>
      </c>
      <c r="E837" s="182" t="s">
        <v>1</v>
      </c>
      <c r="F837" s="183" t="s">
        <v>233</v>
      </c>
      <c r="H837" s="184">
        <v>25.414999999999999</v>
      </c>
      <c r="I837" s="185"/>
      <c r="L837" s="181"/>
      <c r="M837" s="186"/>
      <c r="N837" s="187"/>
      <c r="O837" s="187"/>
      <c r="P837" s="187"/>
      <c r="Q837" s="187"/>
      <c r="R837" s="187"/>
      <c r="S837" s="187"/>
      <c r="T837" s="188"/>
      <c r="AT837" s="182" t="s">
        <v>219</v>
      </c>
      <c r="AU837" s="182" t="s">
        <v>89</v>
      </c>
      <c r="AV837" s="15" t="s">
        <v>217</v>
      </c>
      <c r="AW837" s="15" t="s">
        <v>30</v>
      </c>
      <c r="AX837" s="15" t="s">
        <v>83</v>
      </c>
      <c r="AY837" s="182" t="s">
        <v>211</v>
      </c>
    </row>
    <row r="838" spans="1:65" s="12" customFormat="1" ht="23" customHeight="1">
      <c r="B838" s="137"/>
      <c r="D838" s="138" t="s">
        <v>75</v>
      </c>
      <c r="E838" s="148" t="s">
        <v>1433</v>
      </c>
      <c r="F838" s="148" t="s">
        <v>1434</v>
      </c>
      <c r="I838" s="140"/>
      <c r="J838" s="149">
        <f>BK838</f>
        <v>0</v>
      </c>
      <c r="L838" s="137"/>
      <c r="M838" s="142"/>
      <c r="N838" s="143"/>
      <c r="O838" s="143"/>
      <c r="P838" s="144">
        <f>SUM(P839:P847)</f>
        <v>0</v>
      </c>
      <c r="Q838" s="143"/>
      <c r="R838" s="144">
        <f>SUM(R839:R847)</f>
        <v>0.20009705999999999</v>
      </c>
      <c r="S838" s="143"/>
      <c r="T838" s="145">
        <f>SUM(T839:T847)</f>
        <v>0</v>
      </c>
      <c r="AR838" s="138" t="s">
        <v>89</v>
      </c>
      <c r="AT838" s="146" t="s">
        <v>75</v>
      </c>
      <c r="AU838" s="146" t="s">
        <v>83</v>
      </c>
      <c r="AY838" s="138" t="s">
        <v>211</v>
      </c>
      <c r="BK838" s="147">
        <f>SUM(BK839:BK847)</f>
        <v>0</v>
      </c>
    </row>
    <row r="839" spans="1:65" s="2" customFormat="1" ht="24.25" customHeight="1">
      <c r="A839" s="32"/>
      <c r="B839" s="150"/>
      <c r="C839" s="151" t="s">
        <v>1435</v>
      </c>
      <c r="D839" s="151" t="s">
        <v>213</v>
      </c>
      <c r="E839" s="152" t="s">
        <v>1436</v>
      </c>
      <c r="F839" s="153" t="s">
        <v>1437</v>
      </c>
      <c r="G839" s="154" t="s">
        <v>582</v>
      </c>
      <c r="H839" s="155">
        <v>120</v>
      </c>
      <c r="I839" s="156"/>
      <c r="J839" s="155">
        <f>ROUND(I839*H839,3)</f>
        <v>0</v>
      </c>
      <c r="K839" s="157"/>
      <c r="L839" s="33"/>
      <c r="M839" s="158" t="s">
        <v>1</v>
      </c>
      <c r="N839" s="159" t="s">
        <v>42</v>
      </c>
      <c r="O839" s="58"/>
      <c r="P839" s="160">
        <f>O839*H839</f>
        <v>0</v>
      </c>
      <c r="Q839" s="160">
        <v>0</v>
      </c>
      <c r="R839" s="160">
        <f>Q839*H839</f>
        <v>0</v>
      </c>
      <c r="S839" s="160">
        <v>0</v>
      </c>
      <c r="T839" s="161">
        <f>S839*H839</f>
        <v>0</v>
      </c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R839" s="162" t="s">
        <v>315</v>
      </c>
      <c r="AT839" s="162" t="s">
        <v>213</v>
      </c>
      <c r="AU839" s="162" t="s">
        <v>89</v>
      </c>
      <c r="AY839" s="17" t="s">
        <v>211</v>
      </c>
      <c r="BE839" s="163">
        <f>IF(N839="základná",J839,0)</f>
        <v>0</v>
      </c>
      <c r="BF839" s="163">
        <f>IF(N839="znížená",J839,0)</f>
        <v>0</v>
      </c>
      <c r="BG839" s="163">
        <f>IF(N839="zákl. prenesená",J839,0)</f>
        <v>0</v>
      </c>
      <c r="BH839" s="163">
        <f>IF(N839="zníž. prenesená",J839,0)</f>
        <v>0</v>
      </c>
      <c r="BI839" s="163">
        <f>IF(N839="nulová",J839,0)</f>
        <v>0</v>
      </c>
      <c r="BJ839" s="17" t="s">
        <v>89</v>
      </c>
      <c r="BK839" s="164">
        <f>ROUND(I839*H839,3)</f>
        <v>0</v>
      </c>
      <c r="BL839" s="17" t="s">
        <v>315</v>
      </c>
      <c r="BM839" s="162" t="s">
        <v>1438</v>
      </c>
    </row>
    <row r="840" spans="1:65" s="14" customFormat="1" ht="12">
      <c r="B840" s="173"/>
      <c r="D840" s="166" t="s">
        <v>219</v>
      </c>
      <c r="E840" s="174" t="s">
        <v>1</v>
      </c>
      <c r="F840" s="175" t="s">
        <v>939</v>
      </c>
      <c r="H840" s="176">
        <v>120</v>
      </c>
      <c r="I840" s="177"/>
      <c r="L840" s="173"/>
      <c r="M840" s="178"/>
      <c r="N840" s="179"/>
      <c r="O840" s="179"/>
      <c r="P840" s="179"/>
      <c r="Q840" s="179"/>
      <c r="R840" s="179"/>
      <c r="S840" s="179"/>
      <c r="T840" s="180"/>
      <c r="AT840" s="174" t="s">
        <v>219</v>
      </c>
      <c r="AU840" s="174" t="s">
        <v>89</v>
      </c>
      <c r="AV840" s="14" t="s">
        <v>89</v>
      </c>
      <c r="AW840" s="14" t="s">
        <v>30</v>
      </c>
      <c r="AX840" s="14" t="s">
        <v>83</v>
      </c>
      <c r="AY840" s="174" t="s">
        <v>211</v>
      </c>
    </row>
    <row r="841" spans="1:65" s="2" customFormat="1" ht="24.25" customHeight="1">
      <c r="A841" s="32"/>
      <c r="B841" s="150"/>
      <c r="C841" s="151" t="s">
        <v>1439</v>
      </c>
      <c r="D841" s="151" t="s">
        <v>213</v>
      </c>
      <c r="E841" s="152" t="s">
        <v>1440</v>
      </c>
      <c r="F841" s="153" t="s">
        <v>1441</v>
      </c>
      <c r="G841" s="154" t="s">
        <v>216</v>
      </c>
      <c r="H841" s="155">
        <v>465.34199999999998</v>
      </c>
      <c r="I841" s="156"/>
      <c r="J841" s="155">
        <f>ROUND(I841*H841,3)</f>
        <v>0</v>
      </c>
      <c r="K841" s="157"/>
      <c r="L841" s="33"/>
      <c r="M841" s="158" t="s">
        <v>1</v>
      </c>
      <c r="N841" s="159" t="s">
        <v>42</v>
      </c>
      <c r="O841" s="58"/>
      <c r="P841" s="160">
        <f>O841*H841</f>
        <v>0</v>
      </c>
      <c r="Q841" s="160">
        <v>1E-4</v>
      </c>
      <c r="R841" s="160">
        <f>Q841*H841</f>
        <v>4.6534199999999998E-2</v>
      </c>
      <c r="S841" s="160">
        <v>0</v>
      </c>
      <c r="T841" s="161">
        <f>S841*H841</f>
        <v>0</v>
      </c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R841" s="162" t="s">
        <v>315</v>
      </c>
      <c r="AT841" s="162" t="s">
        <v>213</v>
      </c>
      <c r="AU841" s="162" t="s">
        <v>89</v>
      </c>
      <c r="AY841" s="17" t="s">
        <v>211</v>
      </c>
      <c r="BE841" s="163">
        <f>IF(N841="základná",J841,0)</f>
        <v>0</v>
      </c>
      <c r="BF841" s="163">
        <f>IF(N841="znížená",J841,0)</f>
        <v>0</v>
      </c>
      <c r="BG841" s="163">
        <f>IF(N841="zákl. prenesená",J841,0)</f>
        <v>0</v>
      </c>
      <c r="BH841" s="163">
        <f>IF(N841="zníž. prenesená",J841,0)</f>
        <v>0</v>
      </c>
      <c r="BI841" s="163">
        <f>IF(N841="nulová",J841,0)</f>
        <v>0</v>
      </c>
      <c r="BJ841" s="17" t="s">
        <v>89</v>
      </c>
      <c r="BK841" s="164">
        <f>ROUND(I841*H841,3)</f>
        <v>0</v>
      </c>
      <c r="BL841" s="17" t="s">
        <v>315</v>
      </c>
      <c r="BM841" s="162" t="s">
        <v>1442</v>
      </c>
    </row>
    <row r="842" spans="1:65" s="14" customFormat="1" ht="12">
      <c r="B842" s="173"/>
      <c r="D842" s="166" t="s">
        <v>219</v>
      </c>
      <c r="E842" s="174" t="s">
        <v>1</v>
      </c>
      <c r="F842" s="175" t="s">
        <v>143</v>
      </c>
      <c r="H842" s="176">
        <v>139.32</v>
      </c>
      <c r="I842" s="177"/>
      <c r="L842" s="173"/>
      <c r="M842" s="178"/>
      <c r="N842" s="179"/>
      <c r="O842" s="179"/>
      <c r="P842" s="179"/>
      <c r="Q842" s="179"/>
      <c r="R842" s="179"/>
      <c r="S842" s="179"/>
      <c r="T842" s="180"/>
      <c r="AT842" s="174" t="s">
        <v>219</v>
      </c>
      <c r="AU842" s="174" t="s">
        <v>89</v>
      </c>
      <c r="AV842" s="14" t="s">
        <v>89</v>
      </c>
      <c r="AW842" s="14" t="s">
        <v>30</v>
      </c>
      <c r="AX842" s="14" t="s">
        <v>76</v>
      </c>
      <c r="AY842" s="174" t="s">
        <v>211</v>
      </c>
    </row>
    <row r="843" spans="1:65" s="14" customFormat="1" ht="12">
      <c r="B843" s="173"/>
      <c r="D843" s="166" t="s">
        <v>219</v>
      </c>
      <c r="E843" s="174" t="s">
        <v>1</v>
      </c>
      <c r="F843" s="175" t="s">
        <v>1443</v>
      </c>
      <c r="H843" s="176">
        <v>402.38200000000001</v>
      </c>
      <c r="I843" s="177"/>
      <c r="L843" s="173"/>
      <c r="M843" s="178"/>
      <c r="N843" s="179"/>
      <c r="O843" s="179"/>
      <c r="P843" s="179"/>
      <c r="Q843" s="179"/>
      <c r="R843" s="179"/>
      <c r="S843" s="179"/>
      <c r="T843" s="180"/>
      <c r="AT843" s="174" t="s">
        <v>219</v>
      </c>
      <c r="AU843" s="174" t="s">
        <v>89</v>
      </c>
      <c r="AV843" s="14" t="s">
        <v>89</v>
      </c>
      <c r="AW843" s="14" t="s">
        <v>30</v>
      </c>
      <c r="AX843" s="14" t="s">
        <v>76</v>
      </c>
      <c r="AY843" s="174" t="s">
        <v>211</v>
      </c>
    </row>
    <row r="844" spans="1:65" s="14" customFormat="1" ht="12">
      <c r="B844" s="173"/>
      <c r="D844" s="166" t="s">
        <v>219</v>
      </c>
      <c r="E844" s="174" t="s">
        <v>1</v>
      </c>
      <c r="F844" s="175" t="s">
        <v>1444</v>
      </c>
      <c r="H844" s="176">
        <v>-76.36</v>
      </c>
      <c r="I844" s="177"/>
      <c r="L844" s="173"/>
      <c r="M844" s="178"/>
      <c r="N844" s="179"/>
      <c r="O844" s="179"/>
      <c r="P844" s="179"/>
      <c r="Q844" s="179"/>
      <c r="R844" s="179"/>
      <c r="S844" s="179"/>
      <c r="T844" s="180"/>
      <c r="AT844" s="174" t="s">
        <v>219</v>
      </c>
      <c r="AU844" s="174" t="s">
        <v>89</v>
      </c>
      <c r="AV844" s="14" t="s">
        <v>89</v>
      </c>
      <c r="AW844" s="14" t="s">
        <v>30</v>
      </c>
      <c r="AX844" s="14" t="s">
        <v>76</v>
      </c>
      <c r="AY844" s="174" t="s">
        <v>211</v>
      </c>
    </row>
    <row r="845" spans="1:65" s="15" customFormat="1" ht="12">
      <c r="B845" s="181"/>
      <c r="D845" s="166" t="s">
        <v>219</v>
      </c>
      <c r="E845" s="182" t="s">
        <v>151</v>
      </c>
      <c r="F845" s="183" t="s">
        <v>233</v>
      </c>
      <c r="H845" s="184">
        <v>465.34199999999998</v>
      </c>
      <c r="I845" s="185"/>
      <c r="L845" s="181"/>
      <c r="M845" s="186"/>
      <c r="N845" s="187"/>
      <c r="O845" s="187"/>
      <c r="P845" s="187"/>
      <c r="Q845" s="187"/>
      <c r="R845" s="187"/>
      <c r="S845" s="187"/>
      <c r="T845" s="188"/>
      <c r="AT845" s="182" t="s">
        <v>219</v>
      </c>
      <c r="AU845" s="182" t="s">
        <v>89</v>
      </c>
      <c r="AV845" s="15" t="s">
        <v>217</v>
      </c>
      <c r="AW845" s="15" t="s">
        <v>30</v>
      </c>
      <c r="AX845" s="15" t="s">
        <v>83</v>
      </c>
      <c r="AY845" s="182" t="s">
        <v>211</v>
      </c>
    </row>
    <row r="846" spans="1:65" s="2" customFormat="1" ht="38" customHeight="1">
      <c r="A846" s="32"/>
      <c r="B846" s="150"/>
      <c r="C846" s="151" t="s">
        <v>1445</v>
      </c>
      <c r="D846" s="151" t="s">
        <v>213</v>
      </c>
      <c r="E846" s="152" t="s">
        <v>1446</v>
      </c>
      <c r="F846" s="153" t="s">
        <v>1447</v>
      </c>
      <c r="G846" s="154" t="s">
        <v>216</v>
      </c>
      <c r="H846" s="155">
        <v>465.34199999999998</v>
      </c>
      <c r="I846" s="156"/>
      <c r="J846" s="155">
        <f>ROUND(I846*H846,3)</f>
        <v>0</v>
      </c>
      <c r="K846" s="157"/>
      <c r="L846" s="33"/>
      <c r="M846" s="158" t="s">
        <v>1</v>
      </c>
      <c r="N846" s="159" t="s">
        <v>42</v>
      </c>
      <c r="O846" s="58"/>
      <c r="P846" s="160">
        <f>O846*H846</f>
        <v>0</v>
      </c>
      <c r="Q846" s="160">
        <v>3.3E-4</v>
      </c>
      <c r="R846" s="160">
        <f>Q846*H846</f>
        <v>0.15356286</v>
      </c>
      <c r="S846" s="160">
        <v>0</v>
      </c>
      <c r="T846" s="161">
        <f>S846*H846</f>
        <v>0</v>
      </c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R846" s="162" t="s">
        <v>315</v>
      </c>
      <c r="AT846" s="162" t="s">
        <v>213</v>
      </c>
      <c r="AU846" s="162" t="s">
        <v>89</v>
      </c>
      <c r="AY846" s="17" t="s">
        <v>211</v>
      </c>
      <c r="BE846" s="163">
        <f>IF(N846="základná",J846,0)</f>
        <v>0</v>
      </c>
      <c r="BF846" s="163">
        <f>IF(N846="znížená",J846,0)</f>
        <v>0</v>
      </c>
      <c r="BG846" s="163">
        <f>IF(N846="zákl. prenesená",J846,0)</f>
        <v>0</v>
      </c>
      <c r="BH846" s="163">
        <f>IF(N846="zníž. prenesená",J846,0)</f>
        <v>0</v>
      </c>
      <c r="BI846" s="163">
        <f>IF(N846="nulová",J846,0)</f>
        <v>0</v>
      </c>
      <c r="BJ846" s="17" t="s">
        <v>89</v>
      </c>
      <c r="BK846" s="164">
        <f>ROUND(I846*H846,3)</f>
        <v>0</v>
      </c>
      <c r="BL846" s="17" t="s">
        <v>315</v>
      </c>
      <c r="BM846" s="162" t="s">
        <v>1448</v>
      </c>
    </row>
    <row r="847" spans="1:65" s="14" customFormat="1" ht="12">
      <c r="B847" s="173"/>
      <c r="D847" s="166" t="s">
        <v>219</v>
      </c>
      <c r="E847" s="174" t="s">
        <v>1</v>
      </c>
      <c r="F847" s="175" t="s">
        <v>151</v>
      </c>
      <c r="H847" s="176">
        <v>465.34199999999998</v>
      </c>
      <c r="I847" s="177"/>
      <c r="L847" s="173"/>
      <c r="M847" s="178"/>
      <c r="N847" s="179"/>
      <c r="O847" s="179"/>
      <c r="P847" s="179"/>
      <c r="Q847" s="179"/>
      <c r="R847" s="179"/>
      <c r="S847" s="179"/>
      <c r="T847" s="180"/>
      <c r="AT847" s="174" t="s">
        <v>219</v>
      </c>
      <c r="AU847" s="174" t="s">
        <v>89</v>
      </c>
      <c r="AV847" s="14" t="s">
        <v>89</v>
      </c>
      <c r="AW847" s="14" t="s">
        <v>30</v>
      </c>
      <c r="AX847" s="14" t="s">
        <v>83</v>
      </c>
      <c r="AY847" s="174" t="s">
        <v>211</v>
      </c>
    </row>
    <row r="848" spans="1:65" s="12" customFormat="1" ht="26" customHeight="1">
      <c r="B848" s="137"/>
      <c r="D848" s="138" t="s">
        <v>75</v>
      </c>
      <c r="E848" s="139" t="s">
        <v>1449</v>
      </c>
      <c r="F848" s="139" t="s">
        <v>1450</v>
      </c>
      <c r="I848" s="140"/>
      <c r="J848" s="141">
        <f>BK848</f>
        <v>0</v>
      </c>
      <c r="L848" s="137"/>
      <c r="M848" s="142"/>
      <c r="N848" s="143"/>
      <c r="O848" s="143"/>
      <c r="P848" s="144">
        <f>SUM(P849:P854)</f>
        <v>0</v>
      </c>
      <c r="Q848" s="143"/>
      <c r="R848" s="144">
        <f>SUM(R849:R854)</f>
        <v>0</v>
      </c>
      <c r="S848" s="143"/>
      <c r="T848" s="145">
        <f>SUM(T849:T854)</f>
        <v>0</v>
      </c>
      <c r="AR848" s="138" t="s">
        <v>217</v>
      </c>
      <c r="AT848" s="146" t="s">
        <v>75</v>
      </c>
      <c r="AU848" s="146" t="s">
        <v>76</v>
      </c>
      <c r="AY848" s="138" t="s">
        <v>211</v>
      </c>
      <c r="BK848" s="147">
        <f>SUM(BK849:BK854)</f>
        <v>0</v>
      </c>
    </row>
    <row r="849" spans="1:65" s="2" customFormat="1" ht="24.25" customHeight="1">
      <c r="A849" s="32"/>
      <c r="B849" s="150"/>
      <c r="C849" s="151" t="s">
        <v>1451</v>
      </c>
      <c r="D849" s="151" t="s">
        <v>213</v>
      </c>
      <c r="E849" s="152" t="s">
        <v>1452</v>
      </c>
      <c r="F849" s="153" t="s">
        <v>1453</v>
      </c>
      <c r="G849" s="154" t="s">
        <v>1454</v>
      </c>
      <c r="H849" s="155">
        <v>32</v>
      </c>
      <c r="I849" s="156"/>
      <c r="J849" s="155">
        <f>ROUND(I849*H849,3)</f>
        <v>0</v>
      </c>
      <c r="K849" s="157"/>
      <c r="L849" s="33"/>
      <c r="M849" s="158" t="s">
        <v>1</v>
      </c>
      <c r="N849" s="159" t="s">
        <v>42</v>
      </c>
      <c r="O849" s="58"/>
      <c r="P849" s="160">
        <f>O849*H849</f>
        <v>0</v>
      </c>
      <c r="Q849" s="160">
        <v>0</v>
      </c>
      <c r="R849" s="160">
        <f>Q849*H849</f>
        <v>0</v>
      </c>
      <c r="S849" s="160">
        <v>0</v>
      </c>
      <c r="T849" s="161">
        <f>S849*H849</f>
        <v>0</v>
      </c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R849" s="162" t="s">
        <v>1455</v>
      </c>
      <c r="AT849" s="162" t="s">
        <v>213</v>
      </c>
      <c r="AU849" s="162" t="s">
        <v>83</v>
      </c>
      <c r="AY849" s="17" t="s">
        <v>211</v>
      </c>
      <c r="BE849" s="163">
        <f>IF(N849="základná",J849,0)</f>
        <v>0</v>
      </c>
      <c r="BF849" s="163">
        <f>IF(N849="znížená",J849,0)</f>
        <v>0</v>
      </c>
      <c r="BG849" s="163">
        <f>IF(N849="zákl. prenesená",J849,0)</f>
        <v>0</v>
      </c>
      <c r="BH849" s="163">
        <f>IF(N849="zníž. prenesená",J849,0)</f>
        <v>0</v>
      </c>
      <c r="BI849" s="163">
        <f>IF(N849="nulová",J849,0)</f>
        <v>0</v>
      </c>
      <c r="BJ849" s="17" t="s">
        <v>89</v>
      </c>
      <c r="BK849" s="164">
        <f>ROUND(I849*H849,3)</f>
        <v>0</v>
      </c>
      <c r="BL849" s="17" t="s">
        <v>1455</v>
      </c>
      <c r="BM849" s="162" t="s">
        <v>1456</v>
      </c>
    </row>
    <row r="850" spans="1:65" s="13" customFormat="1" ht="24">
      <c r="B850" s="165"/>
      <c r="D850" s="166" t="s">
        <v>219</v>
      </c>
      <c r="E850" s="167" t="s">
        <v>1</v>
      </c>
      <c r="F850" s="168" t="s">
        <v>1457</v>
      </c>
      <c r="H850" s="167" t="s">
        <v>1</v>
      </c>
      <c r="I850" s="169"/>
      <c r="L850" s="165"/>
      <c r="M850" s="170"/>
      <c r="N850" s="171"/>
      <c r="O850" s="171"/>
      <c r="P850" s="171"/>
      <c r="Q850" s="171"/>
      <c r="R850" s="171"/>
      <c r="S850" s="171"/>
      <c r="T850" s="172"/>
      <c r="AT850" s="167" t="s">
        <v>219</v>
      </c>
      <c r="AU850" s="167" t="s">
        <v>83</v>
      </c>
      <c r="AV850" s="13" t="s">
        <v>83</v>
      </c>
      <c r="AW850" s="13" t="s">
        <v>30</v>
      </c>
      <c r="AX850" s="13" t="s">
        <v>76</v>
      </c>
      <c r="AY850" s="167" t="s">
        <v>211</v>
      </c>
    </row>
    <row r="851" spans="1:65" s="14" customFormat="1" ht="12">
      <c r="B851" s="173"/>
      <c r="D851" s="166" t="s">
        <v>219</v>
      </c>
      <c r="E851" s="174" t="s">
        <v>1</v>
      </c>
      <c r="F851" s="175" t="s">
        <v>1458</v>
      </c>
      <c r="H851" s="176">
        <v>24</v>
      </c>
      <c r="I851" s="177"/>
      <c r="L851" s="173"/>
      <c r="M851" s="178"/>
      <c r="N851" s="179"/>
      <c r="O851" s="179"/>
      <c r="P851" s="179"/>
      <c r="Q851" s="179"/>
      <c r="R851" s="179"/>
      <c r="S851" s="179"/>
      <c r="T851" s="180"/>
      <c r="AT851" s="174" t="s">
        <v>219</v>
      </c>
      <c r="AU851" s="174" t="s">
        <v>83</v>
      </c>
      <c r="AV851" s="14" t="s">
        <v>89</v>
      </c>
      <c r="AW851" s="14" t="s">
        <v>30</v>
      </c>
      <c r="AX851" s="14" t="s">
        <v>76</v>
      </c>
      <c r="AY851" s="174" t="s">
        <v>211</v>
      </c>
    </row>
    <row r="852" spans="1:65" s="13" customFormat="1" ht="24">
      <c r="B852" s="165"/>
      <c r="D852" s="166" t="s">
        <v>219</v>
      </c>
      <c r="E852" s="167" t="s">
        <v>1</v>
      </c>
      <c r="F852" s="168" t="s">
        <v>1459</v>
      </c>
      <c r="H852" s="167" t="s">
        <v>1</v>
      </c>
      <c r="I852" s="169"/>
      <c r="L852" s="165"/>
      <c r="M852" s="170"/>
      <c r="N852" s="171"/>
      <c r="O852" s="171"/>
      <c r="P852" s="171"/>
      <c r="Q852" s="171"/>
      <c r="R852" s="171"/>
      <c r="S852" s="171"/>
      <c r="T852" s="172"/>
      <c r="AT852" s="167" t="s">
        <v>219</v>
      </c>
      <c r="AU852" s="167" t="s">
        <v>83</v>
      </c>
      <c r="AV852" s="13" t="s">
        <v>83</v>
      </c>
      <c r="AW852" s="13" t="s">
        <v>30</v>
      </c>
      <c r="AX852" s="13" t="s">
        <v>76</v>
      </c>
      <c r="AY852" s="167" t="s">
        <v>211</v>
      </c>
    </row>
    <row r="853" spans="1:65" s="14" customFormat="1" ht="12">
      <c r="B853" s="173"/>
      <c r="D853" s="166" t="s">
        <v>219</v>
      </c>
      <c r="E853" s="174" t="s">
        <v>1</v>
      </c>
      <c r="F853" s="175" t="s">
        <v>140</v>
      </c>
      <c r="H853" s="176">
        <v>8</v>
      </c>
      <c r="I853" s="177"/>
      <c r="L853" s="173"/>
      <c r="M853" s="178"/>
      <c r="N853" s="179"/>
      <c r="O853" s="179"/>
      <c r="P853" s="179"/>
      <c r="Q853" s="179"/>
      <c r="R853" s="179"/>
      <c r="S853" s="179"/>
      <c r="T853" s="180"/>
      <c r="AT853" s="174" t="s">
        <v>219</v>
      </c>
      <c r="AU853" s="174" t="s">
        <v>83</v>
      </c>
      <c r="AV853" s="14" t="s">
        <v>89</v>
      </c>
      <c r="AW853" s="14" t="s">
        <v>30</v>
      </c>
      <c r="AX853" s="14" t="s">
        <v>76</v>
      </c>
      <c r="AY853" s="174" t="s">
        <v>211</v>
      </c>
    </row>
    <row r="854" spans="1:65" s="15" customFormat="1" ht="12">
      <c r="B854" s="181"/>
      <c r="D854" s="166" t="s">
        <v>219</v>
      </c>
      <c r="E854" s="182" t="s">
        <v>1</v>
      </c>
      <c r="F854" s="183" t="s">
        <v>233</v>
      </c>
      <c r="H854" s="184">
        <v>32</v>
      </c>
      <c r="I854" s="185"/>
      <c r="L854" s="181"/>
      <c r="M854" s="186"/>
      <c r="N854" s="187"/>
      <c r="O854" s="187"/>
      <c r="P854" s="187"/>
      <c r="Q854" s="187"/>
      <c r="R854" s="187"/>
      <c r="S854" s="187"/>
      <c r="T854" s="188"/>
      <c r="AT854" s="182" t="s">
        <v>219</v>
      </c>
      <c r="AU854" s="182" t="s">
        <v>83</v>
      </c>
      <c r="AV854" s="15" t="s">
        <v>217</v>
      </c>
      <c r="AW854" s="15" t="s">
        <v>30</v>
      </c>
      <c r="AX854" s="15" t="s">
        <v>83</v>
      </c>
      <c r="AY854" s="182" t="s">
        <v>211</v>
      </c>
    </row>
    <row r="855" spans="1:65" s="12" customFormat="1" ht="26" customHeight="1">
      <c r="B855" s="137"/>
      <c r="D855" s="138" t="s">
        <v>75</v>
      </c>
      <c r="E855" s="139" t="s">
        <v>1460</v>
      </c>
      <c r="F855" s="139" t="s">
        <v>1461</v>
      </c>
      <c r="I855" s="140"/>
      <c r="J855" s="141">
        <f>BK855</f>
        <v>0</v>
      </c>
      <c r="L855" s="137"/>
      <c r="M855" s="142"/>
      <c r="N855" s="143"/>
      <c r="O855" s="143"/>
      <c r="P855" s="144">
        <f>P856</f>
        <v>0</v>
      </c>
      <c r="Q855" s="143"/>
      <c r="R855" s="144">
        <f>R856</f>
        <v>0</v>
      </c>
      <c r="S855" s="143"/>
      <c r="T855" s="145">
        <f>T856</f>
        <v>0</v>
      </c>
      <c r="AR855" s="138" t="s">
        <v>244</v>
      </c>
      <c r="AT855" s="146" t="s">
        <v>75</v>
      </c>
      <c r="AU855" s="146" t="s">
        <v>76</v>
      </c>
      <c r="AY855" s="138" t="s">
        <v>211</v>
      </c>
      <c r="BK855" s="147">
        <f>BK856</f>
        <v>0</v>
      </c>
    </row>
    <row r="856" spans="1:65" s="12" customFormat="1" ht="23" customHeight="1">
      <c r="B856" s="137"/>
      <c r="D856" s="138" t="s">
        <v>75</v>
      </c>
      <c r="E856" s="148" t="s">
        <v>1462</v>
      </c>
      <c r="F856" s="148" t="s">
        <v>1463</v>
      </c>
      <c r="I856" s="140"/>
      <c r="J856" s="149">
        <f>BK856</f>
        <v>0</v>
      </c>
      <c r="L856" s="137"/>
      <c r="M856" s="142"/>
      <c r="N856" s="143"/>
      <c r="O856" s="143"/>
      <c r="P856" s="144">
        <f>P857</f>
        <v>0</v>
      </c>
      <c r="Q856" s="143"/>
      <c r="R856" s="144">
        <f>R857</f>
        <v>0</v>
      </c>
      <c r="S856" s="143"/>
      <c r="T856" s="145">
        <f>T857</f>
        <v>0</v>
      </c>
      <c r="AR856" s="138" t="s">
        <v>244</v>
      </c>
      <c r="AT856" s="146" t="s">
        <v>75</v>
      </c>
      <c r="AU856" s="146" t="s">
        <v>83</v>
      </c>
      <c r="AY856" s="138" t="s">
        <v>211</v>
      </c>
      <c r="BK856" s="147">
        <f>BK857</f>
        <v>0</v>
      </c>
    </row>
    <row r="857" spans="1:65" s="2" customFormat="1" ht="14.5" customHeight="1">
      <c r="A857" s="32"/>
      <c r="B857" s="150"/>
      <c r="C857" s="151" t="s">
        <v>1464</v>
      </c>
      <c r="D857" s="151" t="s">
        <v>213</v>
      </c>
      <c r="E857" s="152" t="s">
        <v>1465</v>
      </c>
      <c r="F857" s="153" t="s">
        <v>1466</v>
      </c>
      <c r="G857" s="154" t="s">
        <v>893</v>
      </c>
      <c r="H857" s="156"/>
      <c r="I857" s="156"/>
      <c r="J857" s="155">
        <f>ROUND(I857*H857,3)</f>
        <v>0</v>
      </c>
      <c r="K857" s="157"/>
      <c r="L857" s="33"/>
      <c r="M857" s="199" t="s">
        <v>1</v>
      </c>
      <c r="N857" s="200" t="s">
        <v>42</v>
      </c>
      <c r="O857" s="201"/>
      <c r="P857" s="202">
        <f>O857*H857</f>
        <v>0</v>
      </c>
      <c r="Q857" s="202">
        <v>0</v>
      </c>
      <c r="R857" s="202">
        <f>Q857*H857</f>
        <v>0</v>
      </c>
      <c r="S857" s="202">
        <v>0</v>
      </c>
      <c r="T857" s="203">
        <f>S857*H857</f>
        <v>0</v>
      </c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R857" s="162" t="s">
        <v>1467</v>
      </c>
      <c r="AT857" s="162" t="s">
        <v>213</v>
      </c>
      <c r="AU857" s="162" t="s">
        <v>89</v>
      </c>
      <c r="AY857" s="17" t="s">
        <v>211</v>
      </c>
      <c r="BE857" s="163">
        <f>IF(N857="základná",J857,0)</f>
        <v>0</v>
      </c>
      <c r="BF857" s="163">
        <f>IF(N857="znížená",J857,0)</f>
        <v>0</v>
      </c>
      <c r="BG857" s="163">
        <f>IF(N857="zákl. prenesená",J857,0)</f>
        <v>0</v>
      </c>
      <c r="BH857" s="163">
        <f>IF(N857="zníž. prenesená",J857,0)</f>
        <v>0</v>
      </c>
      <c r="BI857" s="163">
        <f>IF(N857="nulová",J857,0)</f>
        <v>0</v>
      </c>
      <c r="BJ857" s="17" t="s">
        <v>89</v>
      </c>
      <c r="BK857" s="164">
        <f>ROUND(I857*H857,3)</f>
        <v>0</v>
      </c>
      <c r="BL857" s="17" t="s">
        <v>1467</v>
      </c>
      <c r="BM857" s="162" t="s">
        <v>1468</v>
      </c>
    </row>
    <row r="858" spans="1:65" s="2" customFormat="1" ht="7" customHeight="1">
      <c r="A858" s="32"/>
      <c r="B858" s="47"/>
      <c r="C858" s="48"/>
      <c r="D858" s="48"/>
      <c r="E858" s="48"/>
      <c r="F858" s="48"/>
      <c r="G858" s="48"/>
      <c r="H858" s="48"/>
      <c r="I858" s="48"/>
      <c r="J858" s="48"/>
      <c r="K858" s="48"/>
      <c r="L858" s="33"/>
      <c r="M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</row>
  </sheetData>
  <autoFilter ref="C146:K857" xr:uid="{00000000-0009-0000-0000-000001000000}"/>
  <mergeCells count="12">
    <mergeCell ref="E139:H139"/>
    <mergeCell ref="L2:V2"/>
    <mergeCell ref="E85:H85"/>
    <mergeCell ref="E87:H87"/>
    <mergeCell ref="E89:H89"/>
    <mergeCell ref="E135:H135"/>
    <mergeCell ref="E137:H13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09"/>
  <sheetViews>
    <sheetView showGridLines="0" workbookViewId="0"/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93</v>
      </c>
    </row>
    <row r="3" spans="1:4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1:46" s="1" customFormat="1" ht="25" customHeight="1">
      <c r="B4" s="20"/>
      <c r="D4" s="21" t="s">
        <v>111</v>
      </c>
      <c r="L4" s="20"/>
      <c r="M4" s="99" t="s">
        <v>9</v>
      </c>
      <c r="AT4" s="17" t="s">
        <v>3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61" t="str">
        <f>'Rekapitulácia stavby'!K6</f>
        <v>Základná škola s materskou školou Ružindol</v>
      </c>
      <c r="F7" s="262"/>
      <c r="G7" s="262"/>
      <c r="H7" s="262"/>
      <c r="L7" s="20"/>
    </row>
    <row r="8" spans="1:46" s="1" customFormat="1" ht="12" customHeight="1">
      <c r="B8" s="20"/>
      <c r="D8" s="27" t="s">
        <v>120</v>
      </c>
      <c r="L8" s="20"/>
    </row>
    <row r="9" spans="1:46" s="2" customFormat="1" ht="16.5" customHeight="1">
      <c r="A9" s="32"/>
      <c r="B9" s="33"/>
      <c r="C9" s="32"/>
      <c r="D9" s="32"/>
      <c r="E9" s="261" t="s">
        <v>122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125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51" t="s">
        <v>1469</v>
      </c>
      <c r="F11" s="260"/>
      <c r="G11" s="260"/>
      <c r="H11" s="260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16</v>
      </c>
      <c r="E13" s="32"/>
      <c r="F13" s="25" t="s">
        <v>94</v>
      </c>
      <c r="G13" s="32"/>
      <c r="H13" s="32"/>
      <c r="I13" s="27" t="s">
        <v>17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18</v>
      </c>
      <c r="E14" s="32"/>
      <c r="F14" s="25" t="s">
        <v>94</v>
      </c>
      <c r="G14" s="32"/>
      <c r="H14" s="32"/>
      <c r="I14" s="27" t="s">
        <v>20</v>
      </c>
      <c r="J14" s="55" t="str">
        <f>'Rekapitulácia stavby'!AN8</f>
        <v>12. 10. 2020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94</v>
      </c>
      <c r="F17" s="32"/>
      <c r="G17" s="32"/>
      <c r="H17" s="32"/>
      <c r="I17" s="27" t="s">
        <v>25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7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63" t="str">
        <f>'Rekapitulácia stavby'!E14</f>
        <v>Vyplň údaj</v>
      </c>
      <c r="F20" s="229"/>
      <c r="G20" s="229"/>
      <c r="H20" s="229"/>
      <c r="I20" s="27" t="s">
        <v>25</v>
      </c>
      <c r="J20" s="28" t="str">
        <f>'Rekapitulácia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7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94</v>
      </c>
      <c r="F23" s="32"/>
      <c r="G23" s="32"/>
      <c r="H23" s="32"/>
      <c r="I23" s="27" t="s">
        <v>25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7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32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1470</v>
      </c>
      <c r="F26" s="32"/>
      <c r="G26" s="32"/>
      <c r="H26" s="32"/>
      <c r="I26" s="27" t="s">
        <v>25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7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34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100"/>
      <c r="B29" s="101"/>
      <c r="C29" s="100"/>
      <c r="D29" s="100"/>
      <c r="E29" s="233" t="s">
        <v>1</v>
      </c>
      <c r="F29" s="233"/>
      <c r="G29" s="233"/>
      <c r="H29" s="233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7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7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25" customHeight="1">
      <c r="A32" s="32"/>
      <c r="B32" s="33"/>
      <c r="C32" s="32"/>
      <c r="D32" s="103" t="s">
        <v>36</v>
      </c>
      <c r="E32" s="32"/>
      <c r="F32" s="32"/>
      <c r="G32" s="32"/>
      <c r="H32" s="32"/>
      <c r="I32" s="32"/>
      <c r="J32" s="71">
        <f>ROUND(J131,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7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5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5" customHeight="1">
      <c r="A35" s="32"/>
      <c r="B35" s="33"/>
      <c r="C35" s="32"/>
      <c r="D35" s="104" t="s">
        <v>40</v>
      </c>
      <c r="E35" s="27" t="s">
        <v>41</v>
      </c>
      <c r="F35" s="105">
        <f>ROUND((SUM(BE131:BE208)),  2)</f>
        <v>0</v>
      </c>
      <c r="G35" s="32"/>
      <c r="H35" s="32"/>
      <c r="I35" s="106">
        <v>0.2</v>
      </c>
      <c r="J35" s="105">
        <f>ROUND(((SUM(BE131:BE208))*I35),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5" customHeight="1">
      <c r="A36" s="32"/>
      <c r="B36" s="33"/>
      <c r="C36" s="32"/>
      <c r="D36" s="32"/>
      <c r="E36" s="27" t="s">
        <v>42</v>
      </c>
      <c r="F36" s="105">
        <f>ROUND((SUM(BF131:BF208)),  2)</f>
        <v>0</v>
      </c>
      <c r="G36" s="32"/>
      <c r="H36" s="32"/>
      <c r="I36" s="106">
        <v>0.2</v>
      </c>
      <c r="J36" s="105">
        <f>ROUND(((SUM(BF131:BF208))*I36),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5" hidden="1" customHeight="1">
      <c r="A37" s="32"/>
      <c r="B37" s="33"/>
      <c r="C37" s="32"/>
      <c r="D37" s="32"/>
      <c r="E37" s="27" t="s">
        <v>43</v>
      </c>
      <c r="F37" s="105">
        <f>ROUND((SUM(BG131:BG208)),  2)</f>
        <v>0</v>
      </c>
      <c r="G37" s="32"/>
      <c r="H37" s="32"/>
      <c r="I37" s="106">
        <v>0.2</v>
      </c>
      <c r="J37" s="105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5" hidden="1" customHeight="1">
      <c r="A38" s="32"/>
      <c r="B38" s="33"/>
      <c r="C38" s="32"/>
      <c r="D38" s="32"/>
      <c r="E38" s="27" t="s">
        <v>44</v>
      </c>
      <c r="F38" s="105">
        <f>ROUND((SUM(BH131:BH208)),  2)</f>
        <v>0</v>
      </c>
      <c r="G38" s="32"/>
      <c r="H38" s="32"/>
      <c r="I38" s="106">
        <v>0.2</v>
      </c>
      <c r="J38" s="105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5" hidden="1" customHeight="1">
      <c r="A39" s="32"/>
      <c r="B39" s="33"/>
      <c r="C39" s="32"/>
      <c r="D39" s="32"/>
      <c r="E39" s="27" t="s">
        <v>45</v>
      </c>
      <c r="F39" s="105">
        <f>ROUND((SUM(BI131:BI208)),  2)</f>
        <v>0</v>
      </c>
      <c r="G39" s="32"/>
      <c r="H39" s="32"/>
      <c r="I39" s="106">
        <v>0</v>
      </c>
      <c r="J39" s="105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7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25" customHeight="1">
      <c r="A41" s="32"/>
      <c r="B41" s="33"/>
      <c r="C41" s="107"/>
      <c r="D41" s="108" t="s">
        <v>46</v>
      </c>
      <c r="E41" s="60"/>
      <c r="F41" s="60"/>
      <c r="G41" s="109" t="s">
        <v>47</v>
      </c>
      <c r="H41" s="110" t="s">
        <v>48</v>
      </c>
      <c r="I41" s="60"/>
      <c r="J41" s="111">
        <f>SUM(J32:J39)</f>
        <v>0</v>
      </c>
      <c r="K41" s="11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5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2"/>
      <c r="B61" s="33"/>
      <c r="C61" s="32"/>
      <c r="D61" s="45" t="s">
        <v>51</v>
      </c>
      <c r="E61" s="35"/>
      <c r="F61" s="113" t="s">
        <v>52</v>
      </c>
      <c r="G61" s="45" t="s">
        <v>51</v>
      </c>
      <c r="H61" s="35"/>
      <c r="I61" s="35"/>
      <c r="J61" s="114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2"/>
      <c r="B76" s="33"/>
      <c r="C76" s="32"/>
      <c r="D76" s="45" t="s">
        <v>51</v>
      </c>
      <c r="E76" s="35"/>
      <c r="F76" s="113" t="s">
        <v>52</v>
      </c>
      <c r="G76" s="45" t="s">
        <v>51</v>
      </c>
      <c r="H76" s="35"/>
      <c r="I76" s="35"/>
      <c r="J76" s="114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7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5" customHeight="1">
      <c r="A82" s="32"/>
      <c r="B82" s="33"/>
      <c r="C82" s="21" t="s">
        <v>165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7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61" t="str">
        <f>E7</f>
        <v>Základná škola s materskou školou Ružindol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120</v>
      </c>
      <c r="L86" s="20"/>
    </row>
    <row r="87" spans="1:31" s="2" customFormat="1" ht="16.5" customHeight="1">
      <c r="A87" s="32"/>
      <c r="B87" s="33"/>
      <c r="C87" s="32"/>
      <c r="D87" s="32"/>
      <c r="E87" s="261" t="s">
        <v>122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125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51" t="str">
        <f>E11</f>
        <v>002 - Vykurovanie</v>
      </c>
      <c r="F89" s="260"/>
      <c r="G89" s="260"/>
      <c r="H89" s="260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7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18</v>
      </c>
      <c r="D91" s="32"/>
      <c r="E91" s="32"/>
      <c r="F91" s="25" t="str">
        <f>F14</f>
        <v xml:space="preserve"> </v>
      </c>
      <c r="G91" s="32"/>
      <c r="H91" s="32"/>
      <c r="I91" s="27" t="s">
        <v>20</v>
      </c>
      <c r="J91" s="55" t="str">
        <f>IF(J14="","",J14)</f>
        <v>12. 10. 2020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7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25" customHeight="1">
      <c r="A93" s="32"/>
      <c r="B93" s="33"/>
      <c r="C93" s="27" t="s">
        <v>22</v>
      </c>
      <c r="D93" s="32"/>
      <c r="E93" s="32"/>
      <c r="F93" s="25" t="str">
        <f>E17</f>
        <v xml:space="preserve"> </v>
      </c>
      <c r="G93" s="32"/>
      <c r="H93" s="32"/>
      <c r="I93" s="27" t="s">
        <v>28</v>
      </c>
      <c r="J93" s="30" t="str">
        <f>E23</f>
        <v xml:space="preserve"> 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25.75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32</v>
      </c>
      <c r="J94" s="30" t="str">
        <f>E26</f>
        <v xml:space="preserve">.                            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2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5" t="s">
        <v>166</v>
      </c>
      <c r="D96" s="107"/>
      <c r="E96" s="107"/>
      <c r="F96" s="107"/>
      <c r="G96" s="107"/>
      <c r="H96" s="107"/>
      <c r="I96" s="107"/>
      <c r="J96" s="116" t="s">
        <v>167</v>
      </c>
      <c r="K96" s="107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2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3" customHeight="1">
      <c r="A98" s="32"/>
      <c r="B98" s="33"/>
      <c r="C98" s="117" t="s">
        <v>168</v>
      </c>
      <c r="D98" s="32"/>
      <c r="E98" s="32"/>
      <c r="F98" s="32"/>
      <c r="G98" s="32"/>
      <c r="H98" s="32"/>
      <c r="I98" s="32"/>
      <c r="J98" s="71">
        <f>J131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169</v>
      </c>
    </row>
    <row r="99" spans="1:47" s="9" customFormat="1" ht="25" customHeight="1">
      <c r="B99" s="118"/>
      <c r="D99" s="119" t="s">
        <v>1471</v>
      </c>
      <c r="E99" s="120"/>
      <c r="F99" s="120"/>
      <c r="G99" s="120"/>
      <c r="H99" s="120"/>
      <c r="I99" s="120"/>
      <c r="J99" s="121">
        <f>J132</f>
        <v>0</v>
      </c>
      <c r="L99" s="118"/>
    </row>
    <row r="100" spans="1:47" s="10" customFormat="1" ht="20" customHeight="1">
      <c r="B100" s="122"/>
      <c r="D100" s="123" t="s">
        <v>1472</v>
      </c>
      <c r="E100" s="124"/>
      <c r="F100" s="124"/>
      <c r="G100" s="124"/>
      <c r="H100" s="124"/>
      <c r="I100" s="124"/>
      <c r="J100" s="125">
        <f>J133</f>
        <v>0</v>
      </c>
      <c r="L100" s="122"/>
    </row>
    <row r="101" spans="1:47" s="10" customFormat="1" ht="20" customHeight="1">
      <c r="B101" s="122"/>
      <c r="D101" s="123" t="s">
        <v>1473</v>
      </c>
      <c r="E101" s="124"/>
      <c r="F101" s="124"/>
      <c r="G101" s="124"/>
      <c r="H101" s="124"/>
      <c r="I101" s="124"/>
      <c r="J101" s="125">
        <f>J141</f>
        <v>0</v>
      </c>
      <c r="L101" s="122"/>
    </row>
    <row r="102" spans="1:47" s="10" customFormat="1" ht="20" customHeight="1">
      <c r="B102" s="122"/>
      <c r="D102" s="123" t="s">
        <v>1474</v>
      </c>
      <c r="E102" s="124"/>
      <c r="F102" s="124"/>
      <c r="G102" s="124"/>
      <c r="H102" s="124"/>
      <c r="I102" s="124"/>
      <c r="J102" s="125">
        <f>J143</f>
        <v>0</v>
      </c>
      <c r="L102" s="122"/>
    </row>
    <row r="103" spans="1:47" s="9" customFormat="1" ht="25" customHeight="1">
      <c r="B103" s="118"/>
      <c r="D103" s="119" t="s">
        <v>1475</v>
      </c>
      <c r="E103" s="120"/>
      <c r="F103" s="120"/>
      <c r="G103" s="120"/>
      <c r="H103" s="120"/>
      <c r="I103" s="120"/>
      <c r="J103" s="121">
        <f>J146</f>
        <v>0</v>
      </c>
      <c r="L103" s="118"/>
    </row>
    <row r="104" spans="1:47" s="10" customFormat="1" ht="20" customHeight="1">
      <c r="B104" s="122"/>
      <c r="D104" s="123" t="s">
        <v>1476</v>
      </c>
      <c r="E104" s="124"/>
      <c r="F104" s="124"/>
      <c r="G104" s="124"/>
      <c r="H104" s="124"/>
      <c r="I104" s="124"/>
      <c r="J104" s="125">
        <f>J147</f>
        <v>0</v>
      </c>
      <c r="L104" s="122"/>
    </row>
    <row r="105" spans="1:47" s="10" customFormat="1" ht="20" customHeight="1">
      <c r="B105" s="122"/>
      <c r="D105" s="123" t="s">
        <v>1477</v>
      </c>
      <c r="E105" s="124"/>
      <c r="F105" s="124"/>
      <c r="G105" s="124"/>
      <c r="H105" s="124"/>
      <c r="I105" s="124"/>
      <c r="J105" s="125">
        <f>J152</f>
        <v>0</v>
      </c>
      <c r="L105" s="122"/>
    </row>
    <row r="106" spans="1:47" s="10" customFormat="1" ht="20" customHeight="1">
      <c r="B106" s="122"/>
      <c r="D106" s="123" t="s">
        <v>1478</v>
      </c>
      <c r="E106" s="124"/>
      <c r="F106" s="124"/>
      <c r="G106" s="124"/>
      <c r="H106" s="124"/>
      <c r="I106" s="124"/>
      <c r="J106" s="125">
        <f>J165</f>
        <v>0</v>
      </c>
      <c r="L106" s="122"/>
    </row>
    <row r="107" spans="1:47" s="10" customFormat="1" ht="20" customHeight="1">
      <c r="B107" s="122"/>
      <c r="D107" s="123" t="s">
        <v>1479</v>
      </c>
      <c r="E107" s="124"/>
      <c r="F107" s="124"/>
      <c r="G107" s="124"/>
      <c r="H107" s="124"/>
      <c r="I107" s="124"/>
      <c r="J107" s="125">
        <f>J180</f>
        <v>0</v>
      </c>
      <c r="L107" s="122"/>
    </row>
    <row r="108" spans="1:47" s="9" customFormat="1" ht="25" customHeight="1">
      <c r="B108" s="118"/>
      <c r="D108" s="119" t="s">
        <v>1480</v>
      </c>
      <c r="E108" s="120"/>
      <c r="F108" s="120"/>
      <c r="G108" s="120"/>
      <c r="H108" s="120"/>
      <c r="I108" s="120"/>
      <c r="J108" s="121">
        <f>J204</f>
        <v>0</v>
      </c>
      <c r="L108" s="118"/>
    </row>
    <row r="109" spans="1:47" s="10" customFormat="1" ht="20" customHeight="1">
      <c r="B109" s="122"/>
      <c r="D109" s="123" t="s">
        <v>1481</v>
      </c>
      <c r="E109" s="124"/>
      <c r="F109" s="124"/>
      <c r="G109" s="124"/>
      <c r="H109" s="124"/>
      <c r="I109" s="124"/>
      <c r="J109" s="125">
        <f>J205</f>
        <v>0</v>
      </c>
      <c r="L109" s="122"/>
    </row>
    <row r="110" spans="1:47" s="2" customFormat="1" ht="21.75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7" customHeight="1">
      <c r="A111" s="32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7" customHeight="1">
      <c r="A115" s="32"/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5" customHeight="1">
      <c r="A116" s="32"/>
      <c r="B116" s="33"/>
      <c r="C116" s="21" t="s">
        <v>197</v>
      </c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7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14</v>
      </c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2"/>
      <c r="D119" s="32"/>
      <c r="E119" s="261" t="str">
        <f>E7</f>
        <v>Základná škola s materskou školou Ružindol</v>
      </c>
      <c r="F119" s="262"/>
      <c r="G119" s="262"/>
      <c r="H119" s="26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1" customFormat="1" ht="12" customHeight="1">
      <c r="B120" s="20"/>
      <c r="C120" s="27" t="s">
        <v>120</v>
      </c>
      <c r="L120" s="20"/>
    </row>
    <row r="121" spans="1:31" s="2" customFormat="1" ht="16.5" customHeight="1">
      <c r="A121" s="32"/>
      <c r="B121" s="33"/>
      <c r="C121" s="32"/>
      <c r="D121" s="32"/>
      <c r="E121" s="261" t="s">
        <v>122</v>
      </c>
      <c r="F121" s="260"/>
      <c r="G121" s="260"/>
      <c r="H121" s="260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2" customHeight="1">
      <c r="A122" s="32"/>
      <c r="B122" s="33"/>
      <c r="C122" s="27" t="s">
        <v>125</v>
      </c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6.5" customHeight="1">
      <c r="A123" s="32"/>
      <c r="B123" s="33"/>
      <c r="C123" s="32"/>
      <c r="D123" s="32"/>
      <c r="E123" s="251" t="str">
        <f>E11</f>
        <v>002 - Vykurovanie</v>
      </c>
      <c r="F123" s="260"/>
      <c r="G123" s="260"/>
      <c r="H123" s="260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7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2" customHeight="1">
      <c r="A125" s="32"/>
      <c r="B125" s="33"/>
      <c r="C125" s="27" t="s">
        <v>18</v>
      </c>
      <c r="D125" s="32"/>
      <c r="E125" s="32"/>
      <c r="F125" s="25" t="str">
        <f>F14</f>
        <v xml:space="preserve"> </v>
      </c>
      <c r="G125" s="32"/>
      <c r="H125" s="32"/>
      <c r="I125" s="27" t="s">
        <v>20</v>
      </c>
      <c r="J125" s="55" t="str">
        <f>IF(J14="","",J14)</f>
        <v>12. 10. 2020</v>
      </c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7" customHeight="1">
      <c r="A126" s="32"/>
      <c r="B126" s="33"/>
      <c r="C126" s="32"/>
      <c r="D126" s="32"/>
      <c r="E126" s="32"/>
      <c r="F126" s="32"/>
      <c r="G126" s="32"/>
      <c r="H126" s="3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5.25" customHeight="1">
      <c r="A127" s="32"/>
      <c r="B127" s="33"/>
      <c r="C127" s="27" t="s">
        <v>22</v>
      </c>
      <c r="D127" s="32"/>
      <c r="E127" s="32"/>
      <c r="F127" s="25" t="str">
        <f>E17</f>
        <v xml:space="preserve"> </v>
      </c>
      <c r="G127" s="32"/>
      <c r="H127" s="32"/>
      <c r="I127" s="27" t="s">
        <v>28</v>
      </c>
      <c r="J127" s="30" t="str">
        <f>E23</f>
        <v xml:space="preserve"> </v>
      </c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25.75" customHeight="1">
      <c r="A128" s="32"/>
      <c r="B128" s="33"/>
      <c r="C128" s="27" t="s">
        <v>26</v>
      </c>
      <c r="D128" s="32"/>
      <c r="E128" s="32"/>
      <c r="F128" s="25" t="str">
        <f>IF(E20="","",E20)</f>
        <v>Vyplň údaj</v>
      </c>
      <c r="G128" s="32"/>
      <c r="H128" s="32"/>
      <c r="I128" s="27" t="s">
        <v>32</v>
      </c>
      <c r="J128" s="30" t="str">
        <f>E26</f>
        <v xml:space="preserve">.                           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0.25" customHeight="1">
      <c r="A129" s="32"/>
      <c r="B129" s="33"/>
      <c r="C129" s="32"/>
      <c r="D129" s="32"/>
      <c r="E129" s="32"/>
      <c r="F129" s="32"/>
      <c r="G129" s="32"/>
      <c r="H129" s="32"/>
      <c r="I129" s="32"/>
      <c r="J129" s="32"/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11" customFormat="1" ht="29.25" customHeight="1">
      <c r="A130" s="126"/>
      <c r="B130" s="127"/>
      <c r="C130" s="128" t="s">
        <v>198</v>
      </c>
      <c r="D130" s="129" t="s">
        <v>61</v>
      </c>
      <c r="E130" s="129" t="s">
        <v>57</v>
      </c>
      <c r="F130" s="129" t="s">
        <v>58</v>
      </c>
      <c r="G130" s="129" t="s">
        <v>199</v>
      </c>
      <c r="H130" s="129" t="s">
        <v>200</v>
      </c>
      <c r="I130" s="129" t="s">
        <v>201</v>
      </c>
      <c r="J130" s="130" t="s">
        <v>167</v>
      </c>
      <c r="K130" s="131" t="s">
        <v>202</v>
      </c>
      <c r="L130" s="132"/>
      <c r="M130" s="62" t="s">
        <v>1</v>
      </c>
      <c r="N130" s="63" t="s">
        <v>40</v>
      </c>
      <c r="O130" s="63" t="s">
        <v>203</v>
      </c>
      <c r="P130" s="63" t="s">
        <v>204</v>
      </c>
      <c r="Q130" s="63" t="s">
        <v>205</v>
      </c>
      <c r="R130" s="63" t="s">
        <v>206</v>
      </c>
      <c r="S130" s="63" t="s">
        <v>207</v>
      </c>
      <c r="T130" s="64" t="s">
        <v>208</v>
      </c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</row>
    <row r="131" spans="1:65" s="2" customFormat="1" ht="23" customHeight="1">
      <c r="A131" s="32"/>
      <c r="B131" s="33"/>
      <c r="C131" s="69" t="s">
        <v>168</v>
      </c>
      <c r="D131" s="32"/>
      <c r="E131" s="32"/>
      <c r="F131" s="32"/>
      <c r="G131" s="32"/>
      <c r="H131" s="32"/>
      <c r="I131" s="32"/>
      <c r="J131" s="133">
        <f>BK131</f>
        <v>0</v>
      </c>
      <c r="K131" s="32"/>
      <c r="L131" s="33"/>
      <c r="M131" s="65"/>
      <c r="N131" s="56"/>
      <c r="O131" s="66"/>
      <c r="P131" s="134">
        <f>P132+P146+P204</f>
        <v>0</v>
      </c>
      <c r="Q131" s="66"/>
      <c r="R131" s="134">
        <f>R132+R146+R204</f>
        <v>21.157271899999994</v>
      </c>
      <c r="S131" s="66"/>
      <c r="T131" s="135">
        <f>T132+T146+T204</f>
        <v>0.23699999999999999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7" t="s">
        <v>75</v>
      </c>
      <c r="AU131" s="17" t="s">
        <v>169</v>
      </c>
      <c r="BK131" s="136">
        <f>BK132+BK146+BK204</f>
        <v>0</v>
      </c>
    </row>
    <row r="132" spans="1:65" s="12" customFormat="1" ht="26" customHeight="1">
      <c r="B132" s="137"/>
      <c r="D132" s="138" t="s">
        <v>75</v>
      </c>
      <c r="E132" s="139" t="s">
        <v>1482</v>
      </c>
      <c r="F132" s="139" t="s">
        <v>1483</v>
      </c>
      <c r="I132" s="140"/>
      <c r="J132" s="141">
        <f>BK132</f>
        <v>0</v>
      </c>
      <c r="L132" s="137"/>
      <c r="M132" s="142"/>
      <c r="N132" s="143"/>
      <c r="O132" s="143"/>
      <c r="P132" s="144">
        <f>P133+P141+P143</f>
        <v>0</v>
      </c>
      <c r="Q132" s="143"/>
      <c r="R132" s="144">
        <f>R133+R141+R143</f>
        <v>20.454411899999997</v>
      </c>
      <c r="S132" s="143"/>
      <c r="T132" s="145">
        <f>T133+T141+T143</f>
        <v>4.4999999999999998E-2</v>
      </c>
      <c r="AR132" s="138" t="s">
        <v>83</v>
      </c>
      <c r="AT132" s="146" t="s">
        <v>75</v>
      </c>
      <c r="AU132" s="146" t="s">
        <v>76</v>
      </c>
      <c r="AY132" s="138" t="s">
        <v>211</v>
      </c>
      <c r="BK132" s="147">
        <f>BK133+BK141+BK143</f>
        <v>0</v>
      </c>
    </row>
    <row r="133" spans="1:65" s="12" customFormat="1" ht="23" customHeight="1">
      <c r="B133" s="137"/>
      <c r="D133" s="138" t="s">
        <v>75</v>
      </c>
      <c r="E133" s="148" t="s">
        <v>83</v>
      </c>
      <c r="F133" s="148" t="s">
        <v>1484</v>
      </c>
      <c r="I133" s="140"/>
      <c r="J133" s="149">
        <f>BK133</f>
        <v>0</v>
      </c>
      <c r="L133" s="137"/>
      <c r="M133" s="142"/>
      <c r="N133" s="143"/>
      <c r="O133" s="143"/>
      <c r="P133" s="144">
        <f>SUM(P134:P140)</f>
        <v>0</v>
      </c>
      <c r="Q133" s="143"/>
      <c r="R133" s="144">
        <f>SUM(R134:R140)</f>
        <v>1.2261899999999999E-2</v>
      </c>
      <c r="S133" s="143"/>
      <c r="T133" s="145">
        <f>SUM(T134:T140)</f>
        <v>0</v>
      </c>
      <c r="AR133" s="138" t="s">
        <v>83</v>
      </c>
      <c r="AT133" s="146" t="s">
        <v>75</v>
      </c>
      <c r="AU133" s="146" t="s">
        <v>83</v>
      </c>
      <c r="AY133" s="138" t="s">
        <v>211</v>
      </c>
      <c r="BK133" s="147">
        <f>SUM(BK134:BK140)</f>
        <v>0</v>
      </c>
    </row>
    <row r="134" spans="1:65" s="2" customFormat="1" ht="14.5" customHeight="1">
      <c r="A134" s="32"/>
      <c r="B134" s="150"/>
      <c r="C134" s="151" t="s">
        <v>83</v>
      </c>
      <c r="D134" s="151" t="s">
        <v>213</v>
      </c>
      <c r="E134" s="152" t="s">
        <v>1485</v>
      </c>
      <c r="F134" s="153" t="s">
        <v>1486</v>
      </c>
      <c r="G134" s="154" t="s">
        <v>1487</v>
      </c>
      <c r="H134" s="155">
        <v>0.03</v>
      </c>
      <c r="I134" s="156"/>
      <c r="J134" s="155">
        <f t="shared" ref="J134:J140" si="0">ROUND(I134*H134,3)</f>
        <v>0</v>
      </c>
      <c r="K134" s="157"/>
      <c r="L134" s="33"/>
      <c r="M134" s="158" t="s">
        <v>1</v>
      </c>
      <c r="N134" s="159" t="s">
        <v>42</v>
      </c>
      <c r="O134" s="58"/>
      <c r="P134" s="160">
        <f t="shared" ref="P134:P140" si="1">O134*H134</f>
        <v>0</v>
      </c>
      <c r="Q134" s="160">
        <v>0.40872999999999998</v>
      </c>
      <c r="R134" s="160">
        <f t="shared" ref="R134:R140" si="2">Q134*H134</f>
        <v>1.2261899999999999E-2</v>
      </c>
      <c r="S134" s="160">
        <v>0</v>
      </c>
      <c r="T134" s="161">
        <f t="shared" ref="T134:T140" si="3"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2" t="s">
        <v>217</v>
      </c>
      <c r="AT134" s="162" t="s">
        <v>213</v>
      </c>
      <c r="AU134" s="162" t="s">
        <v>89</v>
      </c>
      <c r="AY134" s="17" t="s">
        <v>211</v>
      </c>
      <c r="BE134" s="163">
        <f t="shared" ref="BE134:BE140" si="4">IF(N134="základná",J134,0)</f>
        <v>0</v>
      </c>
      <c r="BF134" s="163">
        <f t="shared" ref="BF134:BF140" si="5">IF(N134="znížená",J134,0)</f>
        <v>0</v>
      </c>
      <c r="BG134" s="163">
        <f t="shared" ref="BG134:BG140" si="6">IF(N134="zákl. prenesená",J134,0)</f>
        <v>0</v>
      </c>
      <c r="BH134" s="163">
        <f t="shared" ref="BH134:BH140" si="7">IF(N134="zníž. prenesená",J134,0)</f>
        <v>0</v>
      </c>
      <c r="BI134" s="163">
        <f t="shared" ref="BI134:BI140" si="8">IF(N134="nulová",J134,0)</f>
        <v>0</v>
      </c>
      <c r="BJ134" s="17" t="s">
        <v>89</v>
      </c>
      <c r="BK134" s="164">
        <f t="shared" ref="BK134:BK140" si="9">ROUND(I134*H134,3)</f>
        <v>0</v>
      </c>
      <c r="BL134" s="17" t="s">
        <v>217</v>
      </c>
      <c r="BM134" s="162" t="s">
        <v>89</v>
      </c>
    </row>
    <row r="135" spans="1:65" s="2" customFormat="1" ht="14.5" customHeight="1">
      <c r="A135" s="32"/>
      <c r="B135" s="150"/>
      <c r="C135" s="151" t="s">
        <v>89</v>
      </c>
      <c r="D135" s="151" t="s">
        <v>213</v>
      </c>
      <c r="E135" s="152" t="s">
        <v>1488</v>
      </c>
      <c r="F135" s="153" t="s">
        <v>1489</v>
      </c>
      <c r="G135" s="154" t="s">
        <v>224</v>
      </c>
      <c r="H135" s="155">
        <v>24</v>
      </c>
      <c r="I135" s="156"/>
      <c r="J135" s="155">
        <f t="shared" si="0"/>
        <v>0</v>
      </c>
      <c r="K135" s="157"/>
      <c r="L135" s="33"/>
      <c r="M135" s="158" t="s">
        <v>1</v>
      </c>
      <c r="N135" s="159" t="s">
        <v>42</v>
      </c>
      <c r="O135" s="58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2" t="s">
        <v>217</v>
      </c>
      <c r="AT135" s="162" t="s">
        <v>213</v>
      </c>
      <c r="AU135" s="162" t="s">
        <v>89</v>
      </c>
      <c r="AY135" s="17" t="s">
        <v>211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7" t="s">
        <v>89</v>
      </c>
      <c r="BK135" s="164">
        <f t="shared" si="9"/>
        <v>0</v>
      </c>
      <c r="BL135" s="17" t="s">
        <v>217</v>
      </c>
      <c r="BM135" s="162" t="s">
        <v>217</v>
      </c>
    </row>
    <row r="136" spans="1:65" s="2" customFormat="1" ht="24.25" customHeight="1">
      <c r="A136" s="32"/>
      <c r="B136" s="150"/>
      <c r="C136" s="151" t="s">
        <v>227</v>
      </c>
      <c r="D136" s="151" t="s">
        <v>213</v>
      </c>
      <c r="E136" s="152" t="s">
        <v>1490</v>
      </c>
      <c r="F136" s="153" t="s">
        <v>1491</v>
      </c>
      <c r="G136" s="154" t="s">
        <v>224</v>
      </c>
      <c r="H136" s="155">
        <v>24</v>
      </c>
      <c r="I136" s="156"/>
      <c r="J136" s="155">
        <f t="shared" si="0"/>
        <v>0</v>
      </c>
      <c r="K136" s="157"/>
      <c r="L136" s="33"/>
      <c r="M136" s="158" t="s">
        <v>1</v>
      </c>
      <c r="N136" s="159" t="s">
        <v>42</v>
      </c>
      <c r="O136" s="58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2" t="s">
        <v>217</v>
      </c>
      <c r="AT136" s="162" t="s">
        <v>213</v>
      </c>
      <c r="AU136" s="162" t="s">
        <v>89</v>
      </c>
      <c r="AY136" s="17" t="s">
        <v>211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7" t="s">
        <v>89</v>
      </c>
      <c r="BK136" s="164">
        <f t="shared" si="9"/>
        <v>0</v>
      </c>
      <c r="BL136" s="17" t="s">
        <v>217</v>
      </c>
      <c r="BM136" s="162" t="s">
        <v>249</v>
      </c>
    </row>
    <row r="137" spans="1:65" s="2" customFormat="1" ht="24.25" customHeight="1">
      <c r="A137" s="32"/>
      <c r="B137" s="150"/>
      <c r="C137" s="151" t="s">
        <v>217</v>
      </c>
      <c r="D137" s="151" t="s">
        <v>213</v>
      </c>
      <c r="E137" s="152" t="s">
        <v>1492</v>
      </c>
      <c r="F137" s="153" t="s">
        <v>1493</v>
      </c>
      <c r="G137" s="154" t="s">
        <v>224</v>
      </c>
      <c r="H137" s="155">
        <v>24</v>
      </c>
      <c r="I137" s="156"/>
      <c r="J137" s="155">
        <f t="shared" si="0"/>
        <v>0</v>
      </c>
      <c r="K137" s="157"/>
      <c r="L137" s="33"/>
      <c r="M137" s="158" t="s">
        <v>1</v>
      </c>
      <c r="N137" s="159" t="s">
        <v>42</v>
      </c>
      <c r="O137" s="58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2" t="s">
        <v>217</v>
      </c>
      <c r="AT137" s="162" t="s">
        <v>213</v>
      </c>
      <c r="AU137" s="162" t="s">
        <v>89</v>
      </c>
      <c r="AY137" s="17" t="s">
        <v>211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7" t="s">
        <v>89</v>
      </c>
      <c r="BK137" s="164">
        <f t="shared" si="9"/>
        <v>0</v>
      </c>
      <c r="BL137" s="17" t="s">
        <v>217</v>
      </c>
      <c r="BM137" s="162" t="s">
        <v>140</v>
      </c>
    </row>
    <row r="138" spans="1:65" s="2" customFormat="1" ht="14.5" customHeight="1">
      <c r="A138" s="32"/>
      <c r="B138" s="150"/>
      <c r="C138" s="151" t="s">
        <v>244</v>
      </c>
      <c r="D138" s="151" t="s">
        <v>213</v>
      </c>
      <c r="E138" s="152" t="s">
        <v>1494</v>
      </c>
      <c r="F138" s="153" t="s">
        <v>1495</v>
      </c>
      <c r="G138" s="154" t="s">
        <v>224</v>
      </c>
      <c r="H138" s="155">
        <v>12</v>
      </c>
      <c r="I138" s="156"/>
      <c r="J138" s="155">
        <f t="shared" si="0"/>
        <v>0</v>
      </c>
      <c r="K138" s="157"/>
      <c r="L138" s="33"/>
      <c r="M138" s="158" t="s">
        <v>1</v>
      </c>
      <c r="N138" s="159" t="s">
        <v>42</v>
      </c>
      <c r="O138" s="58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2" t="s">
        <v>217</v>
      </c>
      <c r="AT138" s="162" t="s">
        <v>213</v>
      </c>
      <c r="AU138" s="162" t="s">
        <v>89</v>
      </c>
      <c r="AY138" s="17" t="s">
        <v>211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7" t="s">
        <v>89</v>
      </c>
      <c r="BK138" s="164">
        <f t="shared" si="9"/>
        <v>0</v>
      </c>
      <c r="BL138" s="17" t="s">
        <v>217</v>
      </c>
      <c r="BM138" s="162" t="s">
        <v>269</v>
      </c>
    </row>
    <row r="139" spans="1:65" s="2" customFormat="1" ht="14.5" customHeight="1">
      <c r="A139" s="32"/>
      <c r="B139" s="150"/>
      <c r="C139" s="151" t="s">
        <v>249</v>
      </c>
      <c r="D139" s="151" t="s">
        <v>213</v>
      </c>
      <c r="E139" s="152" t="s">
        <v>1496</v>
      </c>
      <c r="F139" s="153" t="s">
        <v>1497</v>
      </c>
      <c r="G139" s="154" t="s">
        <v>224</v>
      </c>
      <c r="H139" s="155">
        <v>12</v>
      </c>
      <c r="I139" s="156"/>
      <c r="J139" s="155">
        <f t="shared" si="0"/>
        <v>0</v>
      </c>
      <c r="K139" s="157"/>
      <c r="L139" s="33"/>
      <c r="M139" s="158" t="s">
        <v>1</v>
      </c>
      <c r="N139" s="159" t="s">
        <v>42</v>
      </c>
      <c r="O139" s="58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2" t="s">
        <v>217</v>
      </c>
      <c r="AT139" s="162" t="s">
        <v>213</v>
      </c>
      <c r="AU139" s="162" t="s">
        <v>89</v>
      </c>
      <c r="AY139" s="17" t="s">
        <v>211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7" t="s">
        <v>89</v>
      </c>
      <c r="BK139" s="164">
        <f t="shared" si="9"/>
        <v>0</v>
      </c>
      <c r="BL139" s="17" t="s">
        <v>217</v>
      </c>
      <c r="BM139" s="162" t="s">
        <v>279</v>
      </c>
    </row>
    <row r="140" spans="1:65" s="2" customFormat="1" ht="14.5" customHeight="1">
      <c r="A140" s="32"/>
      <c r="B140" s="150"/>
      <c r="C140" s="151" t="s">
        <v>254</v>
      </c>
      <c r="D140" s="151" t="s">
        <v>213</v>
      </c>
      <c r="E140" s="152" t="s">
        <v>1498</v>
      </c>
      <c r="F140" s="153" t="s">
        <v>1499</v>
      </c>
      <c r="G140" s="154" t="s">
        <v>224</v>
      </c>
      <c r="H140" s="155">
        <v>6.85</v>
      </c>
      <c r="I140" s="156"/>
      <c r="J140" s="155">
        <f t="shared" si="0"/>
        <v>0</v>
      </c>
      <c r="K140" s="157"/>
      <c r="L140" s="33"/>
      <c r="M140" s="158" t="s">
        <v>1</v>
      </c>
      <c r="N140" s="159" t="s">
        <v>42</v>
      </c>
      <c r="O140" s="58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2" t="s">
        <v>217</v>
      </c>
      <c r="AT140" s="162" t="s">
        <v>213</v>
      </c>
      <c r="AU140" s="162" t="s">
        <v>89</v>
      </c>
      <c r="AY140" s="17" t="s">
        <v>211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7" t="s">
        <v>89</v>
      </c>
      <c r="BK140" s="164">
        <f t="shared" si="9"/>
        <v>0</v>
      </c>
      <c r="BL140" s="17" t="s">
        <v>217</v>
      </c>
      <c r="BM140" s="162" t="s">
        <v>301</v>
      </c>
    </row>
    <row r="141" spans="1:65" s="12" customFormat="1" ht="23" customHeight="1">
      <c r="B141" s="137"/>
      <c r="D141" s="138" t="s">
        <v>75</v>
      </c>
      <c r="E141" s="148" t="s">
        <v>217</v>
      </c>
      <c r="F141" s="148" t="s">
        <v>1500</v>
      </c>
      <c r="I141" s="140"/>
      <c r="J141" s="149">
        <f>BK141</f>
        <v>0</v>
      </c>
      <c r="L141" s="137"/>
      <c r="M141" s="142"/>
      <c r="N141" s="143"/>
      <c r="O141" s="143"/>
      <c r="P141" s="144">
        <f>P142</f>
        <v>0</v>
      </c>
      <c r="Q141" s="143"/>
      <c r="R141" s="144">
        <f>R142</f>
        <v>20.440799999999999</v>
      </c>
      <c r="S141" s="143"/>
      <c r="T141" s="145">
        <f>T142</f>
        <v>0</v>
      </c>
      <c r="AR141" s="138" t="s">
        <v>83</v>
      </c>
      <c r="AT141" s="146" t="s">
        <v>75</v>
      </c>
      <c r="AU141" s="146" t="s">
        <v>83</v>
      </c>
      <c r="AY141" s="138" t="s">
        <v>211</v>
      </c>
      <c r="BK141" s="147">
        <f>BK142</f>
        <v>0</v>
      </c>
    </row>
    <row r="142" spans="1:65" s="2" customFormat="1" ht="14.5" customHeight="1">
      <c r="A142" s="32"/>
      <c r="B142" s="150"/>
      <c r="C142" s="151" t="s">
        <v>140</v>
      </c>
      <c r="D142" s="151" t="s">
        <v>213</v>
      </c>
      <c r="E142" s="152" t="s">
        <v>1501</v>
      </c>
      <c r="F142" s="153" t="s">
        <v>1502</v>
      </c>
      <c r="G142" s="154" t="s">
        <v>224</v>
      </c>
      <c r="H142" s="155">
        <v>12</v>
      </c>
      <c r="I142" s="156"/>
      <c r="J142" s="155">
        <f>ROUND(I142*H142,3)</f>
        <v>0</v>
      </c>
      <c r="K142" s="157"/>
      <c r="L142" s="33"/>
      <c r="M142" s="158" t="s">
        <v>1</v>
      </c>
      <c r="N142" s="159" t="s">
        <v>42</v>
      </c>
      <c r="O142" s="58"/>
      <c r="P142" s="160">
        <f>O142*H142</f>
        <v>0</v>
      </c>
      <c r="Q142" s="160">
        <v>1.7034</v>
      </c>
      <c r="R142" s="160">
        <f>Q142*H142</f>
        <v>20.440799999999999</v>
      </c>
      <c r="S142" s="160">
        <v>0</v>
      </c>
      <c r="T142" s="161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2" t="s">
        <v>217</v>
      </c>
      <c r="AT142" s="162" t="s">
        <v>213</v>
      </c>
      <c r="AU142" s="162" t="s">
        <v>89</v>
      </c>
      <c r="AY142" s="17" t="s">
        <v>211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7" t="s">
        <v>89</v>
      </c>
      <c r="BK142" s="164">
        <f>ROUND(I142*H142,3)</f>
        <v>0</v>
      </c>
      <c r="BL142" s="17" t="s">
        <v>217</v>
      </c>
      <c r="BM142" s="162" t="s">
        <v>315</v>
      </c>
    </row>
    <row r="143" spans="1:65" s="12" customFormat="1" ht="23" customHeight="1">
      <c r="B143" s="137"/>
      <c r="D143" s="138" t="s">
        <v>75</v>
      </c>
      <c r="E143" s="148" t="s">
        <v>264</v>
      </c>
      <c r="F143" s="148" t="s">
        <v>1503</v>
      </c>
      <c r="I143" s="140"/>
      <c r="J143" s="149">
        <f>BK143</f>
        <v>0</v>
      </c>
      <c r="L143" s="137"/>
      <c r="M143" s="142"/>
      <c r="N143" s="143"/>
      <c r="O143" s="143"/>
      <c r="P143" s="144">
        <f>SUM(P144:P145)</f>
        <v>0</v>
      </c>
      <c r="Q143" s="143"/>
      <c r="R143" s="144">
        <f>SUM(R144:R145)</f>
        <v>1.3500000000000001E-3</v>
      </c>
      <c r="S143" s="143"/>
      <c r="T143" s="145">
        <f>SUM(T144:T145)</f>
        <v>4.4999999999999998E-2</v>
      </c>
      <c r="AR143" s="138" t="s">
        <v>83</v>
      </c>
      <c r="AT143" s="146" t="s">
        <v>75</v>
      </c>
      <c r="AU143" s="146" t="s">
        <v>83</v>
      </c>
      <c r="AY143" s="138" t="s">
        <v>211</v>
      </c>
      <c r="BK143" s="147">
        <f>SUM(BK144:BK145)</f>
        <v>0</v>
      </c>
    </row>
    <row r="144" spans="1:65" s="2" customFormat="1" ht="24.25" customHeight="1">
      <c r="A144" s="32"/>
      <c r="B144" s="150"/>
      <c r="C144" s="151" t="s">
        <v>264</v>
      </c>
      <c r="D144" s="151" t="s">
        <v>213</v>
      </c>
      <c r="E144" s="152" t="s">
        <v>1504</v>
      </c>
      <c r="F144" s="153" t="s">
        <v>1505</v>
      </c>
      <c r="G144" s="154" t="s">
        <v>1506</v>
      </c>
      <c r="H144" s="155">
        <v>45</v>
      </c>
      <c r="I144" s="156"/>
      <c r="J144" s="155">
        <f>ROUND(I144*H144,3)</f>
        <v>0</v>
      </c>
      <c r="K144" s="157"/>
      <c r="L144" s="33"/>
      <c r="M144" s="158" t="s">
        <v>1</v>
      </c>
      <c r="N144" s="159" t="s">
        <v>42</v>
      </c>
      <c r="O144" s="58"/>
      <c r="P144" s="160">
        <f>O144*H144</f>
        <v>0</v>
      </c>
      <c r="Q144" s="160">
        <v>3.0000000000000001E-5</v>
      </c>
      <c r="R144" s="160">
        <f>Q144*H144</f>
        <v>1.3500000000000001E-3</v>
      </c>
      <c r="S144" s="160">
        <v>1E-3</v>
      </c>
      <c r="T144" s="161">
        <f>S144*H144</f>
        <v>4.4999999999999998E-2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2" t="s">
        <v>217</v>
      </c>
      <c r="AT144" s="162" t="s">
        <v>213</v>
      </c>
      <c r="AU144" s="162" t="s">
        <v>89</v>
      </c>
      <c r="AY144" s="17" t="s">
        <v>211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7" t="s">
        <v>89</v>
      </c>
      <c r="BK144" s="164">
        <f>ROUND(I144*H144,3)</f>
        <v>0</v>
      </c>
      <c r="BL144" s="17" t="s">
        <v>217</v>
      </c>
      <c r="BM144" s="162" t="s">
        <v>324</v>
      </c>
    </row>
    <row r="145" spans="1:65" s="2" customFormat="1" ht="14.5" customHeight="1">
      <c r="A145" s="32"/>
      <c r="B145" s="150"/>
      <c r="C145" s="151" t="s">
        <v>269</v>
      </c>
      <c r="D145" s="151" t="s">
        <v>213</v>
      </c>
      <c r="E145" s="152" t="s">
        <v>1507</v>
      </c>
      <c r="F145" s="153" t="s">
        <v>1508</v>
      </c>
      <c r="G145" s="154" t="s">
        <v>276</v>
      </c>
      <c r="H145" s="155">
        <v>20.454000000000001</v>
      </c>
      <c r="I145" s="156"/>
      <c r="J145" s="155">
        <f>ROUND(I145*H145,3)</f>
        <v>0</v>
      </c>
      <c r="K145" s="157"/>
      <c r="L145" s="33"/>
      <c r="M145" s="158" t="s">
        <v>1</v>
      </c>
      <c r="N145" s="159" t="s">
        <v>42</v>
      </c>
      <c r="O145" s="58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2" t="s">
        <v>217</v>
      </c>
      <c r="AT145" s="162" t="s">
        <v>213</v>
      </c>
      <c r="AU145" s="162" t="s">
        <v>89</v>
      </c>
      <c r="AY145" s="17" t="s">
        <v>211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7" t="s">
        <v>89</v>
      </c>
      <c r="BK145" s="164">
        <f>ROUND(I145*H145,3)</f>
        <v>0</v>
      </c>
      <c r="BL145" s="17" t="s">
        <v>217</v>
      </c>
      <c r="BM145" s="162" t="s">
        <v>7</v>
      </c>
    </row>
    <row r="146" spans="1:65" s="12" customFormat="1" ht="26" customHeight="1">
      <c r="B146" s="137"/>
      <c r="D146" s="138" t="s">
        <v>75</v>
      </c>
      <c r="E146" s="139" t="s">
        <v>1509</v>
      </c>
      <c r="F146" s="139" t="s">
        <v>1510</v>
      </c>
      <c r="I146" s="140"/>
      <c r="J146" s="141">
        <f>BK146</f>
        <v>0</v>
      </c>
      <c r="L146" s="137"/>
      <c r="M146" s="142"/>
      <c r="N146" s="143"/>
      <c r="O146" s="143"/>
      <c r="P146" s="144">
        <f>P147+P152+P165+P180</f>
        <v>0</v>
      </c>
      <c r="Q146" s="143"/>
      <c r="R146" s="144">
        <f>R147+R152+R165+R180</f>
        <v>0.70245999999999986</v>
      </c>
      <c r="S146" s="143"/>
      <c r="T146" s="145">
        <f>T147+T152+T165+T180</f>
        <v>0.192</v>
      </c>
      <c r="AR146" s="138" t="s">
        <v>83</v>
      </c>
      <c r="AT146" s="146" t="s">
        <v>75</v>
      </c>
      <c r="AU146" s="146" t="s">
        <v>76</v>
      </c>
      <c r="AY146" s="138" t="s">
        <v>211</v>
      </c>
      <c r="BK146" s="147">
        <f>BK147+BK152+BK165+BK180</f>
        <v>0</v>
      </c>
    </row>
    <row r="147" spans="1:65" s="12" customFormat="1" ht="23" customHeight="1">
      <c r="B147" s="137"/>
      <c r="D147" s="138" t="s">
        <v>75</v>
      </c>
      <c r="E147" s="148" t="s">
        <v>1511</v>
      </c>
      <c r="F147" s="148" t="s">
        <v>1512</v>
      </c>
      <c r="I147" s="140"/>
      <c r="J147" s="149">
        <f>BK147</f>
        <v>0</v>
      </c>
      <c r="L147" s="137"/>
      <c r="M147" s="142"/>
      <c r="N147" s="143"/>
      <c r="O147" s="143"/>
      <c r="P147" s="144">
        <f>SUM(P148:P151)</f>
        <v>0</v>
      </c>
      <c r="Q147" s="143"/>
      <c r="R147" s="144">
        <f>SUM(R148:R151)</f>
        <v>8.6999999999999994E-3</v>
      </c>
      <c r="S147" s="143"/>
      <c r="T147" s="145">
        <f>SUM(T148:T151)</f>
        <v>0</v>
      </c>
      <c r="AR147" s="138" t="s">
        <v>89</v>
      </c>
      <c r="AT147" s="146" t="s">
        <v>75</v>
      </c>
      <c r="AU147" s="146" t="s">
        <v>83</v>
      </c>
      <c r="AY147" s="138" t="s">
        <v>211</v>
      </c>
      <c r="BK147" s="147">
        <f>SUM(BK148:BK151)</f>
        <v>0</v>
      </c>
    </row>
    <row r="148" spans="1:65" s="2" customFormat="1" ht="14.5" customHeight="1">
      <c r="A148" s="32"/>
      <c r="B148" s="150"/>
      <c r="C148" s="151" t="s">
        <v>273</v>
      </c>
      <c r="D148" s="151" t="s">
        <v>213</v>
      </c>
      <c r="E148" s="152" t="s">
        <v>1513</v>
      </c>
      <c r="F148" s="153" t="s">
        <v>1514</v>
      </c>
      <c r="G148" s="154" t="s">
        <v>582</v>
      </c>
      <c r="H148" s="155">
        <v>30</v>
      </c>
      <c r="I148" s="156"/>
      <c r="J148" s="155">
        <f>ROUND(I148*H148,3)</f>
        <v>0</v>
      </c>
      <c r="K148" s="157"/>
      <c r="L148" s="33"/>
      <c r="M148" s="158" t="s">
        <v>1</v>
      </c>
      <c r="N148" s="159" t="s">
        <v>42</v>
      </c>
      <c r="O148" s="58"/>
      <c r="P148" s="160">
        <f>O148*H148</f>
        <v>0</v>
      </c>
      <c r="Q148" s="160">
        <v>6.9999999999999994E-5</v>
      </c>
      <c r="R148" s="160">
        <f>Q148*H148</f>
        <v>2.0999999999999999E-3</v>
      </c>
      <c r="S148" s="160">
        <v>0</v>
      </c>
      <c r="T148" s="161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2" t="s">
        <v>315</v>
      </c>
      <c r="AT148" s="162" t="s">
        <v>213</v>
      </c>
      <c r="AU148" s="162" t="s">
        <v>89</v>
      </c>
      <c r="AY148" s="17" t="s">
        <v>211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7" t="s">
        <v>89</v>
      </c>
      <c r="BK148" s="164">
        <f>ROUND(I148*H148,3)</f>
        <v>0</v>
      </c>
      <c r="BL148" s="17" t="s">
        <v>315</v>
      </c>
      <c r="BM148" s="162" t="s">
        <v>351</v>
      </c>
    </row>
    <row r="149" spans="1:65" s="2" customFormat="1" ht="14.5" customHeight="1">
      <c r="A149" s="32"/>
      <c r="B149" s="150"/>
      <c r="C149" s="151" t="s">
        <v>279</v>
      </c>
      <c r="D149" s="151" t="s">
        <v>213</v>
      </c>
      <c r="E149" s="152" t="s">
        <v>1515</v>
      </c>
      <c r="F149" s="153" t="s">
        <v>1516</v>
      </c>
      <c r="G149" s="154" t="s">
        <v>582</v>
      </c>
      <c r="H149" s="155">
        <v>44</v>
      </c>
      <c r="I149" s="156"/>
      <c r="J149" s="155">
        <f>ROUND(I149*H149,3)</f>
        <v>0</v>
      </c>
      <c r="K149" s="157"/>
      <c r="L149" s="33"/>
      <c r="M149" s="158" t="s">
        <v>1</v>
      </c>
      <c r="N149" s="159" t="s">
        <v>42</v>
      </c>
      <c r="O149" s="58"/>
      <c r="P149" s="160">
        <f>O149*H149</f>
        <v>0</v>
      </c>
      <c r="Q149" s="160">
        <v>1.4999999999999999E-4</v>
      </c>
      <c r="R149" s="160">
        <f>Q149*H149</f>
        <v>6.5999999999999991E-3</v>
      </c>
      <c r="S149" s="160">
        <v>0</v>
      </c>
      <c r="T149" s="161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2" t="s">
        <v>315</v>
      </c>
      <c r="AT149" s="162" t="s">
        <v>213</v>
      </c>
      <c r="AU149" s="162" t="s">
        <v>89</v>
      </c>
      <c r="AY149" s="17" t="s">
        <v>211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7" t="s">
        <v>89</v>
      </c>
      <c r="BK149" s="164">
        <f>ROUND(I149*H149,3)</f>
        <v>0</v>
      </c>
      <c r="BL149" s="17" t="s">
        <v>315</v>
      </c>
      <c r="BM149" s="162" t="s">
        <v>360</v>
      </c>
    </row>
    <row r="150" spans="1:65" s="2" customFormat="1" ht="14.5" customHeight="1">
      <c r="A150" s="32"/>
      <c r="B150" s="150"/>
      <c r="C150" s="151" t="s">
        <v>295</v>
      </c>
      <c r="D150" s="151" t="s">
        <v>213</v>
      </c>
      <c r="E150" s="152" t="s">
        <v>1517</v>
      </c>
      <c r="F150" s="153" t="s">
        <v>1518</v>
      </c>
      <c r="G150" s="154" t="s">
        <v>1454</v>
      </c>
      <c r="H150" s="155">
        <v>5</v>
      </c>
      <c r="I150" s="156"/>
      <c r="J150" s="155">
        <f>ROUND(I150*H150,3)</f>
        <v>0</v>
      </c>
      <c r="K150" s="157"/>
      <c r="L150" s="33"/>
      <c r="M150" s="158" t="s">
        <v>1</v>
      </c>
      <c r="N150" s="159" t="s">
        <v>42</v>
      </c>
      <c r="O150" s="58"/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2" t="s">
        <v>315</v>
      </c>
      <c r="AT150" s="162" t="s">
        <v>213</v>
      </c>
      <c r="AU150" s="162" t="s">
        <v>89</v>
      </c>
      <c r="AY150" s="17" t="s">
        <v>211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7" t="s">
        <v>89</v>
      </c>
      <c r="BK150" s="164">
        <f>ROUND(I150*H150,3)</f>
        <v>0</v>
      </c>
      <c r="BL150" s="17" t="s">
        <v>315</v>
      </c>
      <c r="BM150" s="162" t="s">
        <v>382</v>
      </c>
    </row>
    <row r="151" spans="1:65" s="2" customFormat="1" ht="24.25" customHeight="1">
      <c r="A151" s="32"/>
      <c r="B151" s="150"/>
      <c r="C151" s="151" t="s">
        <v>301</v>
      </c>
      <c r="D151" s="151" t="s">
        <v>213</v>
      </c>
      <c r="E151" s="152" t="s">
        <v>1519</v>
      </c>
      <c r="F151" s="153" t="s">
        <v>1520</v>
      </c>
      <c r="G151" s="154" t="s">
        <v>276</v>
      </c>
      <c r="H151" s="155">
        <v>8.9999999999999993E-3</v>
      </c>
      <c r="I151" s="156"/>
      <c r="J151" s="155">
        <f>ROUND(I151*H151,3)</f>
        <v>0</v>
      </c>
      <c r="K151" s="157"/>
      <c r="L151" s="33"/>
      <c r="M151" s="158" t="s">
        <v>1</v>
      </c>
      <c r="N151" s="159" t="s">
        <v>42</v>
      </c>
      <c r="O151" s="58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315</v>
      </c>
      <c r="AT151" s="162" t="s">
        <v>213</v>
      </c>
      <c r="AU151" s="162" t="s">
        <v>89</v>
      </c>
      <c r="AY151" s="17" t="s">
        <v>211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7" t="s">
        <v>89</v>
      </c>
      <c r="BK151" s="164">
        <f>ROUND(I151*H151,3)</f>
        <v>0</v>
      </c>
      <c r="BL151" s="17" t="s">
        <v>315</v>
      </c>
      <c r="BM151" s="162" t="s">
        <v>397</v>
      </c>
    </row>
    <row r="152" spans="1:65" s="12" customFormat="1" ht="23" customHeight="1">
      <c r="B152" s="137"/>
      <c r="D152" s="138" t="s">
        <v>75</v>
      </c>
      <c r="E152" s="148" t="s">
        <v>1521</v>
      </c>
      <c r="F152" s="148" t="s">
        <v>1522</v>
      </c>
      <c r="I152" s="140"/>
      <c r="J152" s="149">
        <f>BK152</f>
        <v>0</v>
      </c>
      <c r="L152" s="137"/>
      <c r="M152" s="142"/>
      <c r="N152" s="143"/>
      <c r="O152" s="143"/>
      <c r="P152" s="144">
        <f>SUM(P153:P164)</f>
        <v>0</v>
      </c>
      <c r="Q152" s="143"/>
      <c r="R152" s="144">
        <f>SUM(R153:R164)</f>
        <v>0.15844</v>
      </c>
      <c r="S152" s="143"/>
      <c r="T152" s="145">
        <f>SUM(T153:T164)</f>
        <v>0</v>
      </c>
      <c r="AR152" s="138" t="s">
        <v>89</v>
      </c>
      <c r="AT152" s="146" t="s">
        <v>75</v>
      </c>
      <c r="AU152" s="146" t="s">
        <v>83</v>
      </c>
      <c r="AY152" s="138" t="s">
        <v>211</v>
      </c>
      <c r="BK152" s="147">
        <f>SUM(BK153:BK164)</f>
        <v>0</v>
      </c>
    </row>
    <row r="153" spans="1:65" s="2" customFormat="1" ht="14.5" customHeight="1">
      <c r="A153" s="32"/>
      <c r="B153" s="150"/>
      <c r="C153" s="151" t="s">
        <v>309</v>
      </c>
      <c r="D153" s="151" t="s">
        <v>213</v>
      </c>
      <c r="E153" s="152" t="s">
        <v>1523</v>
      </c>
      <c r="F153" s="153" t="s">
        <v>1524</v>
      </c>
      <c r="G153" s="154" t="s">
        <v>1525</v>
      </c>
      <c r="H153" s="155">
        <v>2</v>
      </c>
      <c r="I153" s="156"/>
      <c r="J153" s="155">
        <f t="shared" ref="J153:J164" si="10">ROUND(I153*H153,3)</f>
        <v>0</v>
      </c>
      <c r="K153" s="157"/>
      <c r="L153" s="33"/>
      <c r="M153" s="158" t="s">
        <v>1</v>
      </c>
      <c r="N153" s="159" t="s">
        <v>42</v>
      </c>
      <c r="O153" s="58"/>
      <c r="P153" s="160">
        <f t="shared" ref="P153:P164" si="11">O153*H153</f>
        <v>0</v>
      </c>
      <c r="Q153" s="160">
        <v>0</v>
      </c>
      <c r="R153" s="160">
        <f t="shared" ref="R153:R164" si="12">Q153*H153</f>
        <v>0</v>
      </c>
      <c r="S153" s="160">
        <v>0</v>
      </c>
      <c r="T153" s="161">
        <f t="shared" ref="T153:T164" si="13"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2" t="s">
        <v>315</v>
      </c>
      <c r="AT153" s="162" t="s">
        <v>213</v>
      </c>
      <c r="AU153" s="162" t="s">
        <v>89</v>
      </c>
      <c r="AY153" s="17" t="s">
        <v>211</v>
      </c>
      <c r="BE153" s="163">
        <f t="shared" ref="BE153:BE164" si="14">IF(N153="základná",J153,0)</f>
        <v>0</v>
      </c>
      <c r="BF153" s="163">
        <f t="shared" ref="BF153:BF164" si="15">IF(N153="znížená",J153,0)</f>
        <v>0</v>
      </c>
      <c r="BG153" s="163">
        <f t="shared" ref="BG153:BG164" si="16">IF(N153="zákl. prenesená",J153,0)</f>
        <v>0</v>
      </c>
      <c r="BH153" s="163">
        <f t="shared" ref="BH153:BH164" si="17">IF(N153="zníž. prenesená",J153,0)</f>
        <v>0</v>
      </c>
      <c r="BI153" s="163">
        <f t="shared" ref="BI153:BI164" si="18">IF(N153="nulová",J153,0)</f>
        <v>0</v>
      </c>
      <c r="BJ153" s="17" t="s">
        <v>89</v>
      </c>
      <c r="BK153" s="164">
        <f t="shared" ref="BK153:BK164" si="19">ROUND(I153*H153,3)</f>
        <v>0</v>
      </c>
      <c r="BL153" s="17" t="s">
        <v>315</v>
      </c>
      <c r="BM153" s="162" t="s">
        <v>407</v>
      </c>
    </row>
    <row r="154" spans="1:65" s="2" customFormat="1" ht="24.25" customHeight="1">
      <c r="A154" s="32"/>
      <c r="B154" s="150"/>
      <c r="C154" s="151" t="s">
        <v>315</v>
      </c>
      <c r="D154" s="151" t="s">
        <v>213</v>
      </c>
      <c r="E154" s="152" t="s">
        <v>1526</v>
      </c>
      <c r="F154" s="153" t="s">
        <v>1527</v>
      </c>
      <c r="G154" s="154" t="s">
        <v>582</v>
      </c>
      <c r="H154" s="155">
        <v>40</v>
      </c>
      <c r="I154" s="156"/>
      <c r="J154" s="155">
        <f t="shared" si="10"/>
        <v>0</v>
      </c>
      <c r="K154" s="157"/>
      <c r="L154" s="33"/>
      <c r="M154" s="158" t="s">
        <v>1</v>
      </c>
      <c r="N154" s="159" t="s">
        <v>42</v>
      </c>
      <c r="O154" s="58"/>
      <c r="P154" s="160">
        <f t="shared" si="11"/>
        <v>0</v>
      </c>
      <c r="Q154" s="160">
        <v>2.3400000000000001E-3</v>
      </c>
      <c r="R154" s="160">
        <f t="shared" si="12"/>
        <v>9.3600000000000003E-2</v>
      </c>
      <c r="S154" s="160">
        <v>0</v>
      </c>
      <c r="T154" s="161">
        <f t="shared" si="1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315</v>
      </c>
      <c r="AT154" s="162" t="s">
        <v>213</v>
      </c>
      <c r="AU154" s="162" t="s">
        <v>89</v>
      </c>
      <c r="AY154" s="17" t="s">
        <v>211</v>
      </c>
      <c r="BE154" s="163">
        <f t="shared" si="14"/>
        <v>0</v>
      </c>
      <c r="BF154" s="163">
        <f t="shared" si="15"/>
        <v>0</v>
      </c>
      <c r="BG154" s="163">
        <f t="shared" si="16"/>
        <v>0</v>
      </c>
      <c r="BH154" s="163">
        <f t="shared" si="17"/>
        <v>0</v>
      </c>
      <c r="BI154" s="163">
        <f t="shared" si="18"/>
        <v>0</v>
      </c>
      <c r="BJ154" s="17" t="s">
        <v>89</v>
      </c>
      <c r="BK154" s="164">
        <f t="shared" si="19"/>
        <v>0</v>
      </c>
      <c r="BL154" s="17" t="s">
        <v>315</v>
      </c>
      <c r="BM154" s="162" t="s">
        <v>417</v>
      </c>
    </row>
    <row r="155" spans="1:65" s="2" customFormat="1" ht="24.25" customHeight="1">
      <c r="A155" s="32"/>
      <c r="B155" s="150"/>
      <c r="C155" s="151" t="s">
        <v>320</v>
      </c>
      <c r="D155" s="151" t="s">
        <v>213</v>
      </c>
      <c r="E155" s="152" t="s">
        <v>1528</v>
      </c>
      <c r="F155" s="153" t="s">
        <v>1529</v>
      </c>
      <c r="G155" s="154" t="s">
        <v>582</v>
      </c>
      <c r="H155" s="155">
        <v>30</v>
      </c>
      <c r="I155" s="156"/>
      <c r="J155" s="155">
        <f t="shared" si="10"/>
        <v>0</v>
      </c>
      <c r="K155" s="157"/>
      <c r="L155" s="33"/>
      <c r="M155" s="158" t="s">
        <v>1</v>
      </c>
      <c r="N155" s="159" t="s">
        <v>42</v>
      </c>
      <c r="O155" s="58"/>
      <c r="P155" s="160">
        <f t="shared" si="11"/>
        <v>0</v>
      </c>
      <c r="Q155" s="160">
        <v>1.25E-3</v>
      </c>
      <c r="R155" s="160">
        <f t="shared" si="12"/>
        <v>3.7499999999999999E-2</v>
      </c>
      <c r="S155" s="160">
        <v>0</v>
      </c>
      <c r="T155" s="161">
        <f t="shared" si="1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2" t="s">
        <v>315</v>
      </c>
      <c r="AT155" s="162" t="s">
        <v>213</v>
      </c>
      <c r="AU155" s="162" t="s">
        <v>89</v>
      </c>
      <c r="AY155" s="17" t="s">
        <v>211</v>
      </c>
      <c r="BE155" s="163">
        <f t="shared" si="14"/>
        <v>0</v>
      </c>
      <c r="BF155" s="163">
        <f t="shared" si="15"/>
        <v>0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7" t="s">
        <v>89</v>
      </c>
      <c r="BK155" s="164">
        <f t="shared" si="19"/>
        <v>0</v>
      </c>
      <c r="BL155" s="17" t="s">
        <v>315</v>
      </c>
      <c r="BM155" s="162" t="s">
        <v>428</v>
      </c>
    </row>
    <row r="156" spans="1:65" s="2" customFormat="1" ht="24.25" customHeight="1">
      <c r="A156" s="32"/>
      <c r="B156" s="150"/>
      <c r="C156" s="151" t="s">
        <v>324</v>
      </c>
      <c r="D156" s="151" t="s">
        <v>213</v>
      </c>
      <c r="E156" s="152" t="s">
        <v>1530</v>
      </c>
      <c r="F156" s="153" t="s">
        <v>1531</v>
      </c>
      <c r="G156" s="154" t="s">
        <v>582</v>
      </c>
      <c r="H156" s="155">
        <v>4</v>
      </c>
      <c r="I156" s="156"/>
      <c r="J156" s="155">
        <f t="shared" si="10"/>
        <v>0</v>
      </c>
      <c r="K156" s="157"/>
      <c r="L156" s="33"/>
      <c r="M156" s="158" t="s">
        <v>1</v>
      </c>
      <c r="N156" s="159" t="s">
        <v>42</v>
      </c>
      <c r="O156" s="58"/>
      <c r="P156" s="160">
        <f t="shared" si="11"/>
        <v>0</v>
      </c>
      <c r="Q156" s="160">
        <v>1.81E-3</v>
      </c>
      <c r="R156" s="160">
        <f t="shared" si="12"/>
        <v>7.2399999999999999E-3</v>
      </c>
      <c r="S156" s="160">
        <v>0</v>
      </c>
      <c r="T156" s="161">
        <f t="shared" si="1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2" t="s">
        <v>315</v>
      </c>
      <c r="AT156" s="162" t="s">
        <v>213</v>
      </c>
      <c r="AU156" s="162" t="s">
        <v>89</v>
      </c>
      <c r="AY156" s="17" t="s">
        <v>211</v>
      </c>
      <c r="BE156" s="163">
        <f t="shared" si="14"/>
        <v>0</v>
      </c>
      <c r="BF156" s="163">
        <f t="shared" si="15"/>
        <v>0</v>
      </c>
      <c r="BG156" s="163">
        <f t="shared" si="16"/>
        <v>0</v>
      </c>
      <c r="BH156" s="163">
        <f t="shared" si="17"/>
        <v>0</v>
      </c>
      <c r="BI156" s="163">
        <f t="shared" si="18"/>
        <v>0</v>
      </c>
      <c r="BJ156" s="17" t="s">
        <v>89</v>
      </c>
      <c r="BK156" s="164">
        <f t="shared" si="19"/>
        <v>0</v>
      </c>
      <c r="BL156" s="17" t="s">
        <v>315</v>
      </c>
      <c r="BM156" s="162" t="s">
        <v>437</v>
      </c>
    </row>
    <row r="157" spans="1:65" s="2" customFormat="1" ht="24.25" customHeight="1">
      <c r="A157" s="32"/>
      <c r="B157" s="150"/>
      <c r="C157" s="151" t="s">
        <v>329</v>
      </c>
      <c r="D157" s="151" t="s">
        <v>213</v>
      </c>
      <c r="E157" s="152" t="s">
        <v>1532</v>
      </c>
      <c r="F157" s="153" t="s">
        <v>1533</v>
      </c>
      <c r="G157" s="154" t="s">
        <v>582</v>
      </c>
      <c r="H157" s="155">
        <v>30</v>
      </c>
      <c r="I157" s="156"/>
      <c r="J157" s="155">
        <f t="shared" si="10"/>
        <v>0</v>
      </c>
      <c r="K157" s="157"/>
      <c r="L157" s="33"/>
      <c r="M157" s="158" t="s">
        <v>1</v>
      </c>
      <c r="N157" s="159" t="s">
        <v>42</v>
      </c>
      <c r="O157" s="58"/>
      <c r="P157" s="160">
        <f t="shared" si="11"/>
        <v>0</v>
      </c>
      <c r="Q157" s="160">
        <v>6.7000000000000002E-4</v>
      </c>
      <c r="R157" s="160">
        <f t="shared" si="12"/>
        <v>2.01E-2</v>
      </c>
      <c r="S157" s="160">
        <v>0</v>
      </c>
      <c r="T157" s="161">
        <f t="shared" si="1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2" t="s">
        <v>315</v>
      </c>
      <c r="AT157" s="162" t="s">
        <v>213</v>
      </c>
      <c r="AU157" s="162" t="s">
        <v>89</v>
      </c>
      <c r="AY157" s="17" t="s">
        <v>211</v>
      </c>
      <c r="BE157" s="163">
        <f t="shared" si="14"/>
        <v>0</v>
      </c>
      <c r="BF157" s="163">
        <f t="shared" si="15"/>
        <v>0</v>
      </c>
      <c r="BG157" s="163">
        <f t="shared" si="16"/>
        <v>0</v>
      </c>
      <c r="BH157" s="163">
        <f t="shared" si="17"/>
        <v>0</v>
      </c>
      <c r="BI157" s="163">
        <f t="shared" si="18"/>
        <v>0</v>
      </c>
      <c r="BJ157" s="17" t="s">
        <v>89</v>
      </c>
      <c r="BK157" s="164">
        <f t="shared" si="19"/>
        <v>0</v>
      </c>
      <c r="BL157" s="17" t="s">
        <v>315</v>
      </c>
      <c r="BM157" s="162" t="s">
        <v>453</v>
      </c>
    </row>
    <row r="158" spans="1:65" s="2" customFormat="1" ht="24.25" customHeight="1">
      <c r="A158" s="32"/>
      <c r="B158" s="150"/>
      <c r="C158" s="151" t="s">
        <v>7</v>
      </c>
      <c r="D158" s="151" t="s">
        <v>213</v>
      </c>
      <c r="E158" s="152" t="s">
        <v>1534</v>
      </c>
      <c r="F158" s="153" t="s">
        <v>1535</v>
      </c>
      <c r="G158" s="154" t="s">
        <v>582</v>
      </c>
      <c r="H158" s="155">
        <v>40</v>
      </c>
      <c r="I158" s="156"/>
      <c r="J158" s="155">
        <f t="shared" si="10"/>
        <v>0</v>
      </c>
      <c r="K158" s="157"/>
      <c r="L158" s="33"/>
      <c r="M158" s="158" t="s">
        <v>1</v>
      </c>
      <c r="N158" s="159" t="s">
        <v>42</v>
      </c>
      <c r="O158" s="58"/>
      <c r="P158" s="160">
        <f t="shared" si="11"/>
        <v>0</v>
      </c>
      <c r="Q158" s="160">
        <v>0</v>
      </c>
      <c r="R158" s="160">
        <f t="shared" si="12"/>
        <v>0</v>
      </c>
      <c r="S158" s="160">
        <v>0</v>
      </c>
      <c r="T158" s="161">
        <f t="shared" si="1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2" t="s">
        <v>315</v>
      </c>
      <c r="AT158" s="162" t="s">
        <v>213</v>
      </c>
      <c r="AU158" s="162" t="s">
        <v>89</v>
      </c>
      <c r="AY158" s="17" t="s">
        <v>211</v>
      </c>
      <c r="BE158" s="163">
        <f t="shared" si="14"/>
        <v>0</v>
      </c>
      <c r="BF158" s="163">
        <f t="shared" si="15"/>
        <v>0</v>
      </c>
      <c r="BG158" s="163">
        <f t="shared" si="16"/>
        <v>0</v>
      </c>
      <c r="BH158" s="163">
        <f t="shared" si="17"/>
        <v>0</v>
      </c>
      <c r="BI158" s="163">
        <f t="shared" si="18"/>
        <v>0</v>
      </c>
      <c r="BJ158" s="17" t="s">
        <v>89</v>
      </c>
      <c r="BK158" s="164">
        <f t="shared" si="19"/>
        <v>0</v>
      </c>
      <c r="BL158" s="17" t="s">
        <v>315</v>
      </c>
      <c r="BM158" s="162" t="s">
        <v>463</v>
      </c>
    </row>
    <row r="159" spans="1:65" s="2" customFormat="1" ht="14.5" customHeight="1">
      <c r="A159" s="32"/>
      <c r="B159" s="150"/>
      <c r="C159" s="189" t="s">
        <v>345</v>
      </c>
      <c r="D159" s="189" t="s">
        <v>514</v>
      </c>
      <c r="E159" s="190" t="s">
        <v>1536</v>
      </c>
      <c r="F159" s="191" t="s">
        <v>1537</v>
      </c>
      <c r="G159" s="192" t="s">
        <v>1525</v>
      </c>
      <c r="H159" s="193">
        <v>2</v>
      </c>
      <c r="I159" s="194"/>
      <c r="J159" s="193">
        <f t="shared" si="10"/>
        <v>0</v>
      </c>
      <c r="K159" s="195"/>
      <c r="L159" s="196"/>
      <c r="M159" s="197" t="s">
        <v>1</v>
      </c>
      <c r="N159" s="198" t="s">
        <v>42</v>
      </c>
      <c r="O159" s="58"/>
      <c r="P159" s="160">
        <f t="shared" si="11"/>
        <v>0</v>
      </c>
      <c r="Q159" s="160">
        <v>0</v>
      </c>
      <c r="R159" s="160">
        <f t="shared" si="12"/>
        <v>0</v>
      </c>
      <c r="S159" s="160">
        <v>0</v>
      </c>
      <c r="T159" s="161">
        <f t="shared" si="1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2" t="s">
        <v>417</v>
      </c>
      <c r="AT159" s="162" t="s">
        <v>514</v>
      </c>
      <c r="AU159" s="162" t="s">
        <v>89</v>
      </c>
      <c r="AY159" s="17" t="s">
        <v>211</v>
      </c>
      <c r="BE159" s="163">
        <f t="shared" si="14"/>
        <v>0</v>
      </c>
      <c r="BF159" s="163">
        <f t="shared" si="15"/>
        <v>0</v>
      </c>
      <c r="BG159" s="163">
        <f t="shared" si="16"/>
        <v>0</v>
      </c>
      <c r="BH159" s="163">
        <f t="shared" si="17"/>
        <v>0</v>
      </c>
      <c r="BI159" s="163">
        <f t="shared" si="18"/>
        <v>0</v>
      </c>
      <c r="BJ159" s="17" t="s">
        <v>89</v>
      </c>
      <c r="BK159" s="164">
        <f t="shared" si="19"/>
        <v>0</v>
      </c>
      <c r="BL159" s="17" t="s">
        <v>315</v>
      </c>
      <c r="BM159" s="162" t="s">
        <v>473</v>
      </c>
    </row>
    <row r="160" spans="1:65" s="2" customFormat="1" ht="14.5" customHeight="1">
      <c r="A160" s="32"/>
      <c r="B160" s="150"/>
      <c r="C160" s="189" t="s">
        <v>351</v>
      </c>
      <c r="D160" s="189" t="s">
        <v>514</v>
      </c>
      <c r="E160" s="190" t="s">
        <v>1538</v>
      </c>
      <c r="F160" s="191" t="s">
        <v>1539</v>
      </c>
      <c r="G160" s="192" t="s">
        <v>1525</v>
      </c>
      <c r="H160" s="193">
        <v>4</v>
      </c>
      <c r="I160" s="194"/>
      <c r="J160" s="193">
        <f t="shared" si="10"/>
        <v>0</v>
      </c>
      <c r="K160" s="195"/>
      <c r="L160" s="196"/>
      <c r="M160" s="197" t="s">
        <v>1</v>
      </c>
      <c r="N160" s="198" t="s">
        <v>42</v>
      </c>
      <c r="O160" s="58"/>
      <c r="P160" s="160">
        <f t="shared" si="11"/>
        <v>0</v>
      </c>
      <c r="Q160" s="160">
        <v>0</v>
      </c>
      <c r="R160" s="160">
        <f t="shared" si="12"/>
        <v>0</v>
      </c>
      <c r="S160" s="160">
        <v>0</v>
      </c>
      <c r="T160" s="161">
        <f t="shared" si="1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2" t="s">
        <v>417</v>
      </c>
      <c r="AT160" s="162" t="s">
        <v>514</v>
      </c>
      <c r="AU160" s="162" t="s">
        <v>89</v>
      </c>
      <c r="AY160" s="17" t="s">
        <v>211</v>
      </c>
      <c r="BE160" s="163">
        <f t="shared" si="14"/>
        <v>0</v>
      </c>
      <c r="BF160" s="163">
        <f t="shared" si="15"/>
        <v>0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7" t="s">
        <v>89</v>
      </c>
      <c r="BK160" s="164">
        <f t="shared" si="19"/>
        <v>0</v>
      </c>
      <c r="BL160" s="17" t="s">
        <v>315</v>
      </c>
      <c r="BM160" s="162" t="s">
        <v>483</v>
      </c>
    </row>
    <row r="161" spans="1:65" s="2" customFormat="1" ht="14.5" customHeight="1">
      <c r="A161" s="32"/>
      <c r="B161" s="150"/>
      <c r="C161" s="151" t="s">
        <v>356</v>
      </c>
      <c r="D161" s="151" t="s">
        <v>213</v>
      </c>
      <c r="E161" s="152" t="s">
        <v>1540</v>
      </c>
      <c r="F161" s="153" t="s">
        <v>1541</v>
      </c>
      <c r="G161" s="154" t="s">
        <v>582</v>
      </c>
      <c r="H161" s="155">
        <v>34</v>
      </c>
      <c r="I161" s="156"/>
      <c r="J161" s="155">
        <f t="shared" si="10"/>
        <v>0</v>
      </c>
      <c r="K161" s="157"/>
      <c r="L161" s="33"/>
      <c r="M161" s="158" t="s">
        <v>1</v>
      </c>
      <c r="N161" s="159" t="s">
        <v>42</v>
      </c>
      <c r="O161" s="58"/>
      <c r="P161" s="160">
        <f t="shared" si="11"/>
        <v>0</v>
      </c>
      <c r="Q161" s="160">
        <v>0</v>
      </c>
      <c r="R161" s="160">
        <f t="shared" si="12"/>
        <v>0</v>
      </c>
      <c r="S161" s="160">
        <v>0</v>
      </c>
      <c r="T161" s="161">
        <f t="shared" si="1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2" t="s">
        <v>315</v>
      </c>
      <c r="AT161" s="162" t="s">
        <v>213</v>
      </c>
      <c r="AU161" s="162" t="s">
        <v>89</v>
      </c>
      <c r="AY161" s="17" t="s">
        <v>211</v>
      </c>
      <c r="BE161" s="163">
        <f t="shared" si="14"/>
        <v>0</v>
      </c>
      <c r="BF161" s="163">
        <f t="shared" si="15"/>
        <v>0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7" t="s">
        <v>89</v>
      </c>
      <c r="BK161" s="164">
        <f t="shared" si="19"/>
        <v>0</v>
      </c>
      <c r="BL161" s="17" t="s">
        <v>315</v>
      </c>
      <c r="BM161" s="162" t="s">
        <v>497</v>
      </c>
    </row>
    <row r="162" spans="1:65" s="2" customFormat="1" ht="14.5" customHeight="1">
      <c r="A162" s="32"/>
      <c r="B162" s="150"/>
      <c r="C162" s="151" t="s">
        <v>360</v>
      </c>
      <c r="D162" s="151" t="s">
        <v>213</v>
      </c>
      <c r="E162" s="152" t="s">
        <v>1542</v>
      </c>
      <c r="F162" s="153" t="s">
        <v>1543</v>
      </c>
      <c r="G162" s="154" t="s">
        <v>582</v>
      </c>
      <c r="H162" s="155">
        <v>60</v>
      </c>
      <c r="I162" s="156"/>
      <c r="J162" s="155">
        <f t="shared" si="10"/>
        <v>0</v>
      </c>
      <c r="K162" s="157"/>
      <c r="L162" s="33"/>
      <c r="M162" s="158" t="s">
        <v>1</v>
      </c>
      <c r="N162" s="159" t="s">
        <v>42</v>
      </c>
      <c r="O162" s="58"/>
      <c r="P162" s="160">
        <f t="shared" si="11"/>
        <v>0</v>
      </c>
      <c r="Q162" s="160">
        <v>0</v>
      </c>
      <c r="R162" s="160">
        <f t="shared" si="12"/>
        <v>0</v>
      </c>
      <c r="S162" s="160">
        <v>0</v>
      </c>
      <c r="T162" s="161">
        <f t="shared" si="1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2" t="s">
        <v>315</v>
      </c>
      <c r="AT162" s="162" t="s">
        <v>213</v>
      </c>
      <c r="AU162" s="162" t="s">
        <v>89</v>
      </c>
      <c r="AY162" s="17" t="s">
        <v>211</v>
      </c>
      <c r="BE162" s="163">
        <f t="shared" si="14"/>
        <v>0</v>
      </c>
      <c r="BF162" s="163">
        <f t="shared" si="15"/>
        <v>0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7" t="s">
        <v>89</v>
      </c>
      <c r="BK162" s="164">
        <f t="shared" si="19"/>
        <v>0</v>
      </c>
      <c r="BL162" s="17" t="s">
        <v>315</v>
      </c>
      <c r="BM162" s="162" t="s">
        <v>506</v>
      </c>
    </row>
    <row r="163" spans="1:65" s="2" customFormat="1" ht="14.5" customHeight="1">
      <c r="A163" s="32"/>
      <c r="B163" s="150"/>
      <c r="C163" s="151" t="s">
        <v>367</v>
      </c>
      <c r="D163" s="151" t="s">
        <v>213</v>
      </c>
      <c r="E163" s="152" t="s">
        <v>1544</v>
      </c>
      <c r="F163" s="153" t="s">
        <v>1545</v>
      </c>
      <c r="G163" s="154" t="s">
        <v>1454</v>
      </c>
      <c r="H163" s="155">
        <v>15</v>
      </c>
      <c r="I163" s="156"/>
      <c r="J163" s="155">
        <f t="shared" si="10"/>
        <v>0</v>
      </c>
      <c r="K163" s="157"/>
      <c r="L163" s="33"/>
      <c r="M163" s="158" t="s">
        <v>1</v>
      </c>
      <c r="N163" s="159" t="s">
        <v>42</v>
      </c>
      <c r="O163" s="58"/>
      <c r="P163" s="160">
        <f t="shared" si="11"/>
        <v>0</v>
      </c>
      <c r="Q163" s="160">
        <v>0</v>
      </c>
      <c r="R163" s="160">
        <f t="shared" si="12"/>
        <v>0</v>
      </c>
      <c r="S163" s="160">
        <v>0</v>
      </c>
      <c r="T163" s="161">
        <f t="shared" si="1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315</v>
      </c>
      <c r="AT163" s="162" t="s">
        <v>213</v>
      </c>
      <c r="AU163" s="162" t="s">
        <v>89</v>
      </c>
      <c r="AY163" s="17" t="s">
        <v>211</v>
      </c>
      <c r="BE163" s="163">
        <f t="shared" si="14"/>
        <v>0</v>
      </c>
      <c r="BF163" s="163">
        <f t="shared" si="15"/>
        <v>0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7" t="s">
        <v>89</v>
      </c>
      <c r="BK163" s="164">
        <f t="shared" si="19"/>
        <v>0</v>
      </c>
      <c r="BL163" s="17" t="s">
        <v>315</v>
      </c>
      <c r="BM163" s="162" t="s">
        <v>521</v>
      </c>
    </row>
    <row r="164" spans="1:65" s="2" customFormat="1" ht="14.5" customHeight="1">
      <c r="A164" s="32"/>
      <c r="B164" s="150"/>
      <c r="C164" s="151" t="s">
        <v>382</v>
      </c>
      <c r="D164" s="151" t="s">
        <v>213</v>
      </c>
      <c r="E164" s="152" t="s">
        <v>1546</v>
      </c>
      <c r="F164" s="153" t="s">
        <v>1547</v>
      </c>
      <c r="G164" s="154" t="s">
        <v>276</v>
      </c>
      <c r="H164" s="155">
        <v>0.158</v>
      </c>
      <c r="I164" s="156"/>
      <c r="J164" s="155">
        <f t="shared" si="10"/>
        <v>0</v>
      </c>
      <c r="K164" s="157"/>
      <c r="L164" s="33"/>
      <c r="M164" s="158" t="s">
        <v>1</v>
      </c>
      <c r="N164" s="159" t="s">
        <v>42</v>
      </c>
      <c r="O164" s="58"/>
      <c r="P164" s="160">
        <f t="shared" si="11"/>
        <v>0</v>
      </c>
      <c r="Q164" s="160">
        <v>0</v>
      </c>
      <c r="R164" s="160">
        <f t="shared" si="12"/>
        <v>0</v>
      </c>
      <c r="S164" s="160">
        <v>0</v>
      </c>
      <c r="T164" s="161">
        <f t="shared" si="1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2" t="s">
        <v>315</v>
      </c>
      <c r="AT164" s="162" t="s">
        <v>213</v>
      </c>
      <c r="AU164" s="162" t="s">
        <v>89</v>
      </c>
      <c r="AY164" s="17" t="s">
        <v>211</v>
      </c>
      <c r="BE164" s="163">
        <f t="shared" si="14"/>
        <v>0</v>
      </c>
      <c r="BF164" s="163">
        <f t="shared" si="15"/>
        <v>0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7" t="s">
        <v>89</v>
      </c>
      <c r="BK164" s="164">
        <f t="shared" si="19"/>
        <v>0</v>
      </c>
      <c r="BL164" s="17" t="s">
        <v>315</v>
      </c>
      <c r="BM164" s="162" t="s">
        <v>535</v>
      </c>
    </row>
    <row r="165" spans="1:65" s="12" customFormat="1" ht="23" customHeight="1">
      <c r="B165" s="137"/>
      <c r="D165" s="138" t="s">
        <v>75</v>
      </c>
      <c r="E165" s="148" t="s">
        <v>1548</v>
      </c>
      <c r="F165" s="148" t="s">
        <v>1549</v>
      </c>
      <c r="I165" s="140"/>
      <c r="J165" s="149">
        <f>BK165</f>
        <v>0</v>
      </c>
      <c r="L165" s="137"/>
      <c r="M165" s="142"/>
      <c r="N165" s="143"/>
      <c r="O165" s="143"/>
      <c r="P165" s="144">
        <f>SUM(P166:P179)</f>
        <v>0</v>
      </c>
      <c r="Q165" s="143"/>
      <c r="R165" s="144">
        <f>SUM(R166:R179)</f>
        <v>7.1500000000000001E-3</v>
      </c>
      <c r="S165" s="143"/>
      <c r="T165" s="145">
        <f>SUM(T166:T179)</f>
        <v>8.0000000000000002E-3</v>
      </c>
      <c r="AR165" s="138" t="s">
        <v>89</v>
      </c>
      <c r="AT165" s="146" t="s">
        <v>75</v>
      </c>
      <c r="AU165" s="146" t="s">
        <v>83</v>
      </c>
      <c r="AY165" s="138" t="s">
        <v>211</v>
      </c>
      <c r="BK165" s="147">
        <f>SUM(BK166:BK179)</f>
        <v>0</v>
      </c>
    </row>
    <row r="166" spans="1:65" s="2" customFormat="1" ht="14.5" customHeight="1">
      <c r="A166" s="32"/>
      <c r="B166" s="150"/>
      <c r="C166" s="151" t="s">
        <v>392</v>
      </c>
      <c r="D166" s="151" t="s">
        <v>213</v>
      </c>
      <c r="E166" s="152" t="s">
        <v>1550</v>
      </c>
      <c r="F166" s="153" t="s">
        <v>1551</v>
      </c>
      <c r="G166" s="154" t="s">
        <v>1525</v>
      </c>
      <c r="H166" s="155">
        <v>8</v>
      </c>
      <c r="I166" s="156"/>
      <c r="J166" s="155">
        <f t="shared" ref="J166:J179" si="20">ROUND(I166*H166,3)</f>
        <v>0</v>
      </c>
      <c r="K166" s="157"/>
      <c r="L166" s="33"/>
      <c r="M166" s="158" t="s">
        <v>1</v>
      </c>
      <c r="N166" s="159" t="s">
        <v>42</v>
      </c>
      <c r="O166" s="58"/>
      <c r="P166" s="160">
        <f t="shared" ref="P166:P179" si="21">O166*H166</f>
        <v>0</v>
      </c>
      <c r="Q166" s="160">
        <v>1.7000000000000001E-4</v>
      </c>
      <c r="R166" s="160">
        <f t="shared" ref="R166:R179" si="22">Q166*H166</f>
        <v>1.3600000000000001E-3</v>
      </c>
      <c r="S166" s="160">
        <v>1E-3</v>
      </c>
      <c r="T166" s="161">
        <f t="shared" ref="T166:T179" si="23">S166*H166</f>
        <v>8.0000000000000002E-3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2" t="s">
        <v>315</v>
      </c>
      <c r="AT166" s="162" t="s">
        <v>213</v>
      </c>
      <c r="AU166" s="162" t="s">
        <v>89</v>
      </c>
      <c r="AY166" s="17" t="s">
        <v>211</v>
      </c>
      <c r="BE166" s="163">
        <f t="shared" ref="BE166:BE179" si="24">IF(N166="základná",J166,0)</f>
        <v>0</v>
      </c>
      <c r="BF166" s="163">
        <f t="shared" ref="BF166:BF179" si="25">IF(N166="znížená",J166,0)</f>
        <v>0</v>
      </c>
      <c r="BG166" s="163">
        <f t="shared" ref="BG166:BG179" si="26">IF(N166="zákl. prenesená",J166,0)</f>
        <v>0</v>
      </c>
      <c r="BH166" s="163">
        <f t="shared" ref="BH166:BH179" si="27">IF(N166="zníž. prenesená",J166,0)</f>
        <v>0</v>
      </c>
      <c r="BI166" s="163">
        <f t="shared" ref="BI166:BI179" si="28">IF(N166="nulová",J166,0)</f>
        <v>0</v>
      </c>
      <c r="BJ166" s="17" t="s">
        <v>89</v>
      </c>
      <c r="BK166" s="164">
        <f t="shared" ref="BK166:BK179" si="29">ROUND(I166*H166,3)</f>
        <v>0</v>
      </c>
      <c r="BL166" s="17" t="s">
        <v>315</v>
      </c>
      <c r="BM166" s="162" t="s">
        <v>575</v>
      </c>
    </row>
    <row r="167" spans="1:65" s="2" customFormat="1" ht="14.5" customHeight="1">
      <c r="A167" s="32"/>
      <c r="B167" s="150"/>
      <c r="C167" s="151" t="s">
        <v>397</v>
      </c>
      <c r="D167" s="151" t="s">
        <v>213</v>
      </c>
      <c r="E167" s="152" t="s">
        <v>1552</v>
      </c>
      <c r="F167" s="153" t="s">
        <v>1553</v>
      </c>
      <c r="G167" s="154" t="s">
        <v>1525</v>
      </c>
      <c r="H167" s="155">
        <v>4</v>
      </c>
      <c r="I167" s="156"/>
      <c r="J167" s="155">
        <f t="shared" si="20"/>
        <v>0</v>
      </c>
      <c r="K167" s="157"/>
      <c r="L167" s="33"/>
      <c r="M167" s="158" t="s">
        <v>1</v>
      </c>
      <c r="N167" s="159" t="s">
        <v>42</v>
      </c>
      <c r="O167" s="58"/>
      <c r="P167" s="160">
        <f t="shared" si="21"/>
        <v>0</v>
      </c>
      <c r="Q167" s="160">
        <v>0</v>
      </c>
      <c r="R167" s="160">
        <f t="shared" si="22"/>
        <v>0</v>
      </c>
      <c r="S167" s="160">
        <v>0</v>
      </c>
      <c r="T167" s="161">
        <f t="shared" si="23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2" t="s">
        <v>315</v>
      </c>
      <c r="AT167" s="162" t="s">
        <v>213</v>
      </c>
      <c r="AU167" s="162" t="s">
        <v>89</v>
      </c>
      <c r="AY167" s="17" t="s">
        <v>211</v>
      </c>
      <c r="BE167" s="163">
        <f t="shared" si="24"/>
        <v>0</v>
      </c>
      <c r="BF167" s="163">
        <f t="shared" si="25"/>
        <v>0</v>
      </c>
      <c r="BG167" s="163">
        <f t="shared" si="26"/>
        <v>0</v>
      </c>
      <c r="BH167" s="163">
        <f t="shared" si="27"/>
        <v>0</v>
      </c>
      <c r="BI167" s="163">
        <f t="shared" si="28"/>
        <v>0</v>
      </c>
      <c r="BJ167" s="17" t="s">
        <v>89</v>
      </c>
      <c r="BK167" s="164">
        <f t="shared" si="29"/>
        <v>0</v>
      </c>
      <c r="BL167" s="17" t="s">
        <v>315</v>
      </c>
      <c r="BM167" s="162" t="s">
        <v>596</v>
      </c>
    </row>
    <row r="168" spans="1:65" s="2" customFormat="1" ht="14.5" customHeight="1">
      <c r="A168" s="32"/>
      <c r="B168" s="150"/>
      <c r="C168" s="189" t="s">
        <v>402</v>
      </c>
      <c r="D168" s="189" t="s">
        <v>514</v>
      </c>
      <c r="E168" s="190" t="s">
        <v>1554</v>
      </c>
      <c r="F168" s="191" t="s">
        <v>1555</v>
      </c>
      <c r="G168" s="192" t="s">
        <v>1525</v>
      </c>
      <c r="H168" s="193">
        <v>4</v>
      </c>
      <c r="I168" s="194"/>
      <c r="J168" s="193">
        <f t="shared" si="20"/>
        <v>0</v>
      </c>
      <c r="K168" s="195"/>
      <c r="L168" s="196"/>
      <c r="M168" s="197" t="s">
        <v>1</v>
      </c>
      <c r="N168" s="198" t="s">
        <v>42</v>
      </c>
      <c r="O168" s="58"/>
      <c r="P168" s="160">
        <f t="shared" si="21"/>
        <v>0</v>
      </c>
      <c r="Q168" s="160">
        <v>4.0000000000000002E-4</v>
      </c>
      <c r="R168" s="160">
        <f t="shared" si="22"/>
        <v>1.6000000000000001E-3</v>
      </c>
      <c r="S168" s="160">
        <v>0</v>
      </c>
      <c r="T168" s="161">
        <f t="shared" si="23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2" t="s">
        <v>417</v>
      </c>
      <c r="AT168" s="162" t="s">
        <v>514</v>
      </c>
      <c r="AU168" s="162" t="s">
        <v>89</v>
      </c>
      <c r="AY168" s="17" t="s">
        <v>211</v>
      </c>
      <c r="BE168" s="163">
        <f t="shared" si="24"/>
        <v>0</v>
      </c>
      <c r="BF168" s="163">
        <f t="shared" si="25"/>
        <v>0</v>
      </c>
      <c r="BG168" s="163">
        <f t="shared" si="26"/>
        <v>0</v>
      </c>
      <c r="BH168" s="163">
        <f t="shared" si="27"/>
        <v>0</v>
      </c>
      <c r="BI168" s="163">
        <f t="shared" si="28"/>
        <v>0</v>
      </c>
      <c r="BJ168" s="17" t="s">
        <v>89</v>
      </c>
      <c r="BK168" s="164">
        <f t="shared" si="29"/>
        <v>0</v>
      </c>
      <c r="BL168" s="17" t="s">
        <v>315</v>
      </c>
      <c r="BM168" s="162" t="s">
        <v>608</v>
      </c>
    </row>
    <row r="169" spans="1:65" s="2" customFormat="1" ht="14.5" customHeight="1">
      <c r="A169" s="32"/>
      <c r="B169" s="150"/>
      <c r="C169" s="151" t="s">
        <v>407</v>
      </c>
      <c r="D169" s="151" t="s">
        <v>213</v>
      </c>
      <c r="E169" s="152" t="s">
        <v>1556</v>
      </c>
      <c r="F169" s="153" t="s">
        <v>1557</v>
      </c>
      <c r="G169" s="154" t="s">
        <v>1525</v>
      </c>
      <c r="H169" s="155">
        <v>2</v>
      </c>
      <c r="I169" s="156"/>
      <c r="J169" s="155">
        <f t="shared" si="20"/>
        <v>0</v>
      </c>
      <c r="K169" s="157"/>
      <c r="L169" s="33"/>
      <c r="M169" s="158" t="s">
        <v>1</v>
      </c>
      <c r="N169" s="159" t="s">
        <v>42</v>
      </c>
      <c r="O169" s="58"/>
      <c r="P169" s="160">
        <f t="shared" si="21"/>
        <v>0</v>
      </c>
      <c r="Q169" s="160">
        <v>0</v>
      </c>
      <c r="R169" s="160">
        <f t="shared" si="22"/>
        <v>0</v>
      </c>
      <c r="S169" s="160">
        <v>0</v>
      </c>
      <c r="T169" s="161">
        <f t="shared" si="23"/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2" t="s">
        <v>315</v>
      </c>
      <c r="AT169" s="162" t="s">
        <v>213</v>
      </c>
      <c r="AU169" s="162" t="s">
        <v>89</v>
      </c>
      <c r="AY169" s="17" t="s">
        <v>211</v>
      </c>
      <c r="BE169" s="163">
        <f t="shared" si="24"/>
        <v>0</v>
      </c>
      <c r="BF169" s="163">
        <f t="shared" si="25"/>
        <v>0</v>
      </c>
      <c r="BG169" s="163">
        <f t="shared" si="26"/>
        <v>0</v>
      </c>
      <c r="BH169" s="163">
        <f t="shared" si="27"/>
        <v>0</v>
      </c>
      <c r="BI169" s="163">
        <f t="shared" si="28"/>
        <v>0</v>
      </c>
      <c r="BJ169" s="17" t="s">
        <v>89</v>
      </c>
      <c r="BK169" s="164">
        <f t="shared" si="29"/>
        <v>0</v>
      </c>
      <c r="BL169" s="17" t="s">
        <v>315</v>
      </c>
      <c r="BM169" s="162" t="s">
        <v>623</v>
      </c>
    </row>
    <row r="170" spans="1:65" s="2" customFormat="1" ht="14.5" customHeight="1">
      <c r="A170" s="32"/>
      <c r="B170" s="150"/>
      <c r="C170" s="189" t="s">
        <v>412</v>
      </c>
      <c r="D170" s="189" t="s">
        <v>514</v>
      </c>
      <c r="E170" s="190" t="s">
        <v>1558</v>
      </c>
      <c r="F170" s="191" t="s">
        <v>1559</v>
      </c>
      <c r="G170" s="192" t="s">
        <v>1525</v>
      </c>
      <c r="H170" s="193">
        <v>1</v>
      </c>
      <c r="I170" s="194"/>
      <c r="J170" s="193">
        <f t="shared" si="20"/>
        <v>0</v>
      </c>
      <c r="K170" s="195"/>
      <c r="L170" s="196"/>
      <c r="M170" s="197" t="s">
        <v>1</v>
      </c>
      <c r="N170" s="198" t="s">
        <v>42</v>
      </c>
      <c r="O170" s="58"/>
      <c r="P170" s="160">
        <f t="shared" si="21"/>
        <v>0</v>
      </c>
      <c r="Q170" s="160">
        <v>0</v>
      </c>
      <c r="R170" s="160">
        <f t="shared" si="22"/>
        <v>0</v>
      </c>
      <c r="S170" s="160">
        <v>0</v>
      </c>
      <c r="T170" s="161">
        <f t="shared" si="23"/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2" t="s">
        <v>417</v>
      </c>
      <c r="AT170" s="162" t="s">
        <v>514</v>
      </c>
      <c r="AU170" s="162" t="s">
        <v>89</v>
      </c>
      <c r="AY170" s="17" t="s">
        <v>211</v>
      </c>
      <c r="BE170" s="163">
        <f t="shared" si="24"/>
        <v>0</v>
      </c>
      <c r="BF170" s="163">
        <f t="shared" si="25"/>
        <v>0</v>
      </c>
      <c r="BG170" s="163">
        <f t="shared" si="26"/>
        <v>0</v>
      </c>
      <c r="BH170" s="163">
        <f t="shared" si="27"/>
        <v>0</v>
      </c>
      <c r="BI170" s="163">
        <f t="shared" si="28"/>
        <v>0</v>
      </c>
      <c r="BJ170" s="17" t="s">
        <v>89</v>
      </c>
      <c r="BK170" s="164">
        <f t="shared" si="29"/>
        <v>0</v>
      </c>
      <c r="BL170" s="17" t="s">
        <v>315</v>
      </c>
      <c r="BM170" s="162" t="s">
        <v>644</v>
      </c>
    </row>
    <row r="171" spans="1:65" s="2" customFormat="1" ht="14.5" customHeight="1">
      <c r="A171" s="32"/>
      <c r="B171" s="150"/>
      <c r="C171" s="189" t="s">
        <v>417</v>
      </c>
      <c r="D171" s="189" t="s">
        <v>514</v>
      </c>
      <c r="E171" s="190" t="s">
        <v>1560</v>
      </c>
      <c r="F171" s="191" t="s">
        <v>1561</v>
      </c>
      <c r="G171" s="192" t="s">
        <v>1525</v>
      </c>
      <c r="H171" s="193">
        <v>1</v>
      </c>
      <c r="I171" s="194"/>
      <c r="J171" s="193">
        <f t="shared" si="20"/>
        <v>0</v>
      </c>
      <c r="K171" s="195"/>
      <c r="L171" s="196"/>
      <c r="M171" s="197" t="s">
        <v>1</v>
      </c>
      <c r="N171" s="198" t="s">
        <v>42</v>
      </c>
      <c r="O171" s="58"/>
      <c r="P171" s="160">
        <f t="shared" si="21"/>
        <v>0</v>
      </c>
      <c r="Q171" s="160">
        <v>0</v>
      </c>
      <c r="R171" s="160">
        <f t="shared" si="22"/>
        <v>0</v>
      </c>
      <c r="S171" s="160">
        <v>0</v>
      </c>
      <c r="T171" s="161">
        <f t="shared" si="23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2" t="s">
        <v>417</v>
      </c>
      <c r="AT171" s="162" t="s">
        <v>514</v>
      </c>
      <c r="AU171" s="162" t="s">
        <v>89</v>
      </c>
      <c r="AY171" s="17" t="s">
        <v>211</v>
      </c>
      <c r="BE171" s="163">
        <f t="shared" si="24"/>
        <v>0</v>
      </c>
      <c r="BF171" s="163">
        <f t="shared" si="25"/>
        <v>0</v>
      </c>
      <c r="BG171" s="163">
        <f t="shared" si="26"/>
        <v>0</v>
      </c>
      <c r="BH171" s="163">
        <f t="shared" si="27"/>
        <v>0</v>
      </c>
      <c r="BI171" s="163">
        <f t="shared" si="28"/>
        <v>0</v>
      </c>
      <c r="BJ171" s="17" t="s">
        <v>89</v>
      </c>
      <c r="BK171" s="164">
        <f t="shared" si="29"/>
        <v>0</v>
      </c>
      <c r="BL171" s="17" t="s">
        <v>315</v>
      </c>
      <c r="BM171" s="162" t="s">
        <v>662</v>
      </c>
    </row>
    <row r="172" spans="1:65" s="2" customFormat="1" ht="14.5" customHeight="1">
      <c r="A172" s="32"/>
      <c r="B172" s="150"/>
      <c r="C172" s="189" t="s">
        <v>422</v>
      </c>
      <c r="D172" s="189" t="s">
        <v>514</v>
      </c>
      <c r="E172" s="190" t="s">
        <v>1562</v>
      </c>
      <c r="F172" s="191" t="s">
        <v>1563</v>
      </c>
      <c r="G172" s="192" t="s">
        <v>1525</v>
      </c>
      <c r="H172" s="193">
        <v>1</v>
      </c>
      <c r="I172" s="194"/>
      <c r="J172" s="193">
        <f t="shared" si="20"/>
        <v>0</v>
      </c>
      <c r="K172" s="195"/>
      <c r="L172" s="196"/>
      <c r="M172" s="197" t="s">
        <v>1</v>
      </c>
      <c r="N172" s="198" t="s">
        <v>42</v>
      </c>
      <c r="O172" s="58"/>
      <c r="P172" s="160">
        <f t="shared" si="21"/>
        <v>0</v>
      </c>
      <c r="Q172" s="160">
        <v>0</v>
      </c>
      <c r="R172" s="160">
        <f t="shared" si="22"/>
        <v>0</v>
      </c>
      <c r="S172" s="160">
        <v>0</v>
      </c>
      <c r="T172" s="161">
        <f t="shared" si="23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2" t="s">
        <v>417</v>
      </c>
      <c r="AT172" s="162" t="s">
        <v>514</v>
      </c>
      <c r="AU172" s="162" t="s">
        <v>89</v>
      </c>
      <c r="AY172" s="17" t="s">
        <v>211</v>
      </c>
      <c r="BE172" s="163">
        <f t="shared" si="24"/>
        <v>0</v>
      </c>
      <c r="BF172" s="163">
        <f t="shared" si="25"/>
        <v>0</v>
      </c>
      <c r="BG172" s="163">
        <f t="shared" si="26"/>
        <v>0</v>
      </c>
      <c r="BH172" s="163">
        <f t="shared" si="27"/>
        <v>0</v>
      </c>
      <c r="BI172" s="163">
        <f t="shared" si="28"/>
        <v>0</v>
      </c>
      <c r="BJ172" s="17" t="s">
        <v>89</v>
      </c>
      <c r="BK172" s="164">
        <f t="shared" si="29"/>
        <v>0</v>
      </c>
      <c r="BL172" s="17" t="s">
        <v>315</v>
      </c>
      <c r="BM172" s="162" t="s">
        <v>1564</v>
      </c>
    </row>
    <row r="173" spans="1:65" s="2" customFormat="1" ht="14.5" customHeight="1">
      <c r="A173" s="32"/>
      <c r="B173" s="150"/>
      <c r="C173" s="151" t="s">
        <v>428</v>
      </c>
      <c r="D173" s="151" t="s">
        <v>213</v>
      </c>
      <c r="E173" s="152" t="s">
        <v>1565</v>
      </c>
      <c r="F173" s="153" t="s">
        <v>1566</v>
      </c>
      <c r="G173" s="154" t="s">
        <v>1525</v>
      </c>
      <c r="H173" s="155">
        <v>1</v>
      </c>
      <c r="I173" s="156"/>
      <c r="J173" s="155">
        <f t="shared" si="20"/>
        <v>0</v>
      </c>
      <c r="K173" s="157"/>
      <c r="L173" s="33"/>
      <c r="M173" s="158" t="s">
        <v>1</v>
      </c>
      <c r="N173" s="159" t="s">
        <v>42</v>
      </c>
      <c r="O173" s="58"/>
      <c r="P173" s="160">
        <f t="shared" si="21"/>
        <v>0</v>
      </c>
      <c r="Q173" s="160">
        <v>0</v>
      </c>
      <c r="R173" s="160">
        <f t="shared" si="22"/>
        <v>0</v>
      </c>
      <c r="S173" s="160">
        <v>0</v>
      </c>
      <c r="T173" s="161">
        <f t="shared" si="23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315</v>
      </c>
      <c r="AT173" s="162" t="s">
        <v>213</v>
      </c>
      <c r="AU173" s="162" t="s">
        <v>89</v>
      </c>
      <c r="AY173" s="17" t="s">
        <v>211</v>
      </c>
      <c r="BE173" s="163">
        <f t="shared" si="24"/>
        <v>0</v>
      </c>
      <c r="BF173" s="163">
        <f t="shared" si="25"/>
        <v>0</v>
      </c>
      <c r="BG173" s="163">
        <f t="shared" si="26"/>
        <v>0</v>
      </c>
      <c r="BH173" s="163">
        <f t="shared" si="27"/>
        <v>0</v>
      </c>
      <c r="BI173" s="163">
        <f t="shared" si="28"/>
        <v>0</v>
      </c>
      <c r="BJ173" s="17" t="s">
        <v>89</v>
      </c>
      <c r="BK173" s="164">
        <f t="shared" si="29"/>
        <v>0</v>
      </c>
      <c r="BL173" s="17" t="s">
        <v>315</v>
      </c>
      <c r="BM173" s="162" t="s">
        <v>1567</v>
      </c>
    </row>
    <row r="174" spans="1:65" s="2" customFormat="1" ht="14.5" customHeight="1">
      <c r="A174" s="32"/>
      <c r="B174" s="150"/>
      <c r="C174" s="151" t="s">
        <v>432</v>
      </c>
      <c r="D174" s="151" t="s">
        <v>213</v>
      </c>
      <c r="E174" s="152" t="s">
        <v>1568</v>
      </c>
      <c r="F174" s="153" t="s">
        <v>1569</v>
      </c>
      <c r="G174" s="154" t="s">
        <v>1525</v>
      </c>
      <c r="H174" s="155">
        <v>3</v>
      </c>
      <c r="I174" s="156"/>
      <c r="J174" s="155">
        <f t="shared" si="20"/>
        <v>0</v>
      </c>
      <c r="K174" s="157"/>
      <c r="L174" s="33"/>
      <c r="M174" s="158" t="s">
        <v>1</v>
      </c>
      <c r="N174" s="159" t="s">
        <v>42</v>
      </c>
      <c r="O174" s="58"/>
      <c r="P174" s="160">
        <f t="shared" si="21"/>
        <v>0</v>
      </c>
      <c r="Q174" s="160">
        <v>0</v>
      </c>
      <c r="R174" s="160">
        <f t="shared" si="22"/>
        <v>0</v>
      </c>
      <c r="S174" s="160">
        <v>0</v>
      </c>
      <c r="T174" s="161">
        <f t="shared" si="23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2" t="s">
        <v>315</v>
      </c>
      <c r="AT174" s="162" t="s">
        <v>213</v>
      </c>
      <c r="AU174" s="162" t="s">
        <v>89</v>
      </c>
      <c r="AY174" s="17" t="s">
        <v>211</v>
      </c>
      <c r="BE174" s="163">
        <f t="shared" si="24"/>
        <v>0</v>
      </c>
      <c r="BF174" s="163">
        <f t="shared" si="25"/>
        <v>0</v>
      </c>
      <c r="BG174" s="163">
        <f t="shared" si="26"/>
        <v>0</v>
      </c>
      <c r="BH174" s="163">
        <f t="shared" si="27"/>
        <v>0</v>
      </c>
      <c r="BI174" s="163">
        <f t="shared" si="28"/>
        <v>0</v>
      </c>
      <c r="BJ174" s="17" t="s">
        <v>89</v>
      </c>
      <c r="BK174" s="164">
        <f t="shared" si="29"/>
        <v>0</v>
      </c>
      <c r="BL174" s="17" t="s">
        <v>315</v>
      </c>
      <c r="BM174" s="162" t="s">
        <v>1570</v>
      </c>
    </row>
    <row r="175" spans="1:65" s="2" customFormat="1" ht="14.5" customHeight="1">
      <c r="A175" s="32"/>
      <c r="B175" s="150"/>
      <c r="C175" s="151" t="s">
        <v>437</v>
      </c>
      <c r="D175" s="151" t="s">
        <v>213</v>
      </c>
      <c r="E175" s="152" t="s">
        <v>1571</v>
      </c>
      <c r="F175" s="153" t="s">
        <v>1572</v>
      </c>
      <c r="G175" s="154" t="s">
        <v>1525</v>
      </c>
      <c r="H175" s="155">
        <v>3</v>
      </c>
      <c r="I175" s="156"/>
      <c r="J175" s="155">
        <f t="shared" si="20"/>
        <v>0</v>
      </c>
      <c r="K175" s="157"/>
      <c r="L175" s="33"/>
      <c r="M175" s="158" t="s">
        <v>1</v>
      </c>
      <c r="N175" s="159" t="s">
        <v>42</v>
      </c>
      <c r="O175" s="58"/>
      <c r="P175" s="160">
        <f t="shared" si="21"/>
        <v>0</v>
      </c>
      <c r="Q175" s="160">
        <v>7.2999999999999996E-4</v>
      </c>
      <c r="R175" s="160">
        <f t="shared" si="22"/>
        <v>2.1900000000000001E-3</v>
      </c>
      <c r="S175" s="160">
        <v>0</v>
      </c>
      <c r="T175" s="161">
        <f t="shared" si="23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2" t="s">
        <v>315</v>
      </c>
      <c r="AT175" s="162" t="s">
        <v>213</v>
      </c>
      <c r="AU175" s="162" t="s">
        <v>89</v>
      </c>
      <c r="AY175" s="17" t="s">
        <v>211</v>
      </c>
      <c r="BE175" s="163">
        <f t="shared" si="24"/>
        <v>0</v>
      </c>
      <c r="BF175" s="163">
        <f t="shared" si="25"/>
        <v>0</v>
      </c>
      <c r="BG175" s="163">
        <f t="shared" si="26"/>
        <v>0</v>
      </c>
      <c r="BH175" s="163">
        <f t="shared" si="27"/>
        <v>0</v>
      </c>
      <c r="BI175" s="163">
        <f t="shared" si="28"/>
        <v>0</v>
      </c>
      <c r="BJ175" s="17" t="s">
        <v>89</v>
      </c>
      <c r="BK175" s="164">
        <f t="shared" si="29"/>
        <v>0</v>
      </c>
      <c r="BL175" s="17" t="s">
        <v>315</v>
      </c>
      <c r="BM175" s="162" t="s">
        <v>685</v>
      </c>
    </row>
    <row r="176" spans="1:65" s="2" customFormat="1" ht="24.25" customHeight="1">
      <c r="A176" s="32"/>
      <c r="B176" s="150"/>
      <c r="C176" s="189" t="s">
        <v>443</v>
      </c>
      <c r="D176" s="189" t="s">
        <v>514</v>
      </c>
      <c r="E176" s="190" t="s">
        <v>1573</v>
      </c>
      <c r="F176" s="191" t="s">
        <v>1574</v>
      </c>
      <c r="G176" s="192" t="s">
        <v>1525</v>
      </c>
      <c r="H176" s="193">
        <v>1</v>
      </c>
      <c r="I176" s="194"/>
      <c r="J176" s="193">
        <f t="shared" si="20"/>
        <v>0</v>
      </c>
      <c r="K176" s="195"/>
      <c r="L176" s="196"/>
      <c r="M176" s="197" t="s">
        <v>1</v>
      </c>
      <c r="N176" s="198" t="s">
        <v>42</v>
      </c>
      <c r="O176" s="58"/>
      <c r="P176" s="160">
        <f t="shared" si="21"/>
        <v>0</v>
      </c>
      <c r="Q176" s="160">
        <v>0</v>
      </c>
      <c r="R176" s="160">
        <f t="shared" si="22"/>
        <v>0</v>
      </c>
      <c r="S176" s="160">
        <v>0</v>
      </c>
      <c r="T176" s="161">
        <f t="shared" si="23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2" t="s">
        <v>417</v>
      </c>
      <c r="AT176" s="162" t="s">
        <v>514</v>
      </c>
      <c r="AU176" s="162" t="s">
        <v>89</v>
      </c>
      <c r="AY176" s="17" t="s">
        <v>211</v>
      </c>
      <c r="BE176" s="163">
        <f t="shared" si="24"/>
        <v>0</v>
      </c>
      <c r="BF176" s="163">
        <f t="shared" si="25"/>
        <v>0</v>
      </c>
      <c r="BG176" s="163">
        <f t="shared" si="26"/>
        <v>0</v>
      </c>
      <c r="BH176" s="163">
        <f t="shared" si="27"/>
        <v>0</v>
      </c>
      <c r="BI176" s="163">
        <f t="shared" si="28"/>
        <v>0</v>
      </c>
      <c r="BJ176" s="17" t="s">
        <v>89</v>
      </c>
      <c r="BK176" s="164">
        <f t="shared" si="29"/>
        <v>0</v>
      </c>
      <c r="BL176" s="17" t="s">
        <v>315</v>
      </c>
      <c r="BM176" s="162" t="s">
        <v>694</v>
      </c>
    </row>
    <row r="177" spans="1:65" s="2" customFormat="1" ht="14.5" customHeight="1">
      <c r="A177" s="32"/>
      <c r="B177" s="150"/>
      <c r="C177" s="151" t="s">
        <v>453</v>
      </c>
      <c r="D177" s="151" t="s">
        <v>213</v>
      </c>
      <c r="E177" s="152" t="s">
        <v>1575</v>
      </c>
      <c r="F177" s="153" t="s">
        <v>1576</v>
      </c>
      <c r="G177" s="154" t="s">
        <v>1454</v>
      </c>
      <c r="H177" s="155">
        <v>10</v>
      </c>
      <c r="I177" s="156"/>
      <c r="J177" s="155">
        <f t="shared" si="20"/>
        <v>0</v>
      </c>
      <c r="K177" s="157"/>
      <c r="L177" s="33"/>
      <c r="M177" s="158" t="s">
        <v>1</v>
      </c>
      <c r="N177" s="159" t="s">
        <v>42</v>
      </c>
      <c r="O177" s="58"/>
      <c r="P177" s="160">
        <f t="shared" si="21"/>
        <v>0</v>
      </c>
      <c r="Q177" s="160">
        <v>0</v>
      </c>
      <c r="R177" s="160">
        <f t="shared" si="22"/>
        <v>0</v>
      </c>
      <c r="S177" s="160">
        <v>0</v>
      </c>
      <c r="T177" s="161">
        <f t="shared" si="23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2" t="s">
        <v>315</v>
      </c>
      <c r="AT177" s="162" t="s">
        <v>213</v>
      </c>
      <c r="AU177" s="162" t="s">
        <v>89</v>
      </c>
      <c r="AY177" s="17" t="s">
        <v>211</v>
      </c>
      <c r="BE177" s="163">
        <f t="shared" si="24"/>
        <v>0</v>
      </c>
      <c r="BF177" s="163">
        <f t="shared" si="25"/>
        <v>0</v>
      </c>
      <c r="BG177" s="163">
        <f t="shared" si="26"/>
        <v>0</v>
      </c>
      <c r="BH177" s="163">
        <f t="shared" si="27"/>
        <v>0</v>
      </c>
      <c r="BI177" s="163">
        <f t="shared" si="28"/>
        <v>0</v>
      </c>
      <c r="BJ177" s="17" t="s">
        <v>89</v>
      </c>
      <c r="BK177" s="164">
        <f t="shared" si="29"/>
        <v>0</v>
      </c>
      <c r="BL177" s="17" t="s">
        <v>315</v>
      </c>
      <c r="BM177" s="162" t="s">
        <v>705</v>
      </c>
    </row>
    <row r="178" spans="1:65" s="2" customFormat="1" ht="14.5" customHeight="1">
      <c r="A178" s="32"/>
      <c r="B178" s="150"/>
      <c r="C178" s="151" t="s">
        <v>458</v>
      </c>
      <c r="D178" s="151" t="s">
        <v>213</v>
      </c>
      <c r="E178" s="152" t="s">
        <v>1577</v>
      </c>
      <c r="F178" s="153" t="s">
        <v>1578</v>
      </c>
      <c r="G178" s="154" t="s">
        <v>276</v>
      </c>
      <c r="H178" s="155">
        <v>7.0000000000000001E-3</v>
      </c>
      <c r="I178" s="156"/>
      <c r="J178" s="155">
        <f t="shared" si="20"/>
        <v>0</v>
      </c>
      <c r="K178" s="157"/>
      <c r="L178" s="33"/>
      <c r="M178" s="158" t="s">
        <v>1</v>
      </c>
      <c r="N178" s="159" t="s">
        <v>42</v>
      </c>
      <c r="O178" s="58"/>
      <c r="P178" s="160">
        <f t="shared" si="21"/>
        <v>0</v>
      </c>
      <c r="Q178" s="160">
        <v>0</v>
      </c>
      <c r="R178" s="160">
        <f t="shared" si="22"/>
        <v>0</v>
      </c>
      <c r="S178" s="160">
        <v>0</v>
      </c>
      <c r="T178" s="161">
        <f t="shared" si="23"/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2" t="s">
        <v>315</v>
      </c>
      <c r="AT178" s="162" t="s">
        <v>213</v>
      </c>
      <c r="AU178" s="162" t="s">
        <v>89</v>
      </c>
      <c r="AY178" s="17" t="s">
        <v>211</v>
      </c>
      <c r="BE178" s="163">
        <f t="shared" si="24"/>
        <v>0</v>
      </c>
      <c r="BF178" s="163">
        <f t="shared" si="25"/>
        <v>0</v>
      </c>
      <c r="BG178" s="163">
        <f t="shared" si="26"/>
        <v>0</v>
      </c>
      <c r="BH178" s="163">
        <f t="shared" si="27"/>
        <v>0</v>
      </c>
      <c r="BI178" s="163">
        <f t="shared" si="28"/>
        <v>0</v>
      </c>
      <c r="BJ178" s="17" t="s">
        <v>89</v>
      </c>
      <c r="BK178" s="164">
        <f t="shared" si="29"/>
        <v>0</v>
      </c>
      <c r="BL178" s="17" t="s">
        <v>315</v>
      </c>
      <c r="BM178" s="162" t="s">
        <v>713</v>
      </c>
    </row>
    <row r="179" spans="1:65" s="2" customFormat="1" ht="24.25" customHeight="1">
      <c r="A179" s="32"/>
      <c r="B179" s="150"/>
      <c r="C179" s="189" t="s">
        <v>463</v>
      </c>
      <c r="D179" s="189" t="s">
        <v>514</v>
      </c>
      <c r="E179" s="190" t="s">
        <v>1579</v>
      </c>
      <c r="F179" s="191" t="s">
        <v>1580</v>
      </c>
      <c r="G179" s="192" t="s">
        <v>1581</v>
      </c>
      <c r="H179" s="193">
        <v>2</v>
      </c>
      <c r="I179" s="194"/>
      <c r="J179" s="193">
        <f t="shared" si="20"/>
        <v>0</v>
      </c>
      <c r="K179" s="195"/>
      <c r="L179" s="196"/>
      <c r="M179" s="197" t="s">
        <v>1</v>
      </c>
      <c r="N179" s="198" t="s">
        <v>42</v>
      </c>
      <c r="O179" s="58"/>
      <c r="P179" s="160">
        <f t="shared" si="21"/>
        <v>0</v>
      </c>
      <c r="Q179" s="160">
        <v>1E-3</v>
      </c>
      <c r="R179" s="160">
        <f t="shared" si="22"/>
        <v>2E-3</v>
      </c>
      <c r="S179" s="160">
        <v>0</v>
      </c>
      <c r="T179" s="161">
        <f t="shared" si="23"/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2" t="s">
        <v>417</v>
      </c>
      <c r="AT179" s="162" t="s">
        <v>514</v>
      </c>
      <c r="AU179" s="162" t="s">
        <v>89</v>
      </c>
      <c r="AY179" s="17" t="s">
        <v>211</v>
      </c>
      <c r="BE179" s="163">
        <f t="shared" si="24"/>
        <v>0</v>
      </c>
      <c r="BF179" s="163">
        <f t="shared" si="25"/>
        <v>0</v>
      </c>
      <c r="BG179" s="163">
        <f t="shared" si="26"/>
        <v>0</v>
      </c>
      <c r="BH179" s="163">
        <f t="shared" si="27"/>
        <v>0</v>
      </c>
      <c r="BI179" s="163">
        <f t="shared" si="28"/>
        <v>0</v>
      </c>
      <c r="BJ179" s="17" t="s">
        <v>89</v>
      </c>
      <c r="BK179" s="164">
        <f t="shared" si="29"/>
        <v>0</v>
      </c>
      <c r="BL179" s="17" t="s">
        <v>315</v>
      </c>
      <c r="BM179" s="162" t="s">
        <v>723</v>
      </c>
    </row>
    <row r="180" spans="1:65" s="12" customFormat="1" ht="23" customHeight="1">
      <c r="B180" s="137"/>
      <c r="D180" s="138" t="s">
        <v>75</v>
      </c>
      <c r="E180" s="148" t="s">
        <v>1068</v>
      </c>
      <c r="F180" s="148" t="s">
        <v>1582</v>
      </c>
      <c r="I180" s="140"/>
      <c r="J180" s="149">
        <f>BK180</f>
        <v>0</v>
      </c>
      <c r="L180" s="137"/>
      <c r="M180" s="142"/>
      <c r="N180" s="143"/>
      <c r="O180" s="143"/>
      <c r="P180" s="144">
        <f>SUM(P181:P203)</f>
        <v>0</v>
      </c>
      <c r="Q180" s="143"/>
      <c r="R180" s="144">
        <f>SUM(R181:R203)</f>
        <v>0.52816999999999992</v>
      </c>
      <c r="S180" s="143"/>
      <c r="T180" s="145">
        <f>SUM(T181:T203)</f>
        <v>0.184</v>
      </c>
      <c r="AR180" s="138" t="s">
        <v>89</v>
      </c>
      <c r="AT180" s="146" t="s">
        <v>75</v>
      </c>
      <c r="AU180" s="146" t="s">
        <v>83</v>
      </c>
      <c r="AY180" s="138" t="s">
        <v>211</v>
      </c>
      <c r="BK180" s="147">
        <f>SUM(BK181:BK203)</f>
        <v>0</v>
      </c>
    </row>
    <row r="181" spans="1:65" s="2" customFormat="1" ht="24.25" customHeight="1">
      <c r="A181" s="32"/>
      <c r="B181" s="150"/>
      <c r="C181" s="151" t="s">
        <v>468</v>
      </c>
      <c r="D181" s="151" t="s">
        <v>213</v>
      </c>
      <c r="E181" s="152" t="s">
        <v>1583</v>
      </c>
      <c r="F181" s="153" t="s">
        <v>1584</v>
      </c>
      <c r="G181" s="154" t="s">
        <v>1525</v>
      </c>
      <c r="H181" s="155">
        <v>1</v>
      </c>
      <c r="I181" s="156"/>
      <c r="J181" s="155">
        <f t="shared" ref="J181:J203" si="30">ROUND(I181*H181,3)</f>
        <v>0</v>
      </c>
      <c r="K181" s="157"/>
      <c r="L181" s="33"/>
      <c r="M181" s="158" t="s">
        <v>1</v>
      </c>
      <c r="N181" s="159" t="s">
        <v>42</v>
      </c>
      <c r="O181" s="58"/>
      <c r="P181" s="160">
        <f t="shared" ref="P181:P203" si="31">O181*H181</f>
        <v>0</v>
      </c>
      <c r="Q181" s="160">
        <v>0</v>
      </c>
      <c r="R181" s="160">
        <f t="shared" ref="R181:R203" si="32">Q181*H181</f>
        <v>0</v>
      </c>
      <c r="S181" s="160">
        <v>0</v>
      </c>
      <c r="T181" s="161">
        <f t="shared" ref="T181:T203" si="33"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2" t="s">
        <v>315</v>
      </c>
      <c r="AT181" s="162" t="s">
        <v>213</v>
      </c>
      <c r="AU181" s="162" t="s">
        <v>89</v>
      </c>
      <c r="AY181" s="17" t="s">
        <v>211</v>
      </c>
      <c r="BE181" s="163">
        <f t="shared" ref="BE181:BE203" si="34">IF(N181="základná",J181,0)</f>
        <v>0</v>
      </c>
      <c r="BF181" s="163">
        <f t="shared" ref="BF181:BF203" si="35">IF(N181="znížená",J181,0)</f>
        <v>0</v>
      </c>
      <c r="BG181" s="163">
        <f t="shared" ref="BG181:BG203" si="36">IF(N181="zákl. prenesená",J181,0)</f>
        <v>0</v>
      </c>
      <c r="BH181" s="163">
        <f t="shared" ref="BH181:BH203" si="37">IF(N181="zníž. prenesená",J181,0)</f>
        <v>0</v>
      </c>
      <c r="BI181" s="163">
        <f t="shared" ref="BI181:BI203" si="38">IF(N181="nulová",J181,0)</f>
        <v>0</v>
      </c>
      <c r="BJ181" s="17" t="s">
        <v>89</v>
      </c>
      <c r="BK181" s="164">
        <f t="shared" ref="BK181:BK203" si="39">ROUND(I181*H181,3)</f>
        <v>0</v>
      </c>
      <c r="BL181" s="17" t="s">
        <v>315</v>
      </c>
      <c r="BM181" s="162" t="s">
        <v>734</v>
      </c>
    </row>
    <row r="182" spans="1:65" s="2" customFormat="1" ht="24.25" customHeight="1">
      <c r="A182" s="32"/>
      <c r="B182" s="150"/>
      <c r="C182" s="151" t="s">
        <v>473</v>
      </c>
      <c r="D182" s="151" t="s">
        <v>213</v>
      </c>
      <c r="E182" s="152" t="s">
        <v>1585</v>
      </c>
      <c r="F182" s="153" t="s">
        <v>1586</v>
      </c>
      <c r="G182" s="154" t="s">
        <v>1525</v>
      </c>
      <c r="H182" s="155">
        <v>4</v>
      </c>
      <c r="I182" s="156"/>
      <c r="J182" s="155">
        <f t="shared" si="30"/>
        <v>0</v>
      </c>
      <c r="K182" s="157"/>
      <c r="L182" s="33"/>
      <c r="M182" s="158" t="s">
        <v>1</v>
      </c>
      <c r="N182" s="159" t="s">
        <v>42</v>
      </c>
      <c r="O182" s="58"/>
      <c r="P182" s="160">
        <f t="shared" si="31"/>
        <v>0</v>
      </c>
      <c r="Q182" s="160">
        <v>1E-4</v>
      </c>
      <c r="R182" s="160">
        <f t="shared" si="32"/>
        <v>4.0000000000000002E-4</v>
      </c>
      <c r="S182" s="160">
        <v>4.5999999999999999E-2</v>
      </c>
      <c r="T182" s="161">
        <f t="shared" si="33"/>
        <v>0.184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62" t="s">
        <v>315</v>
      </c>
      <c r="AT182" s="162" t="s">
        <v>213</v>
      </c>
      <c r="AU182" s="162" t="s">
        <v>89</v>
      </c>
      <c r="AY182" s="17" t="s">
        <v>211</v>
      </c>
      <c r="BE182" s="163">
        <f t="shared" si="34"/>
        <v>0</v>
      </c>
      <c r="BF182" s="163">
        <f t="shared" si="35"/>
        <v>0</v>
      </c>
      <c r="BG182" s="163">
        <f t="shared" si="36"/>
        <v>0</v>
      </c>
      <c r="BH182" s="163">
        <f t="shared" si="37"/>
        <v>0</v>
      </c>
      <c r="BI182" s="163">
        <f t="shared" si="38"/>
        <v>0</v>
      </c>
      <c r="BJ182" s="17" t="s">
        <v>89</v>
      </c>
      <c r="BK182" s="164">
        <f t="shared" si="39"/>
        <v>0</v>
      </c>
      <c r="BL182" s="17" t="s">
        <v>315</v>
      </c>
      <c r="BM182" s="162" t="s">
        <v>748</v>
      </c>
    </row>
    <row r="183" spans="1:65" s="2" customFormat="1" ht="14.5" customHeight="1">
      <c r="A183" s="32"/>
      <c r="B183" s="150"/>
      <c r="C183" s="189" t="s">
        <v>478</v>
      </c>
      <c r="D183" s="189" t="s">
        <v>514</v>
      </c>
      <c r="E183" s="190" t="s">
        <v>1587</v>
      </c>
      <c r="F183" s="191" t="s">
        <v>1588</v>
      </c>
      <c r="G183" s="192" t="s">
        <v>1525</v>
      </c>
      <c r="H183" s="193">
        <v>2</v>
      </c>
      <c r="I183" s="194"/>
      <c r="J183" s="193">
        <f t="shared" si="30"/>
        <v>0</v>
      </c>
      <c r="K183" s="195"/>
      <c r="L183" s="196"/>
      <c r="M183" s="197" t="s">
        <v>1</v>
      </c>
      <c r="N183" s="198" t="s">
        <v>42</v>
      </c>
      <c r="O183" s="58"/>
      <c r="P183" s="160">
        <f t="shared" si="31"/>
        <v>0</v>
      </c>
      <c r="Q183" s="160">
        <v>6.9999999999999994E-5</v>
      </c>
      <c r="R183" s="160">
        <f t="shared" si="32"/>
        <v>1.3999999999999999E-4</v>
      </c>
      <c r="S183" s="160">
        <v>0</v>
      </c>
      <c r="T183" s="161">
        <f t="shared" si="33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2" t="s">
        <v>417</v>
      </c>
      <c r="AT183" s="162" t="s">
        <v>514</v>
      </c>
      <c r="AU183" s="162" t="s">
        <v>89</v>
      </c>
      <c r="AY183" s="17" t="s">
        <v>211</v>
      </c>
      <c r="BE183" s="163">
        <f t="shared" si="34"/>
        <v>0</v>
      </c>
      <c r="BF183" s="163">
        <f t="shared" si="35"/>
        <v>0</v>
      </c>
      <c r="BG183" s="163">
        <f t="shared" si="36"/>
        <v>0</v>
      </c>
      <c r="BH183" s="163">
        <f t="shared" si="37"/>
        <v>0</v>
      </c>
      <c r="BI183" s="163">
        <f t="shared" si="38"/>
        <v>0</v>
      </c>
      <c r="BJ183" s="17" t="s">
        <v>89</v>
      </c>
      <c r="BK183" s="164">
        <f t="shared" si="39"/>
        <v>0</v>
      </c>
      <c r="BL183" s="17" t="s">
        <v>315</v>
      </c>
      <c r="BM183" s="162" t="s">
        <v>761</v>
      </c>
    </row>
    <row r="184" spans="1:65" s="2" customFormat="1" ht="14.5" customHeight="1">
      <c r="A184" s="32"/>
      <c r="B184" s="150"/>
      <c r="C184" s="151" t="s">
        <v>483</v>
      </c>
      <c r="D184" s="151" t="s">
        <v>213</v>
      </c>
      <c r="E184" s="152" t="s">
        <v>1589</v>
      </c>
      <c r="F184" s="153" t="s">
        <v>1590</v>
      </c>
      <c r="G184" s="154" t="s">
        <v>1525</v>
      </c>
      <c r="H184" s="155">
        <v>1</v>
      </c>
      <c r="I184" s="156"/>
      <c r="J184" s="155">
        <f t="shared" si="30"/>
        <v>0</v>
      </c>
      <c r="K184" s="157"/>
      <c r="L184" s="33"/>
      <c r="M184" s="158" t="s">
        <v>1</v>
      </c>
      <c r="N184" s="159" t="s">
        <v>42</v>
      </c>
      <c r="O184" s="58"/>
      <c r="P184" s="160">
        <f t="shared" si="31"/>
        <v>0</v>
      </c>
      <c r="Q184" s="160">
        <v>0</v>
      </c>
      <c r="R184" s="160">
        <f t="shared" si="32"/>
        <v>0</v>
      </c>
      <c r="S184" s="160">
        <v>0</v>
      </c>
      <c r="T184" s="161">
        <f t="shared" si="33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2" t="s">
        <v>315</v>
      </c>
      <c r="AT184" s="162" t="s">
        <v>213</v>
      </c>
      <c r="AU184" s="162" t="s">
        <v>89</v>
      </c>
      <c r="AY184" s="17" t="s">
        <v>211</v>
      </c>
      <c r="BE184" s="163">
        <f t="shared" si="34"/>
        <v>0</v>
      </c>
      <c r="BF184" s="163">
        <f t="shared" si="35"/>
        <v>0</v>
      </c>
      <c r="BG184" s="163">
        <f t="shared" si="36"/>
        <v>0</v>
      </c>
      <c r="BH184" s="163">
        <f t="shared" si="37"/>
        <v>0</v>
      </c>
      <c r="BI184" s="163">
        <f t="shared" si="38"/>
        <v>0</v>
      </c>
      <c r="BJ184" s="17" t="s">
        <v>89</v>
      </c>
      <c r="BK184" s="164">
        <f t="shared" si="39"/>
        <v>0</v>
      </c>
      <c r="BL184" s="17" t="s">
        <v>315</v>
      </c>
      <c r="BM184" s="162" t="s">
        <v>773</v>
      </c>
    </row>
    <row r="185" spans="1:65" s="2" customFormat="1" ht="14.5" customHeight="1">
      <c r="A185" s="32"/>
      <c r="B185" s="150"/>
      <c r="C185" s="151" t="s">
        <v>490</v>
      </c>
      <c r="D185" s="151" t="s">
        <v>213</v>
      </c>
      <c r="E185" s="152" t="s">
        <v>1591</v>
      </c>
      <c r="F185" s="153" t="s">
        <v>1592</v>
      </c>
      <c r="G185" s="154" t="s">
        <v>1525</v>
      </c>
      <c r="H185" s="155">
        <v>1</v>
      </c>
      <c r="I185" s="156"/>
      <c r="J185" s="155">
        <f t="shared" si="30"/>
        <v>0</v>
      </c>
      <c r="K185" s="157"/>
      <c r="L185" s="33"/>
      <c r="M185" s="158" t="s">
        <v>1</v>
      </c>
      <c r="N185" s="159" t="s">
        <v>42</v>
      </c>
      <c r="O185" s="58"/>
      <c r="P185" s="160">
        <f t="shared" si="31"/>
        <v>0</v>
      </c>
      <c r="Q185" s="160">
        <v>0</v>
      </c>
      <c r="R185" s="160">
        <f t="shared" si="32"/>
        <v>0</v>
      </c>
      <c r="S185" s="160">
        <v>0</v>
      </c>
      <c r="T185" s="161">
        <f t="shared" si="33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2" t="s">
        <v>315</v>
      </c>
      <c r="AT185" s="162" t="s">
        <v>213</v>
      </c>
      <c r="AU185" s="162" t="s">
        <v>89</v>
      </c>
      <c r="AY185" s="17" t="s">
        <v>211</v>
      </c>
      <c r="BE185" s="163">
        <f t="shared" si="34"/>
        <v>0</v>
      </c>
      <c r="BF185" s="163">
        <f t="shared" si="35"/>
        <v>0</v>
      </c>
      <c r="BG185" s="163">
        <f t="shared" si="36"/>
        <v>0</v>
      </c>
      <c r="BH185" s="163">
        <f t="shared" si="37"/>
        <v>0</v>
      </c>
      <c r="BI185" s="163">
        <f t="shared" si="38"/>
        <v>0</v>
      </c>
      <c r="BJ185" s="17" t="s">
        <v>89</v>
      </c>
      <c r="BK185" s="164">
        <f t="shared" si="39"/>
        <v>0</v>
      </c>
      <c r="BL185" s="17" t="s">
        <v>315</v>
      </c>
      <c r="BM185" s="162" t="s">
        <v>784</v>
      </c>
    </row>
    <row r="186" spans="1:65" s="2" customFormat="1" ht="14.5" customHeight="1">
      <c r="A186" s="32"/>
      <c r="B186" s="150"/>
      <c r="C186" s="151" t="s">
        <v>497</v>
      </c>
      <c r="D186" s="151" t="s">
        <v>213</v>
      </c>
      <c r="E186" s="152" t="s">
        <v>1593</v>
      </c>
      <c r="F186" s="153" t="s">
        <v>1594</v>
      </c>
      <c r="G186" s="154" t="s">
        <v>1525</v>
      </c>
      <c r="H186" s="155">
        <v>8</v>
      </c>
      <c r="I186" s="156"/>
      <c r="J186" s="155">
        <f t="shared" si="30"/>
        <v>0</v>
      </c>
      <c r="K186" s="157"/>
      <c r="L186" s="33"/>
      <c r="M186" s="158" t="s">
        <v>1</v>
      </c>
      <c r="N186" s="159" t="s">
        <v>42</v>
      </c>
      <c r="O186" s="58"/>
      <c r="P186" s="160">
        <f t="shared" si="31"/>
        <v>0</v>
      </c>
      <c r="Q186" s="160">
        <v>2.4000000000000001E-4</v>
      </c>
      <c r="R186" s="160">
        <f t="shared" si="32"/>
        <v>1.92E-3</v>
      </c>
      <c r="S186" s="160">
        <v>0</v>
      </c>
      <c r="T186" s="161">
        <f t="shared" si="33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2" t="s">
        <v>315</v>
      </c>
      <c r="AT186" s="162" t="s">
        <v>213</v>
      </c>
      <c r="AU186" s="162" t="s">
        <v>89</v>
      </c>
      <c r="AY186" s="17" t="s">
        <v>211</v>
      </c>
      <c r="BE186" s="163">
        <f t="shared" si="34"/>
        <v>0</v>
      </c>
      <c r="BF186" s="163">
        <f t="shared" si="35"/>
        <v>0</v>
      </c>
      <c r="BG186" s="163">
        <f t="shared" si="36"/>
        <v>0</v>
      </c>
      <c r="BH186" s="163">
        <f t="shared" si="37"/>
        <v>0</v>
      </c>
      <c r="BI186" s="163">
        <f t="shared" si="38"/>
        <v>0</v>
      </c>
      <c r="BJ186" s="17" t="s">
        <v>89</v>
      </c>
      <c r="BK186" s="164">
        <f t="shared" si="39"/>
        <v>0</v>
      </c>
      <c r="BL186" s="17" t="s">
        <v>315</v>
      </c>
      <c r="BM186" s="162" t="s">
        <v>794</v>
      </c>
    </row>
    <row r="187" spans="1:65" s="2" customFormat="1" ht="14.5" customHeight="1">
      <c r="A187" s="32"/>
      <c r="B187" s="150"/>
      <c r="C187" s="151" t="s">
        <v>501</v>
      </c>
      <c r="D187" s="151" t="s">
        <v>213</v>
      </c>
      <c r="E187" s="152" t="s">
        <v>1595</v>
      </c>
      <c r="F187" s="153" t="s">
        <v>1596</v>
      </c>
      <c r="G187" s="154" t="s">
        <v>1525</v>
      </c>
      <c r="H187" s="155">
        <v>1</v>
      </c>
      <c r="I187" s="156"/>
      <c r="J187" s="155">
        <f t="shared" si="30"/>
        <v>0</v>
      </c>
      <c r="K187" s="157"/>
      <c r="L187" s="33"/>
      <c r="M187" s="158" t="s">
        <v>1</v>
      </c>
      <c r="N187" s="159" t="s">
        <v>42</v>
      </c>
      <c r="O187" s="58"/>
      <c r="P187" s="160">
        <f t="shared" si="31"/>
        <v>0</v>
      </c>
      <c r="Q187" s="160">
        <v>0</v>
      </c>
      <c r="R187" s="160">
        <f t="shared" si="32"/>
        <v>0</v>
      </c>
      <c r="S187" s="160">
        <v>0</v>
      </c>
      <c r="T187" s="161">
        <f t="shared" si="33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62" t="s">
        <v>315</v>
      </c>
      <c r="AT187" s="162" t="s">
        <v>213</v>
      </c>
      <c r="AU187" s="162" t="s">
        <v>89</v>
      </c>
      <c r="AY187" s="17" t="s">
        <v>211</v>
      </c>
      <c r="BE187" s="163">
        <f t="shared" si="34"/>
        <v>0</v>
      </c>
      <c r="BF187" s="163">
        <f t="shared" si="35"/>
        <v>0</v>
      </c>
      <c r="BG187" s="163">
        <f t="shared" si="36"/>
        <v>0</v>
      </c>
      <c r="BH187" s="163">
        <f t="shared" si="37"/>
        <v>0</v>
      </c>
      <c r="BI187" s="163">
        <f t="shared" si="38"/>
        <v>0</v>
      </c>
      <c r="BJ187" s="17" t="s">
        <v>89</v>
      </c>
      <c r="BK187" s="164">
        <f t="shared" si="39"/>
        <v>0</v>
      </c>
      <c r="BL187" s="17" t="s">
        <v>315</v>
      </c>
      <c r="BM187" s="162" t="s">
        <v>807</v>
      </c>
    </row>
    <row r="188" spans="1:65" s="2" customFormat="1" ht="14.5" customHeight="1">
      <c r="A188" s="32"/>
      <c r="B188" s="150"/>
      <c r="C188" s="151" t="s">
        <v>506</v>
      </c>
      <c r="D188" s="151" t="s">
        <v>213</v>
      </c>
      <c r="E188" s="152" t="s">
        <v>1597</v>
      </c>
      <c r="F188" s="153" t="s">
        <v>1598</v>
      </c>
      <c r="G188" s="154" t="s">
        <v>216</v>
      </c>
      <c r="H188" s="155">
        <v>2.56</v>
      </c>
      <c r="I188" s="156"/>
      <c r="J188" s="155">
        <f t="shared" si="30"/>
        <v>0</v>
      </c>
      <c r="K188" s="157"/>
      <c r="L188" s="33"/>
      <c r="M188" s="158" t="s">
        <v>1</v>
      </c>
      <c r="N188" s="159" t="s">
        <v>42</v>
      </c>
      <c r="O188" s="58"/>
      <c r="P188" s="160">
        <f t="shared" si="31"/>
        <v>0</v>
      </c>
      <c r="Q188" s="160">
        <v>0</v>
      </c>
      <c r="R188" s="160">
        <f t="shared" si="32"/>
        <v>0</v>
      </c>
      <c r="S188" s="160">
        <v>0</v>
      </c>
      <c r="T188" s="161">
        <f t="shared" si="33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2" t="s">
        <v>315</v>
      </c>
      <c r="AT188" s="162" t="s">
        <v>213</v>
      </c>
      <c r="AU188" s="162" t="s">
        <v>89</v>
      </c>
      <c r="AY188" s="17" t="s">
        <v>211</v>
      </c>
      <c r="BE188" s="163">
        <f t="shared" si="34"/>
        <v>0</v>
      </c>
      <c r="BF188" s="163">
        <f t="shared" si="35"/>
        <v>0</v>
      </c>
      <c r="BG188" s="163">
        <f t="shared" si="36"/>
        <v>0</v>
      </c>
      <c r="BH188" s="163">
        <f t="shared" si="37"/>
        <v>0</v>
      </c>
      <c r="BI188" s="163">
        <f t="shared" si="38"/>
        <v>0</v>
      </c>
      <c r="BJ188" s="17" t="s">
        <v>89</v>
      </c>
      <c r="BK188" s="164">
        <f t="shared" si="39"/>
        <v>0</v>
      </c>
      <c r="BL188" s="17" t="s">
        <v>315</v>
      </c>
      <c r="BM188" s="162" t="s">
        <v>816</v>
      </c>
    </row>
    <row r="189" spans="1:65" s="2" customFormat="1" ht="24.25" customHeight="1">
      <c r="A189" s="32"/>
      <c r="B189" s="150"/>
      <c r="C189" s="151" t="s">
        <v>513</v>
      </c>
      <c r="D189" s="151" t="s">
        <v>213</v>
      </c>
      <c r="E189" s="152" t="s">
        <v>1599</v>
      </c>
      <c r="F189" s="153" t="s">
        <v>1600</v>
      </c>
      <c r="G189" s="154" t="s">
        <v>216</v>
      </c>
      <c r="H189" s="155">
        <v>172</v>
      </c>
      <c r="I189" s="156"/>
      <c r="J189" s="155">
        <f t="shared" si="30"/>
        <v>0</v>
      </c>
      <c r="K189" s="157"/>
      <c r="L189" s="33"/>
      <c r="M189" s="158" t="s">
        <v>1</v>
      </c>
      <c r="N189" s="159" t="s">
        <v>42</v>
      </c>
      <c r="O189" s="58"/>
      <c r="P189" s="160">
        <f t="shared" si="31"/>
        <v>0</v>
      </c>
      <c r="Q189" s="160">
        <v>0</v>
      </c>
      <c r="R189" s="160">
        <f t="shared" si="32"/>
        <v>0</v>
      </c>
      <c r="S189" s="160">
        <v>0</v>
      </c>
      <c r="T189" s="161">
        <f t="shared" si="33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62" t="s">
        <v>315</v>
      </c>
      <c r="AT189" s="162" t="s">
        <v>213</v>
      </c>
      <c r="AU189" s="162" t="s">
        <v>89</v>
      </c>
      <c r="AY189" s="17" t="s">
        <v>211</v>
      </c>
      <c r="BE189" s="163">
        <f t="shared" si="34"/>
        <v>0</v>
      </c>
      <c r="BF189" s="163">
        <f t="shared" si="35"/>
        <v>0</v>
      </c>
      <c r="BG189" s="163">
        <f t="shared" si="36"/>
        <v>0</v>
      </c>
      <c r="BH189" s="163">
        <f t="shared" si="37"/>
        <v>0</v>
      </c>
      <c r="BI189" s="163">
        <f t="shared" si="38"/>
        <v>0</v>
      </c>
      <c r="BJ189" s="17" t="s">
        <v>89</v>
      </c>
      <c r="BK189" s="164">
        <f t="shared" si="39"/>
        <v>0</v>
      </c>
      <c r="BL189" s="17" t="s">
        <v>315</v>
      </c>
      <c r="BM189" s="162" t="s">
        <v>825</v>
      </c>
    </row>
    <row r="190" spans="1:65" s="2" customFormat="1" ht="14.5" customHeight="1">
      <c r="A190" s="32"/>
      <c r="B190" s="150"/>
      <c r="C190" s="189" t="s">
        <v>521</v>
      </c>
      <c r="D190" s="189" t="s">
        <v>514</v>
      </c>
      <c r="E190" s="190" t="s">
        <v>1601</v>
      </c>
      <c r="F190" s="191" t="s">
        <v>1602</v>
      </c>
      <c r="G190" s="192" t="s">
        <v>582</v>
      </c>
      <c r="H190" s="193">
        <v>1610</v>
      </c>
      <c r="I190" s="194"/>
      <c r="J190" s="193">
        <f t="shared" si="30"/>
        <v>0</v>
      </c>
      <c r="K190" s="195"/>
      <c r="L190" s="196"/>
      <c r="M190" s="197" t="s">
        <v>1</v>
      </c>
      <c r="N190" s="198" t="s">
        <v>42</v>
      </c>
      <c r="O190" s="58"/>
      <c r="P190" s="160">
        <f t="shared" si="31"/>
        <v>0</v>
      </c>
      <c r="Q190" s="160">
        <v>1E-4</v>
      </c>
      <c r="R190" s="160">
        <f t="shared" si="32"/>
        <v>0.161</v>
      </c>
      <c r="S190" s="160">
        <v>0</v>
      </c>
      <c r="T190" s="161">
        <f t="shared" si="33"/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2" t="s">
        <v>417</v>
      </c>
      <c r="AT190" s="162" t="s">
        <v>514</v>
      </c>
      <c r="AU190" s="162" t="s">
        <v>89</v>
      </c>
      <c r="AY190" s="17" t="s">
        <v>211</v>
      </c>
      <c r="BE190" s="163">
        <f t="shared" si="34"/>
        <v>0</v>
      </c>
      <c r="BF190" s="163">
        <f t="shared" si="35"/>
        <v>0</v>
      </c>
      <c r="BG190" s="163">
        <f t="shared" si="36"/>
        <v>0</v>
      </c>
      <c r="BH190" s="163">
        <f t="shared" si="37"/>
        <v>0</v>
      </c>
      <c r="BI190" s="163">
        <f t="shared" si="38"/>
        <v>0</v>
      </c>
      <c r="BJ190" s="17" t="s">
        <v>89</v>
      </c>
      <c r="BK190" s="164">
        <f t="shared" si="39"/>
        <v>0</v>
      </c>
      <c r="BL190" s="17" t="s">
        <v>315</v>
      </c>
      <c r="BM190" s="162" t="s">
        <v>835</v>
      </c>
    </row>
    <row r="191" spans="1:65" s="2" customFormat="1" ht="14.5" customHeight="1">
      <c r="A191" s="32"/>
      <c r="B191" s="150"/>
      <c r="C191" s="189" t="s">
        <v>531</v>
      </c>
      <c r="D191" s="189" t="s">
        <v>514</v>
      </c>
      <c r="E191" s="190" t="s">
        <v>1603</v>
      </c>
      <c r="F191" s="191" t="s">
        <v>1604</v>
      </c>
      <c r="G191" s="192" t="s">
        <v>582</v>
      </c>
      <c r="H191" s="193">
        <v>285</v>
      </c>
      <c r="I191" s="194"/>
      <c r="J191" s="193">
        <f t="shared" si="30"/>
        <v>0</v>
      </c>
      <c r="K191" s="195"/>
      <c r="L191" s="196"/>
      <c r="M191" s="197" t="s">
        <v>1</v>
      </c>
      <c r="N191" s="198" t="s">
        <v>42</v>
      </c>
      <c r="O191" s="58"/>
      <c r="P191" s="160">
        <f t="shared" si="31"/>
        <v>0</v>
      </c>
      <c r="Q191" s="160">
        <v>6.9999999999999994E-5</v>
      </c>
      <c r="R191" s="160">
        <f t="shared" si="32"/>
        <v>1.9949999999999999E-2</v>
      </c>
      <c r="S191" s="160">
        <v>0</v>
      </c>
      <c r="T191" s="161">
        <f t="shared" si="33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2" t="s">
        <v>417</v>
      </c>
      <c r="AT191" s="162" t="s">
        <v>514</v>
      </c>
      <c r="AU191" s="162" t="s">
        <v>89</v>
      </c>
      <c r="AY191" s="17" t="s">
        <v>211</v>
      </c>
      <c r="BE191" s="163">
        <f t="shared" si="34"/>
        <v>0</v>
      </c>
      <c r="BF191" s="163">
        <f t="shared" si="35"/>
        <v>0</v>
      </c>
      <c r="BG191" s="163">
        <f t="shared" si="36"/>
        <v>0</v>
      </c>
      <c r="BH191" s="163">
        <f t="shared" si="37"/>
        <v>0</v>
      </c>
      <c r="BI191" s="163">
        <f t="shared" si="38"/>
        <v>0</v>
      </c>
      <c r="BJ191" s="17" t="s">
        <v>89</v>
      </c>
      <c r="BK191" s="164">
        <f t="shared" si="39"/>
        <v>0</v>
      </c>
      <c r="BL191" s="17" t="s">
        <v>315</v>
      </c>
      <c r="BM191" s="162" t="s">
        <v>848</v>
      </c>
    </row>
    <row r="192" spans="1:65" s="2" customFormat="1" ht="24.25" customHeight="1">
      <c r="A192" s="32"/>
      <c r="B192" s="150"/>
      <c r="C192" s="189" t="s">
        <v>535</v>
      </c>
      <c r="D192" s="189" t="s">
        <v>514</v>
      </c>
      <c r="E192" s="190" t="s">
        <v>1605</v>
      </c>
      <c r="F192" s="191" t="s">
        <v>1606</v>
      </c>
      <c r="G192" s="192" t="s">
        <v>216</v>
      </c>
      <c r="H192" s="193">
        <v>172</v>
      </c>
      <c r="I192" s="194"/>
      <c r="J192" s="193">
        <f t="shared" si="30"/>
        <v>0</v>
      </c>
      <c r="K192" s="195"/>
      <c r="L192" s="196"/>
      <c r="M192" s="197" t="s">
        <v>1</v>
      </c>
      <c r="N192" s="198" t="s">
        <v>42</v>
      </c>
      <c r="O192" s="58"/>
      <c r="P192" s="160">
        <f t="shared" si="31"/>
        <v>0</v>
      </c>
      <c r="Q192" s="160">
        <v>1.5399999999999999E-3</v>
      </c>
      <c r="R192" s="160">
        <f t="shared" si="32"/>
        <v>0.26488</v>
      </c>
      <c r="S192" s="160">
        <v>0</v>
      </c>
      <c r="T192" s="161">
        <f t="shared" si="33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62" t="s">
        <v>417</v>
      </c>
      <c r="AT192" s="162" t="s">
        <v>514</v>
      </c>
      <c r="AU192" s="162" t="s">
        <v>89</v>
      </c>
      <c r="AY192" s="17" t="s">
        <v>211</v>
      </c>
      <c r="BE192" s="163">
        <f t="shared" si="34"/>
        <v>0</v>
      </c>
      <c r="BF192" s="163">
        <f t="shared" si="35"/>
        <v>0</v>
      </c>
      <c r="BG192" s="163">
        <f t="shared" si="36"/>
        <v>0</v>
      </c>
      <c r="BH192" s="163">
        <f t="shared" si="37"/>
        <v>0</v>
      </c>
      <c r="BI192" s="163">
        <f t="shared" si="38"/>
        <v>0</v>
      </c>
      <c r="BJ192" s="17" t="s">
        <v>89</v>
      </c>
      <c r="BK192" s="164">
        <f t="shared" si="39"/>
        <v>0</v>
      </c>
      <c r="BL192" s="17" t="s">
        <v>315</v>
      </c>
      <c r="BM192" s="162" t="s">
        <v>858</v>
      </c>
    </row>
    <row r="193" spans="1:65" s="2" customFormat="1" ht="14.5" customHeight="1">
      <c r="A193" s="32"/>
      <c r="B193" s="150"/>
      <c r="C193" s="189" t="s">
        <v>541</v>
      </c>
      <c r="D193" s="189" t="s">
        <v>514</v>
      </c>
      <c r="E193" s="190" t="s">
        <v>1607</v>
      </c>
      <c r="F193" s="191" t="s">
        <v>1608</v>
      </c>
      <c r="G193" s="192" t="s">
        <v>1525</v>
      </c>
      <c r="H193" s="193">
        <v>28</v>
      </c>
      <c r="I193" s="194"/>
      <c r="J193" s="193">
        <f t="shared" si="30"/>
        <v>0</v>
      </c>
      <c r="K193" s="195"/>
      <c r="L193" s="196"/>
      <c r="M193" s="197" t="s">
        <v>1</v>
      </c>
      <c r="N193" s="198" t="s">
        <v>42</v>
      </c>
      <c r="O193" s="58"/>
      <c r="P193" s="160">
        <f t="shared" si="31"/>
        <v>0</v>
      </c>
      <c r="Q193" s="160">
        <v>2.0000000000000002E-5</v>
      </c>
      <c r="R193" s="160">
        <f t="shared" si="32"/>
        <v>5.6000000000000006E-4</v>
      </c>
      <c r="S193" s="160">
        <v>0</v>
      </c>
      <c r="T193" s="161">
        <f t="shared" si="33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62" t="s">
        <v>417</v>
      </c>
      <c r="AT193" s="162" t="s">
        <v>514</v>
      </c>
      <c r="AU193" s="162" t="s">
        <v>89</v>
      </c>
      <c r="AY193" s="17" t="s">
        <v>211</v>
      </c>
      <c r="BE193" s="163">
        <f t="shared" si="34"/>
        <v>0</v>
      </c>
      <c r="BF193" s="163">
        <f t="shared" si="35"/>
        <v>0</v>
      </c>
      <c r="BG193" s="163">
        <f t="shared" si="36"/>
        <v>0</v>
      </c>
      <c r="BH193" s="163">
        <f t="shared" si="37"/>
        <v>0</v>
      </c>
      <c r="BI193" s="163">
        <f t="shared" si="38"/>
        <v>0</v>
      </c>
      <c r="BJ193" s="17" t="s">
        <v>89</v>
      </c>
      <c r="BK193" s="164">
        <f t="shared" si="39"/>
        <v>0</v>
      </c>
      <c r="BL193" s="17" t="s">
        <v>315</v>
      </c>
      <c r="BM193" s="162" t="s">
        <v>870</v>
      </c>
    </row>
    <row r="194" spans="1:65" s="2" customFormat="1" ht="24.25" customHeight="1">
      <c r="A194" s="32"/>
      <c r="B194" s="150"/>
      <c r="C194" s="189" t="s">
        <v>575</v>
      </c>
      <c r="D194" s="189" t="s">
        <v>514</v>
      </c>
      <c r="E194" s="190" t="s">
        <v>1609</v>
      </c>
      <c r="F194" s="191" t="s">
        <v>1610</v>
      </c>
      <c r="G194" s="192" t="s">
        <v>582</v>
      </c>
      <c r="H194" s="193">
        <v>215</v>
      </c>
      <c r="I194" s="194"/>
      <c r="J194" s="193">
        <f t="shared" si="30"/>
        <v>0</v>
      </c>
      <c r="K194" s="195"/>
      <c r="L194" s="196"/>
      <c r="M194" s="197" t="s">
        <v>1</v>
      </c>
      <c r="N194" s="198" t="s">
        <v>42</v>
      </c>
      <c r="O194" s="58"/>
      <c r="P194" s="160">
        <f t="shared" si="31"/>
        <v>0</v>
      </c>
      <c r="Q194" s="160">
        <v>0</v>
      </c>
      <c r="R194" s="160">
        <f t="shared" si="32"/>
        <v>0</v>
      </c>
      <c r="S194" s="160">
        <v>0</v>
      </c>
      <c r="T194" s="161">
        <f t="shared" si="33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2" t="s">
        <v>417</v>
      </c>
      <c r="AT194" s="162" t="s">
        <v>514</v>
      </c>
      <c r="AU194" s="162" t="s">
        <v>89</v>
      </c>
      <c r="AY194" s="17" t="s">
        <v>211</v>
      </c>
      <c r="BE194" s="163">
        <f t="shared" si="34"/>
        <v>0</v>
      </c>
      <c r="BF194" s="163">
        <f t="shared" si="35"/>
        <v>0</v>
      </c>
      <c r="BG194" s="163">
        <f t="shared" si="36"/>
        <v>0</v>
      </c>
      <c r="BH194" s="163">
        <f t="shared" si="37"/>
        <v>0</v>
      </c>
      <c r="BI194" s="163">
        <f t="shared" si="38"/>
        <v>0</v>
      </c>
      <c r="BJ194" s="17" t="s">
        <v>89</v>
      </c>
      <c r="BK194" s="164">
        <f t="shared" si="39"/>
        <v>0</v>
      </c>
      <c r="BL194" s="17" t="s">
        <v>315</v>
      </c>
      <c r="BM194" s="162" t="s">
        <v>880</v>
      </c>
    </row>
    <row r="195" spans="1:65" s="2" customFormat="1" ht="24.25" customHeight="1">
      <c r="A195" s="32"/>
      <c r="B195" s="150"/>
      <c r="C195" s="189" t="s">
        <v>579</v>
      </c>
      <c r="D195" s="189" t="s">
        <v>514</v>
      </c>
      <c r="E195" s="190" t="s">
        <v>1611</v>
      </c>
      <c r="F195" s="191" t="s">
        <v>1612</v>
      </c>
      <c r="G195" s="192" t="s">
        <v>582</v>
      </c>
      <c r="H195" s="193">
        <v>42</v>
      </c>
      <c r="I195" s="194"/>
      <c r="J195" s="193">
        <f t="shared" si="30"/>
        <v>0</v>
      </c>
      <c r="K195" s="195"/>
      <c r="L195" s="196"/>
      <c r="M195" s="197" t="s">
        <v>1</v>
      </c>
      <c r="N195" s="198" t="s">
        <v>42</v>
      </c>
      <c r="O195" s="58"/>
      <c r="P195" s="160">
        <f t="shared" si="31"/>
        <v>0</v>
      </c>
      <c r="Q195" s="160">
        <v>1.6000000000000001E-4</v>
      </c>
      <c r="R195" s="160">
        <f t="shared" si="32"/>
        <v>6.7200000000000003E-3</v>
      </c>
      <c r="S195" s="160">
        <v>0</v>
      </c>
      <c r="T195" s="161">
        <f t="shared" si="33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2" t="s">
        <v>417</v>
      </c>
      <c r="AT195" s="162" t="s">
        <v>514</v>
      </c>
      <c r="AU195" s="162" t="s">
        <v>89</v>
      </c>
      <c r="AY195" s="17" t="s">
        <v>211</v>
      </c>
      <c r="BE195" s="163">
        <f t="shared" si="34"/>
        <v>0</v>
      </c>
      <c r="BF195" s="163">
        <f t="shared" si="35"/>
        <v>0</v>
      </c>
      <c r="BG195" s="163">
        <f t="shared" si="36"/>
        <v>0</v>
      </c>
      <c r="BH195" s="163">
        <f t="shared" si="37"/>
        <v>0</v>
      </c>
      <c r="BI195" s="163">
        <f t="shared" si="38"/>
        <v>0</v>
      </c>
      <c r="BJ195" s="17" t="s">
        <v>89</v>
      </c>
      <c r="BK195" s="164">
        <f t="shared" si="39"/>
        <v>0</v>
      </c>
      <c r="BL195" s="17" t="s">
        <v>315</v>
      </c>
      <c r="BM195" s="162" t="s">
        <v>897</v>
      </c>
    </row>
    <row r="196" spans="1:65" s="2" customFormat="1" ht="14.5" customHeight="1">
      <c r="A196" s="32"/>
      <c r="B196" s="150"/>
      <c r="C196" s="189" t="s">
        <v>596</v>
      </c>
      <c r="D196" s="189" t="s">
        <v>514</v>
      </c>
      <c r="E196" s="190" t="s">
        <v>1613</v>
      </c>
      <c r="F196" s="191" t="s">
        <v>1614</v>
      </c>
      <c r="G196" s="192" t="s">
        <v>1615</v>
      </c>
      <c r="H196" s="193">
        <v>38</v>
      </c>
      <c r="I196" s="194"/>
      <c r="J196" s="193">
        <f t="shared" si="30"/>
        <v>0</v>
      </c>
      <c r="K196" s="195"/>
      <c r="L196" s="196"/>
      <c r="M196" s="197" t="s">
        <v>1</v>
      </c>
      <c r="N196" s="198" t="s">
        <v>42</v>
      </c>
      <c r="O196" s="58"/>
      <c r="P196" s="160">
        <f t="shared" si="31"/>
        <v>0</v>
      </c>
      <c r="Q196" s="160">
        <v>1E-3</v>
      </c>
      <c r="R196" s="160">
        <f t="shared" si="32"/>
        <v>3.7999999999999999E-2</v>
      </c>
      <c r="S196" s="160">
        <v>0</v>
      </c>
      <c r="T196" s="161">
        <f t="shared" si="33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62" t="s">
        <v>417</v>
      </c>
      <c r="AT196" s="162" t="s">
        <v>514</v>
      </c>
      <c r="AU196" s="162" t="s">
        <v>89</v>
      </c>
      <c r="AY196" s="17" t="s">
        <v>211</v>
      </c>
      <c r="BE196" s="163">
        <f t="shared" si="34"/>
        <v>0</v>
      </c>
      <c r="BF196" s="163">
        <f t="shared" si="35"/>
        <v>0</v>
      </c>
      <c r="BG196" s="163">
        <f t="shared" si="36"/>
        <v>0</v>
      </c>
      <c r="BH196" s="163">
        <f t="shared" si="37"/>
        <v>0</v>
      </c>
      <c r="BI196" s="163">
        <f t="shared" si="38"/>
        <v>0</v>
      </c>
      <c r="BJ196" s="17" t="s">
        <v>89</v>
      </c>
      <c r="BK196" s="164">
        <f t="shared" si="39"/>
        <v>0</v>
      </c>
      <c r="BL196" s="17" t="s">
        <v>315</v>
      </c>
      <c r="BM196" s="162" t="s">
        <v>905</v>
      </c>
    </row>
    <row r="197" spans="1:65" s="2" customFormat="1" ht="24.25" customHeight="1">
      <c r="A197" s="32"/>
      <c r="B197" s="150"/>
      <c r="C197" s="189" t="s">
        <v>603</v>
      </c>
      <c r="D197" s="189" t="s">
        <v>514</v>
      </c>
      <c r="E197" s="190" t="s">
        <v>1616</v>
      </c>
      <c r="F197" s="191" t="s">
        <v>1617</v>
      </c>
      <c r="G197" s="192" t="s">
        <v>1525</v>
      </c>
      <c r="H197" s="193">
        <v>28</v>
      </c>
      <c r="I197" s="194"/>
      <c r="J197" s="193">
        <f t="shared" si="30"/>
        <v>0</v>
      </c>
      <c r="K197" s="195"/>
      <c r="L197" s="196"/>
      <c r="M197" s="197" t="s">
        <v>1</v>
      </c>
      <c r="N197" s="198" t="s">
        <v>42</v>
      </c>
      <c r="O197" s="58"/>
      <c r="P197" s="160">
        <f t="shared" si="31"/>
        <v>0</v>
      </c>
      <c r="Q197" s="160">
        <v>0</v>
      </c>
      <c r="R197" s="160">
        <f t="shared" si="32"/>
        <v>0</v>
      </c>
      <c r="S197" s="160">
        <v>0</v>
      </c>
      <c r="T197" s="161">
        <f t="shared" si="33"/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2" t="s">
        <v>417</v>
      </c>
      <c r="AT197" s="162" t="s">
        <v>514</v>
      </c>
      <c r="AU197" s="162" t="s">
        <v>89</v>
      </c>
      <c r="AY197" s="17" t="s">
        <v>211</v>
      </c>
      <c r="BE197" s="163">
        <f t="shared" si="34"/>
        <v>0</v>
      </c>
      <c r="BF197" s="163">
        <f t="shared" si="35"/>
        <v>0</v>
      </c>
      <c r="BG197" s="163">
        <f t="shared" si="36"/>
        <v>0</v>
      </c>
      <c r="BH197" s="163">
        <f t="shared" si="37"/>
        <v>0</v>
      </c>
      <c r="BI197" s="163">
        <f t="shared" si="38"/>
        <v>0</v>
      </c>
      <c r="BJ197" s="17" t="s">
        <v>89</v>
      </c>
      <c r="BK197" s="164">
        <f t="shared" si="39"/>
        <v>0</v>
      </c>
      <c r="BL197" s="17" t="s">
        <v>315</v>
      </c>
      <c r="BM197" s="162" t="s">
        <v>913</v>
      </c>
    </row>
    <row r="198" spans="1:65" s="2" customFormat="1" ht="14.5" customHeight="1">
      <c r="A198" s="32"/>
      <c r="B198" s="150"/>
      <c r="C198" s="189" t="s">
        <v>608</v>
      </c>
      <c r="D198" s="189" t="s">
        <v>514</v>
      </c>
      <c r="E198" s="190" t="s">
        <v>1618</v>
      </c>
      <c r="F198" s="191" t="s">
        <v>1619</v>
      </c>
      <c r="G198" s="192" t="s">
        <v>1525</v>
      </c>
      <c r="H198" s="193">
        <v>1</v>
      </c>
      <c r="I198" s="194"/>
      <c r="J198" s="193">
        <f t="shared" si="30"/>
        <v>0</v>
      </c>
      <c r="K198" s="195"/>
      <c r="L198" s="196"/>
      <c r="M198" s="197" t="s">
        <v>1</v>
      </c>
      <c r="N198" s="198" t="s">
        <v>42</v>
      </c>
      <c r="O198" s="58"/>
      <c r="P198" s="160">
        <f t="shared" si="31"/>
        <v>0</v>
      </c>
      <c r="Q198" s="160">
        <v>3.8999999999999998E-3</v>
      </c>
      <c r="R198" s="160">
        <f t="shared" si="32"/>
        <v>3.8999999999999998E-3</v>
      </c>
      <c r="S198" s="160">
        <v>0</v>
      </c>
      <c r="T198" s="161">
        <f t="shared" si="33"/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2" t="s">
        <v>417</v>
      </c>
      <c r="AT198" s="162" t="s">
        <v>514</v>
      </c>
      <c r="AU198" s="162" t="s">
        <v>89</v>
      </c>
      <c r="AY198" s="17" t="s">
        <v>211</v>
      </c>
      <c r="BE198" s="163">
        <f t="shared" si="34"/>
        <v>0</v>
      </c>
      <c r="BF198" s="163">
        <f t="shared" si="35"/>
        <v>0</v>
      </c>
      <c r="BG198" s="163">
        <f t="shared" si="36"/>
        <v>0</v>
      </c>
      <c r="BH198" s="163">
        <f t="shared" si="37"/>
        <v>0</v>
      </c>
      <c r="BI198" s="163">
        <f t="shared" si="38"/>
        <v>0</v>
      </c>
      <c r="BJ198" s="17" t="s">
        <v>89</v>
      </c>
      <c r="BK198" s="164">
        <f t="shared" si="39"/>
        <v>0</v>
      </c>
      <c r="BL198" s="17" t="s">
        <v>315</v>
      </c>
      <c r="BM198" s="162" t="s">
        <v>923</v>
      </c>
    </row>
    <row r="199" spans="1:65" s="2" customFormat="1" ht="14.5" customHeight="1">
      <c r="A199" s="32"/>
      <c r="B199" s="150"/>
      <c r="C199" s="189" t="s">
        <v>618</v>
      </c>
      <c r="D199" s="189" t="s">
        <v>514</v>
      </c>
      <c r="E199" s="190" t="s">
        <v>1620</v>
      </c>
      <c r="F199" s="191" t="s">
        <v>1621</v>
      </c>
      <c r="G199" s="192" t="s">
        <v>1525</v>
      </c>
      <c r="H199" s="193">
        <v>1</v>
      </c>
      <c r="I199" s="194"/>
      <c r="J199" s="193">
        <f t="shared" si="30"/>
        <v>0</v>
      </c>
      <c r="K199" s="195"/>
      <c r="L199" s="196"/>
      <c r="M199" s="197" t="s">
        <v>1</v>
      </c>
      <c r="N199" s="198" t="s">
        <v>42</v>
      </c>
      <c r="O199" s="58"/>
      <c r="P199" s="160">
        <f t="shared" si="31"/>
        <v>0</v>
      </c>
      <c r="Q199" s="160">
        <v>6.7000000000000002E-3</v>
      </c>
      <c r="R199" s="160">
        <f t="shared" si="32"/>
        <v>6.7000000000000002E-3</v>
      </c>
      <c r="S199" s="160">
        <v>0</v>
      </c>
      <c r="T199" s="161">
        <f t="shared" si="33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62" t="s">
        <v>417</v>
      </c>
      <c r="AT199" s="162" t="s">
        <v>514</v>
      </c>
      <c r="AU199" s="162" t="s">
        <v>89</v>
      </c>
      <c r="AY199" s="17" t="s">
        <v>211</v>
      </c>
      <c r="BE199" s="163">
        <f t="shared" si="34"/>
        <v>0</v>
      </c>
      <c r="BF199" s="163">
        <f t="shared" si="35"/>
        <v>0</v>
      </c>
      <c r="BG199" s="163">
        <f t="shared" si="36"/>
        <v>0</v>
      </c>
      <c r="BH199" s="163">
        <f t="shared" si="37"/>
        <v>0</v>
      </c>
      <c r="BI199" s="163">
        <f t="shared" si="38"/>
        <v>0</v>
      </c>
      <c r="BJ199" s="17" t="s">
        <v>89</v>
      </c>
      <c r="BK199" s="164">
        <f t="shared" si="39"/>
        <v>0</v>
      </c>
      <c r="BL199" s="17" t="s">
        <v>315</v>
      </c>
      <c r="BM199" s="162" t="s">
        <v>931</v>
      </c>
    </row>
    <row r="200" spans="1:65" s="2" customFormat="1" ht="24.25" customHeight="1">
      <c r="A200" s="32"/>
      <c r="B200" s="150"/>
      <c r="C200" s="189" t="s">
        <v>623</v>
      </c>
      <c r="D200" s="189" t="s">
        <v>514</v>
      </c>
      <c r="E200" s="190" t="s">
        <v>1622</v>
      </c>
      <c r="F200" s="191" t="s">
        <v>1623</v>
      </c>
      <c r="G200" s="192" t="s">
        <v>1525</v>
      </c>
      <c r="H200" s="193">
        <v>1</v>
      </c>
      <c r="I200" s="194"/>
      <c r="J200" s="193">
        <f t="shared" si="30"/>
        <v>0</v>
      </c>
      <c r="K200" s="195"/>
      <c r="L200" s="196"/>
      <c r="M200" s="197" t="s">
        <v>1</v>
      </c>
      <c r="N200" s="198" t="s">
        <v>42</v>
      </c>
      <c r="O200" s="58"/>
      <c r="P200" s="160">
        <f t="shared" si="31"/>
        <v>0</v>
      </c>
      <c r="Q200" s="160">
        <v>1.15E-2</v>
      </c>
      <c r="R200" s="160">
        <f t="shared" si="32"/>
        <v>1.15E-2</v>
      </c>
      <c r="S200" s="160">
        <v>0</v>
      </c>
      <c r="T200" s="161">
        <f t="shared" si="33"/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2" t="s">
        <v>417</v>
      </c>
      <c r="AT200" s="162" t="s">
        <v>514</v>
      </c>
      <c r="AU200" s="162" t="s">
        <v>89</v>
      </c>
      <c r="AY200" s="17" t="s">
        <v>211</v>
      </c>
      <c r="BE200" s="163">
        <f t="shared" si="34"/>
        <v>0</v>
      </c>
      <c r="BF200" s="163">
        <f t="shared" si="35"/>
        <v>0</v>
      </c>
      <c r="BG200" s="163">
        <f t="shared" si="36"/>
        <v>0</v>
      </c>
      <c r="BH200" s="163">
        <f t="shared" si="37"/>
        <v>0</v>
      </c>
      <c r="BI200" s="163">
        <f t="shared" si="38"/>
        <v>0</v>
      </c>
      <c r="BJ200" s="17" t="s">
        <v>89</v>
      </c>
      <c r="BK200" s="164">
        <f t="shared" si="39"/>
        <v>0</v>
      </c>
      <c r="BL200" s="17" t="s">
        <v>315</v>
      </c>
      <c r="BM200" s="162" t="s">
        <v>939</v>
      </c>
    </row>
    <row r="201" spans="1:65" s="2" customFormat="1" ht="24.25" customHeight="1">
      <c r="A201" s="32"/>
      <c r="B201" s="150"/>
      <c r="C201" s="189" t="s">
        <v>636</v>
      </c>
      <c r="D201" s="189" t="s">
        <v>514</v>
      </c>
      <c r="E201" s="190" t="s">
        <v>1624</v>
      </c>
      <c r="F201" s="191" t="s">
        <v>1625</v>
      </c>
      <c r="G201" s="192" t="s">
        <v>1525</v>
      </c>
      <c r="H201" s="193">
        <v>1</v>
      </c>
      <c r="I201" s="194"/>
      <c r="J201" s="193">
        <f t="shared" si="30"/>
        <v>0</v>
      </c>
      <c r="K201" s="195"/>
      <c r="L201" s="196"/>
      <c r="M201" s="197" t="s">
        <v>1</v>
      </c>
      <c r="N201" s="198" t="s">
        <v>42</v>
      </c>
      <c r="O201" s="58"/>
      <c r="P201" s="160">
        <f t="shared" si="31"/>
        <v>0</v>
      </c>
      <c r="Q201" s="160">
        <v>1.2500000000000001E-2</v>
      </c>
      <c r="R201" s="160">
        <f t="shared" si="32"/>
        <v>1.2500000000000001E-2</v>
      </c>
      <c r="S201" s="160">
        <v>0</v>
      </c>
      <c r="T201" s="161">
        <f t="shared" si="33"/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62" t="s">
        <v>417</v>
      </c>
      <c r="AT201" s="162" t="s">
        <v>514</v>
      </c>
      <c r="AU201" s="162" t="s">
        <v>89</v>
      </c>
      <c r="AY201" s="17" t="s">
        <v>211</v>
      </c>
      <c r="BE201" s="163">
        <f t="shared" si="34"/>
        <v>0</v>
      </c>
      <c r="BF201" s="163">
        <f t="shared" si="35"/>
        <v>0</v>
      </c>
      <c r="BG201" s="163">
        <f t="shared" si="36"/>
        <v>0</v>
      </c>
      <c r="BH201" s="163">
        <f t="shared" si="37"/>
        <v>0</v>
      </c>
      <c r="BI201" s="163">
        <f t="shared" si="38"/>
        <v>0</v>
      </c>
      <c r="BJ201" s="17" t="s">
        <v>89</v>
      </c>
      <c r="BK201" s="164">
        <f t="shared" si="39"/>
        <v>0</v>
      </c>
      <c r="BL201" s="17" t="s">
        <v>315</v>
      </c>
      <c r="BM201" s="162" t="s">
        <v>945</v>
      </c>
    </row>
    <row r="202" spans="1:65" s="2" customFormat="1" ht="14.5" customHeight="1">
      <c r="A202" s="32"/>
      <c r="B202" s="150"/>
      <c r="C202" s="151" t="s">
        <v>644</v>
      </c>
      <c r="D202" s="151" t="s">
        <v>213</v>
      </c>
      <c r="E202" s="152" t="s">
        <v>1626</v>
      </c>
      <c r="F202" s="153" t="s">
        <v>1627</v>
      </c>
      <c r="G202" s="154" t="s">
        <v>1454</v>
      </c>
      <c r="H202" s="155">
        <v>20</v>
      </c>
      <c r="I202" s="156"/>
      <c r="J202" s="155">
        <f t="shared" si="30"/>
        <v>0</v>
      </c>
      <c r="K202" s="157"/>
      <c r="L202" s="33"/>
      <c r="M202" s="158" t="s">
        <v>1</v>
      </c>
      <c r="N202" s="159" t="s">
        <v>42</v>
      </c>
      <c r="O202" s="58"/>
      <c r="P202" s="160">
        <f t="shared" si="31"/>
        <v>0</v>
      </c>
      <c r="Q202" s="160">
        <v>0</v>
      </c>
      <c r="R202" s="160">
        <f t="shared" si="32"/>
        <v>0</v>
      </c>
      <c r="S202" s="160">
        <v>0</v>
      </c>
      <c r="T202" s="161">
        <f t="shared" si="33"/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62" t="s">
        <v>315</v>
      </c>
      <c r="AT202" s="162" t="s">
        <v>213</v>
      </c>
      <c r="AU202" s="162" t="s">
        <v>89</v>
      </c>
      <c r="AY202" s="17" t="s">
        <v>211</v>
      </c>
      <c r="BE202" s="163">
        <f t="shared" si="34"/>
        <v>0</v>
      </c>
      <c r="BF202" s="163">
        <f t="shared" si="35"/>
        <v>0</v>
      </c>
      <c r="BG202" s="163">
        <f t="shared" si="36"/>
        <v>0</v>
      </c>
      <c r="BH202" s="163">
        <f t="shared" si="37"/>
        <v>0</v>
      </c>
      <c r="BI202" s="163">
        <f t="shared" si="38"/>
        <v>0</v>
      </c>
      <c r="BJ202" s="17" t="s">
        <v>89</v>
      </c>
      <c r="BK202" s="164">
        <f t="shared" si="39"/>
        <v>0</v>
      </c>
      <c r="BL202" s="17" t="s">
        <v>315</v>
      </c>
      <c r="BM202" s="162" t="s">
        <v>954</v>
      </c>
    </row>
    <row r="203" spans="1:65" s="2" customFormat="1" ht="24.25" customHeight="1">
      <c r="A203" s="32"/>
      <c r="B203" s="150"/>
      <c r="C203" s="151" t="s">
        <v>652</v>
      </c>
      <c r="D203" s="151" t="s">
        <v>213</v>
      </c>
      <c r="E203" s="152" t="s">
        <v>1628</v>
      </c>
      <c r="F203" s="153" t="s">
        <v>1629</v>
      </c>
      <c r="G203" s="154" t="s">
        <v>276</v>
      </c>
      <c r="H203" s="155">
        <v>0.52800000000000002</v>
      </c>
      <c r="I203" s="156"/>
      <c r="J203" s="155">
        <f t="shared" si="30"/>
        <v>0</v>
      </c>
      <c r="K203" s="157"/>
      <c r="L203" s="33"/>
      <c r="M203" s="158" t="s">
        <v>1</v>
      </c>
      <c r="N203" s="159" t="s">
        <v>42</v>
      </c>
      <c r="O203" s="58"/>
      <c r="P203" s="160">
        <f t="shared" si="31"/>
        <v>0</v>
      </c>
      <c r="Q203" s="160">
        <v>0</v>
      </c>
      <c r="R203" s="160">
        <f t="shared" si="32"/>
        <v>0</v>
      </c>
      <c r="S203" s="160">
        <v>0</v>
      </c>
      <c r="T203" s="161">
        <f t="shared" si="33"/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2" t="s">
        <v>315</v>
      </c>
      <c r="AT203" s="162" t="s">
        <v>213</v>
      </c>
      <c r="AU203" s="162" t="s">
        <v>89</v>
      </c>
      <c r="AY203" s="17" t="s">
        <v>211</v>
      </c>
      <c r="BE203" s="163">
        <f t="shared" si="34"/>
        <v>0</v>
      </c>
      <c r="BF203" s="163">
        <f t="shared" si="35"/>
        <v>0</v>
      </c>
      <c r="BG203" s="163">
        <f t="shared" si="36"/>
        <v>0</v>
      </c>
      <c r="BH203" s="163">
        <f t="shared" si="37"/>
        <v>0</v>
      </c>
      <c r="BI203" s="163">
        <f t="shared" si="38"/>
        <v>0</v>
      </c>
      <c r="BJ203" s="17" t="s">
        <v>89</v>
      </c>
      <c r="BK203" s="164">
        <f t="shared" si="39"/>
        <v>0</v>
      </c>
      <c r="BL203" s="17" t="s">
        <v>315</v>
      </c>
      <c r="BM203" s="162" t="s">
        <v>963</v>
      </c>
    </row>
    <row r="204" spans="1:65" s="12" customFormat="1" ht="26" customHeight="1">
      <c r="B204" s="137"/>
      <c r="D204" s="138" t="s">
        <v>75</v>
      </c>
      <c r="E204" s="139" t="s">
        <v>1630</v>
      </c>
      <c r="F204" s="139" t="s">
        <v>1631</v>
      </c>
      <c r="I204" s="140"/>
      <c r="J204" s="141">
        <f>BK204</f>
        <v>0</v>
      </c>
      <c r="L204" s="137"/>
      <c r="M204" s="142"/>
      <c r="N204" s="143"/>
      <c r="O204" s="143"/>
      <c r="P204" s="144">
        <f>P205</f>
        <v>0</v>
      </c>
      <c r="Q204" s="143"/>
      <c r="R204" s="144">
        <f>R205</f>
        <v>4.0000000000000002E-4</v>
      </c>
      <c r="S204" s="143"/>
      <c r="T204" s="145">
        <f>T205</f>
        <v>0</v>
      </c>
      <c r="AR204" s="138" t="s">
        <v>83</v>
      </c>
      <c r="AT204" s="146" t="s">
        <v>75</v>
      </c>
      <c r="AU204" s="146" t="s">
        <v>76</v>
      </c>
      <c r="AY204" s="138" t="s">
        <v>211</v>
      </c>
      <c r="BK204" s="147">
        <f>BK205</f>
        <v>0</v>
      </c>
    </row>
    <row r="205" spans="1:65" s="12" customFormat="1" ht="23" customHeight="1">
      <c r="B205" s="137"/>
      <c r="D205" s="138" t="s">
        <v>75</v>
      </c>
      <c r="E205" s="148" t="s">
        <v>1632</v>
      </c>
      <c r="F205" s="148" t="s">
        <v>1633</v>
      </c>
      <c r="I205" s="140"/>
      <c r="J205" s="149">
        <f>BK205</f>
        <v>0</v>
      </c>
      <c r="L205" s="137"/>
      <c r="M205" s="142"/>
      <c r="N205" s="143"/>
      <c r="O205" s="143"/>
      <c r="P205" s="144">
        <f>SUM(P206:P208)</f>
        <v>0</v>
      </c>
      <c r="Q205" s="143"/>
      <c r="R205" s="144">
        <f>SUM(R206:R208)</f>
        <v>4.0000000000000002E-4</v>
      </c>
      <c r="S205" s="143"/>
      <c r="T205" s="145">
        <f>SUM(T206:T208)</f>
        <v>0</v>
      </c>
      <c r="AR205" s="138" t="s">
        <v>83</v>
      </c>
      <c r="AT205" s="146" t="s">
        <v>75</v>
      </c>
      <c r="AU205" s="146" t="s">
        <v>83</v>
      </c>
      <c r="AY205" s="138" t="s">
        <v>211</v>
      </c>
      <c r="BK205" s="147">
        <f>SUM(BK206:BK208)</f>
        <v>0</v>
      </c>
    </row>
    <row r="206" spans="1:65" s="2" customFormat="1" ht="14.5" customHeight="1">
      <c r="A206" s="32"/>
      <c r="B206" s="150"/>
      <c r="C206" s="151" t="s">
        <v>662</v>
      </c>
      <c r="D206" s="151" t="s">
        <v>213</v>
      </c>
      <c r="E206" s="152" t="s">
        <v>1634</v>
      </c>
      <c r="F206" s="153" t="s">
        <v>1635</v>
      </c>
      <c r="G206" s="154" t="s">
        <v>582</v>
      </c>
      <c r="H206" s="155">
        <v>30</v>
      </c>
      <c r="I206" s="156"/>
      <c r="J206" s="155">
        <f>ROUND(I206*H206,3)</f>
        <v>0</v>
      </c>
      <c r="K206" s="157"/>
      <c r="L206" s="33"/>
      <c r="M206" s="158" t="s">
        <v>1</v>
      </c>
      <c r="N206" s="159" t="s">
        <v>42</v>
      </c>
      <c r="O206" s="58"/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2" t="s">
        <v>217</v>
      </c>
      <c r="AT206" s="162" t="s">
        <v>213</v>
      </c>
      <c r="AU206" s="162" t="s">
        <v>89</v>
      </c>
      <c r="AY206" s="17" t="s">
        <v>211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7" t="s">
        <v>89</v>
      </c>
      <c r="BK206" s="164">
        <f>ROUND(I206*H206,3)</f>
        <v>0</v>
      </c>
      <c r="BL206" s="17" t="s">
        <v>217</v>
      </c>
      <c r="BM206" s="162" t="s">
        <v>969</v>
      </c>
    </row>
    <row r="207" spans="1:65" s="2" customFormat="1" ht="14.5" customHeight="1">
      <c r="A207" s="32"/>
      <c r="B207" s="150"/>
      <c r="C207" s="189" t="s">
        <v>668</v>
      </c>
      <c r="D207" s="189" t="s">
        <v>514</v>
      </c>
      <c r="E207" s="190" t="s">
        <v>1636</v>
      </c>
      <c r="F207" s="191" t="s">
        <v>1637</v>
      </c>
      <c r="G207" s="192" t="s">
        <v>582</v>
      </c>
      <c r="H207" s="193">
        <v>30</v>
      </c>
      <c r="I207" s="194"/>
      <c r="J207" s="193">
        <f>ROUND(I207*H207,3)</f>
        <v>0</v>
      </c>
      <c r="K207" s="195"/>
      <c r="L207" s="196"/>
      <c r="M207" s="197" t="s">
        <v>1</v>
      </c>
      <c r="N207" s="198" t="s">
        <v>42</v>
      </c>
      <c r="O207" s="58"/>
      <c r="P207" s="160">
        <f>O207*H207</f>
        <v>0</v>
      </c>
      <c r="Q207" s="160">
        <v>0</v>
      </c>
      <c r="R207" s="160">
        <f>Q207*H207</f>
        <v>0</v>
      </c>
      <c r="S207" s="160">
        <v>0</v>
      </c>
      <c r="T207" s="161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2" t="s">
        <v>140</v>
      </c>
      <c r="AT207" s="162" t="s">
        <v>514</v>
      </c>
      <c r="AU207" s="162" t="s">
        <v>89</v>
      </c>
      <c r="AY207" s="17" t="s">
        <v>211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7" t="s">
        <v>89</v>
      </c>
      <c r="BK207" s="164">
        <f>ROUND(I207*H207,3)</f>
        <v>0</v>
      </c>
      <c r="BL207" s="17" t="s">
        <v>217</v>
      </c>
      <c r="BM207" s="162" t="s">
        <v>980</v>
      </c>
    </row>
    <row r="208" spans="1:65" s="2" customFormat="1" ht="14.5" customHeight="1">
      <c r="A208" s="32"/>
      <c r="B208" s="150"/>
      <c r="C208" s="189" t="s">
        <v>1564</v>
      </c>
      <c r="D208" s="189" t="s">
        <v>514</v>
      </c>
      <c r="E208" s="190" t="s">
        <v>1638</v>
      </c>
      <c r="F208" s="191" t="s">
        <v>1639</v>
      </c>
      <c r="G208" s="192" t="s">
        <v>1525</v>
      </c>
      <c r="H208" s="193">
        <v>40</v>
      </c>
      <c r="I208" s="194"/>
      <c r="J208" s="193">
        <f>ROUND(I208*H208,3)</f>
        <v>0</v>
      </c>
      <c r="K208" s="195"/>
      <c r="L208" s="196"/>
      <c r="M208" s="204" t="s">
        <v>1</v>
      </c>
      <c r="N208" s="205" t="s">
        <v>42</v>
      </c>
      <c r="O208" s="201"/>
      <c r="P208" s="202">
        <f>O208*H208</f>
        <v>0</v>
      </c>
      <c r="Q208" s="202">
        <v>1.0000000000000001E-5</v>
      </c>
      <c r="R208" s="202">
        <f>Q208*H208</f>
        <v>4.0000000000000002E-4</v>
      </c>
      <c r="S208" s="202">
        <v>0</v>
      </c>
      <c r="T208" s="203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62" t="s">
        <v>140</v>
      </c>
      <c r="AT208" s="162" t="s">
        <v>514</v>
      </c>
      <c r="AU208" s="162" t="s">
        <v>89</v>
      </c>
      <c r="AY208" s="17" t="s">
        <v>211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7" t="s">
        <v>89</v>
      </c>
      <c r="BK208" s="164">
        <f>ROUND(I208*H208,3)</f>
        <v>0</v>
      </c>
      <c r="BL208" s="17" t="s">
        <v>217</v>
      </c>
      <c r="BM208" s="162" t="s">
        <v>986</v>
      </c>
    </row>
    <row r="209" spans="1:31" s="2" customFormat="1" ht="7" customHeight="1">
      <c r="A209" s="32"/>
      <c r="B209" s="47"/>
      <c r="C209" s="48"/>
      <c r="D209" s="48"/>
      <c r="E209" s="48"/>
      <c r="F209" s="48"/>
      <c r="G209" s="48"/>
      <c r="H209" s="48"/>
      <c r="I209" s="48"/>
      <c r="J209" s="48"/>
      <c r="K209" s="48"/>
      <c r="L209" s="33"/>
      <c r="M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</row>
  </sheetData>
  <autoFilter ref="C130:K208" xr:uid="{00000000-0009-0000-0000-000002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84"/>
  <sheetViews>
    <sheetView showGridLines="0" workbookViewId="0"/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97</v>
      </c>
    </row>
    <row r="3" spans="1:4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1:46" s="1" customFormat="1" ht="25" customHeight="1">
      <c r="B4" s="20"/>
      <c r="D4" s="21" t="s">
        <v>111</v>
      </c>
      <c r="L4" s="20"/>
      <c r="M4" s="99" t="s">
        <v>9</v>
      </c>
      <c r="AT4" s="17" t="s">
        <v>3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61" t="str">
        <f>'Rekapitulácia stavby'!K6</f>
        <v>Základná škola s materskou školou Ružindol</v>
      </c>
      <c r="F7" s="262"/>
      <c r="G7" s="262"/>
      <c r="H7" s="262"/>
      <c r="L7" s="20"/>
    </row>
    <row r="8" spans="1:46" s="1" customFormat="1" ht="12" customHeight="1">
      <c r="B8" s="20"/>
      <c r="D8" s="27" t="s">
        <v>120</v>
      </c>
      <c r="L8" s="20"/>
    </row>
    <row r="9" spans="1:46" s="2" customFormat="1" ht="16.5" customHeight="1">
      <c r="A9" s="32"/>
      <c r="B9" s="33"/>
      <c r="C9" s="32"/>
      <c r="D9" s="32"/>
      <c r="E9" s="261" t="s">
        <v>122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125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51" t="s">
        <v>1640</v>
      </c>
      <c r="F11" s="260"/>
      <c r="G11" s="260"/>
      <c r="H11" s="260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16</v>
      </c>
      <c r="E13" s="32"/>
      <c r="F13" s="25" t="s">
        <v>94</v>
      </c>
      <c r="G13" s="32"/>
      <c r="H13" s="32"/>
      <c r="I13" s="27" t="s">
        <v>17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18</v>
      </c>
      <c r="E14" s="32"/>
      <c r="F14" s="25" t="s">
        <v>94</v>
      </c>
      <c r="G14" s="32"/>
      <c r="H14" s="32"/>
      <c r="I14" s="27" t="s">
        <v>20</v>
      </c>
      <c r="J14" s="55" t="str">
        <f>'Rekapitulácia stavby'!AN8</f>
        <v>12. 10. 2020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tr">
        <f>IF('Rekapitulácia stavby'!AN10="","",'Rekapitulácia stavby'!AN10)</f>
        <v/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tr">
        <f>IF('Rekapitulácia stavby'!E11="","",'Rekapitulácia stavby'!E11)</f>
        <v>Obec Ružindol</v>
      </c>
      <c r="F17" s="32"/>
      <c r="G17" s="32"/>
      <c r="H17" s="32"/>
      <c r="I17" s="27" t="s">
        <v>25</v>
      </c>
      <c r="J17" s="25" t="str">
        <f>IF('Rekapitulácia stavby'!AN11="","",'Rekapitulácia stavby'!AN11)</f>
        <v/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7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63" t="str">
        <f>'Rekapitulácia stavby'!E14</f>
        <v>Vyplň údaj</v>
      </c>
      <c r="F20" s="229"/>
      <c r="G20" s="229"/>
      <c r="H20" s="229"/>
      <c r="I20" s="27" t="s">
        <v>25</v>
      </c>
      <c r="J20" s="28" t="str">
        <f>'Rekapitulácia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7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tr">
        <f>IF('Rekapitulácia stavby'!AN16="","",'Rekapitulácia stavby'!AN16)</f>
        <v/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tr">
        <f>IF('Rekapitulácia stavby'!E17="","",'Rekapitulácia stavby'!E17)</f>
        <v>Ing.Martin Baláž</v>
      </c>
      <c r="F23" s="32"/>
      <c r="G23" s="32"/>
      <c r="H23" s="32"/>
      <c r="I23" s="27" t="s">
        <v>25</v>
      </c>
      <c r="J23" s="25" t="str">
        <f>IF('Rekapitulácia stavby'!AN17="","",'Rekapitulácia stavby'!AN17)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7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32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1641</v>
      </c>
      <c r="F26" s="32"/>
      <c r="G26" s="32"/>
      <c r="H26" s="32"/>
      <c r="I26" s="27" t="s">
        <v>25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7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34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100"/>
      <c r="B29" s="101"/>
      <c r="C29" s="100"/>
      <c r="D29" s="100"/>
      <c r="E29" s="233" t="s">
        <v>1</v>
      </c>
      <c r="F29" s="233"/>
      <c r="G29" s="233"/>
      <c r="H29" s="233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7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7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25" customHeight="1">
      <c r="A32" s="32"/>
      <c r="B32" s="33"/>
      <c r="C32" s="32"/>
      <c r="D32" s="103" t="s">
        <v>36</v>
      </c>
      <c r="E32" s="32"/>
      <c r="F32" s="32"/>
      <c r="G32" s="32"/>
      <c r="H32" s="32"/>
      <c r="I32" s="32"/>
      <c r="J32" s="71">
        <f>ROUND(J146,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7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5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5" customHeight="1">
      <c r="A35" s="32"/>
      <c r="B35" s="33"/>
      <c r="C35" s="32"/>
      <c r="D35" s="104" t="s">
        <v>40</v>
      </c>
      <c r="E35" s="27" t="s">
        <v>41</v>
      </c>
      <c r="F35" s="105">
        <f>ROUND((SUM(BE146:BE283)),  2)</f>
        <v>0</v>
      </c>
      <c r="G35" s="32"/>
      <c r="H35" s="32"/>
      <c r="I35" s="106">
        <v>0.2</v>
      </c>
      <c r="J35" s="105">
        <f>ROUND(((SUM(BE146:BE283))*I35),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5" customHeight="1">
      <c r="A36" s="32"/>
      <c r="B36" s="33"/>
      <c r="C36" s="32"/>
      <c r="D36" s="32"/>
      <c r="E36" s="27" t="s">
        <v>42</v>
      </c>
      <c r="F36" s="105">
        <f>ROUND((SUM(BF146:BF283)),  2)</f>
        <v>0</v>
      </c>
      <c r="G36" s="32"/>
      <c r="H36" s="32"/>
      <c r="I36" s="106">
        <v>0.2</v>
      </c>
      <c r="J36" s="105">
        <f>ROUND(((SUM(BF146:BF283))*I36),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5" hidden="1" customHeight="1">
      <c r="A37" s="32"/>
      <c r="B37" s="33"/>
      <c r="C37" s="32"/>
      <c r="D37" s="32"/>
      <c r="E37" s="27" t="s">
        <v>43</v>
      </c>
      <c r="F37" s="105">
        <f>ROUND((SUM(BG146:BG283)),  2)</f>
        <v>0</v>
      </c>
      <c r="G37" s="32"/>
      <c r="H37" s="32"/>
      <c r="I37" s="106">
        <v>0.2</v>
      </c>
      <c r="J37" s="105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5" hidden="1" customHeight="1">
      <c r="A38" s="32"/>
      <c r="B38" s="33"/>
      <c r="C38" s="32"/>
      <c r="D38" s="32"/>
      <c r="E38" s="27" t="s">
        <v>44</v>
      </c>
      <c r="F38" s="105">
        <f>ROUND((SUM(BH146:BH283)),  2)</f>
        <v>0</v>
      </c>
      <c r="G38" s="32"/>
      <c r="H38" s="32"/>
      <c r="I38" s="106">
        <v>0.2</v>
      </c>
      <c r="J38" s="105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5" hidden="1" customHeight="1">
      <c r="A39" s="32"/>
      <c r="B39" s="33"/>
      <c r="C39" s="32"/>
      <c r="D39" s="32"/>
      <c r="E39" s="27" t="s">
        <v>45</v>
      </c>
      <c r="F39" s="105">
        <f>ROUND((SUM(BI146:BI283)),  2)</f>
        <v>0</v>
      </c>
      <c r="G39" s="32"/>
      <c r="H39" s="32"/>
      <c r="I39" s="106">
        <v>0</v>
      </c>
      <c r="J39" s="105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7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25" customHeight="1">
      <c r="A41" s="32"/>
      <c r="B41" s="33"/>
      <c r="C41" s="107"/>
      <c r="D41" s="108" t="s">
        <v>46</v>
      </c>
      <c r="E41" s="60"/>
      <c r="F41" s="60"/>
      <c r="G41" s="109" t="s">
        <v>47</v>
      </c>
      <c r="H41" s="110" t="s">
        <v>48</v>
      </c>
      <c r="I41" s="60"/>
      <c r="J41" s="111">
        <f>SUM(J32:J39)</f>
        <v>0</v>
      </c>
      <c r="K41" s="11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5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2"/>
      <c r="B61" s="33"/>
      <c r="C61" s="32"/>
      <c r="D61" s="45" t="s">
        <v>51</v>
      </c>
      <c r="E61" s="35"/>
      <c r="F61" s="113" t="s">
        <v>52</v>
      </c>
      <c r="G61" s="45" t="s">
        <v>51</v>
      </c>
      <c r="H61" s="35"/>
      <c r="I61" s="35"/>
      <c r="J61" s="114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2"/>
      <c r="B76" s="33"/>
      <c r="C76" s="32"/>
      <c r="D76" s="45" t="s">
        <v>51</v>
      </c>
      <c r="E76" s="35"/>
      <c r="F76" s="113" t="s">
        <v>52</v>
      </c>
      <c r="G76" s="45" t="s">
        <v>51</v>
      </c>
      <c r="H76" s="35"/>
      <c r="I76" s="35"/>
      <c r="J76" s="114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7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5" customHeight="1">
      <c r="A82" s="32"/>
      <c r="B82" s="33"/>
      <c r="C82" s="21" t="s">
        <v>165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7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61" t="str">
        <f>E7</f>
        <v>Základná škola s materskou školou Ružindol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120</v>
      </c>
      <c r="L86" s="20"/>
    </row>
    <row r="87" spans="1:31" s="2" customFormat="1" ht="16.5" customHeight="1">
      <c r="A87" s="32"/>
      <c r="B87" s="33"/>
      <c r="C87" s="32"/>
      <c r="D87" s="32"/>
      <c r="E87" s="261" t="s">
        <v>122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125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51" t="str">
        <f>E11</f>
        <v>003 - Zdravotechnika</v>
      </c>
      <c r="F89" s="260"/>
      <c r="G89" s="260"/>
      <c r="H89" s="260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7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18</v>
      </c>
      <c r="D91" s="32"/>
      <c r="E91" s="32"/>
      <c r="F91" s="25" t="str">
        <f>F14</f>
        <v xml:space="preserve"> </v>
      </c>
      <c r="G91" s="32"/>
      <c r="H91" s="32"/>
      <c r="I91" s="27" t="s">
        <v>20</v>
      </c>
      <c r="J91" s="55" t="str">
        <f>IF(J14="","",J14)</f>
        <v>12. 10. 2020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7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25" customHeight="1">
      <c r="A93" s="32"/>
      <c r="B93" s="33"/>
      <c r="C93" s="27" t="s">
        <v>22</v>
      </c>
      <c r="D93" s="32"/>
      <c r="E93" s="32"/>
      <c r="F93" s="25" t="str">
        <f>E17</f>
        <v>Obec Ružindol</v>
      </c>
      <c r="G93" s="32"/>
      <c r="H93" s="32"/>
      <c r="I93" s="27" t="s">
        <v>28</v>
      </c>
      <c r="J93" s="30" t="str">
        <f>E23</f>
        <v>Ing.Martin Baláž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25.75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32</v>
      </c>
      <c r="J94" s="30" t="str">
        <f>E26</f>
        <v xml:space="preserve">.                                 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2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5" t="s">
        <v>166</v>
      </c>
      <c r="D96" s="107"/>
      <c r="E96" s="107"/>
      <c r="F96" s="107"/>
      <c r="G96" s="107"/>
      <c r="H96" s="107"/>
      <c r="I96" s="107"/>
      <c r="J96" s="116" t="s">
        <v>167</v>
      </c>
      <c r="K96" s="107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2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3" customHeight="1">
      <c r="A98" s="32"/>
      <c r="B98" s="33"/>
      <c r="C98" s="117" t="s">
        <v>168</v>
      </c>
      <c r="D98" s="32"/>
      <c r="E98" s="32"/>
      <c r="F98" s="32"/>
      <c r="G98" s="32"/>
      <c r="H98" s="32"/>
      <c r="I98" s="32"/>
      <c r="J98" s="71">
        <f>J146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169</v>
      </c>
    </row>
    <row r="99" spans="1:47" s="9" customFormat="1" ht="25" customHeight="1">
      <c r="B99" s="118"/>
      <c r="D99" s="119" t="s">
        <v>1471</v>
      </c>
      <c r="E99" s="120"/>
      <c r="F99" s="120"/>
      <c r="G99" s="120"/>
      <c r="H99" s="120"/>
      <c r="I99" s="120"/>
      <c r="J99" s="121">
        <f>J147</f>
        <v>0</v>
      </c>
      <c r="L99" s="118"/>
    </row>
    <row r="100" spans="1:47" s="10" customFormat="1" ht="20" customHeight="1">
      <c r="B100" s="122"/>
      <c r="D100" s="123" t="s">
        <v>1472</v>
      </c>
      <c r="E100" s="124"/>
      <c r="F100" s="124"/>
      <c r="G100" s="124"/>
      <c r="H100" s="124"/>
      <c r="I100" s="124"/>
      <c r="J100" s="125">
        <f>J148</f>
        <v>0</v>
      </c>
      <c r="L100" s="122"/>
    </row>
    <row r="101" spans="1:47" s="10" customFormat="1" ht="20" customHeight="1">
      <c r="B101" s="122"/>
      <c r="D101" s="123" t="s">
        <v>1642</v>
      </c>
      <c r="E101" s="124"/>
      <c r="F101" s="124"/>
      <c r="G101" s="124"/>
      <c r="H101" s="124"/>
      <c r="I101" s="124"/>
      <c r="J101" s="125">
        <f>J161</f>
        <v>0</v>
      </c>
      <c r="L101" s="122"/>
    </row>
    <row r="102" spans="1:47" s="10" customFormat="1" ht="20" customHeight="1">
      <c r="B102" s="122"/>
      <c r="D102" s="123" t="s">
        <v>1643</v>
      </c>
      <c r="E102" s="124"/>
      <c r="F102" s="124"/>
      <c r="G102" s="124"/>
      <c r="H102" s="124"/>
      <c r="I102" s="124"/>
      <c r="J102" s="125">
        <f>J162</f>
        <v>0</v>
      </c>
      <c r="L102" s="122"/>
    </row>
    <row r="103" spans="1:47" s="10" customFormat="1" ht="20" customHeight="1">
      <c r="B103" s="122"/>
      <c r="D103" s="123" t="s">
        <v>1644</v>
      </c>
      <c r="E103" s="124"/>
      <c r="F103" s="124"/>
      <c r="G103" s="124"/>
      <c r="H103" s="124"/>
      <c r="I103" s="124"/>
      <c r="J103" s="125">
        <f>J164</f>
        <v>0</v>
      </c>
      <c r="L103" s="122"/>
    </row>
    <row r="104" spans="1:47" s="10" customFormat="1" ht="20" customHeight="1">
      <c r="B104" s="122"/>
      <c r="D104" s="123" t="s">
        <v>1473</v>
      </c>
      <c r="E104" s="124"/>
      <c r="F104" s="124"/>
      <c r="G104" s="124"/>
      <c r="H104" s="124"/>
      <c r="I104" s="124"/>
      <c r="J104" s="125">
        <f>J165</f>
        <v>0</v>
      </c>
      <c r="L104" s="122"/>
    </row>
    <row r="105" spans="1:47" s="10" customFormat="1" ht="20" customHeight="1">
      <c r="B105" s="122"/>
      <c r="D105" s="123" t="s">
        <v>1645</v>
      </c>
      <c r="E105" s="124"/>
      <c r="F105" s="124"/>
      <c r="G105" s="124"/>
      <c r="H105" s="124"/>
      <c r="I105" s="124"/>
      <c r="J105" s="125">
        <f>J167</f>
        <v>0</v>
      </c>
      <c r="L105" s="122"/>
    </row>
    <row r="106" spans="1:47" s="10" customFormat="1" ht="20" customHeight="1">
      <c r="B106" s="122"/>
      <c r="D106" s="123" t="s">
        <v>1646</v>
      </c>
      <c r="E106" s="124"/>
      <c r="F106" s="124"/>
      <c r="G106" s="124"/>
      <c r="H106" s="124"/>
      <c r="I106" s="124"/>
      <c r="J106" s="125">
        <f>J168</f>
        <v>0</v>
      </c>
      <c r="L106" s="122"/>
    </row>
    <row r="107" spans="1:47" s="10" customFormat="1" ht="20" customHeight="1">
      <c r="B107" s="122"/>
      <c r="D107" s="123" t="s">
        <v>1647</v>
      </c>
      <c r="E107" s="124"/>
      <c r="F107" s="124"/>
      <c r="G107" s="124"/>
      <c r="H107" s="124"/>
      <c r="I107" s="124"/>
      <c r="J107" s="125">
        <f>J178</f>
        <v>0</v>
      </c>
      <c r="L107" s="122"/>
    </row>
    <row r="108" spans="1:47" s="9" customFormat="1" ht="25" customHeight="1">
      <c r="B108" s="118"/>
      <c r="D108" s="119" t="s">
        <v>1648</v>
      </c>
      <c r="E108" s="120"/>
      <c r="F108" s="120"/>
      <c r="G108" s="120"/>
      <c r="H108" s="120"/>
      <c r="I108" s="120"/>
      <c r="J108" s="121">
        <f>J179</f>
        <v>0</v>
      </c>
      <c r="L108" s="118"/>
    </row>
    <row r="109" spans="1:47" s="9" customFormat="1" ht="25" customHeight="1">
      <c r="B109" s="118"/>
      <c r="D109" s="119" t="s">
        <v>1649</v>
      </c>
      <c r="E109" s="120"/>
      <c r="F109" s="120"/>
      <c r="G109" s="120"/>
      <c r="H109" s="120"/>
      <c r="I109" s="120"/>
      <c r="J109" s="121">
        <f>J180</f>
        <v>0</v>
      </c>
      <c r="L109" s="118"/>
    </row>
    <row r="110" spans="1:47" s="10" customFormat="1" ht="20" customHeight="1">
      <c r="B110" s="122"/>
      <c r="D110" s="123" t="s">
        <v>1650</v>
      </c>
      <c r="E110" s="124"/>
      <c r="F110" s="124"/>
      <c r="G110" s="124"/>
      <c r="H110" s="124"/>
      <c r="I110" s="124"/>
      <c r="J110" s="125">
        <f>J181</f>
        <v>0</v>
      </c>
      <c r="L110" s="122"/>
    </row>
    <row r="111" spans="1:47" s="10" customFormat="1" ht="20" customHeight="1">
      <c r="B111" s="122"/>
      <c r="D111" s="123" t="s">
        <v>181</v>
      </c>
      <c r="E111" s="124"/>
      <c r="F111" s="124"/>
      <c r="G111" s="124"/>
      <c r="H111" s="124"/>
      <c r="I111" s="124"/>
      <c r="J111" s="125">
        <f>J182</f>
        <v>0</v>
      </c>
      <c r="L111" s="122"/>
    </row>
    <row r="112" spans="1:47" s="10" customFormat="1" ht="20" customHeight="1">
      <c r="B112" s="122"/>
      <c r="D112" s="123" t="s">
        <v>1651</v>
      </c>
      <c r="E112" s="124"/>
      <c r="F112" s="124"/>
      <c r="G112" s="124"/>
      <c r="H112" s="124"/>
      <c r="I112" s="124"/>
      <c r="J112" s="125">
        <f>J186</f>
        <v>0</v>
      </c>
      <c r="L112" s="122"/>
    </row>
    <row r="113" spans="1:31" s="10" customFormat="1" ht="20" customHeight="1">
      <c r="B113" s="122"/>
      <c r="D113" s="123" t="s">
        <v>1652</v>
      </c>
      <c r="E113" s="124"/>
      <c r="F113" s="124"/>
      <c r="G113" s="124"/>
      <c r="H113" s="124"/>
      <c r="I113" s="124"/>
      <c r="J113" s="125">
        <f>J187</f>
        <v>0</v>
      </c>
      <c r="L113" s="122"/>
    </row>
    <row r="114" spans="1:31" s="10" customFormat="1" ht="20" customHeight="1">
      <c r="B114" s="122"/>
      <c r="D114" s="123" t="s">
        <v>1653</v>
      </c>
      <c r="E114" s="124"/>
      <c r="F114" s="124"/>
      <c r="G114" s="124"/>
      <c r="H114" s="124"/>
      <c r="I114" s="124"/>
      <c r="J114" s="125">
        <f>J188</f>
        <v>0</v>
      </c>
      <c r="L114" s="122"/>
    </row>
    <row r="115" spans="1:31" s="10" customFormat="1" ht="20" customHeight="1">
      <c r="B115" s="122"/>
      <c r="D115" s="123" t="s">
        <v>1654</v>
      </c>
      <c r="E115" s="124"/>
      <c r="F115" s="124"/>
      <c r="G115" s="124"/>
      <c r="H115" s="124"/>
      <c r="I115" s="124"/>
      <c r="J115" s="125">
        <f>J189</f>
        <v>0</v>
      </c>
      <c r="L115" s="122"/>
    </row>
    <row r="116" spans="1:31" s="10" customFormat="1" ht="20" customHeight="1">
      <c r="B116" s="122"/>
      <c r="D116" s="123" t="s">
        <v>1655</v>
      </c>
      <c r="E116" s="124"/>
      <c r="F116" s="124"/>
      <c r="G116" s="124"/>
      <c r="H116" s="124"/>
      <c r="I116" s="124"/>
      <c r="J116" s="125">
        <f>J217</f>
        <v>0</v>
      </c>
      <c r="L116" s="122"/>
    </row>
    <row r="117" spans="1:31" s="10" customFormat="1" ht="20" customHeight="1">
      <c r="B117" s="122"/>
      <c r="D117" s="123" t="s">
        <v>1476</v>
      </c>
      <c r="E117" s="124"/>
      <c r="F117" s="124"/>
      <c r="G117" s="124"/>
      <c r="H117" s="124"/>
      <c r="I117" s="124"/>
      <c r="J117" s="125">
        <f>J218</f>
        <v>0</v>
      </c>
      <c r="L117" s="122"/>
    </row>
    <row r="118" spans="1:31" s="10" customFormat="1" ht="20" customHeight="1">
      <c r="B118" s="122"/>
      <c r="D118" s="123" t="s">
        <v>1656</v>
      </c>
      <c r="E118" s="124"/>
      <c r="F118" s="124"/>
      <c r="G118" s="124"/>
      <c r="H118" s="124"/>
      <c r="I118" s="124"/>
      <c r="J118" s="125">
        <f>J250</f>
        <v>0</v>
      </c>
      <c r="L118" s="122"/>
    </row>
    <row r="119" spans="1:31" s="10" customFormat="1" ht="20" customHeight="1">
      <c r="B119" s="122"/>
      <c r="D119" s="123" t="s">
        <v>1657</v>
      </c>
      <c r="E119" s="124"/>
      <c r="F119" s="124"/>
      <c r="G119" s="124"/>
      <c r="H119" s="124"/>
      <c r="I119" s="124"/>
      <c r="J119" s="125">
        <f>J251</f>
        <v>0</v>
      </c>
      <c r="L119" s="122"/>
    </row>
    <row r="120" spans="1:31" s="10" customFormat="1" ht="20" customHeight="1">
      <c r="B120" s="122"/>
      <c r="D120" s="123" t="s">
        <v>1658</v>
      </c>
      <c r="E120" s="124"/>
      <c r="F120" s="124"/>
      <c r="G120" s="124"/>
      <c r="H120" s="124"/>
      <c r="I120" s="124"/>
      <c r="J120" s="125">
        <f>J253</f>
        <v>0</v>
      </c>
      <c r="L120" s="122"/>
    </row>
    <row r="121" spans="1:31" s="10" customFormat="1" ht="20" customHeight="1">
      <c r="B121" s="122"/>
      <c r="D121" s="123" t="s">
        <v>1659</v>
      </c>
      <c r="E121" s="124"/>
      <c r="F121" s="124"/>
      <c r="G121" s="124"/>
      <c r="H121" s="124"/>
      <c r="I121" s="124"/>
      <c r="J121" s="125">
        <f>J254</f>
        <v>0</v>
      </c>
      <c r="L121" s="122"/>
    </row>
    <row r="122" spans="1:31" s="10" customFormat="1" ht="20" customHeight="1">
      <c r="B122" s="122"/>
      <c r="D122" s="123" t="s">
        <v>1660</v>
      </c>
      <c r="E122" s="124"/>
      <c r="F122" s="124"/>
      <c r="G122" s="124"/>
      <c r="H122" s="124"/>
      <c r="I122" s="124"/>
      <c r="J122" s="125">
        <f>J281</f>
        <v>0</v>
      </c>
      <c r="L122" s="122"/>
    </row>
    <row r="123" spans="1:31" s="10" customFormat="1" ht="20" customHeight="1">
      <c r="B123" s="122"/>
      <c r="D123" s="123" t="s">
        <v>1661</v>
      </c>
      <c r="E123" s="124"/>
      <c r="F123" s="124"/>
      <c r="G123" s="124"/>
      <c r="H123" s="124"/>
      <c r="I123" s="124"/>
      <c r="J123" s="125">
        <f>J282</f>
        <v>0</v>
      </c>
      <c r="L123" s="122"/>
    </row>
    <row r="124" spans="1:31" s="9" customFormat="1" ht="25" customHeight="1">
      <c r="B124" s="118"/>
      <c r="D124" s="119" t="s">
        <v>1662</v>
      </c>
      <c r="E124" s="120"/>
      <c r="F124" s="120"/>
      <c r="G124" s="120"/>
      <c r="H124" s="120"/>
      <c r="I124" s="120"/>
      <c r="J124" s="121">
        <f>J283</f>
        <v>0</v>
      </c>
      <c r="L124" s="118"/>
    </row>
    <row r="125" spans="1:31" s="2" customFormat="1" ht="21.7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7" customHeight="1">
      <c r="A126" s="32"/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30" spans="1:31" s="2" customFormat="1" ht="7" customHeight="1">
      <c r="A130" s="32"/>
      <c r="B130" s="49"/>
      <c r="C130" s="50"/>
      <c r="D130" s="50"/>
      <c r="E130" s="50"/>
      <c r="F130" s="50"/>
      <c r="G130" s="50"/>
      <c r="H130" s="50"/>
      <c r="I130" s="50"/>
      <c r="J130" s="50"/>
      <c r="K130" s="50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31" s="2" customFormat="1" ht="25" customHeight="1">
      <c r="A131" s="32"/>
      <c r="B131" s="33"/>
      <c r="C131" s="21" t="s">
        <v>197</v>
      </c>
      <c r="D131" s="32"/>
      <c r="E131" s="32"/>
      <c r="F131" s="32"/>
      <c r="G131" s="32"/>
      <c r="H131" s="32"/>
      <c r="I131" s="32"/>
      <c r="J131" s="32"/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31" s="2" customFormat="1" ht="7" customHeight="1">
      <c r="A132" s="32"/>
      <c r="B132" s="33"/>
      <c r="C132" s="32"/>
      <c r="D132" s="32"/>
      <c r="E132" s="32"/>
      <c r="F132" s="32"/>
      <c r="G132" s="32"/>
      <c r="H132" s="32"/>
      <c r="I132" s="32"/>
      <c r="J132" s="32"/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31" s="2" customFormat="1" ht="12" customHeight="1">
      <c r="A133" s="32"/>
      <c r="B133" s="33"/>
      <c r="C133" s="27" t="s">
        <v>14</v>
      </c>
      <c r="D133" s="32"/>
      <c r="E133" s="32"/>
      <c r="F133" s="32"/>
      <c r="G133" s="32"/>
      <c r="H133" s="32"/>
      <c r="I133" s="32"/>
      <c r="J133" s="32"/>
      <c r="K133" s="32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31" s="2" customFormat="1" ht="16.5" customHeight="1">
      <c r="A134" s="32"/>
      <c r="B134" s="33"/>
      <c r="C134" s="32"/>
      <c r="D134" s="32"/>
      <c r="E134" s="261" t="str">
        <f>E7</f>
        <v>Základná škola s materskou školou Ružindol</v>
      </c>
      <c r="F134" s="262"/>
      <c r="G134" s="262"/>
      <c r="H134" s="262"/>
      <c r="I134" s="32"/>
      <c r="J134" s="32"/>
      <c r="K134" s="32"/>
      <c r="L134" s="4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31" s="1" customFormat="1" ht="12" customHeight="1">
      <c r="B135" s="20"/>
      <c r="C135" s="27" t="s">
        <v>120</v>
      </c>
      <c r="L135" s="20"/>
    </row>
    <row r="136" spans="1:31" s="2" customFormat="1" ht="16.5" customHeight="1">
      <c r="A136" s="32"/>
      <c r="B136" s="33"/>
      <c r="C136" s="32"/>
      <c r="D136" s="32"/>
      <c r="E136" s="261" t="s">
        <v>122</v>
      </c>
      <c r="F136" s="260"/>
      <c r="G136" s="260"/>
      <c r="H136" s="260"/>
      <c r="I136" s="32"/>
      <c r="J136" s="32"/>
      <c r="K136" s="32"/>
      <c r="L136" s="4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:31" s="2" customFormat="1" ht="12" customHeight="1">
      <c r="A137" s="32"/>
      <c r="B137" s="33"/>
      <c r="C137" s="27" t="s">
        <v>125</v>
      </c>
      <c r="D137" s="32"/>
      <c r="E137" s="32"/>
      <c r="F137" s="32"/>
      <c r="G137" s="32"/>
      <c r="H137" s="32"/>
      <c r="I137" s="32"/>
      <c r="J137" s="32"/>
      <c r="K137" s="32"/>
      <c r="L137" s="4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31" s="2" customFormat="1" ht="16.5" customHeight="1">
      <c r="A138" s="32"/>
      <c r="B138" s="33"/>
      <c r="C138" s="32"/>
      <c r="D138" s="32"/>
      <c r="E138" s="251" t="str">
        <f>E11</f>
        <v>003 - Zdravotechnika</v>
      </c>
      <c r="F138" s="260"/>
      <c r="G138" s="260"/>
      <c r="H138" s="260"/>
      <c r="I138" s="32"/>
      <c r="J138" s="32"/>
      <c r="K138" s="32"/>
      <c r="L138" s="4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31" s="2" customFormat="1" ht="7" customHeight="1">
      <c r="A139" s="32"/>
      <c r="B139" s="33"/>
      <c r="C139" s="32"/>
      <c r="D139" s="32"/>
      <c r="E139" s="32"/>
      <c r="F139" s="32"/>
      <c r="G139" s="32"/>
      <c r="H139" s="32"/>
      <c r="I139" s="32"/>
      <c r="J139" s="32"/>
      <c r="K139" s="32"/>
      <c r="L139" s="4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31" s="2" customFormat="1" ht="12" customHeight="1">
      <c r="A140" s="32"/>
      <c r="B140" s="33"/>
      <c r="C140" s="27" t="s">
        <v>18</v>
      </c>
      <c r="D140" s="32"/>
      <c r="E140" s="32"/>
      <c r="F140" s="25" t="str">
        <f>F14</f>
        <v xml:space="preserve"> </v>
      </c>
      <c r="G140" s="32"/>
      <c r="H140" s="32"/>
      <c r="I140" s="27" t="s">
        <v>20</v>
      </c>
      <c r="J140" s="55" t="str">
        <f>IF(J14="","",J14)</f>
        <v>12. 10. 2020</v>
      </c>
      <c r="K140" s="32"/>
      <c r="L140" s="4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31" s="2" customFormat="1" ht="7" customHeight="1">
      <c r="A141" s="32"/>
      <c r="B141" s="33"/>
      <c r="C141" s="32"/>
      <c r="D141" s="32"/>
      <c r="E141" s="32"/>
      <c r="F141" s="32"/>
      <c r="G141" s="32"/>
      <c r="H141" s="32"/>
      <c r="I141" s="32"/>
      <c r="J141" s="32"/>
      <c r="K141" s="32"/>
      <c r="L141" s="4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:31" s="2" customFormat="1" ht="15.25" customHeight="1">
      <c r="A142" s="32"/>
      <c r="B142" s="33"/>
      <c r="C142" s="27" t="s">
        <v>22</v>
      </c>
      <c r="D142" s="32"/>
      <c r="E142" s="32"/>
      <c r="F142" s="25" t="str">
        <f>E17</f>
        <v>Obec Ružindol</v>
      </c>
      <c r="G142" s="32"/>
      <c r="H142" s="32"/>
      <c r="I142" s="27" t="s">
        <v>28</v>
      </c>
      <c r="J142" s="30" t="str">
        <f>E23</f>
        <v>Ing.Martin Baláž</v>
      </c>
      <c r="K142" s="32"/>
      <c r="L142" s="4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1:31" s="2" customFormat="1" ht="25.75" customHeight="1">
      <c r="A143" s="32"/>
      <c r="B143" s="33"/>
      <c r="C143" s="27" t="s">
        <v>26</v>
      </c>
      <c r="D143" s="32"/>
      <c r="E143" s="32"/>
      <c r="F143" s="25" t="str">
        <f>IF(E20="","",E20)</f>
        <v>Vyplň údaj</v>
      </c>
      <c r="G143" s="32"/>
      <c r="H143" s="32"/>
      <c r="I143" s="27" t="s">
        <v>32</v>
      </c>
      <c r="J143" s="30" t="str">
        <f>E26</f>
        <v xml:space="preserve">.                                 </v>
      </c>
      <c r="K143" s="32"/>
      <c r="L143" s="4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:31" s="2" customFormat="1" ht="10.25" customHeight="1">
      <c r="A144" s="32"/>
      <c r="B144" s="33"/>
      <c r="C144" s="32"/>
      <c r="D144" s="32"/>
      <c r="E144" s="32"/>
      <c r="F144" s="32"/>
      <c r="G144" s="32"/>
      <c r="H144" s="32"/>
      <c r="I144" s="32"/>
      <c r="J144" s="32"/>
      <c r="K144" s="32"/>
      <c r="L144" s="4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</row>
    <row r="145" spans="1:65" s="11" customFormat="1" ht="29.25" customHeight="1">
      <c r="A145" s="126"/>
      <c r="B145" s="127"/>
      <c r="C145" s="128" t="s">
        <v>198</v>
      </c>
      <c r="D145" s="129" t="s">
        <v>61</v>
      </c>
      <c r="E145" s="129" t="s">
        <v>57</v>
      </c>
      <c r="F145" s="129" t="s">
        <v>58</v>
      </c>
      <c r="G145" s="129" t="s">
        <v>199</v>
      </c>
      <c r="H145" s="129" t="s">
        <v>200</v>
      </c>
      <c r="I145" s="129" t="s">
        <v>201</v>
      </c>
      <c r="J145" s="130" t="s">
        <v>167</v>
      </c>
      <c r="K145" s="131" t="s">
        <v>202</v>
      </c>
      <c r="L145" s="132"/>
      <c r="M145" s="62" t="s">
        <v>1</v>
      </c>
      <c r="N145" s="63" t="s">
        <v>40</v>
      </c>
      <c r="O145" s="63" t="s">
        <v>203</v>
      </c>
      <c r="P145" s="63" t="s">
        <v>204</v>
      </c>
      <c r="Q145" s="63" t="s">
        <v>205</v>
      </c>
      <c r="R145" s="63" t="s">
        <v>206</v>
      </c>
      <c r="S145" s="63" t="s">
        <v>207</v>
      </c>
      <c r="T145" s="64" t="s">
        <v>208</v>
      </c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</row>
    <row r="146" spans="1:65" s="2" customFormat="1" ht="23" customHeight="1">
      <c r="A146" s="32"/>
      <c r="B146" s="33"/>
      <c r="C146" s="69" t="s">
        <v>168</v>
      </c>
      <c r="D146" s="32"/>
      <c r="E146" s="32"/>
      <c r="F146" s="32"/>
      <c r="G146" s="32"/>
      <c r="H146" s="32"/>
      <c r="I146" s="32"/>
      <c r="J146" s="133">
        <f>BK146</f>
        <v>0</v>
      </c>
      <c r="K146" s="32"/>
      <c r="L146" s="33"/>
      <c r="M146" s="65"/>
      <c r="N146" s="56"/>
      <c r="O146" s="66"/>
      <c r="P146" s="134">
        <f>P147+P179+P180+P283</f>
        <v>0</v>
      </c>
      <c r="Q146" s="66"/>
      <c r="R146" s="134">
        <f>R147+R179+R180+R283</f>
        <v>212.54634999999999</v>
      </c>
      <c r="S146" s="66"/>
      <c r="T146" s="135">
        <f>T147+T179+T180+T283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T146" s="17" t="s">
        <v>75</v>
      </c>
      <c r="AU146" s="17" t="s">
        <v>169</v>
      </c>
      <c r="BK146" s="136">
        <f>BK147+BK179+BK180+BK283</f>
        <v>0</v>
      </c>
    </row>
    <row r="147" spans="1:65" s="12" customFormat="1" ht="26" customHeight="1">
      <c r="B147" s="137"/>
      <c r="D147" s="138" t="s">
        <v>75</v>
      </c>
      <c r="E147" s="139" t="s">
        <v>1482</v>
      </c>
      <c r="F147" s="139" t="s">
        <v>1483</v>
      </c>
      <c r="I147" s="140"/>
      <c r="J147" s="141">
        <f>BK147</f>
        <v>0</v>
      </c>
      <c r="L147" s="137"/>
      <c r="M147" s="142"/>
      <c r="N147" s="143"/>
      <c r="O147" s="143"/>
      <c r="P147" s="144">
        <f>P148+P161+P162+P164+P165+P167+P168+P178</f>
        <v>0</v>
      </c>
      <c r="Q147" s="143"/>
      <c r="R147" s="144">
        <f>R148+R161+R162+R164+R165+R167+R168+R178</f>
        <v>212.11484999999999</v>
      </c>
      <c r="S147" s="143"/>
      <c r="T147" s="145">
        <f>T148+T161+T162+T164+T165+T167+T168+T178</f>
        <v>0</v>
      </c>
      <c r="AR147" s="138" t="s">
        <v>83</v>
      </c>
      <c r="AT147" s="146" t="s">
        <v>75</v>
      </c>
      <c r="AU147" s="146" t="s">
        <v>76</v>
      </c>
      <c r="AY147" s="138" t="s">
        <v>211</v>
      </c>
      <c r="BK147" s="147">
        <f>BK148+BK161+BK162+BK164+BK165+BK167+BK168+BK178</f>
        <v>0</v>
      </c>
    </row>
    <row r="148" spans="1:65" s="12" customFormat="1" ht="23" customHeight="1">
      <c r="B148" s="137"/>
      <c r="D148" s="138" t="s">
        <v>75</v>
      </c>
      <c r="E148" s="148" t="s">
        <v>83</v>
      </c>
      <c r="F148" s="148" t="s">
        <v>1484</v>
      </c>
      <c r="I148" s="140"/>
      <c r="J148" s="149">
        <f>BK148</f>
        <v>0</v>
      </c>
      <c r="L148" s="137"/>
      <c r="M148" s="142"/>
      <c r="N148" s="143"/>
      <c r="O148" s="143"/>
      <c r="P148" s="144">
        <f>SUM(P149:P160)</f>
        <v>0</v>
      </c>
      <c r="Q148" s="143"/>
      <c r="R148" s="144">
        <f>SUM(R149:R160)</f>
        <v>72</v>
      </c>
      <c r="S148" s="143"/>
      <c r="T148" s="145">
        <f>SUM(T149:T160)</f>
        <v>0</v>
      </c>
      <c r="AR148" s="138" t="s">
        <v>83</v>
      </c>
      <c r="AT148" s="146" t="s">
        <v>75</v>
      </c>
      <c r="AU148" s="146" t="s">
        <v>83</v>
      </c>
      <c r="AY148" s="138" t="s">
        <v>211</v>
      </c>
      <c r="BK148" s="147">
        <f>SUM(BK149:BK160)</f>
        <v>0</v>
      </c>
    </row>
    <row r="149" spans="1:65" s="2" customFormat="1" ht="14.5" customHeight="1">
      <c r="A149" s="32"/>
      <c r="B149" s="150"/>
      <c r="C149" s="151" t="s">
        <v>83</v>
      </c>
      <c r="D149" s="151" t="s">
        <v>213</v>
      </c>
      <c r="E149" s="152" t="s">
        <v>1663</v>
      </c>
      <c r="F149" s="153" t="s">
        <v>1664</v>
      </c>
      <c r="G149" s="154" t="s">
        <v>224</v>
      </c>
      <c r="H149" s="155">
        <v>143</v>
      </c>
      <c r="I149" s="156"/>
      <c r="J149" s="155">
        <f t="shared" ref="J149:J160" si="0">ROUND(I149*H149,3)</f>
        <v>0</v>
      </c>
      <c r="K149" s="157"/>
      <c r="L149" s="33"/>
      <c r="M149" s="158" t="s">
        <v>1</v>
      </c>
      <c r="N149" s="159" t="s">
        <v>42</v>
      </c>
      <c r="O149" s="58"/>
      <c r="P149" s="160">
        <f t="shared" ref="P149:P160" si="1">O149*H149</f>
        <v>0</v>
      </c>
      <c r="Q149" s="160">
        <v>0</v>
      </c>
      <c r="R149" s="160">
        <f t="shared" ref="R149:R160" si="2">Q149*H149</f>
        <v>0</v>
      </c>
      <c r="S149" s="160">
        <v>0</v>
      </c>
      <c r="T149" s="161">
        <f t="shared" ref="T149:T160" si="3"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2" t="s">
        <v>217</v>
      </c>
      <c r="AT149" s="162" t="s">
        <v>213</v>
      </c>
      <c r="AU149" s="162" t="s">
        <v>89</v>
      </c>
      <c r="AY149" s="17" t="s">
        <v>211</v>
      </c>
      <c r="BE149" s="163">
        <f t="shared" ref="BE149:BE160" si="4">IF(N149="základná",J149,0)</f>
        <v>0</v>
      </c>
      <c r="BF149" s="163">
        <f t="shared" ref="BF149:BF160" si="5">IF(N149="znížená",J149,0)</f>
        <v>0</v>
      </c>
      <c r="BG149" s="163">
        <f t="shared" ref="BG149:BG160" si="6">IF(N149="zákl. prenesená",J149,0)</f>
        <v>0</v>
      </c>
      <c r="BH149" s="163">
        <f t="shared" ref="BH149:BH160" si="7">IF(N149="zníž. prenesená",J149,0)</f>
        <v>0</v>
      </c>
      <c r="BI149" s="163">
        <f t="shared" ref="BI149:BI160" si="8">IF(N149="nulová",J149,0)</f>
        <v>0</v>
      </c>
      <c r="BJ149" s="17" t="s">
        <v>89</v>
      </c>
      <c r="BK149" s="164">
        <f t="shared" ref="BK149:BK160" si="9">ROUND(I149*H149,3)</f>
        <v>0</v>
      </c>
      <c r="BL149" s="17" t="s">
        <v>217</v>
      </c>
      <c r="BM149" s="162" t="s">
        <v>89</v>
      </c>
    </row>
    <row r="150" spans="1:65" s="2" customFormat="1" ht="14.5" customHeight="1">
      <c r="A150" s="32"/>
      <c r="B150" s="150"/>
      <c r="C150" s="189" t="s">
        <v>89</v>
      </c>
      <c r="D150" s="189" t="s">
        <v>514</v>
      </c>
      <c r="E150" s="190" t="s">
        <v>1665</v>
      </c>
      <c r="F150" s="191" t="s">
        <v>1666</v>
      </c>
      <c r="G150" s="192" t="s">
        <v>276</v>
      </c>
      <c r="H150" s="193">
        <v>24</v>
      </c>
      <c r="I150" s="194"/>
      <c r="J150" s="193">
        <f t="shared" si="0"/>
        <v>0</v>
      </c>
      <c r="K150" s="195"/>
      <c r="L150" s="196"/>
      <c r="M150" s="197" t="s">
        <v>1</v>
      </c>
      <c r="N150" s="198" t="s">
        <v>42</v>
      </c>
      <c r="O150" s="58"/>
      <c r="P150" s="160">
        <f t="shared" si="1"/>
        <v>0</v>
      </c>
      <c r="Q150" s="160">
        <v>1</v>
      </c>
      <c r="R150" s="160">
        <f t="shared" si="2"/>
        <v>24</v>
      </c>
      <c r="S150" s="160">
        <v>0</v>
      </c>
      <c r="T150" s="161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2" t="s">
        <v>140</v>
      </c>
      <c r="AT150" s="162" t="s">
        <v>514</v>
      </c>
      <c r="AU150" s="162" t="s">
        <v>89</v>
      </c>
      <c r="AY150" s="17" t="s">
        <v>211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7" t="s">
        <v>89</v>
      </c>
      <c r="BK150" s="164">
        <f t="shared" si="9"/>
        <v>0</v>
      </c>
      <c r="BL150" s="17" t="s">
        <v>217</v>
      </c>
      <c r="BM150" s="162" t="s">
        <v>217</v>
      </c>
    </row>
    <row r="151" spans="1:65" s="2" customFormat="1" ht="14.5" customHeight="1">
      <c r="A151" s="32"/>
      <c r="B151" s="150"/>
      <c r="C151" s="189" t="s">
        <v>227</v>
      </c>
      <c r="D151" s="189" t="s">
        <v>514</v>
      </c>
      <c r="E151" s="190" t="s">
        <v>1667</v>
      </c>
      <c r="F151" s="191" t="s">
        <v>1668</v>
      </c>
      <c r="G151" s="192" t="s">
        <v>276</v>
      </c>
      <c r="H151" s="193">
        <v>48</v>
      </c>
      <c r="I151" s="194"/>
      <c r="J151" s="193">
        <f t="shared" si="0"/>
        <v>0</v>
      </c>
      <c r="K151" s="195"/>
      <c r="L151" s="196"/>
      <c r="M151" s="197" t="s">
        <v>1</v>
      </c>
      <c r="N151" s="198" t="s">
        <v>42</v>
      </c>
      <c r="O151" s="58"/>
      <c r="P151" s="160">
        <f t="shared" si="1"/>
        <v>0</v>
      </c>
      <c r="Q151" s="160">
        <v>1</v>
      </c>
      <c r="R151" s="160">
        <f t="shared" si="2"/>
        <v>48</v>
      </c>
      <c r="S151" s="160">
        <v>0</v>
      </c>
      <c r="T151" s="161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140</v>
      </c>
      <c r="AT151" s="162" t="s">
        <v>514</v>
      </c>
      <c r="AU151" s="162" t="s">
        <v>89</v>
      </c>
      <c r="AY151" s="17" t="s">
        <v>211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7" t="s">
        <v>89</v>
      </c>
      <c r="BK151" s="164">
        <f t="shared" si="9"/>
        <v>0</v>
      </c>
      <c r="BL151" s="17" t="s">
        <v>217</v>
      </c>
      <c r="BM151" s="162" t="s">
        <v>249</v>
      </c>
    </row>
    <row r="152" spans="1:65" s="2" customFormat="1" ht="14.5" customHeight="1">
      <c r="A152" s="32"/>
      <c r="B152" s="150"/>
      <c r="C152" s="151" t="s">
        <v>217</v>
      </c>
      <c r="D152" s="151" t="s">
        <v>213</v>
      </c>
      <c r="E152" s="152" t="s">
        <v>1669</v>
      </c>
      <c r="F152" s="153" t="s">
        <v>1670</v>
      </c>
      <c r="G152" s="154" t="s">
        <v>224</v>
      </c>
      <c r="H152" s="155">
        <v>143</v>
      </c>
      <c r="I152" s="156"/>
      <c r="J152" s="155">
        <f t="shared" si="0"/>
        <v>0</v>
      </c>
      <c r="K152" s="157"/>
      <c r="L152" s="33"/>
      <c r="M152" s="158" t="s">
        <v>1</v>
      </c>
      <c r="N152" s="159" t="s">
        <v>42</v>
      </c>
      <c r="O152" s="58"/>
      <c r="P152" s="160">
        <f t="shared" si="1"/>
        <v>0</v>
      </c>
      <c r="Q152" s="160">
        <v>0</v>
      </c>
      <c r="R152" s="160">
        <f t="shared" si="2"/>
        <v>0</v>
      </c>
      <c r="S152" s="160">
        <v>0</v>
      </c>
      <c r="T152" s="161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2" t="s">
        <v>217</v>
      </c>
      <c r="AT152" s="162" t="s">
        <v>213</v>
      </c>
      <c r="AU152" s="162" t="s">
        <v>89</v>
      </c>
      <c r="AY152" s="17" t="s">
        <v>211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7" t="s">
        <v>89</v>
      </c>
      <c r="BK152" s="164">
        <f t="shared" si="9"/>
        <v>0</v>
      </c>
      <c r="BL152" s="17" t="s">
        <v>217</v>
      </c>
      <c r="BM152" s="162" t="s">
        <v>140</v>
      </c>
    </row>
    <row r="153" spans="1:65" s="2" customFormat="1" ht="24.25" customHeight="1">
      <c r="A153" s="32"/>
      <c r="B153" s="150"/>
      <c r="C153" s="151" t="s">
        <v>244</v>
      </c>
      <c r="D153" s="151" t="s">
        <v>213</v>
      </c>
      <c r="E153" s="152" t="s">
        <v>1492</v>
      </c>
      <c r="F153" s="153" t="s">
        <v>1493</v>
      </c>
      <c r="G153" s="154" t="s">
        <v>224</v>
      </c>
      <c r="H153" s="155">
        <v>143</v>
      </c>
      <c r="I153" s="156"/>
      <c r="J153" s="155">
        <f t="shared" si="0"/>
        <v>0</v>
      </c>
      <c r="K153" s="157"/>
      <c r="L153" s="33"/>
      <c r="M153" s="158" t="s">
        <v>1</v>
      </c>
      <c r="N153" s="159" t="s">
        <v>42</v>
      </c>
      <c r="O153" s="58"/>
      <c r="P153" s="160">
        <f t="shared" si="1"/>
        <v>0</v>
      </c>
      <c r="Q153" s="160">
        <v>0</v>
      </c>
      <c r="R153" s="160">
        <f t="shared" si="2"/>
        <v>0</v>
      </c>
      <c r="S153" s="160">
        <v>0</v>
      </c>
      <c r="T153" s="161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2" t="s">
        <v>217</v>
      </c>
      <c r="AT153" s="162" t="s">
        <v>213</v>
      </c>
      <c r="AU153" s="162" t="s">
        <v>89</v>
      </c>
      <c r="AY153" s="17" t="s">
        <v>211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7" t="s">
        <v>89</v>
      </c>
      <c r="BK153" s="164">
        <f t="shared" si="9"/>
        <v>0</v>
      </c>
      <c r="BL153" s="17" t="s">
        <v>217</v>
      </c>
      <c r="BM153" s="162" t="s">
        <v>269</v>
      </c>
    </row>
    <row r="154" spans="1:65" s="2" customFormat="1" ht="24.25" customHeight="1">
      <c r="A154" s="32"/>
      <c r="B154" s="150"/>
      <c r="C154" s="151" t="s">
        <v>249</v>
      </c>
      <c r="D154" s="151" t="s">
        <v>213</v>
      </c>
      <c r="E154" s="152" t="s">
        <v>1671</v>
      </c>
      <c r="F154" s="153" t="s">
        <v>1672</v>
      </c>
      <c r="G154" s="154" t="s">
        <v>224</v>
      </c>
      <c r="H154" s="155">
        <v>73</v>
      </c>
      <c r="I154" s="156"/>
      <c r="J154" s="155">
        <f t="shared" si="0"/>
        <v>0</v>
      </c>
      <c r="K154" s="157"/>
      <c r="L154" s="33"/>
      <c r="M154" s="158" t="s">
        <v>1</v>
      </c>
      <c r="N154" s="159" t="s">
        <v>42</v>
      </c>
      <c r="O154" s="58"/>
      <c r="P154" s="160">
        <f t="shared" si="1"/>
        <v>0</v>
      </c>
      <c r="Q154" s="160">
        <v>0</v>
      </c>
      <c r="R154" s="160">
        <f t="shared" si="2"/>
        <v>0</v>
      </c>
      <c r="S154" s="160">
        <v>0</v>
      </c>
      <c r="T154" s="161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217</v>
      </c>
      <c r="AT154" s="162" t="s">
        <v>213</v>
      </c>
      <c r="AU154" s="162" t="s">
        <v>89</v>
      </c>
      <c r="AY154" s="17" t="s">
        <v>211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7" t="s">
        <v>89</v>
      </c>
      <c r="BK154" s="164">
        <f t="shared" si="9"/>
        <v>0</v>
      </c>
      <c r="BL154" s="17" t="s">
        <v>217</v>
      </c>
      <c r="BM154" s="162" t="s">
        <v>279</v>
      </c>
    </row>
    <row r="155" spans="1:65" s="2" customFormat="1" ht="14.5" customHeight="1">
      <c r="A155" s="32"/>
      <c r="B155" s="150"/>
      <c r="C155" s="151" t="s">
        <v>254</v>
      </c>
      <c r="D155" s="151" t="s">
        <v>213</v>
      </c>
      <c r="E155" s="152" t="s">
        <v>1673</v>
      </c>
      <c r="F155" s="153" t="s">
        <v>1674</v>
      </c>
      <c r="G155" s="154" t="s">
        <v>224</v>
      </c>
      <c r="H155" s="155">
        <v>73</v>
      </c>
      <c r="I155" s="156"/>
      <c r="J155" s="155">
        <f t="shared" si="0"/>
        <v>0</v>
      </c>
      <c r="K155" s="157"/>
      <c r="L155" s="33"/>
      <c r="M155" s="158" t="s">
        <v>1</v>
      </c>
      <c r="N155" s="159" t="s">
        <v>42</v>
      </c>
      <c r="O155" s="58"/>
      <c r="P155" s="160">
        <f t="shared" si="1"/>
        <v>0</v>
      </c>
      <c r="Q155" s="160">
        <v>0</v>
      </c>
      <c r="R155" s="160">
        <f t="shared" si="2"/>
        <v>0</v>
      </c>
      <c r="S155" s="160">
        <v>0</v>
      </c>
      <c r="T155" s="161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2" t="s">
        <v>217</v>
      </c>
      <c r="AT155" s="162" t="s">
        <v>213</v>
      </c>
      <c r="AU155" s="162" t="s">
        <v>89</v>
      </c>
      <c r="AY155" s="17" t="s">
        <v>211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7" t="s">
        <v>89</v>
      </c>
      <c r="BK155" s="164">
        <f t="shared" si="9"/>
        <v>0</v>
      </c>
      <c r="BL155" s="17" t="s">
        <v>217</v>
      </c>
      <c r="BM155" s="162" t="s">
        <v>301</v>
      </c>
    </row>
    <row r="156" spans="1:65" s="2" customFormat="1" ht="14.5" customHeight="1">
      <c r="A156" s="32"/>
      <c r="B156" s="150"/>
      <c r="C156" s="151" t="s">
        <v>140</v>
      </c>
      <c r="D156" s="151" t="s">
        <v>213</v>
      </c>
      <c r="E156" s="152" t="s">
        <v>1675</v>
      </c>
      <c r="F156" s="153" t="s">
        <v>1676</v>
      </c>
      <c r="G156" s="154" t="s">
        <v>276</v>
      </c>
      <c r="H156" s="155">
        <v>95</v>
      </c>
      <c r="I156" s="156"/>
      <c r="J156" s="155">
        <f t="shared" si="0"/>
        <v>0</v>
      </c>
      <c r="K156" s="157"/>
      <c r="L156" s="33"/>
      <c r="M156" s="158" t="s">
        <v>1</v>
      </c>
      <c r="N156" s="159" t="s">
        <v>42</v>
      </c>
      <c r="O156" s="58"/>
      <c r="P156" s="160">
        <f t="shared" si="1"/>
        <v>0</v>
      </c>
      <c r="Q156" s="160">
        <v>0</v>
      </c>
      <c r="R156" s="160">
        <f t="shared" si="2"/>
        <v>0</v>
      </c>
      <c r="S156" s="160">
        <v>0</v>
      </c>
      <c r="T156" s="161">
        <f t="shared" si="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2" t="s">
        <v>217</v>
      </c>
      <c r="AT156" s="162" t="s">
        <v>213</v>
      </c>
      <c r="AU156" s="162" t="s">
        <v>89</v>
      </c>
      <c r="AY156" s="17" t="s">
        <v>211</v>
      </c>
      <c r="BE156" s="163">
        <f t="shared" si="4"/>
        <v>0</v>
      </c>
      <c r="BF156" s="163">
        <f t="shared" si="5"/>
        <v>0</v>
      </c>
      <c r="BG156" s="163">
        <f t="shared" si="6"/>
        <v>0</v>
      </c>
      <c r="BH156" s="163">
        <f t="shared" si="7"/>
        <v>0</v>
      </c>
      <c r="BI156" s="163">
        <f t="shared" si="8"/>
        <v>0</v>
      </c>
      <c r="BJ156" s="17" t="s">
        <v>89</v>
      </c>
      <c r="BK156" s="164">
        <f t="shared" si="9"/>
        <v>0</v>
      </c>
      <c r="BL156" s="17" t="s">
        <v>217</v>
      </c>
      <c r="BM156" s="162" t="s">
        <v>315</v>
      </c>
    </row>
    <row r="157" spans="1:65" s="2" customFormat="1" ht="24.25" customHeight="1">
      <c r="A157" s="32"/>
      <c r="B157" s="150"/>
      <c r="C157" s="151" t="s">
        <v>264</v>
      </c>
      <c r="D157" s="151" t="s">
        <v>213</v>
      </c>
      <c r="E157" s="152" t="s">
        <v>1677</v>
      </c>
      <c r="F157" s="153" t="s">
        <v>1678</v>
      </c>
      <c r="G157" s="154" t="s">
        <v>276</v>
      </c>
      <c r="H157" s="155">
        <v>95</v>
      </c>
      <c r="I157" s="156"/>
      <c r="J157" s="155">
        <f t="shared" si="0"/>
        <v>0</v>
      </c>
      <c r="K157" s="157"/>
      <c r="L157" s="33"/>
      <c r="M157" s="158" t="s">
        <v>1</v>
      </c>
      <c r="N157" s="159" t="s">
        <v>42</v>
      </c>
      <c r="O157" s="58"/>
      <c r="P157" s="160">
        <f t="shared" si="1"/>
        <v>0</v>
      </c>
      <c r="Q157" s="160">
        <v>0</v>
      </c>
      <c r="R157" s="160">
        <f t="shared" si="2"/>
        <v>0</v>
      </c>
      <c r="S157" s="160">
        <v>0</v>
      </c>
      <c r="T157" s="161">
        <f t="shared" si="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2" t="s">
        <v>217</v>
      </c>
      <c r="AT157" s="162" t="s">
        <v>213</v>
      </c>
      <c r="AU157" s="162" t="s">
        <v>89</v>
      </c>
      <c r="AY157" s="17" t="s">
        <v>211</v>
      </c>
      <c r="BE157" s="163">
        <f t="shared" si="4"/>
        <v>0</v>
      </c>
      <c r="BF157" s="163">
        <f t="shared" si="5"/>
        <v>0</v>
      </c>
      <c r="BG157" s="163">
        <f t="shared" si="6"/>
        <v>0</v>
      </c>
      <c r="BH157" s="163">
        <f t="shared" si="7"/>
        <v>0</v>
      </c>
      <c r="BI157" s="163">
        <f t="shared" si="8"/>
        <v>0</v>
      </c>
      <c r="BJ157" s="17" t="s">
        <v>89</v>
      </c>
      <c r="BK157" s="164">
        <f t="shared" si="9"/>
        <v>0</v>
      </c>
      <c r="BL157" s="17" t="s">
        <v>217</v>
      </c>
      <c r="BM157" s="162" t="s">
        <v>324</v>
      </c>
    </row>
    <row r="158" spans="1:65" s="2" customFormat="1" ht="24.25" customHeight="1">
      <c r="A158" s="32"/>
      <c r="B158" s="150"/>
      <c r="C158" s="151" t="s">
        <v>269</v>
      </c>
      <c r="D158" s="151" t="s">
        <v>213</v>
      </c>
      <c r="E158" s="152" t="s">
        <v>1679</v>
      </c>
      <c r="F158" s="153" t="s">
        <v>1680</v>
      </c>
      <c r="G158" s="154" t="s">
        <v>224</v>
      </c>
      <c r="H158" s="155">
        <v>70</v>
      </c>
      <c r="I158" s="156"/>
      <c r="J158" s="155">
        <f t="shared" si="0"/>
        <v>0</v>
      </c>
      <c r="K158" s="157"/>
      <c r="L158" s="33"/>
      <c r="M158" s="158" t="s">
        <v>1</v>
      </c>
      <c r="N158" s="159" t="s">
        <v>42</v>
      </c>
      <c r="O158" s="58"/>
      <c r="P158" s="160">
        <f t="shared" si="1"/>
        <v>0</v>
      </c>
      <c r="Q158" s="160">
        <v>0</v>
      </c>
      <c r="R158" s="160">
        <f t="shared" si="2"/>
        <v>0</v>
      </c>
      <c r="S158" s="160">
        <v>0</v>
      </c>
      <c r="T158" s="161">
        <f t="shared" si="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2" t="s">
        <v>217</v>
      </c>
      <c r="AT158" s="162" t="s">
        <v>213</v>
      </c>
      <c r="AU158" s="162" t="s">
        <v>89</v>
      </c>
      <c r="AY158" s="17" t="s">
        <v>211</v>
      </c>
      <c r="BE158" s="163">
        <f t="shared" si="4"/>
        <v>0</v>
      </c>
      <c r="BF158" s="163">
        <f t="shared" si="5"/>
        <v>0</v>
      </c>
      <c r="BG158" s="163">
        <f t="shared" si="6"/>
        <v>0</v>
      </c>
      <c r="BH158" s="163">
        <f t="shared" si="7"/>
        <v>0</v>
      </c>
      <c r="BI158" s="163">
        <f t="shared" si="8"/>
        <v>0</v>
      </c>
      <c r="BJ158" s="17" t="s">
        <v>89</v>
      </c>
      <c r="BK158" s="164">
        <f t="shared" si="9"/>
        <v>0</v>
      </c>
      <c r="BL158" s="17" t="s">
        <v>217</v>
      </c>
      <c r="BM158" s="162" t="s">
        <v>7</v>
      </c>
    </row>
    <row r="159" spans="1:65" s="2" customFormat="1" ht="14.5" customHeight="1">
      <c r="A159" s="32"/>
      <c r="B159" s="150"/>
      <c r="C159" s="151" t="s">
        <v>273</v>
      </c>
      <c r="D159" s="151" t="s">
        <v>213</v>
      </c>
      <c r="E159" s="152" t="s">
        <v>1496</v>
      </c>
      <c r="F159" s="153" t="s">
        <v>1497</v>
      </c>
      <c r="G159" s="154" t="s">
        <v>224</v>
      </c>
      <c r="H159" s="155">
        <v>73</v>
      </c>
      <c r="I159" s="156"/>
      <c r="J159" s="155">
        <f t="shared" si="0"/>
        <v>0</v>
      </c>
      <c r="K159" s="157"/>
      <c r="L159" s="33"/>
      <c r="M159" s="158" t="s">
        <v>1</v>
      </c>
      <c r="N159" s="159" t="s">
        <v>42</v>
      </c>
      <c r="O159" s="58"/>
      <c r="P159" s="160">
        <f t="shared" si="1"/>
        <v>0</v>
      </c>
      <c r="Q159" s="160">
        <v>0</v>
      </c>
      <c r="R159" s="160">
        <f t="shared" si="2"/>
        <v>0</v>
      </c>
      <c r="S159" s="160">
        <v>0</v>
      </c>
      <c r="T159" s="161">
        <f t="shared" si="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2" t="s">
        <v>217</v>
      </c>
      <c r="AT159" s="162" t="s">
        <v>213</v>
      </c>
      <c r="AU159" s="162" t="s">
        <v>89</v>
      </c>
      <c r="AY159" s="17" t="s">
        <v>211</v>
      </c>
      <c r="BE159" s="163">
        <f t="shared" si="4"/>
        <v>0</v>
      </c>
      <c r="BF159" s="163">
        <f t="shared" si="5"/>
        <v>0</v>
      </c>
      <c r="BG159" s="163">
        <f t="shared" si="6"/>
        <v>0</v>
      </c>
      <c r="BH159" s="163">
        <f t="shared" si="7"/>
        <v>0</v>
      </c>
      <c r="BI159" s="163">
        <f t="shared" si="8"/>
        <v>0</v>
      </c>
      <c r="BJ159" s="17" t="s">
        <v>89</v>
      </c>
      <c r="BK159" s="164">
        <f t="shared" si="9"/>
        <v>0</v>
      </c>
      <c r="BL159" s="17" t="s">
        <v>217</v>
      </c>
      <c r="BM159" s="162" t="s">
        <v>351</v>
      </c>
    </row>
    <row r="160" spans="1:65" s="2" customFormat="1" ht="14.5" customHeight="1">
      <c r="A160" s="32"/>
      <c r="B160" s="150"/>
      <c r="C160" s="151" t="s">
        <v>279</v>
      </c>
      <c r="D160" s="151" t="s">
        <v>213</v>
      </c>
      <c r="E160" s="152" t="s">
        <v>1498</v>
      </c>
      <c r="F160" s="153" t="s">
        <v>1499</v>
      </c>
      <c r="G160" s="154" t="s">
        <v>224</v>
      </c>
      <c r="H160" s="155">
        <v>73</v>
      </c>
      <c r="I160" s="156"/>
      <c r="J160" s="155">
        <f t="shared" si="0"/>
        <v>0</v>
      </c>
      <c r="K160" s="157"/>
      <c r="L160" s="33"/>
      <c r="M160" s="158" t="s">
        <v>1</v>
      </c>
      <c r="N160" s="159" t="s">
        <v>42</v>
      </c>
      <c r="O160" s="58"/>
      <c r="P160" s="160">
        <f t="shared" si="1"/>
        <v>0</v>
      </c>
      <c r="Q160" s="160">
        <v>0</v>
      </c>
      <c r="R160" s="160">
        <f t="shared" si="2"/>
        <v>0</v>
      </c>
      <c r="S160" s="160">
        <v>0</v>
      </c>
      <c r="T160" s="161">
        <f t="shared" si="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2" t="s">
        <v>217</v>
      </c>
      <c r="AT160" s="162" t="s">
        <v>213</v>
      </c>
      <c r="AU160" s="162" t="s">
        <v>89</v>
      </c>
      <c r="AY160" s="17" t="s">
        <v>211</v>
      </c>
      <c r="BE160" s="163">
        <f t="shared" si="4"/>
        <v>0</v>
      </c>
      <c r="BF160" s="163">
        <f t="shared" si="5"/>
        <v>0</v>
      </c>
      <c r="BG160" s="163">
        <f t="shared" si="6"/>
        <v>0</v>
      </c>
      <c r="BH160" s="163">
        <f t="shared" si="7"/>
        <v>0</v>
      </c>
      <c r="BI160" s="163">
        <f t="shared" si="8"/>
        <v>0</v>
      </c>
      <c r="BJ160" s="17" t="s">
        <v>89</v>
      </c>
      <c r="BK160" s="164">
        <f t="shared" si="9"/>
        <v>0</v>
      </c>
      <c r="BL160" s="17" t="s">
        <v>217</v>
      </c>
      <c r="BM160" s="162" t="s">
        <v>360</v>
      </c>
    </row>
    <row r="161" spans="1:65" s="12" customFormat="1" ht="23" customHeight="1">
      <c r="B161" s="137"/>
      <c r="D161" s="138" t="s">
        <v>75</v>
      </c>
      <c r="E161" s="148" t="s">
        <v>1509</v>
      </c>
      <c r="F161" s="148" t="s">
        <v>1681</v>
      </c>
      <c r="I161" s="140"/>
      <c r="J161" s="149">
        <f>BK161</f>
        <v>0</v>
      </c>
      <c r="L161" s="137"/>
      <c r="M161" s="142"/>
      <c r="N161" s="143"/>
      <c r="O161" s="143"/>
      <c r="P161" s="144">
        <v>0</v>
      </c>
      <c r="Q161" s="143"/>
      <c r="R161" s="144">
        <v>0</v>
      </c>
      <c r="S161" s="143"/>
      <c r="T161" s="145">
        <v>0</v>
      </c>
      <c r="AR161" s="138" t="s">
        <v>83</v>
      </c>
      <c r="AT161" s="146" t="s">
        <v>75</v>
      </c>
      <c r="AU161" s="146" t="s">
        <v>83</v>
      </c>
      <c r="AY161" s="138" t="s">
        <v>211</v>
      </c>
      <c r="BK161" s="147">
        <v>0</v>
      </c>
    </row>
    <row r="162" spans="1:65" s="12" customFormat="1" ht="23" customHeight="1">
      <c r="B162" s="137"/>
      <c r="D162" s="138" t="s">
        <v>75</v>
      </c>
      <c r="E162" s="148" t="s">
        <v>227</v>
      </c>
      <c r="F162" s="148" t="s">
        <v>1682</v>
      </c>
      <c r="I162" s="140"/>
      <c r="J162" s="149">
        <f>BK162</f>
        <v>0</v>
      </c>
      <c r="L162" s="137"/>
      <c r="M162" s="142"/>
      <c r="N162" s="143"/>
      <c r="O162" s="143"/>
      <c r="P162" s="144">
        <f>P163</f>
        <v>0</v>
      </c>
      <c r="Q162" s="143"/>
      <c r="R162" s="144">
        <f>R163</f>
        <v>1.7370000000000001</v>
      </c>
      <c r="S162" s="143"/>
      <c r="T162" s="145">
        <f>T163</f>
        <v>0</v>
      </c>
      <c r="AR162" s="138" t="s">
        <v>83</v>
      </c>
      <c r="AT162" s="146" t="s">
        <v>75</v>
      </c>
      <c r="AU162" s="146" t="s">
        <v>83</v>
      </c>
      <c r="AY162" s="138" t="s">
        <v>211</v>
      </c>
      <c r="BK162" s="147">
        <f>BK163</f>
        <v>0</v>
      </c>
    </row>
    <row r="163" spans="1:65" s="2" customFormat="1" ht="14.5" customHeight="1">
      <c r="A163" s="32"/>
      <c r="B163" s="150"/>
      <c r="C163" s="151" t="s">
        <v>295</v>
      </c>
      <c r="D163" s="151" t="s">
        <v>213</v>
      </c>
      <c r="E163" s="152" t="s">
        <v>1683</v>
      </c>
      <c r="F163" s="153" t="s">
        <v>1684</v>
      </c>
      <c r="G163" s="154" t="s">
        <v>1525</v>
      </c>
      <c r="H163" s="155">
        <v>2</v>
      </c>
      <c r="I163" s="156"/>
      <c r="J163" s="155">
        <f>ROUND(I163*H163,3)</f>
        <v>0</v>
      </c>
      <c r="K163" s="157"/>
      <c r="L163" s="33"/>
      <c r="M163" s="158" t="s">
        <v>1</v>
      </c>
      <c r="N163" s="159" t="s">
        <v>42</v>
      </c>
      <c r="O163" s="58"/>
      <c r="P163" s="160">
        <f>O163*H163</f>
        <v>0</v>
      </c>
      <c r="Q163" s="160">
        <v>0.86850000000000005</v>
      </c>
      <c r="R163" s="160">
        <f>Q163*H163</f>
        <v>1.7370000000000001</v>
      </c>
      <c r="S163" s="160">
        <v>0</v>
      </c>
      <c r="T163" s="161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217</v>
      </c>
      <c r="AT163" s="162" t="s">
        <v>213</v>
      </c>
      <c r="AU163" s="162" t="s">
        <v>89</v>
      </c>
      <c r="AY163" s="17" t="s">
        <v>211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7" t="s">
        <v>89</v>
      </c>
      <c r="BK163" s="164">
        <f>ROUND(I163*H163,3)</f>
        <v>0</v>
      </c>
      <c r="BL163" s="17" t="s">
        <v>217</v>
      </c>
      <c r="BM163" s="162" t="s">
        <v>382</v>
      </c>
    </row>
    <row r="164" spans="1:65" s="12" customFormat="1" ht="23" customHeight="1">
      <c r="B164" s="137"/>
      <c r="D164" s="138" t="s">
        <v>75</v>
      </c>
      <c r="E164" s="148" t="s">
        <v>1630</v>
      </c>
      <c r="F164" s="148" t="s">
        <v>1685</v>
      </c>
      <c r="I164" s="140"/>
      <c r="J164" s="149">
        <f>BK164</f>
        <v>0</v>
      </c>
      <c r="L164" s="137"/>
      <c r="M164" s="142"/>
      <c r="N164" s="143"/>
      <c r="O164" s="143"/>
      <c r="P164" s="144">
        <v>0</v>
      </c>
      <c r="Q164" s="143"/>
      <c r="R164" s="144">
        <v>0</v>
      </c>
      <c r="S164" s="143"/>
      <c r="T164" s="145">
        <v>0</v>
      </c>
      <c r="AR164" s="138" t="s">
        <v>83</v>
      </c>
      <c r="AT164" s="146" t="s">
        <v>75</v>
      </c>
      <c r="AU164" s="146" t="s">
        <v>83</v>
      </c>
      <c r="AY164" s="138" t="s">
        <v>211</v>
      </c>
      <c r="BK164" s="147">
        <v>0</v>
      </c>
    </row>
    <row r="165" spans="1:65" s="12" customFormat="1" ht="23" customHeight="1">
      <c r="B165" s="137"/>
      <c r="D165" s="138" t="s">
        <v>75</v>
      </c>
      <c r="E165" s="148" t="s">
        <v>217</v>
      </c>
      <c r="F165" s="148" t="s">
        <v>1500</v>
      </c>
      <c r="I165" s="140"/>
      <c r="J165" s="149">
        <f>BK165</f>
        <v>0</v>
      </c>
      <c r="L165" s="137"/>
      <c r="M165" s="142"/>
      <c r="N165" s="143"/>
      <c r="O165" s="143"/>
      <c r="P165" s="144">
        <f>P166</f>
        <v>0</v>
      </c>
      <c r="Q165" s="143"/>
      <c r="R165" s="144">
        <f>R166</f>
        <v>138.02620999999999</v>
      </c>
      <c r="S165" s="143"/>
      <c r="T165" s="145">
        <f>T166</f>
        <v>0</v>
      </c>
      <c r="AR165" s="138" t="s">
        <v>83</v>
      </c>
      <c r="AT165" s="146" t="s">
        <v>75</v>
      </c>
      <c r="AU165" s="146" t="s">
        <v>83</v>
      </c>
      <c r="AY165" s="138" t="s">
        <v>211</v>
      </c>
      <c r="BK165" s="147">
        <f>BK166</f>
        <v>0</v>
      </c>
    </row>
    <row r="166" spans="1:65" s="2" customFormat="1" ht="24.25" customHeight="1">
      <c r="A166" s="32"/>
      <c r="B166" s="150"/>
      <c r="C166" s="151" t="s">
        <v>301</v>
      </c>
      <c r="D166" s="151" t="s">
        <v>213</v>
      </c>
      <c r="E166" s="152" t="s">
        <v>1686</v>
      </c>
      <c r="F166" s="153" t="s">
        <v>1687</v>
      </c>
      <c r="G166" s="154" t="s">
        <v>224</v>
      </c>
      <c r="H166" s="155">
        <v>73</v>
      </c>
      <c r="I166" s="156"/>
      <c r="J166" s="155">
        <f>ROUND(I166*H166,3)</f>
        <v>0</v>
      </c>
      <c r="K166" s="157"/>
      <c r="L166" s="33"/>
      <c r="M166" s="158" t="s">
        <v>1</v>
      </c>
      <c r="N166" s="159" t="s">
        <v>42</v>
      </c>
      <c r="O166" s="58"/>
      <c r="P166" s="160">
        <f>O166*H166</f>
        <v>0</v>
      </c>
      <c r="Q166" s="160">
        <v>1.8907700000000001</v>
      </c>
      <c r="R166" s="160">
        <f>Q166*H166</f>
        <v>138.02620999999999</v>
      </c>
      <c r="S166" s="160">
        <v>0</v>
      </c>
      <c r="T166" s="161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2" t="s">
        <v>217</v>
      </c>
      <c r="AT166" s="162" t="s">
        <v>213</v>
      </c>
      <c r="AU166" s="162" t="s">
        <v>89</v>
      </c>
      <c r="AY166" s="17" t="s">
        <v>211</v>
      </c>
      <c r="BE166" s="163">
        <f>IF(N166="základná",J166,0)</f>
        <v>0</v>
      </c>
      <c r="BF166" s="163">
        <f>IF(N166="znížená",J166,0)</f>
        <v>0</v>
      </c>
      <c r="BG166" s="163">
        <f>IF(N166="zákl. prenesená",J166,0)</f>
        <v>0</v>
      </c>
      <c r="BH166" s="163">
        <f>IF(N166="zníž. prenesená",J166,0)</f>
        <v>0</v>
      </c>
      <c r="BI166" s="163">
        <f>IF(N166="nulová",J166,0)</f>
        <v>0</v>
      </c>
      <c r="BJ166" s="17" t="s">
        <v>89</v>
      </c>
      <c r="BK166" s="164">
        <f>ROUND(I166*H166,3)</f>
        <v>0</v>
      </c>
      <c r="BL166" s="17" t="s">
        <v>217</v>
      </c>
      <c r="BM166" s="162" t="s">
        <v>397</v>
      </c>
    </row>
    <row r="167" spans="1:65" s="12" customFormat="1" ht="23" customHeight="1">
      <c r="B167" s="137"/>
      <c r="D167" s="138" t="s">
        <v>75</v>
      </c>
      <c r="E167" s="148" t="s">
        <v>1688</v>
      </c>
      <c r="F167" s="148" t="s">
        <v>1689</v>
      </c>
      <c r="I167" s="140"/>
      <c r="J167" s="149">
        <f>BK167</f>
        <v>0</v>
      </c>
      <c r="L167" s="137"/>
      <c r="M167" s="142"/>
      <c r="N167" s="143"/>
      <c r="O167" s="143"/>
      <c r="P167" s="144">
        <v>0</v>
      </c>
      <c r="Q167" s="143"/>
      <c r="R167" s="144">
        <v>0</v>
      </c>
      <c r="S167" s="143"/>
      <c r="T167" s="145">
        <v>0</v>
      </c>
      <c r="AR167" s="138" t="s">
        <v>83</v>
      </c>
      <c r="AT167" s="146" t="s">
        <v>75</v>
      </c>
      <c r="AU167" s="146" t="s">
        <v>83</v>
      </c>
      <c r="AY167" s="138" t="s">
        <v>211</v>
      </c>
      <c r="BK167" s="147">
        <v>0</v>
      </c>
    </row>
    <row r="168" spans="1:65" s="12" customFormat="1" ht="23" customHeight="1">
      <c r="B168" s="137"/>
      <c r="D168" s="138" t="s">
        <v>75</v>
      </c>
      <c r="E168" s="148" t="s">
        <v>140</v>
      </c>
      <c r="F168" s="148" t="s">
        <v>1690</v>
      </c>
      <c r="I168" s="140"/>
      <c r="J168" s="149">
        <f>BK168</f>
        <v>0</v>
      </c>
      <c r="L168" s="137"/>
      <c r="M168" s="142"/>
      <c r="N168" s="143"/>
      <c r="O168" s="143"/>
      <c r="P168" s="144">
        <f>SUM(P169:P177)</f>
        <v>0</v>
      </c>
      <c r="Q168" s="143"/>
      <c r="R168" s="144">
        <f>SUM(R169:R177)</f>
        <v>0.35164000000000001</v>
      </c>
      <c r="S168" s="143"/>
      <c r="T168" s="145">
        <f>SUM(T169:T177)</f>
        <v>0</v>
      </c>
      <c r="AR168" s="138" t="s">
        <v>83</v>
      </c>
      <c r="AT168" s="146" t="s">
        <v>75</v>
      </c>
      <c r="AU168" s="146" t="s">
        <v>83</v>
      </c>
      <c r="AY168" s="138" t="s">
        <v>211</v>
      </c>
      <c r="BK168" s="147">
        <f>SUM(BK169:BK177)</f>
        <v>0</v>
      </c>
    </row>
    <row r="169" spans="1:65" s="2" customFormat="1" ht="24.25" customHeight="1">
      <c r="A169" s="32"/>
      <c r="B169" s="150"/>
      <c r="C169" s="151" t="s">
        <v>309</v>
      </c>
      <c r="D169" s="151" t="s">
        <v>213</v>
      </c>
      <c r="E169" s="152" t="s">
        <v>1691</v>
      </c>
      <c r="F169" s="153" t="s">
        <v>1692</v>
      </c>
      <c r="G169" s="154" t="s">
        <v>1525</v>
      </c>
      <c r="H169" s="155">
        <v>1</v>
      </c>
      <c r="I169" s="156"/>
      <c r="J169" s="155">
        <f t="shared" ref="J169:J177" si="10">ROUND(I169*H169,3)</f>
        <v>0</v>
      </c>
      <c r="K169" s="157"/>
      <c r="L169" s="33"/>
      <c r="M169" s="158" t="s">
        <v>1</v>
      </c>
      <c r="N169" s="159" t="s">
        <v>42</v>
      </c>
      <c r="O169" s="58"/>
      <c r="P169" s="160">
        <f t="shared" ref="P169:P177" si="11">O169*H169</f>
        <v>0</v>
      </c>
      <c r="Q169" s="160">
        <v>6.9750000000000006E-2</v>
      </c>
      <c r="R169" s="160">
        <f t="shared" ref="R169:R177" si="12">Q169*H169</f>
        <v>6.9750000000000006E-2</v>
      </c>
      <c r="S169" s="160">
        <v>0</v>
      </c>
      <c r="T169" s="161">
        <f t="shared" ref="T169:T177" si="13"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2" t="s">
        <v>217</v>
      </c>
      <c r="AT169" s="162" t="s">
        <v>213</v>
      </c>
      <c r="AU169" s="162" t="s">
        <v>89</v>
      </c>
      <c r="AY169" s="17" t="s">
        <v>211</v>
      </c>
      <c r="BE169" s="163">
        <f t="shared" ref="BE169:BE177" si="14">IF(N169="základná",J169,0)</f>
        <v>0</v>
      </c>
      <c r="BF169" s="163">
        <f t="shared" ref="BF169:BF177" si="15">IF(N169="znížená",J169,0)</f>
        <v>0</v>
      </c>
      <c r="BG169" s="163">
        <f t="shared" ref="BG169:BG177" si="16">IF(N169="zákl. prenesená",J169,0)</f>
        <v>0</v>
      </c>
      <c r="BH169" s="163">
        <f t="shared" ref="BH169:BH177" si="17">IF(N169="zníž. prenesená",J169,0)</f>
        <v>0</v>
      </c>
      <c r="BI169" s="163">
        <f t="shared" ref="BI169:BI177" si="18">IF(N169="nulová",J169,0)</f>
        <v>0</v>
      </c>
      <c r="BJ169" s="17" t="s">
        <v>89</v>
      </c>
      <c r="BK169" s="164">
        <f t="shared" ref="BK169:BK177" si="19">ROUND(I169*H169,3)</f>
        <v>0</v>
      </c>
      <c r="BL169" s="17" t="s">
        <v>217</v>
      </c>
      <c r="BM169" s="162" t="s">
        <v>407</v>
      </c>
    </row>
    <row r="170" spans="1:65" s="2" customFormat="1" ht="14.5" customHeight="1">
      <c r="A170" s="32"/>
      <c r="B170" s="150"/>
      <c r="C170" s="151" t="s">
        <v>315</v>
      </c>
      <c r="D170" s="151" t="s">
        <v>213</v>
      </c>
      <c r="E170" s="152" t="s">
        <v>1693</v>
      </c>
      <c r="F170" s="153" t="s">
        <v>1694</v>
      </c>
      <c r="G170" s="154" t="s">
        <v>582</v>
      </c>
      <c r="H170" s="155">
        <v>26</v>
      </c>
      <c r="I170" s="156"/>
      <c r="J170" s="155">
        <f t="shared" si="10"/>
        <v>0</v>
      </c>
      <c r="K170" s="157"/>
      <c r="L170" s="33"/>
      <c r="M170" s="158" t="s">
        <v>1</v>
      </c>
      <c r="N170" s="159" t="s">
        <v>42</v>
      </c>
      <c r="O170" s="58"/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2" t="s">
        <v>217</v>
      </c>
      <c r="AT170" s="162" t="s">
        <v>213</v>
      </c>
      <c r="AU170" s="162" t="s">
        <v>89</v>
      </c>
      <c r="AY170" s="17" t="s">
        <v>211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7" t="s">
        <v>89</v>
      </c>
      <c r="BK170" s="164">
        <f t="shared" si="19"/>
        <v>0</v>
      </c>
      <c r="BL170" s="17" t="s">
        <v>217</v>
      </c>
      <c r="BM170" s="162" t="s">
        <v>417</v>
      </c>
    </row>
    <row r="171" spans="1:65" s="2" customFormat="1" ht="24.25" customHeight="1">
      <c r="A171" s="32"/>
      <c r="B171" s="150"/>
      <c r="C171" s="151" t="s">
        <v>320</v>
      </c>
      <c r="D171" s="151" t="s">
        <v>213</v>
      </c>
      <c r="E171" s="152" t="s">
        <v>1695</v>
      </c>
      <c r="F171" s="153" t="s">
        <v>1696</v>
      </c>
      <c r="G171" s="154" t="s">
        <v>582</v>
      </c>
      <c r="H171" s="155">
        <v>35</v>
      </c>
      <c r="I171" s="156"/>
      <c r="J171" s="155">
        <f t="shared" si="10"/>
        <v>0</v>
      </c>
      <c r="K171" s="157"/>
      <c r="L171" s="33"/>
      <c r="M171" s="158" t="s">
        <v>1</v>
      </c>
      <c r="N171" s="159" t="s">
        <v>42</v>
      </c>
      <c r="O171" s="58"/>
      <c r="P171" s="160">
        <f t="shared" si="11"/>
        <v>0</v>
      </c>
      <c r="Q171" s="160">
        <v>6.0000000000000002E-5</v>
      </c>
      <c r="R171" s="160">
        <f t="shared" si="12"/>
        <v>2.0999999999999999E-3</v>
      </c>
      <c r="S171" s="160">
        <v>0</v>
      </c>
      <c r="T171" s="161">
        <f t="shared" si="13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2" t="s">
        <v>217</v>
      </c>
      <c r="AT171" s="162" t="s">
        <v>213</v>
      </c>
      <c r="AU171" s="162" t="s">
        <v>89</v>
      </c>
      <c r="AY171" s="17" t="s">
        <v>211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7" t="s">
        <v>89</v>
      </c>
      <c r="BK171" s="164">
        <f t="shared" si="19"/>
        <v>0</v>
      </c>
      <c r="BL171" s="17" t="s">
        <v>217</v>
      </c>
      <c r="BM171" s="162" t="s">
        <v>428</v>
      </c>
    </row>
    <row r="172" spans="1:65" s="2" customFormat="1" ht="24.25" customHeight="1">
      <c r="A172" s="32"/>
      <c r="B172" s="150"/>
      <c r="C172" s="151" t="s">
        <v>324</v>
      </c>
      <c r="D172" s="151" t="s">
        <v>213</v>
      </c>
      <c r="E172" s="152" t="s">
        <v>1697</v>
      </c>
      <c r="F172" s="153" t="s">
        <v>1698</v>
      </c>
      <c r="G172" s="154" t="s">
        <v>582</v>
      </c>
      <c r="H172" s="155">
        <v>75</v>
      </c>
      <c r="I172" s="156"/>
      <c r="J172" s="155">
        <f t="shared" si="10"/>
        <v>0</v>
      </c>
      <c r="K172" s="157"/>
      <c r="L172" s="33"/>
      <c r="M172" s="158" t="s">
        <v>1</v>
      </c>
      <c r="N172" s="159" t="s">
        <v>42</v>
      </c>
      <c r="O172" s="58"/>
      <c r="P172" s="160">
        <f t="shared" si="11"/>
        <v>0</v>
      </c>
      <c r="Q172" s="160">
        <v>1E-4</v>
      </c>
      <c r="R172" s="160">
        <f t="shared" si="12"/>
        <v>7.5000000000000006E-3</v>
      </c>
      <c r="S172" s="160">
        <v>0</v>
      </c>
      <c r="T172" s="161">
        <f t="shared" si="13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2" t="s">
        <v>217</v>
      </c>
      <c r="AT172" s="162" t="s">
        <v>213</v>
      </c>
      <c r="AU172" s="162" t="s">
        <v>89</v>
      </c>
      <c r="AY172" s="17" t="s">
        <v>211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7" t="s">
        <v>89</v>
      </c>
      <c r="BK172" s="164">
        <f t="shared" si="19"/>
        <v>0</v>
      </c>
      <c r="BL172" s="17" t="s">
        <v>217</v>
      </c>
      <c r="BM172" s="162" t="s">
        <v>437</v>
      </c>
    </row>
    <row r="173" spans="1:65" s="2" customFormat="1" ht="24.25" customHeight="1">
      <c r="A173" s="32"/>
      <c r="B173" s="150"/>
      <c r="C173" s="151" t="s">
        <v>329</v>
      </c>
      <c r="D173" s="151" t="s">
        <v>213</v>
      </c>
      <c r="E173" s="152" t="s">
        <v>1699</v>
      </c>
      <c r="F173" s="153" t="s">
        <v>1700</v>
      </c>
      <c r="G173" s="154" t="s">
        <v>582</v>
      </c>
      <c r="H173" s="155">
        <v>23</v>
      </c>
      <c r="I173" s="156"/>
      <c r="J173" s="155">
        <f t="shared" si="10"/>
        <v>0</v>
      </c>
      <c r="K173" s="157"/>
      <c r="L173" s="33"/>
      <c r="M173" s="158" t="s">
        <v>1</v>
      </c>
      <c r="N173" s="159" t="s">
        <v>42</v>
      </c>
      <c r="O173" s="58"/>
      <c r="P173" s="160">
        <f t="shared" si="11"/>
        <v>0</v>
      </c>
      <c r="Q173" s="160">
        <v>0</v>
      </c>
      <c r="R173" s="160">
        <f t="shared" si="12"/>
        <v>0</v>
      </c>
      <c r="S173" s="160">
        <v>0</v>
      </c>
      <c r="T173" s="161">
        <f t="shared" si="13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217</v>
      </c>
      <c r="AT173" s="162" t="s">
        <v>213</v>
      </c>
      <c r="AU173" s="162" t="s">
        <v>89</v>
      </c>
      <c r="AY173" s="17" t="s">
        <v>211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7" t="s">
        <v>89</v>
      </c>
      <c r="BK173" s="164">
        <f t="shared" si="19"/>
        <v>0</v>
      </c>
      <c r="BL173" s="17" t="s">
        <v>217</v>
      </c>
      <c r="BM173" s="162" t="s">
        <v>453</v>
      </c>
    </row>
    <row r="174" spans="1:65" s="2" customFormat="1" ht="14.5" customHeight="1">
      <c r="A174" s="32"/>
      <c r="B174" s="150"/>
      <c r="C174" s="151" t="s">
        <v>7</v>
      </c>
      <c r="D174" s="151" t="s">
        <v>213</v>
      </c>
      <c r="E174" s="152" t="s">
        <v>1701</v>
      </c>
      <c r="F174" s="153" t="s">
        <v>1702</v>
      </c>
      <c r="G174" s="154" t="s">
        <v>1525</v>
      </c>
      <c r="H174" s="155">
        <v>1</v>
      </c>
      <c r="I174" s="156"/>
      <c r="J174" s="155">
        <f t="shared" si="10"/>
        <v>0</v>
      </c>
      <c r="K174" s="157"/>
      <c r="L174" s="33"/>
      <c r="M174" s="158" t="s">
        <v>1</v>
      </c>
      <c r="N174" s="159" t="s">
        <v>42</v>
      </c>
      <c r="O174" s="58"/>
      <c r="P174" s="160">
        <f t="shared" si="11"/>
        <v>0</v>
      </c>
      <c r="Q174" s="160">
        <v>2.2899999999999999E-3</v>
      </c>
      <c r="R174" s="160">
        <f t="shared" si="12"/>
        <v>2.2899999999999999E-3</v>
      </c>
      <c r="S174" s="160">
        <v>0</v>
      </c>
      <c r="T174" s="161">
        <f t="shared" si="13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2" t="s">
        <v>217</v>
      </c>
      <c r="AT174" s="162" t="s">
        <v>213</v>
      </c>
      <c r="AU174" s="162" t="s">
        <v>89</v>
      </c>
      <c r="AY174" s="17" t="s">
        <v>211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7" t="s">
        <v>89</v>
      </c>
      <c r="BK174" s="164">
        <f t="shared" si="19"/>
        <v>0</v>
      </c>
      <c r="BL174" s="17" t="s">
        <v>217</v>
      </c>
      <c r="BM174" s="162" t="s">
        <v>463</v>
      </c>
    </row>
    <row r="175" spans="1:65" s="2" customFormat="1" ht="24.25" customHeight="1">
      <c r="A175" s="32"/>
      <c r="B175" s="150"/>
      <c r="C175" s="189" t="s">
        <v>345</v>
      </c>
      <c r="D175" s="189" t="s">
        <v>514</v>
      </c>
      <c r="E175" s="190" t="s">
        <v>1703</v>
      </c>
      <c r="F175" s="191" t="s">
        <v>1704</v>
      </c>
      <c r="G175" s="192" t="s">
        <v>1525</v>
      </c>
      <c r="H175" s="193">
        <v>7</v>
      </c>
      <c r="I175" s="194"/>
      <c r="J175" s="193">
        <f t="shared" si="10"/>
        <v>0</v>
      </c>
      <c r="K175" s="195"/>
      <c r="L175" s="196"/>
      <c r="M175" s="197" t="s">
        <v>1</v>
      </c>
      <c r="N175" s="198" t="s">
        <v>42</v>
      </c>
      <c r="O175" s="58"/>
      <c r="P175" s="160">
        <f t="shared" si="11"/>
        <v>0</v>
      </c>
      <c r="Q175" s="160">
        <v>7.4999999999999997E-3</v>
      </c>
      <c r="R175" s="160">
        <f t="shared" si="12"/>
        <v>5.2499999999999998E-2</v>
      </c>
      <c r="S175" s="160">
        <v>0</v>
      </c>
      <c r="T175" s="161">
        <f t="shared" si="13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2" t="s">
        <v>140</v>
      </c>
      <c r="AT175" s="162" t="s">
        <v>514</v>
      </c>
      <c r="AU175" s="162" t="s">
        <v>89</v>
      </c>
      <c r="AY175" s="17" t="s">
        <v>211</v>
      </c>
      <c r="BE175" s="163">
        <f t="shared" si="14"/>
        <v>0</v>
      </c>
      <c r="BF175" s="163">
        <f t="shared" si="15"/>
        <v>0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7" t="s">
        <v>89</v>
      </c>
      <c r="BK175" s="164">
        <f t="shared" si="19"/>
        <v>0</v>
      </c>
      <c r="BL175" s="17" t="s">
        <v>217</v>
      </c>
      <c r="BM175" s="162" t="s">
        <v>473</v>
      </c>
    </row>
    <row r="176" spans="1:65" s="2" customFormat="1" ht="24.25" customHeight="1">
      <c r="A176" s="32"/>
      <c r="B176" s="150"/>
      <c r="C176" s="189" t="s">
        <v>351</v>
      </c>
      <c r="D176" s="189" t="s">
        <v>514</v>
      </c>
      <c r="E176" s="190" t="s">
        <v>1705</v>
      </c>
      <c r="F176" s="191" t="s">
        <v>1706</v>
      </c>
      <c r="G176" s="192" t="s">
        <v>1525</v>
      </c>
      <c r="H176" s="193">
        <v>15</v>
      </c>
      <c r="I176" s="194"/>
      <c r="J176" s="193">
        <f t="shared" si="10"/>
        <v>0</v>
      </c>
      <c r="K176" s="195"/>
      <c r="L176" s="196"/>
      <c r="M176" s="197" t="s">
        <v>1</v>
      </c>
      <c r="N176" s="198" t="s">
        <v>42</v>
      </c>
      <c r="O176" s="58"/>
      <c r="P176" s="160">
        <f t="shared" si="11"/>
        <v>0</v>
      </c>
      <c r="Q176" s="160">
        <v>1.4500000000000001E-2</v>
      </c>
      <c r="R176" s="160">
        <f t="shared" si="12"/>
        <v>0.2175</v>
      </c>
      <c r="S176" s="160">
        <v>0</v>
      </c>
      <c r="T176" s="161">
        <f t="shared" si="13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2" t="s">
        <v>140</v>
      </c>
      <c r="AT176" s="162" t="s">
        <v>514</v>
      </c>
      <c r="AU176" s="162" t="s">
        <v>89</v>
      </c>
      <c r="AY176" s="17" t="s">
        <v>211</v>
      </c>
      <c r="BE176" s="163">
        <f t="shared" si="14"/>
        <v>0</v>
      </c>
      <c r="BF176" s="163">
        <f t="shared" si="15"/>
        <v>0</v>
      </c>
      <c r="BG176" s="163">
        <f t="shared" si="16"/>
        <v>0</v>
      </c>
      <c r="BH176" s="163">
        <f t="shared" si="17"/>
        <v>0</v>
      </c>
      <c r="BI176" s="163">
        <f t="shared" si="18"/>
        <v>0</v>
      </c>
      <c r="BJ176" s="17" t="s">
        <v>89</v>
      </c>
      <c r="BK176" s="164">
        <f t="shared" si="19"/>
        <v>0</v>
      </c>
      <c r="BL176" s="17" t="s">
        <v>217</v>
      </c>
      <c r="BM176" s="162" t="s">
        <v>483</v>
      </c>
    </row>
    <row r="177" spans="1:65" s="2" customFormat="1" ht="24.25" customHeight="1">
      <c r="A177" s="32"/>
      <c r="B177" s="150"/>
      <c r="C177" s="189" t="s">
        <v>356</v>
      </c>
      <c r="D177" s="189" t="s">
        <v>514</v>
      </c>
      <c r="E177" s="190" t="s">
        <v>1707</v>
      </c>
      <c r="F177" s="191" t="s">
        <v>1708</v>
      </c>
      <c r="G177" s="192" t="s">
        <v>582</v>
      </c>
      <c r="H177" s="193">
        <v>26</v>
      </c>
      <c r="I177" s="194"/>
      <c r="J177" s="193">
        <f t="shared" si="10"/>
        <v>0</v>
      </c>
      <c r="K177" s="195"/>
      <c r="L177" s="196"/>
      <c r="M177" s="197" t="s">
        <v>1</v>
      </c>
      <c r="N177" s="198" t="s">
        <v>42</v>
      </c>
      <c r="O177" s="58"/>
      <c r="P177" s="160">
        <f t="shared" si="11"/>
        <v>0</v>
      </c>
      <c r="Q177" s="160">
        <v>0</v>
      </c>
      <c r="R177" s="160">
        <f t="shared" si="12"/>
        <v>0</v>
      </c>
      <c r="S177" s="160">
        <v>0</v>
      </c>
      <c r="T177" s="161">
        <f t="shared" si="13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2" t="s">
        <v>140</v>
      </c>
      <c r="AT177" s="162" t="s">
        <v>514</v>
      </c>
      <c r="AU177" s="162" t="s">
        <v>89</v>
      </c>
      <c r="AY177" s="17" t="s">
        <v>211</v>
      </c>
      <c r="BE177" s="163">
        <f t="shared" si="14"/>
        <v>0</v>
      </c>
      <c r="BF177" s="163">
        <f t="shared" si="15"/>
        <v>0</v>
      </c>
      <c r="BG177" s="163">
        <f t="shared" si="16"/>
        <v>0</v>
      </c>
      <c r="BH177" s="163">
        <f t="shared" si="17"/>
        <v>0</v>
      </c>
      <c r="BI177" s="163">
        <f t="shared" si="18"/>
        <v>0</v>
      </c>
      <c r="BJ177" s="17" t="s">
        <v>89</v>
      </c>
      <c r="BK177" s="164">
        <f t="shared" si="19"/>
        <v>0</v>
      </c>
      <c r="BL177" s="17" t="s">
        <v>217</v>
      </c>
      <c r="BM177" s="162" t="s">
        <v>497</v>
      </c>
    </row>
    <row r="178" spans="1:65" s="12" customFormat="1" ht="23" customHeight="1">
      <c r="B178" s="137"/>
      <c r="D178" s="138" t="s">
        <v>75</v>
      </c>
      <c r="E178" s="148" t="s">
        <v>1709</v>
      </c>
      <c r="F178" s="148" t="s">
        <v>1710</v>
      </c>
      <c r="I178" s="140"/>
      <c r="J178" s="149">
        <f>BK178</f>
        <v>0</v>
      </c>
      <c r="L178" s="137"/>
      <c r="M178" s="142"/>
      <c r="N178" s="143"/>
      <c r="O178" s="143"/>
      <c r="P178" s="144">
        <v>0</v>
      </c>
      <c r="Q178" s="143"/>
      <c r="R178" s="144">
        <v>0</v>
      </c>
      <c r="S178" s="143"/>
      <c r="T178" s="145">
        <v>0</v>
      </c>
      <c r="AR178" s="138" t="s">
        <v>83</v>
      </c>
      <c r="AT178" s="146" t="s">
        <v>75</v>
      </c>
      <c r="AU178" s="146" t="s">
        <v>83</v>
      </c>
      <c r="AY178" s="138" t="s">
        <v>211</v>
      </c>
      <c r="BK178" s="147">
        <v>0</v>
      </c>
    </row>
    <row r="179" spans="1:65" s="12" customFormat="1" ht="26" customHeight="1">
      <c r="B179" s="137"/>
      <c r="D179" s="138" t="s">
        <v>75</v>
      </c>
      <c r="E179" s="139" t="s">
        <v>1711</v>
      </c>
      <c r="F179" s="139" t="s">
        <v>1712</v>
      </c>
      <c r="I179" s="140"/>
      <c r="J179" s="141">
        <f>BK179</f>
        <v>0</v>
      </c>
      <c r="L179" s="137"/>
      <c r="M179" s="142"/>
      <c r="N179" s="143"/>
      <c r="O179" s="143"/>
      <c r="P179" s="144">
        <v>0</v>
      </c>
      <c r="Q179" s="143"/>
      <c r="R179" s="144">
        <v>0</v>
      </c>
      <c r="S179" s="143"/>
      <c r="T179" s="145">
        <v>0</v>
      </c>
      <c r="AR179" s="138" t="s">
        <v>83</v>
      </c>
      <c r="AT179" s="146" t="s">
        <v>75</v>
      </c>
      <c r="AU179" s="146" t="s">
        <v>76</v>
      </c>
      <c r="AY179" s="138" t="s">
        <v>211</v>
      </c>
      <c r="BK179" s="147">
        <v>0</v>
      </c>
    </row>
    <row r="180" spans="1:65" s="12" customFormat="1" ht="26" customHeight="1">
      <c r="B180" s="137"/>
      <c r="D180" s="138" t="s">
        <v>75</v>
      </c>
      <c r="E180" s="139" t="s">
        <v>1713</v>
      </c>
      <c r="F180" s="139" t="s">
        <v>1510</v>
      </c>
      <c r="I180" s="140"/>
      <c r="J180" s="141">
        <f>BK180</f>
        <v>0</v>
      </c>
      <c r="L180" s="137"/>
      <c r="M180" s="142"/>
      <c r="N180" s="143"/>
      <c r="O180" s="143"/>
      <c r="P180" s="144">
        <f>P181+P182+SUM(P186:P189)+P217+P218+P250+P251+P253+P254+P281+P282</f>
        <v>0</v>
      </c>
      <c r="Q180" s="143"/>
      <c r="R180" s="144">
        <f>R181+R182+SUM(R186:R189)+R217+R218+R250+R251+R253+R254+R281+R282</f>
        <v>0.43149999999999999</v>
      </c>
      <c r="S180" s="143"/>
      <c r="T180" s="145">
        <f>T181+T182+SUM(T186:T189)+T217+T218+T250+T251+T253+T254+T281+T282</f>
        <v>0</v>
      </c>
      <c r="AR180" s="138" t="s">
        <v>83</v>
      </c>
      <c r="AT180" s="146" t="s">
        <v>75</v>
      </c>
      <c r="AU180" s="146" t="s">
        <v>76</v>
      </c>
      <c r="AY180" s="138" t="s">
        <v>211</v>
      </c>
      <c r="BK180" s="147">
        <f>BK181+BK182+SUM(BK186:BK189)+BK217+BK218+BK250+BK251+BK253+BK254+BK281+BK282</f>
        <v>0</v>
      </c>
    </row>
    <row r="181" spans="1:65" s="12" customFormat="1" ht="23" customHeight="1">
      <c r="B181" s="137"/>
      <c r="D181" s="138" t="s">
        <v>75</v>
      </c>
      <c r="E181" s="148" t="s">
        <v>677</v>
      </c>
      <c r="F181" s="148" t="s">
        <v>1714</v>
      </c>
      <c r="I181" s="140"/>
      <c r="J181" s="149">
        <f>BK181</f>
        <v>0</v>
      </c>
      <c r="L181" s="137"/>
      <c r="M181" s="142"/>
      <c r="N181" s="143"/>
      <c r="O181" s="143"/>
      <c r="P181" s="144">
        <v>0</v>
      </c>
      <c r="Q181" s="143"/>
      <c r="R181" s="144">
        <v>0</v>
      </c>
      <c r="S181" s="143"/>
      <c r="T181" s="145">
        <v>0</v>
      </c>
      <c r="AR181" s="138" t="s">
        <v>83</v>
      </c>
      <c r="AT181" s="146" t="s">
        <v>75</v>
      </c>
      <c r="AU181" s="146" t="s">
        <v>83</v>
      </c>
      <c r="AY181" s="138" t="s">
        <v>211</v>
      </c>
      <c r="BK181" s="147">
        <v>0</v>
      </c>
    </row>
    <row r="182" spans="1:65" s="12" customFormat="1" ht="23" customHeight="1">
      <c r="B182" s="137"/>
      <c r="D182" s="138" t="s">
        <v>75</v>
      </c>
      <c r="E182" s="148" t="s">
        <v>990</v>
      </c>
      <c r="F182" s="148" t="s">
        <v>991</v>
      </c>
      <c r="I182" s="140"/>
      <c r="J182" s="149">
        <f>BK182</f>
        <v>0</v>
      </c>
      <c r="L182" s="137"/>
      <c r="M182" s="142"/>
      <c r="N182" s="143"/>
      <c r="O182" s="143"/>
      <c r="P182" s="144">
        <f>SUM(P183:P185)</f>
        <v>0</v>
      </c>
      <c r="Q182" s="143"/>
      <c r="R182" s="144">
        <f>SUM(R183:R185)</f>
        <v>3.1099999999999999E-3</v>
      </c>
      <c r="S182" s="143"/>
      <c r="T182" s="145">
        <f>SUM(T183:T185)</f>
        <v>0</v>
      </c>
      <c r="AR182" s="138" t="s">
        <v>89</v>
      </c>
      <c r="AT182" s="146" t="s">
        <v>75</v>
      </c>
      <c r="AU182" s="146" t="s">
        <v>83</v>
      </c>
      <c r="AY182" s="138" t="s">
        <v>211</v>
      </c>
      <c r="BK182" s="147">
        <f>SUM(BK183:BK185)</f>
        <v>0</v>
      </c>
    </row>
    <row r="183" spans="1:65" s="2" customFormat="1" ht="24.25" customHeight="1">
      <c r="A183" s="32"/>
      <c r="B183" s="150"/>
      <c r="C183" s="151" t="s">
        <v>360</v>
      </c>
      <c r="D183" s="151" t="s">
        <v>213</v>
      </c>
      <c r="E183" s="152" t="s">
        <v>1715</v>
      </c>
      <c r="F183" s="153" t="s">
        <v>1716</v>
      </c>
      <c r="G183" s="154" t="s">
        <v>582</v>
      </c>
      <c r="H183" s="155">
        <v>15</v>
      </c>
      <c r="I183" s="156"/>
      <c r="J183" s="155">
        <f>ROUND(I183*H183,3)</f>
        <v>0</v>
      </c>
      <c r="K183" s="157"/>
      <c r="L183" s="33"/>
      <c r="M183" s="158" t="s">
        <v>1</v>
      </c>
      <c r="N183" s="159" t="s">
        <v>42</v>
      </c>
      <c r="O183" s="58"/>
      <c r="P183" s="160">
        <f>O183*H183</f>
        <v>0</v>
      </c>
      <c r="Q183" s="160">
        <v>6.9999999999999994E-5</v>
      </c>
      <c r="R183" s="160">
        <f>Q183*H183</f>
        <v>1.0499999999999999E-3</v>
      </c>
      <c r="S183" s="160">
        <v>0</v>
      </c>
      <c r="T183" s="161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2" t="s">
        <v>315</v>
      </c>
      <c r="AT183" s="162" t="s">
        <v>213</v>
      </c>
      <c r="AU183" s="162" t="s">
        <v>89</v>
      </c>
      <c r="AY183" s="17" t="s">
        <v>211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7" t="s">
        <v>89</v>
      </c>
      <c r="BK183" s="164">
        <f>ROUND(I183*H183,3)</f>
        <v>0</v>
      </c>
      <c r="BL183" s="17" t="s">
        <v>315</v>
      </c>
      <c r="BM183" s="162" t="s">
        <v>506</v>
      </c>
    </row>
    <row r="184" spans="1:65" s="2" customFormat="1" ht="24.25" customHeight="1">
      <c r="A184" s="32"/>
      <c r="B184" s="150"/>
      <c r="C184" s="151" t="s">
        <v>367</v>
      </c>
      <c r="D184" s="151" t="s">
        <v>213</v>
      </c>
      <c r="E184" s="152" t="s">
        <v>1717</v>
      </c>
      <c r="F184" s="153" t="s">
        <v>1718</v>
      </c>
      <c r="G184" s="154" t="s">
        <v>582</v>
      </c>
      <c r="H184" s="155">
        <v>7</v>
      </c>
      <c r="I184" s="156"/>
      <c r="J184" s="155">
        <f>ROUND(I184*H184,3)</f>
        <v>0</v>
      </c>
      <c r="K184" s="157"/>
      <c r="L184" s="33"/>
      <c r="M184" s="158" t="s">
        <v>1</v>
      </c>
      <c r="N184" s="159" t="s">
        <v>42</v>
      </c>
      <c r="O184" s="58"/>
      <c r="P184" s="160">
        <f>O184*H184</f>
        <v>0</v>
      </c>
      <c r="Q184" s="160">
        <v>8.0000000000000007E-5</v>
      </c>
      <c r="R184" s="160">
        <f>Q184*H184</f>
        <v>5.6000000000000006E-4</v>
      </c>
      <c r="S184" s="160">
        <v>0</v>
      </c>
      <c r="T184" s="161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2" t="s">
        <v>315</v>
      </c>
      <c r="AT184" s="162" t="s">
        <v>213</v>
      </c>
      <c r="AU184" s="162" t="s">
        <v>89</v>
      </c>
      <c r="AY184" s="17" t="s">
        <v>211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7" t="s">
        <v>89</v>
      </c>
      <c r="BK184" s="164">
        <f>ROUND(I184*H184,3)</f>
        <v>0</v>
      </c>
      <c r="BL184" s="17" t="s">
        <v>315</v>
      </c>
      <c r="BM184" s="162" t="s">
        <v>521</v>
      </c>
    </row>
    <row r="185" spans="1:65" s="2" customFormat="1" ht="24.25" customHeight="1">
      <c r="A185" s="32"/>
      <c r="B185" s="150"/>
      <c r="C185" s="151" t="s">
        <v>382</v>
      </c>
      <c r="D185" s="151" t="s">
        <v>213</v>
      </c>
      <c r="E185" s="152" t="s">
        <v>1719</v>
      </c>
      <c r="F185" s="153" t="s">
        <v>1720</v>
      </c>
      <c r="G185" s="154" t="s">
        <v>582</v>
      </c>
      <c r="H185" s="155">
        <v>15</v>
      </c>
      <c r="I185" s="156"/>
      <c r="J185" s="155">
        <f>ROUND(I185*H185,3)</f>
        <v>0</v>
      </c>
      <c r="K185" s="157"/>
      <c r="L185" s="33"/>
      <c r="M185" s="158" t="s">
        <v>1</v>
      </c>
      <c r="N185" s="159" t="s">
        <v>42</v>
      </c>
      <c r="O185" s="58"/>
      <c r="P185" s="160">
        <f>O185*H185</f>
        <v>0</v>
      </c>
      <c r="Q185" s="160">
        <v>1E-4</v>
      </c>
      <c r="R185" s="160">
        <f>Q185*H185</f>
        <v>1.5E-3</v>
      </c>
      <c r="S185" s="160">
        <v>0</v>
      </c>
      <c r="T185" s="161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2" t="s">
        <v>315</v>
      </c>
      <c r="AT185" s="162" t="s">
        <v>213</v>
      </c>
      <c r="AU185" s="162" t="s">
        <v>89</v>
      </c>
      <c r="AY185" s="17" t="s">
        <v>211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7" t="s">
        <v>89</v>
      </c>
      <c r="BK185" s="164">
        <f>ROUND(I185*H185,3)</f>
        <v>0</v>
      </c>
      <c r="BL185" s="17" t="s">
        <v>315</v>
      </c>
      <c r="BM185" s="162" t="s">
        <v>535</v>
      </c>
    </row>
    <row r="186" spans="1:65" s="12" customFormat="1" ht="23" customHeight="1">
      <c r="B186" s="137"/>
      <c r="D186" s="138" t="s">
        <v>75</v>
      </c>
      <c r="E186" s="148" t="s">
        <v>1721</v>
      </c>
      <c r="F186" s="148" t="s">
        <v>1722</v>
      </c>
      <c r="I186" s="140"/>
      <c r="J186" s="149">
        <f>BK186</f>
        <v>0</v>
      </c>
      <c r="L186" s="137"/>
      <c r="M186" s="142"/>
      <c r="N186" s="143"/>
      <c r="O186" s="143"/>
      <c r="P186" s="144">
        <v>0</v>
      </c>
      <c r="Q186" s="143"/>
      <c r="R186" s="144">
        <v>0</v>
      </c>
      <c r="S186" s="143"/>
      <c r="T186" s="145">
        <v>0</v>
      </c>
      <c r="AR186" s="138" t="s">
        <v>83</v>
      </c>
      <c r="AT186" s="146" t="s">
        <v>75</v>
      </c>
      <c r="AU186" s="146" t="s">
        <v>83</v>
      </c>
      <c r="AY186" s="138" t="s">
        <v>211</v>
      </c>
      <c r="BK186" s="147">
        <v>0</v>
      </c>
    </row>
    <row r="187" spans="1:65" s="12" customFormat="1" ht="23" customHeight="1">
      <c r="B187" s="137"/>
      <c r="D187" s="138" t="s">
        <v>75</v>
      </c>
      <c r="E187" s="148" t="s">
        <v>1723</v>
      </c>
      <c r="F187" s="148" t="s">
        <v>1724</v>
      </c>
      <c r="I187" s="140"/>
      <c r="J187" s="149">
        <f>BK187</f>
        <v>0</v>
      </c>
      <c r="L187" s="137"/>
      <c r="M187" s="142"/>
      <c r="N187" s="143"/>
      <c r="O187" s="143"/>
      <c r="P187" s="144">
        <v>0</v>
      </c>
      <c r="Q187" s="143"/>
      <c r="R187" s="144">
        <v>0</v>
      </c>
      <c r="S187" s="143"/>
      <c r="T187" s="145">
        <v>0</v>
      </c>
      <c r="AR187" s="138" t="s">
        <v>83</v>
      </c>
      <c r="AT187" s="146" t="s">
        <v>75</v>
      </c>
      <c r="AU187" s="146" t="s">
        <v>83</v>
      </c>
      <c r="AY187" s="138" t="s">
        <v>211</v>
      </c>
      <c r="BK187" s="147">
        <v>0</v>
      </c>
    </row>
    <row r="188" spans="1:65" s="12" customFormat="1" ht="23" customHeight="1">
      <c r="B188" s="137"/>
      <c r="D188" s="138" t="s">
        <v>75</v>
      </c>
      <c r="E188" s="148" t="s">
        <v>685</v>
      </c>
      <c r="F188" s="148" t="s">
        <v>1725</v>
      </c>
      <c r="I188" s="140"/>
      <c r="J188" s="149">
        <f>BK188</f>
        <v>0</v>
      </c>
      <c r="L188" s="137"/>
      <c r="M188" s="142"/>
      <c r="N188" s="143"/>
      <c r="O188" s="143"/>
      <c r="P188" s="144">
        <v>0</v>
      </c>
      <c r="Q188" s="143"/>
      <c r="R188" s="144">
        <v>0</v>
      </c>
      <c r="S188" s="143"/>
      <c r="T188" s="145">
        <v>0</v>
      </c>
      <c r="AR188" s="138" t="s">
        <v>83</v>
      </c>
      <c r="AT188" s="146" t="s">
        <v>75</v>
      </c>
      <c r="AU188" s="146" t="s">
        <v>83</v>
      </c>
      <c r="AY188" s="138" t="s">
        <v>211</v>
      </c>
      <c r="BK188" s="147">
        <v>0</v>
      </c>
    </row>
    <row r="189" spans="1:65" s="12" customFormat="1" ht="23" customHeight="1">
      <c r="B189" s="137"/>
      <c r="D189" s="138" t="s">
        <v>75</v>
      </c>
      <c r="E189" s="148" t="s">
        <v>1726</v>
      </c>
      <c r="F189" s="148" t="s">
        <v>1727</v>
      </c>
      <c r="I189" s="140"/>
      <c r="J189" s="149">
        <f>BK189</f>
        <v>0</v>
      </c>
      <c r="L189" s="137"/>
      <c r="M189" s="142"/>
      <c r="N189" s="143"/>
      <c r="O189" s="143"/>
      <c r="P189" s="144">
        <f>SUM(P190:P216)</f>
        <v>0</v>
      </c>
      <c r="Q189" s="143"/>
      <c r="R189" s="144">
        <f>SUM(R190:R216)</f>
        <v>9.2289999999999997E-2</v>
      </c>
      <c r="S189" s="143"/>
      <c r="T189" s="145">
        <f>SUM(T190:T216)</f>
        <v>0</v>
      </c>
      <c r="AR189" s="138" t="s">
        <v>89</v>
      </c>
      <c r="AT189" s="146" t="s">
        <v>75</v>
      </c>
      <c r="AU189" s="146" t="s">
        <v>83</v>
      </c>
      <c r="AY189" s="138" t="s">
        <v>211</v>
      </c>
      <c r="BK189" s="147">
        <f>SUM(BK190:BK216)</f>
        <v>0</v>
      </c>
    </row>
    <row r="190" spans="1:65" s="2" customFormat="1" ht="24.25" customHeight="1">
      <c r="A190" s="32"/>
      <c r="B190" s="150"/>
      <c r="C190" s="151" t="s">
        <v>392</v>
      </c>
      <c r="D190" s="151" t="s">
        <v>213</v>
      </c>
      <c r="E190" s="152" t="s">
        <v>1728</v>
      </c>
      <c r="F190" s="153" t="s">
        <v>1729</v>
      </c>
      <c r="G190" s="154" t="s">
        <v>1525</v>
      </c>
      <c r="H190" s="155">
        <v>1</v>
      </c>
      <c r="I190" s="156"/>
      <c r="J190" s="155">
        <f t="shared" ref="J190:J216" si="20">ROUND(I190*H190,3)</f>
        <v>0</v>
      </c>
      <c r="K190" s="157"/>
      <c r="L190" s="33"/>
      <c r="M190" s="158" t="s">
        <v>1</v>
      </c>
      <c r="N190" s="159" t="s">
        <v>42</v>
      </c>
      <c r="O190" s="58"/>
      <c r="P190" s="160">
        <f t="shared" ref="P190:P216" si="21">O190*H190</f>
        <v>0</v>
      </c>
      <c r="Q190" s="160">
        <v>1.098E-2</v>
      </c>
      <c r="R190" s="160">
        <f t="shared" ref="R190:R216" si="22">Q190*H190</f>
        <v>1.098E-2</v>
      </c>
      <c r="S190" s="160">
        <v>0</v>
      </c>
      <c r="T190" s="161">
        <f t="shared" ref="T190:T216" si="23"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2" t="s">
        <v>315</v>
      </c>
      <c r="AT190" s="162" t="s">
        <v>213</v>
      </c>
      <c r="AU190" s="162" t="s">
        <v>89</v>
      </c>
      <c r="AY190" s="17" t="s">
        <v>211</v>
      </c>
      <c r="BE190" s="163">
        <f t="shared" ref="BE190:BE216" si="24">IF(N190="základná",J190,0)</f>
        <v>0</v>
      </c>
      <c r="BF190" s="163">
        <f t="shared" ref="BF190:BF216" si="25">IF(N190="znížená",J190,0)</f>
        <v>0</v>
      </c>
      <c r="BG190" s="163">
        <f t="shared" ref="BG190:BG216" si="26">IF(N190="zákl. prenesená",J190,0)</f>
        <v>0</v>
      </c>
      <c r="BH190" s="163">
        <f t="shared" ref="BH190:BH216" si="27">IF(N190="zníž. prenesená",J190,0)</f>
        <v>0</v>
      </c>
      <c r="BI190" s="163">
        <f t="shared" ref="BI190:BI216" si="28">IF(N190="nulová",J190,0)</f>
        <v>0</v>
      </c>
      <c r="BJ190" s="17" t="s">
        <v>89</v>
      </c>
      <c r="BK190" s="164">
        <f t="shared" ref="BK190:BK216" si="29">ROUND(I190*H190,3)</f>
        <v>0</v>
      </c>
      <c r="BL190" s="17" t="s">
        <v>315</v>
      </c>
      <c r="BM190" s="162" t="s">
        <v>575</v>
      </c>
    </row>
    <row r="191" spans="1:65" s="2" customFormat="1" ht="24.25" customHeight="1">
      <c r="A191" s="32"/>
      <c r="B191" s="150"/>
      <c r="C191" s="151" t="s">
        <v>397</v>
      </c>
      <c r="D191" s="151" t="s">
        <v>213</v>
      </c>
      <c r="E191" s="152" t="s">
        <v>1730</v>
      </c>
      <c r="F191" s="153" t="s">
        <v>1731</v>
      </c>
      <c r="G191" s="154" t="s">
        <v>1525</v>
      </c>
      <c r="H191" s="155">
        <v>2</v>
      </c>
      <c r="I191" s="156"/>
      <c r="J191" s="155">
        <f t="shared" si="20"/>
        <v>0</v>
      </c>
      <c r="K191" s="157"/>
      <c r="L191" s="33"/>
      <c r="M191" s="158" t="s">
        <v>1</v>
      </c>
      <c r="N191" s="159" t="s">
        <v>42</v>
      </c>
      <c r="O191" s="58"/>
      <c r="P191" s="160">
        <f t="shared" si="21"/>
        <v>0</v>
      </c>
      <c r="Q191" s="160">
        <v>1.42E-3</v>
      </c>
      <c r="R191" s="160">
        <f t="shared" si="22"/>
        <v>2.8400000000000001E-3</v>
      </c>
      <c r="S191" s="160">
        <v>0</v>
      </c>
      <c r="T191" s="161">
        <f t="shared" si="23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2" t="s">
        <v>315</v>
      </c>
      <c r="AT191" s="162" t="s">
        <v>213</v>
      </c>
      <c r="AU191" s="162" t="s">
        <v>89</v>
      </c>
      <c r="AY191" s="17" t="s">
        <v>211</v>
      </c>
      <c r="BE191" s="163">
        <f t="shared" si="24"/>
        <v>0</v>
      </c>
      <c r="BF191" s="163">
        <f t="shared" si="25"/>
        <v>0</v>
      </c>
      <c r="BG191" s="163">
        <f t="shared" si="26"/>
        <v>0</v>
      </c>
      <c r="BH191" s="163">
        <f t="shared" si="27"/>
        <v>0</v>
      </c>
      <c r="BI191" s="163">
        <f t="shared" si="28"/>
        <v>0</v>
      </c>
      <c r="BJ191" s="17" t="s">
        <v>89</v>
      </c>
      <c r="BK191" s="164">
        <f t="shared" si="29"/>
        <v>0</v>
      </c>
      <c r="BL191" s="17" t="s">
        <v>315</v>
      </c>
      <c r="BM191" s="162" t="s">
        <v>596</v>
      </c>
    </row>
    <row r="192" spans="1:65" s="2" customFormat="1" ht="24.25" customHeight="1">
      <c r="A192" s="32"/>
      <c r="B192" s="150"/>
      <c r="C192" s="151" t="s">
        <v>402</v>
      </c>
      <c r="D192" s="151" t="s">
        <v>213</v>
      </c>
      <c r="E192" s="152" t="s">
        <v>1732</v>
      </c>
      <c r="F192" s="153" t="s">
        <v>1733</v>
      </c>
      <c r="G192" s="154" t="s">
        <v>1525</v>
      </c>
      <c r="H192" s="155">
        <v>1</v>
      </c>
      <c r="I192" s="156"/>
      <c r="J192" s="155">
        <f t="shared" si="20"/>
        <v>0</v>
      </c>
      <c r="K192" s="157"/>
      <c r="L192" s="33"/>
      <c r="M192" s="158" t="s">
        <v>1</v>
      </c>
      <c r="N192" s="159" t="s">
        <v>42</v>
      </c>
      <c r="O192" s="58"/>
      <c r="P192" s="160">
        <f t="shared" si="21"/>
        <v>0</v>
      </c>
      <c r="Q192" s="160">
        <v>1.75E-3</v>
      </c>
      <c r="R192" s="160">
        <f t="shared" si="22"/>
        <v>1.75E-3</v>
      </c>
      <c r="S192" s="160">
        <v>0</v>
      </c>
      <c r="T192" s="161">
        <f t="shared" si="23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62" t="s">
        <v>315</v>
      </c>
      <c r="AT192" s="162" t="s">
        <v>213</v>
      </c>
      <c r="AU192" s="162" t="s">
        <v>89</v>
      </c>
      <c r="AY192" s="17" t="s">
        <v>211</v>
      </c>
      <c r="BE192" s="163">
        <f t="shared" si="24"/>
        <v>0</v>
      </c>
      <c r="BF192" s="163">
        <f t="shared" si="25"/>
        <v>0</v>
      </c>
      <c r="BG192" s="163">
        <f t="shared" si="26"/>
        <v>0</v>
      </c>
      <c r="BH192" s="163">
        <f t="shared" si="27"/>
        <v>0</v>
      </c>
      <c r="BI192" s="163">
        <f t="shared" si="28"/>
        <v>0</v>
      </c>
      <c r="BJ192" s="17" t="s">
        <v>89</v>
      </c>
      <c r="BK192" s="164">
        <f t="shared" si="29"/>
        <v>0</v>
      </c>
      <c r="BL192" s="17" t="s">
        <v>315</v>
      </c>
      <c r="BM192" s="162" t="s">
        <v>608</v>
      </c>
    </row>
    <row r="193" spans="1:65" s="2" customFormat="1" ht="14.5" customHeight="1">
      <c r="A193" s="32"/>
      <c r="B193" s="150"/>
      <c r="C193" s="151" t="s">
        <v>407</v>
      </c>
      <c r="D193" s="151" t="s">
        <v>213</v>
      </c>
      <c r="E193" s="152" t="s">
        <v>1734</v>
      </c>
      <c r="F193" s="153" t="s">
        <v>1735</v>
      </c>
      <c r="G193" s="154" t="s">
        <v>582</v>
      </c>
      <c r="H193" s="155">
        <v>5</v>
      </c>
      <c r="I193" s="156"/>
      <c r="J193" s="155">
        <f t="shared" si="20"/>
        <v>0</v>
      </c>
      <c r="K193" s="157"/>
      <c r="L193" s="33"/>
      <c r="M193" s="158" t="s">
        <v>1</v>
      </c>
      <c r="N193" s="159" t="s">
        <v>42</v>
      </c>
      <c r="O193" s="58"/>
      <c r="P193" s="160">
        <f t="shared" si="21"/>
        <v>0</v>
      </c>
      <c r="Q193" s="160">
        <v>1.115E-2</v>
      </c>
      <c r="R193" s="160">
        <f t="shared" si="22"/>
        <v>5.5750000000000001E-2</v>
      </c>
      <c r="S193" s="160">
        <v>0</v>
      </c>
      <c r="T193" s="161">
        <f t="shared" si="23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62" t="s">
        <v>315</v>
      </c>
      <c r="AT193" s="162" t="s">
        <v>213</v>
      </c>
      <c r="AU193" s="162" t="s">
        <v>89</v>
      </c>
      <c r="AY193" s="17" t="s">
        <v>211</v>
      </c>
      <c r="BE193" s="163">
        <f t="shared" si="24"/>
        <v>0</v>
      </c>
      <c r="BF193" s="163">
        <f t="shared" si="25"/>
        <v>0</v>
      </c>
      <c r="BG193" s="163">
        <f t="shared" si="26"/>
        <v>0</v>
      </c>
      <c r="BH193" s="163">
        <f t="shared" si="27"/>
        <v>0</v>
      </c>
      <c r="BI193" s="163">
        <f t="shared" si="28"/>
        <v>0</v>
      </c>
      <c r="BJ193" s="17" t="s">
        <v>89</v>
      </c>
      <c r="BK193" s="164">
        <f t="shared" si="29"/>
        <v>0</v>
      </c>
      <c r="BL193" s="17" t="s">
        <v>315</v>
      </c>
      <c r="BM193" s="162" t="s">
        <v>623</v>
      </c>
    </row>
    <row r="194" spans="1:65" s="2" customFormat="1" ht="14.5" customHeight="1">
      <c r="A194" s="32"/>
      <c r="B194" s="150"/>
      <c r="C194" s="151" t="s">
        <v>412</v>
      </c>
      <c r="D194" s="151" t="s">
        <v>213</v>
      </c>
      <c r="E194" s="152" t="s">
        <v>1736</v>
      </c>
      <c r="F194" s="153" t="s">
        <v>1737</v>
      </c>
      <c r="G194" s="154" t="s">
        <v>582</v>
      </c>
      <c r="H194" s="155">
        <v>15</v>
      </c>
      <c r="I194" s="156"/>
      <c r="J194" s="155">
        <f t="shared" si="20"/>
        <v>0</v>
      </c>
      <c r="K194" s="157"/>
      <c r="L194" s="33"/>
      <c r="M194" s="158" t="s">
        <v>1</v>
      </c>
      <c r="N194" s="159" t="s">
        <v>42</v>
      </c>
      <c r="O194" s="58"/>
      <c r="P194" s="160">
        <f t="shared" si="21"/>
        <v>0</v>
      </c>
      <c r="Q194" s="160">
        <v>1E-3</v>
      </c>
      <c r="R194" s="160">
        <f t="shared" si="22"/>
        <v>1.4999999999999999E-2</v>
      </c>
      <c r="S194" s="160">
        <v>0</v>
      </c>
      <c r="T194" s="161">
        <f t="shared" si="23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2" t="s">
        <v>315</v>
      </c>
      <c r="AT194" s="162" t="s">
        <v>213</v>
      </c>
      <c r="AU194" s="162" t="s">
        <v>89</v>
      </c>
      <c r="AY194" s="17" t="s">
        <v>211</v>
      </c>
      <c r="BE194" s="163">
        <f t="shared" si="24"/>
        <v>0</v>
      </c>
      <c r="BF194" s="163">
        <f t="shared" si="25"/>
        <v>0</v>
      </c>
      <c r="BG194" s="163">
        <f t="shared" si="26"/>
        <v>0</v>
      </c>
      <c r="BH194" s="163">
        <f t="shared" si="27"/>
        <v>0</v>
      </c>
      <c r="BI194" s="163">
        <f t="shared" si="28"/>
        <v>0</v>
      </c>
      <c r="BJ194" s="17" t="s">
        <v>89</v>
      </c>
      <c r="BK194" s="164">
        <f t="shared" si="29"/>
        <v>0</v>
      </c>
      <c r="BL194" s="17" t="s">
        <v>315</v>
      </c>
      <c r="BM194" s="162" t="s">
        <v>644</v>
      </c>
    </row>
    <row r="195" spans="1:65" s="2" customFormat="1" ht="14.5" customHeight="1">
      <c r="A195" s="32"/>
      <c r="B195" s="150"/>
      <c r="C195" s="151" t="s">
        <v>417</v>
      </c>
      <c r="D195" s="151" t="s">
        <v>213</v>
      </c>
      <c r="E195" s="152" t="s">
        <v>1738</v>
      </c>
      <c r="F195" s="153" t="s">
        <v>1739</v>
      </c>
      <c r="G195" s="154" t="s">
        <v>135</v>
      </c>
      <c r="H195" s="155">
        <v>1</v>
      </c>
      <c r="I195" s="156"/>
      <c r="J195" s="155">
        <f t="shared" si="20"/>
        <v>0</v>
      </c>
      <c r="K195" s="157"/>
      <c r="L195" s="33"/>
      <c r="M195" s="158" t="s">
        <v>1</v>
      </c>
      <c r="N195" s="159" t="s">
        <v>42</v>
      </c>
      <c r="O195" s="58"/>
      <c r="P195" s="160">
        <f t="shared" si="21"/>
        <v>0</v>
      </c>
      <c r="Q195" s="160">
        <v>3.0300000000000001E-3</v>
      </c>
      <c r="R195" s="160">
        <f t="shared" si="22"/>
        <v>3.0300000000000001E-3</v>
      </c>
      <c r="S195" s="160">
        <v>0</v>
      </c>
      <c r="T195" s="161">
        <f t="shared" si="23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2" t="s">
        <v>315</v>
      </c>
      <c r="AT195" s="162" t="s">
        <v>213</v>
      </c>
      <c r="AU195" s="162" t="s">
        <v>89</v>
      </c>
      <c r="AY195" s="17" t="s">
        <v>211</v>
      </c>
      <c r="BE195" s="163">
        <f t="shared" si="24"/>
        <v>0</v>
      </c>
      <c r="BF195" s="163">
        <f t="shared" si="25"/>
        <v>0</v>
      </c>
      <c r="BG195" s="163">
        <f t="shared" si="26"/>
        <v>0</v>
      </c>
      <c r="BH195" s="163">
        <f t="shared" si="27"/>
        <v>0</v>
      </c>
      <c r="BI195" s="163">
        <f t="shared" si="28"/>
        <v>0</v>
      </c>
      <c r="BJ195" s="17" t="s">
        <v>89</v>
      </c>
      <c r="BK195" s="164">
        <f t="shared" si="29"/>
        <v>0</v>
      </c>
      <c r="BL195" s="17" t="s">
        <v>315</v>
      </c>
      <c r="BM195" s="162" t="s">
        <v>662</v>
      </c>
    </row>
    <row r="196" spans="1:65" s="2" customFormat="1" ht="24.25" customHeight="1">
      <c r="A196" s="32"/>
      <c r="B196" s="150"/>
      <c r="C196" s="151" t="s">
        <v>422</v>
      </c>
      <c r="D196" s="151" t="s">
        <v>213</v>
      </c>
      <c r="E196" s="152" t="s">
        <v>1740</v>
      </c>
      <c r="F196" s="153" t="s">
        <v>1741</v>
      </c>
      <c r="G196" s="154" t="s">
        <v>582</v>
      </c>
      <c r="H196" s="155">
        <v>15</v>
      </c>
      <c r="I196" s="156"/>
      <c r="J196" s="155">
        <f t="shared" si="20"/>
        <v>0</v>
      </c>
      <c r="K196" s="157"/>
      <c r="L196" s="33"/>
      <c r="M196" s="158" t="s">
        <v>1</v>
      </c>
      <c r="N196" s="159" t="s">
        <v>42</v>
      </c>
      <c r="O196" s="58"/>
      <c r="P196" s="160">
        <f t="shared" si="21"/>
        <v>0</v>
      </c>
      <c r="Q196" s="160">
        <v>0</v>
      </c>
      <c r="R196" s="160">
        <f t="shared" si="22"/>
        <v>0</v>
      </c>
      <c r="S196" s="160">
        <v>0</v>
      </c>
      <c r="T196" s="161">
        <f t="shared" si="23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62" t="s">
        <v>315</v>
      </c>
      <c r="AT196" s="162" t="s">
        <v>213</v>
      </c>
      <c r="AU196" s="162" t="s">
        <v>89</v>
      </c>
      <c r="AY196" s="17" t="s">
        <v>211</v>
      </c>
      <c r="BE196" s="163">
        <f t="shared" si="24"/>
        <v>0</v>
      </c>
      <c r="BF196" s="163">
        <f t="shared" si="25"/>
        <v>0</v>
      </c>
      <c r="BG196" s="163">
        <f t="shared" si="26"/>
        <v>0</v>
      </c>
      <c r="BH196" s="163">
        <f t="shared" si="27"/>
        <v>0</v>
      </c>
      <c r="BI196" s="163">
        <f t="shared" si="28"/>
        <v>0</v>
      </c>
      <c r="BJ196" s="17" t="s">
        <v>89</v>
      </c>
      <c r="BK196" s="164">
        <f t="shared" si="29"/>
        <v>0</v>
      </c>
      <c r="BL196" s="17" t="s">
        <v>315</v>
      </c>
      <c r="BM196" s="162" t="s">
        <v>1564</v>
      </c>
    </row>
    <row r="197" spans="1:65" s="2" customFormat="1" ht="24.25" customHeight="1">
      <c r="A197" s="32"/>
      <c r="B197" s="150"/>
      <c r="C197" s="151" t="s">
        <v>428</v>
      </c>
      <c r="D197" s="151" t="s">
        <v>213</v>
      </c>
      <c r="E197" s="152" t="s">
        <v>1742</v>
      </c>
      <c r="F197" s="153" t="s">
        <v>1743</v>
      </c>
      <c r="G197" s="154" t="s">
        <v>582</v>
      </c>
      <c r="H197" s="155">
        <v>5</v>
      </c>
      <c r="I197" s="156"/>
      <c r="J197" s="155">
        <f t="shared" si="20"/>
        <v>0</v>
      </c>
      <c r="K197" s="157"/>
      <c r="L197" s="33"/>
      <c r="M197" s="158" t="s">
        <v>1</v>
      </c>
      <c r="N197" s="159" t="s">
        <v>42</v>
      </c>
      <c r="O197" s="58"/>
      <c r="P197" s="160">
        <f t="shared" si="21"/>
        <v>0</v>
      </c>
      <c r="Q197" s="160">
        <v>0</v>
      </c>
      <c r="R197" s="160">
        <f t="shared" si="22"/>
        <v>0</v>
      </c>
      <c r="S197" s="160">
        <v>0</v>
      </c>
      <c r="T197" s="161">
        <f t="shared" si="23"/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2" t="s">
        <v>315</v>
      </c>
      <c r="AT197" s="162" t="s">
        <v>213</v>
      </c>
      <c r="AU197" s="162" t="s">
        <v>89</v>
      </c>
      <c r="AY197" s="17" t="s">
        <v>211</v>
      </c>
      <c r="BE197" s="163">
        <f t="shared" si="24"/>
        <v>0</v>
      </c>
      <c r="BF197" s="163">
        <f t="shared" si="25"/>
        <v>0</v>
      </c>
      <c r="BG197" s="163">
        <f t="shared" si="26"/>
        <v>0</v>
      </c>
      <c r="BH197" s="163">
        <f t="shared" si="27"/>
        <v>0</v>
      </c>
      <c r="BI197" s="163">
        <f t="shared" si="28"/>
        <v>0</v>
      </c>
      <c r="BJ197" s="17" t="s">
        <v>89</v>
      </c>
      <c r="BK197" s="164">
        <f t="shared" si="29"/>
        <v>0</v>
      </c>
      <c r="BL197" s="17" t="s">
        <v>315</v>
      </c>
      <c r="BM197" s="162" t="s">
        <v>1567</v>
      </c>
    </row>
    <row r="198" spans="1:65" s="2" customFormat="1" ht="24.25" customHeight="1">
      <c r="A198" s="32"/>
      <c r="B198" s="150"/>
      <c r="C198" s="151" t="s">
        <v>432</v>
      </c>
      <c r="D198" s="151" t="s">
        <v>213</v>
      </c>
      <c r="E198" s="152" t="s">
        <v>1744</v>
      </c>
      <c r="F198" s="153" t="s">
        <v>1745</v>
      </c>
      <c r="G198" s="154" t="s">
        <v>1525</v>
      </c>
      <c r="H198" s="155">
        <v>1</v>
      </c>
      <c r="I198" s="156"/>
      <c r="J198" s="155">
        <f t="shared" si="20"/>
        <v>0</v>
      </c>
      <c r="K198" s="157"/>
      <c r="L198" s="33"/>
      <c r="M198" s="158" t="s">
        <v>1</v>
      </c>
      <c r="N198" s="159" t="s">
        <v>42</v>
      </c>
      <c r="O198" s="58"/>
      <c r="P198" s="160">
        <f t="shared" si="21"/>
        <v>0</v>
      </c>
      <c r="Q198" s="160">
        <v>0</v>
      </c>
      <c r="R198" s="160">
        <f t="shared" si="22"/>
        <v>0</v>
      </c>
      <c r="S198" s="160">
        <v>0</v>
      </c>
      <c r="T198" s="161">
        <f t="shared" si="23"/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2" t="s">
        <v>315</v>
      </c>
      <c r="AT198" s="162" t="s">
        <v>213</v>
      </c>
      <c r="AU198" s="162" t="s">
        <v>89</v>
      </c>
      <c r="AY198" s="17" t="s">
        <v>211</v>
      </c>
      <c r="BE198" s="163">
        <f t="shared" si="24"/>
        <v>0</v>
      </c>
      <c r="BF198" s="163">
        <f t="shared" si="25"/>
        <v>0</v>
      </c>
      <c r="BG198" s="163">
        <f t="shared" si="26"/>
        <v>0</v>
      </c>
      <c r="BH198" s="163">
        <f t="shared" si="27"/>
        <v>0</v>
      </c>
      <c r="BI198" s="163">
        <f t="shared" si="28"/>
        <v>0</v>
      </c>
      <c r="BJ198" s="17" t="s">
        <v>89</v>
      </c>
      <c r="BK198" s="164">
        <f t="shared" si="29"/>
        <v>0</v>
      </c>
      <c r="BL198" s="17" t="s">
        <v>315</v>
      </c>
      <c r="BM198" s="162" t="s">
        <v>1570</v>
      </c>
    </row>
    <row r="199" spans="1:65" s="2" customFormat="1" ht="14.5" customHeight="1">
      <c r="A199" s="32"/>
      <c r="B199" s="150"/>
      <c r="C199" s="151" t="s">
        <v>437</v>
      </c>
      <c r="D199" s="151" t="s">
        <v>213</v>
      </c>
      <c r="E199" s="152" t="s">
        <v>1746</v>
      </c>
      <c r="F199" s="153" t="s">
        <v>1747</v>
      </c>
      <c r="G199" s="154" t="s">
        <v>1525</v>
      </c>
      <c r="H199" s="155">
        <v>8</v>
      </c>
      <c r="I199" s="156"/>
      <c r="J199" s="155">
        <f t="shared" si="20"/>
        <v>0</v>
      </c>
      <c r="K199" s="157"/>
      <c r="L199" s="33"/>
      <c r="M199" s="158" t="s">
        <v>1</v>
      </c>
      <c r="N199" s="159" t="s">
        <v>42</v>
      </c>
      <c r="O199" s="58"/>
      <c r="P199" s="160">
        <f t="shared" si="21"/>
        <v>0</v>
      </c>
      <c r="Q199" s="160">
        <v>0</v>
      </c>
      <c r="R199" s="160">
        <f t="shared" si="22"/>
        <v>0</v>
      </c>
      <c r="S199" s="160">
        <v>0</v>
      </c>
      <c r="T199" s="161">
        <f t="shared" si="23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62" t="s">
        <v>315</v>
      </c>
      <c r="AT199" s="162" t="s">
        <v>213</v>
      </c>
      <c r="AU199" s="162" t="s">
        <v>89</v>
      </c>
      <c r="AY199" s="17" t="s">
        <v>211</v>
      </c>
      <c r="BE199" s="163">
        <f t="shared" si="24"/>
        <v>0</v>
      </c>
      <c r="BF199" s="163">
        <f t="shared" si="25"/>
        <v>0</v>
      </c>
      <c r="BG199" s="163">
        <f t="shared" si="26"/>
        <v>0</v>
      </c>
      <c r="BH199" s="163">
        <f t="shared" si="27"/>
        <v>0</v>
      </c>
      <c r="BI199" s="163">
        <f t="shared" si="28"/>
        <v>0</v>
      </c>
      <c r="BJ199" s="17" t="s">
        <v>89</v>
      </c>
      <c r="BK199" s="164">
        <f t="shared" si="29"/>
        <v>0</v>
      </c>
      <c r="BL199" s="17" t="s">
        <v>315</v>
      </c>
      <c r="BM199" s="162" t="s">
        <v>685</v>
      </c>
    </row>
    <row r="200" spans="1:65" s="2" customFormat="1" ht="14.5" customHeight="1">
      <c r="A200" s="32"/>
      <c r="B200" s="150"/>
      <c r="C200" s="151" t="s">
        <v>443</v>
      </c>
      <c r="D200" s="151" t="s">
        <v>213</v>
      </c>
      <c r="E200" s="152" t="s">
        <v>1748</v>
      </c>
      <c r="F200" s="153" t="s">
        <v>1749</v>
      </c>
      <c r="G200" s="154" t="s">
        <v>1525</v>
      </c>
      <c r="H200" s="155">
        <v>3</v>
      </c>
      <c r="I200" s="156"/>
      <c r="J200" s="155">
        <f t="shared" si="20"/>
        <v>0</v>
      </c>
      <c r="K200" s="157"/>
      <c r="L200" s="33"/>
      <c r="M200" s="158" t="s">
        <v>1</v>
      </c>
      <c r="N200" s="159" t="s">
        <v>42</v>
      </c>
      <c r="O200" s="58"/>
      <c r="P200" s="160">
        <f t="shared" si="21"/>
        <v>0</v>
      </c>
      <c r="Q200" s="160">
        <v>0</v>
      </c>
      <c r="R200" s="160">
        <f t="shared" si="22"/>
        <v>0</v>
      </c>
      <c r="S200" s="160">
        <v>0</v>
      </c>
      <c r="T200" s="161">
        <f t="shared" si="23"/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2" t="s">
        <v>315</v>
      </c>
      <c r="AT200" s="162" t="s">
        <v>213</v>
      </c>
      <c r="AU200" s="162" t="s">
        <v>89</v>
      </c>
      <c r="AY200" s="17" t="s">
        <v>211</v>
      </c>
      <c r="BE200" s="163">
        <f t="shared" si="24"/>
        <v>0</v>
      </c>
      <c r="BF200" s="163">
        <f t="shared" si="25"/>
        <v>0</v>
      </c>
      <c r="BG200" s="163">
        <f t="shared" si="26"/>
        <v>0</v>
      </c>
      <c r="BH200" s="163">
        <f t="shared" si="27"/>
        <v>0</v>
      </c>
      <c r="BI200" s="163">
        <f t="shared" si="28"/>
        <v>0</v>
      </c>
      <c r="BJ200" s="17" t="s">
        <v>89</v>
      </c>
      <c r="BK200" s="164">
        <f t="shared" si="29"/>
        <v>0</v>
      </c>
      <c r="BL200" s="17" t="s">
        <v>315</v>
      </c>
      <c r="BM200" s="162" t="s">
        <v>694</v>
      </c>
    </row>
    <row r="201" spans="1:65" s="2" customFormat="1" ht="14.5" customHeight="1">
      <c r="A201" s="32"/>
      <c r="B201" s="150"/>
      <c r="C201" s="151" t="s">
        <v>453</v>
      </c>
      <c r="D201" s="151" t="s">
        <v>213</v>
      </c>
      <c r="E201" s="152" t="s">
        <v>1750</v>
      </c>
      <c r="F201" s="153" t="s">
        <v>1751</v>
      </c>
      <c r="G201" s="154" t="s">
        <v>1525</v>
      </c>
      <c r="H201" s="155">
        <v>11</v>
      </c>
      <c r="I201" s="156"/>
      <c r="J201" s="155">
        <f t="shared" si="20"/>
        <v>0</v>
      </c>
      <c r="K201" s="157"/>
      <c r="L201" s="33"/>
      <c r="M201" s="158" t="s">
        <v>1</v>
      </c>
      <c r="N201" s="159" t="s">
        <v>42</v>
      </c>
      <c r="O201" s="58"/>
      <c r="P201" s="160">
        <f t="shared" si="21"/>
        <v>0</v>
      </c>
      <c r="Q201" s="160">
        <v>0</v>
      </c>
      <c r="R201" s="160">
        <f t="shared" si="22"/>
        <v>0</v>
      </c>
      <c r="S201" s="160">
        <v>0</v>
      </c>
      <c r="T201" s="161">
        <f t="shared" si="23"/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62" t="s">
        <v>315</v>
      </c>
      <c r="AT201" s="162" t="s">
        <v>213</v>
      </c>
      <c r="AU201" s="162" t="s">
        <v>89</v>
      </c>
      <c r="AY201" s="17" t="s">
        <v>211</v>
      </c>
      <c r="BE201" s="163">
        <f t="shared" si="24"/>
        <v>0</v>
      </c>
      <c r="BF201" s="163">
        <f t="shared" si="25"/>
        <v>0</v>
      </c>
      <c r="BG201" s="163">
        <f t="shared" si="26"/>
        <v>0</v>
      </c>
      <c r="BH201" s="163">
        <f t="shared" si="27"/>
        <v>0</v>
      </c>
      <c r="BI201" s="163">
        <f t="shared" si="28"/>
        <v>0</v>
      </c>
      <c r="BJ201" s="17" t="s">
        <v>89</v>
      </c>
      <c r="BK201" s="164">
        <f t="shared" si="29"/>
        <v>0</v>
      </c>
      <c r="BL201" s="17" t="s">
        <v>315</v>
      </c>
      <c r="BM201" s="162" t="s">
        <v>705</v>
      </c>
    </row>
    <row r="202" spans="1:65" s="2" customFormat="1" ht="24.25" customHeight="1">
      <c r="A202" s="32"/>
      <c r="B202" s="150"/>
      <c r="C202" s="151" t="s">
        <v>458</v>
      </c>
      <c r="D202" s="151" t="s">
        <v>213</v>
      </c>
      <c r="E202" s="152" t="s">
        <v>1752</v>
      </c>
      <c r="F202" s="153" t="s">
        <v>1753</v>
      </c>
      <c r="G202" s="154" t="s">
        <v>1525</v>
      </c>
      <c r="H202" s="155">
        <v>1</v>
      </c>
      <c r="I202" s="156"/>
      <c r="J202" s="155">
        <f t="shared" si="20"/>
        <v>0</v>
      </c>
      <c r="K202" s="157"/>
      <c r="L202" s="33"/>
      <c r="M202" s="158" t="s">
        <v>1</v>
      </c>
      <c r="N202" s="159" t="s">
        <v>42</v>
      </c>
      <c r="O202" s="58"/>
      <c r="P202" s="160">
        <f t="shared" si="21"/>
        <v>0</v>
      </c>
      <c r="Q202" s="160">
        <v>7.5000000000000002E-4</v>
      </c>
      <c r="R202" s="160">
        <f t="shared" si="22"/>
        <v>7.5000000000000002E-4</v>
      </c>
      <c r="S202" s="160">
        <v>0</v>
      </c>
      <c r="T202" s="161">
        <f t="shared" si="23"/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62" t="s">
        <v>315</v>
      </c>
      <c r="AT202" s="162" t="s">
        <v>213</v>
      </c>
      <c r="AU202" s="162" t="s">
        <v>89</v>
      </c>
      <c r="AY202" s="17" t="s">
        <v>211</v>
      </c>
      <c r="BE202" s="163">
        <f t="shared" si="24"/>
        <v>0</v>
      </c>
      <c r="BF202" s="163">
        <f t="shared" si="25"/>
        <v>0</v>
      </c>
      <c r="BG202" s="163">
        <f t="shared" si="26"/>
        <v>0</v>
      </c>
      <c r="BH202" s="163">
        <f t="shared" si="27"/>
        <v>0</v>
      </c>
      <c r="BI202" s="163">
        <f t="shared" si="28"/>
        <v>0</v>
      </c>
      <c r="BJ202" s="17" t="s">
        <v>89</v>
      </c>
      <c r="BK202" s="164">
        <f t="shared" si="29"/>
        <v>0</v>
      </c>
      <c r="BL202" s="17" t="s">
        <v>315</v>
      </c>
      <c r="BM202" s="162" t="s">
        <v>713</v>
      </c>
    </row>
    <row r="203" spans="1:65" s="2" customFormat="1" ht="14.5" customHeight="1">
      <c r="A203" s="32"/>
      <c r="B203" s="150"/>
      <c r="C203" s="151" t="s">
        <v>463</v>
      </c>
      <c r="D203" s="151" t="s">
        <v>213</v>
      </c>
      <c r="E203" s="152" t="s">
        <v>1754</v>
      </c>
      <c r="F203" s="153" t="s">
        <v>1755</v>
      </c>
      <c r="G203" s="154" t="s">
        <v>1525</v>
      </c>
      <c r="H203" s="155">
        <v>7</v>
      </c>
      <c r="I203" s="156"/>
      <c r="J203" s="155">
        <f t="shared" si="20"/>
        <v>0</v>
      </c>
      <c r="K203" s="157"/>
      <c r="L203" s="33"/>
      <c r="M203" s="158" t="s">
        <v>1</v>
      </c>
      <c r="N203" s="159" t="s">
        <v>42</v>
      </c>
      <c r="O203" s="58"/>
      <c r="P203" s="160">
        <f t="shared" si="21"/>
        <v>0</v>
      </c>
      <c r="Q203" s="160">
        <v>2.3000000000000001E-4</v>
      </c>
      <c r="R203" s="160">
        <f t="shared" si="22"/>
        <v>1.6100000000000001E-3</v>
      </c>
      <c r="S203" s="160">
        <v>0</v>
      </c>
      <c r="T203" s="161">
        <f t="shared" si="23"/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2" t="s">
        <v>315</v>
      </c>
      <c r="AT203" s="162" t="s">
        <v>213</v>
      </c>
      <c r="AU203" s="162" t="s">
        <v>89</v>
      </c>
      <c r="AY203" s="17" t="s">
        <v>211</v>
      </c>
      <c r="BE203" s="163">
        <f t="shared" si="24"/>
        <v>0</v>
      </c>
      <c r="BF203" s="163">
        <f t="shared" si="25"/>
        <v>0</v>
      </c>
      <c r="BG203" s="163">
        <f t="shared" si="26"/>
        <v>0</v>
      </c>
      <c r="BH203" s="163">
        <f t="shared" si="27"/>
        <v>0</v>
      </c>
      <c r="BI203" s="163">
        <f t="shared" si="28"/>
        <v>0</v>
      </c>
      <c r="BJ203" s="17" t="s">
        <v>89</v>
      </c>
      <c r="BK203" s="164">
        <f t="shared" si="29"/>
        <v>0</v>
      </c>
      <c r="BL203" s="17" t="s">
        <v>315</v>
      </c>
      <c r="BM203" s="162" t="s">
        <v>723</v>
      </c>
    </row>
    <row r="204" spans="1:65" s="2" customFormat="1" ht="14.5" customHeight="1">
      <c r="A204" s="32"/>
      <c r="B204" s="150"/>
      <c r="C204" s="151" t="s">
        <v>468</v>
      </c>
      <c r="D204" s="151" t="s">
        <v>213</v>
      </c>
      <c r="E204" s="152" t="s">
        <v>1756</v>
      </c>
      <c r="F204" s="153" t="s">
        <v>1757</v>
      </c>
      <c r="G204" s="154" t="s">
        <v>1525</v>
      </c>
      <c r="H204" s="155">
        <v>1</v>
      </c>
      <c r="I204" s="156"/>
      <c r="J204" s="155">
        <f t="shared" si="20"/>
        <v>0</v>
      </c>
      <c r="K204" s="157"/>
      <c r="L204" s="33"/>
      <c r="M204" s="158" t="s">
        <v>1</v>
      </c>
      <c r="N204" s="159" t="s">
        <v>42</v>
      </c>
      <c r="O204" s="58"/>
      <c r="P204" s="160">
        <f t="shared" si="21"/>
        <v>0</v>
      </c>
      <c r="Q204" s="160">
        <v>5.5000000000000003E-4</v>
      </c>
      <c r="R204" s="160">
        <f t="shared" si="22"/>
        <v>5.5000000000000003E-4</v>
      </c>
      <c r="S204" s="160">
        <v>0</v>
      </c>
      <c r="T204" s="161">
        <f t="shared" si="23"/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62" t="s">
        <v>315</v>
      </c>
      <c r="AT204" s="162" t="s">
        <v>213</v>
      </c>
      <c r="AU204" s="162" t="s">
        <v>89</v>
      </c>
      <c r="AY204" s="17" t="s">
        <v>211</v>
      </c>
      <c r="BE204" s="163">
        <f t="shared" si="24"/>
        <v>0</v>
      </c>
      <c r="BF204" s="163">
        <f t="shared" si="25"/>
        <v>0</v>
      </c>
      <c r="BG204" s="163">
        <f t="shared" si="26"/>
        <v>0</v>
      </c>
      <c r="BH204" s="163">
        <f t="shared" si="27"/>
        <v>0</v>
      </c>
      <c r="BI204" s="163">
        <f t="shared" si="28"/>
        <v>0</v>
      </c>
      <c r="BJ204" s="17" t="s">
        <v>89</v>
      </c>
      <c r="BK204" s="164">
        <f t="shared" si="29"/>
        <v>0</v>
      </c>
      <c r="BL204" s="17" t="s">
        <v>315</v>
      </c>
      <c r="BM204" s="162" t="s">
        <v>734</v>
      </c>
    </row>
    <row r="205" spans="1:65" s="2" customFormat="1" ht="14.5" customHeight="1">
      <c r="A205" s="32"/>
      <c r="B205" s="150"/>
      <c r="C205" s="151" t="s">
        <v>473</v>
      </c>
      <c r="D205" s="151" t="s">
        <v>213</v>
      </c>
      <c r="E205" s="152" t="s">
        <v>1758</v>
      </c>
      <c r="F205" s="153" t="s">
        <v>1759</v>
      </c>
      <c r="G205" s="154" t="s">
        <v>1525</v>
      </c>
      <c r="H205" s="155">
        <v>1</v>
      </c>
      <c r="I205" s="156"/>
      <c r="J205" s="155">
        <f t="shared" si="20"/>
        <v>0</v>
      </c>
      <c r="K205" s="157"/>
      <c r="L205" s="33"/>
      <c r="M205" s="158" t="s">
        <v>1</v>
      </c>
      <c r="N205" s="159" t="s">
        <v>42</v>
      </c>
      <c r="O205" s="58"/>
      <c r="P205" s="160">
        <f t="shared" si="21"/>
        <v>0</v>
      </c>
      <c r="Q205" s="160">
        <v>3.0000000000000001E-5</v>
      </c>
      <c r="R205" s="160">
        <f t="shared" si="22"/>
        <v>3.0000000000000001E-5</v>
      </c>
      <c r="S205" s="160">
        <v>0</v>
      </c>
      <c r="T205" s="161">
        <f t="shared" si="23"/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2" t="s">
        <v>315</v>
      </c>
      <c r="AT205" s="162" t="s">
        <v>213</v>
      </c>
      <c r="AU205" s="162" t="s">
        <v>89</v>
      </c>
      <c r="AY205" s="17" t="s">
        <v>211</v>
      </c>
      <c r="BE205" s="163">
        <f t="shared" si="24"/>
        <v>0</v>
      </c>
      <c r="BF205" s="163">
        <f t="shared" si="25"/>
        <v>0</v>
      </c>
      <c r="BG205" s="163">
        <f t="shared" si="26"/>
        <v>0</v>
      </c>
      <c r="BH205" s="163">
        <f t="shared" si="27"/>
        <v>0</v>
      </c>
      <c r="BI205" s="163">
        <f t="shared" si="28"/>
        <v>0</v>
      </c>
      <c r="BJ205" s="17" t="s">
        <v>89</v>
      </c>
      <c r="BK205" s="164">
        <f t="shared" si="29"/>
        <v>0</v>
      </c>
      <c r="BL205" s="17" t="s">
        <v>315</v>
      </c>
      <c r="BM205" s="162" t="s">
        <v>748</v>
      </c>
    </row>
    <row r="206" spans="1:65" s="2" customFormat="1" ht="14.5" customHeight="1">
      <c r="A206" s="32"/>
      <c r="B206" s="150"/>
      <c r="C206" s="151" t="s">
        <v>478</v>
      </c>
      <c r="D206" s="151" t="s">
        <v>213</v>
      </c>
      <c r="E206" s="152" t="s">
        <v>1760</v>
      </c>
      <c r="F206" s="153" t="s">
        <v>1761</v>
      </c>
      <c r="G206" s="154" t="s">
        <v>582</v>
      </c>
      <c r="H206" s="155">
        <v>35</v>
      </c>
      <c r="I206" s="156"/>
      <c r="J206" s="155">
        <f t="shared" si="20"/>
        <v>0</v>
      </c>
      <c r="K206" s="157"/>
      <c r="L206" s="33"/>
      <c r="M206" s="158" t="s">
        <v>1</v>
      </c>
      <c r="N206" s="159" t="s">
        <v>42</v>
      </c>
      <c r="O206" s="58"/>
      <c r="P206" s="160">
        <f t="shared" si="21"/>
        <v>0</v>
      </c>
      <c r="Q206" s="160">
        <v>0</v>
      </c>
      <c r="R206" s="160">
        <f t="shared" si="22"/>
        <v>0</v>
      </c>
      <c r="S206" s="160">
        <v>0</v>
      </c>
      <c r="T206" s="161">
        <f t="shared" si="23"/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2" t="s">
        <v>315</v>
      </c>
      <c r="AT206" s="162" t="s">
        <v>213</v>
      </c>
      <c r="AU206" s="162" t="s">
        <v>89</v>
      </c>
      <c r="AY206" s="17" t="s">
        <v>211</v>
      </c>
      <c r="BE206" s="163">
        <f t="shared" si="24"/>
        <v>0</v>
      </c>
      <c r="BF206" s="163">
        <f t="shared" si="25"/>
        <v>0</v>
      </c>
      <c r="BG206" s="163">
        <f t="shared" si="26"/>
        <v>0</v>
      </c>
      <c r="BH206" s="163">
        <f t="shared" si="27"/>
        <v>0</v>
      </c>
      <c r="BI206" s="163">
        <f t="shared" si="28"/>
        <v>0</v>
      </c>
      <c r="BJ206" s="17" t="s">
        <v>89</v>
      </c>
      <c r="BK206" s="164">
        <f t="shared" si="29"/>
        <v>0</v>
      </c>
      <c r="BL206" s="17" t="s">
        <v>315</v>
      </c>
      <c r="BM206" s="162" t="s">
        <v>761</v>
      </c>
    </row>
    <row r="207" spans="1:65" s="2" customFormat="1" ht="14.5" customHeight="1">
      <c r="A207" s="32"/>
      <c r="B207" s="150"/>
      <c r="C207" s="151" t="s">
        <v>483</v>
      </c>
      <c r="D207" s="151" t="s">
        <v>213</v>
      </c>
      <c r="E207" s="152" t="s">
        <v>1762</v>
      </c>
      <c r="F207" s="153" t="s">
        <v>1763</v>
      </c>
      <c r="G207" s="154" t="s">
        <v>582</v>
      </c>
      <c r="H207" s="155">
        <v>75</v>
      </c>
      <c r="I207" s="156"/>
      <c r="J207" s="155">
        <f t="shared" si="20"/>
        <v>0</v>
      </c>
      <c r="K207" s="157"/>
      <c r="L207" s="33"/>
      <c r="M207" s="158" t="s">
        <v>1</v>
      </c>
      <c r="N207" s="159" t="s">
        <v>42</v>
      </c>
      <c r="O207" s="58"/>
      <c r="P207" s="160">
        <f t="shared" si="21"/>
        <v>0</v>
      </c>
      <c r="Q207" s="160">
        <v>0</v>
      </c>
      <c r="R207" s="160">
        <f t="shared" si="22"/>
        <v>0</v>
      </c>
      <c r="S207" s="160">
        <v>0</v>
      </c>
      <c r="T207" s="161">
        <f t="shared" si="23"/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2" t="s">
        <v>315</v>
      </c>
      <c r="AT207" s="162" t="s">
        <v>213</v>
      </c>
      <c r="AU207" s="162" t="s">
        <v>89</v>
      </c>
      <c r="AY207" s="17" t="s">
        <v>211</v>
      </c>
      <c r="BE207" s="163">
        <f t="shared" si="24"/>
        <v>0</v>
      </c>
      <c r="BF207" s="163">
        <f t="shared" si="25"/>
        <v>0</v>
      </c>
      <c r="BG207" s="163">
        <f t="shared" si="26"/>
        <v>0</v>
      </c>
      <c r="BH207" s="163">
        <f t="shared" si="27"/>
        <v>0</v>
      </c>
      <c r="BI207" s="163">
        <f t="shared" si="28"/>
        <v>0</v>
      </c>
      <c r="BJ207" s="17" t="s">
        <v>89</v>
      </c>
      <c r="BK207" s="164">
        <f t="shared" si="29"/>
        <v>0</v>
      </c>
      <c r="BL207" s="17" t="s">
        <v>315</v>
      </c>
      <c r="BM207" s="162" t="s">
        <v>773</v>
      </c>
    </row>
    <row r="208" spans="1:65" s="2" customFormat="1" ht="14.5" customHeight="1">
      <c r="A208" s="32"/>
      <c r="B208" s="150"/>
      <c r="C208" s="151" t="s">
        <v>490</v>
      </c>
      <c r="D208" s="151" t="s">
        <v>213</v>
      </c>
      <c r="E208" s="152" t="s">
        <v>1764</v>
      </c>
      <c r="F208" s="153" t="s">
        <v>1765</v>
      </c>
      <c r="G208" s="154" t="s">
        <v>582</v>
      </c>
      <c r="H208" s="155">
        <v>20</v>
      </c>
      <c r="I208" s="156"/>
      <c r="J208" s="155">
        <f t="shared" si="20"/>
        <v>0</v>
      </c>
      <c r="K208" s="157"/>
      <c r="L208" s="33"/>
      <c r="M208" s="158" t="s">
        <v>1</v>
      </c>
      <c r="N208" s="159" t="s">
        <v>42</v>
      </c>
      <c r="O208" s="58"/>
      <c r="P208" s="160">
        <f t="shared" si="21"/>
        <v>0</v>
      </c>
      <c r="Q208" s="160">
        <v>0</v>
      </c>
      <c r="R208" s="160">
        <f t="shared" si="22"/>
        <v>0</v>
      </c>
      <c r="S208" s="160">
        <v>0</v>
      </c>
      <c r="T208" s="161">
        <f t="shared" si="23"/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62" t="s">
        <v>315</v>
      </c>
      <c r="AT208" s="162" t="s">
        <v>213</v>
      </c>
      <c r="AU208" s="162" t="s">
        <v>89</v>
      </c>
      <c r="AY208" s="17" t="s">
        <v>211</v>
      </c>
      <c r="BE208" s="163">
        <f t="shared" si="24"/>
        <v>0</v>
      </c>
      <c r="BF208" s="163">
        <f t="shared" si="25"/>
        <v>0</v>
      </c>
      <c r="BG208" s="163">
        <f t="shared" si="26"/>
        <v>0</v>
      </c>
      <c r="BH208" s="163">
        <f t="shared" si="27"/>
        <v>0</v>
      </c>
      <c r="BI208" s="163">
        <f t="shared" si="28"/>
        <v>0</v>
      </c>
      <c r="BJ208" s="17" t="s">
        <v>89</v>
      </c>
      <c r="BK208" s="164">
        <f t="shared" si="29"/>
        <v>0</v>
      </c>
      <c r="BL208" s="17" t="s">
        <v>315</v>
      </c>
      <c r="BM208" s="162" t="s">
        <v>784</v>
      </c>
    </row>
    <row r="209" spans="1:65" s="2" customFormat="1" ht="14.5" customHeight="1">
      <c r="A209" s="32"/>
      <c r="B209" s="150"/>
      <c r="C209" s="151" t="s">
        <v>497</v>
      </c>
      <c r="D209" s="151" t="s">
        <v>213</v>
      </c>
      <c r="E209" s="152" t="s">
        <v>1766</v>
      </c>
      <c r="F209" s="153" t="s">
        <v>1767</v>
      </c>
      <c r="G209" s="154" t="s">
        <v>1525</v>
      </c>
      <c r="H209" s="155">
        <v>1</v>
      </c>
      <c r="I209" s="156"/>
      <c r="J209" s="155">
        <f t="shared" si="20"/>
        <v>0</v>
      </c>
      <c r="K209" s="157"/>
      <c r="L209" s="33"/>
      <c r="M209" s="158" t="s">
        <v>1</v>
      </c>
      <c r="N209" s="159" t="s">
        <v>42</v>
      </c>
      <c r="O209" s="58"/>
      <c r="P209" s="160">
        <f t="shared" si="21"/>
        <v>0</v>
      </c>
      <c r="Q209" s="160">
        <v>0</v>
      </c>
      <c r="R209" s="160">
        <f t="shared" si="22"/>
        <v>0</v>
      </c>
      <c r="S209" s="160">
        <v>0</v>
      </c>
      <c r="T209" s="161">
        <f t="shared" si="23"/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62" t="s">
        <v>315</v>
      </c>
      <c r="AT209" s="162" t="s">
        <v>213</v>
      </c>
      <c r="AU209" s="162" t="s">
        <v>89</v>
      </c>
      <c r="AY209" s="17" t="s">
        <v>211</v>
      </c>
      <c r="BE209" s="163">
        <f t="shared" si="24"/>
        <v>0</v>
      </c>
      <c r="BF209" s="163">
        <f t="shared" si="25"/>
        <v>0</v>
      </c>
      <c r="BG209" s="163">
        <f t="shared" si="26"/>
        <v>0</v>
      </c>
      <c r="BH209" s="163">
        <f t="shared" si="27"/>
        <v>0</v>
      </c>
      <c r="BI209" s="163">
        <f t="shared" si="28"/>
        <v>0</v>
      </c>
      <c r="BJ209" s="17" t="s">
        <v>89</v>
      </c>
      <c r="BK209" s="164">
        <f t="shared" si="29"/>
        <v>0</v>
      </c>
      <c r="BL209" s="17" t="s">
        <v>315</v>
      </c>
      <c r="BM209" s="162" t="s">
        <v>794</v>
      </c>
    </row>
    <row r="210" spans="1:65" s="2" customFormat="1" ht="14.5" customHeight="1">
      <c r="A210" s="32"/>
      <c r="B210" s="150"/>
      <c r="C210" s="151" t="s">
        <v>501</v>
      </c>
      <c r="D210" s="151" t="s">
        <v>213</v>
      </c>
      <c r="E210" s="152" t="s">
        <v>1768</v>
      </c>
      <c r="F210" s="153" t="s">
        <v>1769</v>
      </c>
      <c r="G210" s="154" t="s">
        <v>1525</v>
      </c>
      <c r="H210" s="155">
        <v>4</v>
      </c>
      <c r="I210" s="156"/>
      <c r="J210" s="155">
        <f t="shared" si="20"/>
        <v>0</v>
      </c>
      <c r="K210" s="157"/>
      <c r="L210" s="33"/>
      <c r="M210" s="158" t="s">
        <v>1</v>
      </c>
      <c r="N210" s="159" t="s">
        <v>42</v>
      </c>
      <c r="O210" s="58"/>
      <c r="P210" s="160">
        <f t="shared" si="21"/>
        <v>0</v>
      </c>
      <c r="Q210" s="160">
        <v>0</v>
      </c>
      <c r="R210" s="160">
        <f t="shared" si="22"/>
        <v>0</v>
      </c>
      <c r="S210" s="160">
        <v>0</v>
      </c>
      <c r="T210" s="161">
        <f t="shared" si="23"/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62" t="s">
        <v>315</v>
      </c>
      <c r="AT210" s="162" t="s">
        <v>213</v>
      </c>
      <c r="AU210" s="162" t="s">
        <v>89</v>
      </c>
      <c r="AY210" s="17" t="s">
        <v>211</v>
      </c>
      <c r="BE210" s="163">
        <f t="shared" si="24"/>
        <v>0</v>
      </c>
      <c r="BF210" s="163">
        <f t="shared" si="25"/>
        <v>0</v>
      </c>
      <c r="BG210" s="163">
        <f t="shared" si="26"/>
        <v>0</v>
      </c>
      <c r="BH210" s="163">
        <f t="shared" si="27"/>
        <v>0</v>
      </c>
      <c r="BI210" s="163">
        <f t="shared" si="28"/>
        <v>0</v>
      </c>
      <c r="BJ210" s="17" t="s">
        <v>89</v>
      </c>
      <c r="BK210" s="164">
        <f t="shared" si="29"/>
        <v>0</v>
      </c>
      <c r="BL210" s="17" t="s">
        <v>315</v>
      </c>
      <c r="BM210" s="162" t="s">
        <v>807</v>
      </c>
    </row>
    <row r="211" spans="1:65" s="2" customFormat="1" ht="14.5" customHeight="1">
      <c r="A211" s="32"/>
      <c r="B211" s="150"/>
      <c r="C211" s="151" t="s">
        <v>506</v>
      </c>
      <c r="D211" s="151" t="s">
        <v>213</v>
      </c>
      <c r="E211" s="152" t="s">
        <v>1770</v>
      </c>
      <c r="F211" s="153" t="s">
        <v>1771</v>
      </c>
      <c r="G211" s="154" t="s">
        <v>1525</v>
      </c>
      <c r="H211" s="155">
        <v>2</v>
      </c>
      <c r="I211" s="156"/>
      <c r="J211" s="155">
        <f t="shared" si="20"/>
        <v>0</v>
      </c>
      <c r="K211" s="157"/>
      <c r="L211" s="33"/>
      <c r="M211" s="158" t="s">
        <v>1</v>
      </c>
      <c r="N211" s="159" t="s">
        <v>42</v>
      </c>
      <c r="O211" s="58"/>
      <c r="P211" s="160">
        <f t="shared" si="21"/>
        <v>0</v>
      </c>
      <c r="Q211" s="160">
        <v>0</v>
      </c>
      <c r="R211" s="160">
        <f t="shared" si="22"/>
        <v>0</v>
      </c>
      <c r="S211" s="160">
        <v>0</v>
      </c>
      <c r="T211" s="161">
        <f t="shared" si="23"/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62" t="s">
        <v>315</v>
      </c>
      <c r="AT211" s="162" t="s">
        <v>213</v>
      </c>
      <c r="AU211" s="162" t="s">
        <v>89</v>
      </c>
      <c r="AY211" s="17" t="s">
        <v>211</v>
      </c>
      <c r="BE211" s="163">
        <f t="shared" si="24"/>
        <v>0</v>
      </c>
      <c r="BF211" s="163">
        <f t="shared" si="25"/>
        <v>0</v>
      </c>
      <c r="BG211" s="163">
        <f t="shared" si="26"/>
        <v>0</v>
      </c>
      <c r="BH211" s="163">
        <f t="shared" si="27"/>
        <v>0</v>
      </c>
      <c r="BI211" s="163">
        <f t="shared" si="28"/>
        <v>0</v>
      </c>
      <c r="BJ211" s="17" t="s">
        <v>89</v>
      </c>
      <c r="BK211" s="164">
        <f t="shared" si="29"/>
        <v>0</v>
      </c>
      <c r="BL211" s="17" t="s">
        <v>315</v>
      </c>
      <c r="BM211" s="162" t="s">
        <v>816</v>
      </c>
    </row>
    <row r="212" spans="1:65" s="2" customFormat="1" ht="14.5" customHeight="1">
      <c r="A212" s="32"/>
      <c r="B212" s="150"/>
      <c r="C212" s="151" t="s">
        <v>513</v>
      </c>
      <c r="D212" s="151" t="s">
        <v>213</v>
      </c>
      <c r="E212" s="152" t="s">
        <v>1772</v>
      </c>
      <c r="F212" s="153" t="s">
        <v>1773</v>
      </c>
      <c r="G212" s="154" t="s">
        <v>1454</v>
      </c>
      <c r="H212" s="155">
        <v>120</v>
      </c>
      <c r="I212" s="156"/>
      <c r="J212" s="155">
        <f t="shared" si="20"/>
        <v>0</v>
      </c>
      <c r="K212" s="157"/>
      <c r="L212" s="33"/>
      <c r="M212" s="158" t="s">
        <v>1</v>
      </c>
      <c r="N212" s="159" t="s">
        <v>42</v>
      </c>
      <c r="O212" s="58"/>
      <c r="P212" s="160">
        <f t="shared" si="21"/>
        <v>0</v>
      </c>
      <c r="Q212" s="160">
        <v>0</v>
      </c>
      <c r="R212" s="160">
        <f t="shared" si="22"/>
        <v>0</v>
      </c>
      <c r="S212" s="160">
        <v>0</v>
      </c>
      <c r="T212" s="161">
        <f t="shared" si="23"/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62" t="s">
        <v>315</v>
      </c>
      <c r="AT212" s="162" t="s">
        <v>213</v>
      </c>
      <c r="AU212" s="162" t="s">
        <v>89</v>
      </c>
      <c r="AY212" s="17" t="s">
        <v>211</v>
      </c>
      <c r="BE212" s="163">
        <f t="shared" si="24"/>
        <v>0</v>
      </c>
      <c r="BF212" s="163">
        <f t="shared" si="25"/>
        <v>0</v>
      </c>
      <c r="BG212" s="163">
        <f t="shared" si="26"/>
        <v>0</v>
      </c>
      <c r="BH212" s="163">
        <f t="shared" si="27"/>
        <v>0</v>
      </c>
      <c r="BI212" s="163">
        <f t="shared" si="28"/>
        <v>0</v>
      </c>
      <c r="BJ212" s="17" t="s">
        <v>89</v>
      </c>
      <c r="BK212" s="164">
        <f t="shared" si="29"/>
        <v>0</v>
      </c>
      <c r="BL212" s="17" t="s">
        <v>315</v>
      </c>
      <c r="BM212" s="162" t="s">
        <v>825</v>
      </c>
    </row>
    <row r="213" spans="1:65" s="2" customFormat="1" ht="14.5" customHeight="1">
      <c r="A213" s="32"/>
      <c r="B213" s="150"/>
      <c r="C213" s="151" t="s">
        <v>521</v>
      </c>
      <c r="D213" s="151" t="s">
        <v>213</v>
      </c>
      <c r="E213" s="152" t="s">
        <v>1774</v>
      </c>
      <c r="F213" s="153" t="s">
        <v>1775</v>
      </c>
      <c r="G213" s="154" t="s">
        <v>135</v>
      </c>
      <c r="H213" s="155">
        <v>1</v>
      </c>
      <c r="I213" s="156"/>
      <c r="J213" s="155">
        <f t="shared" si="20"/>
        <v>0</v>
      </c>
      <c r="K213" s="157"/>
      <c r="L213" s="33"/>
      <c r="M213" s="158" t="s">
        <v>1</v>
      </c>
      <c r="N213" s="159" t="s">
        <v>42</v>
      </c>
      <c r="O213" s="58"/>
      <c r="P213" s="160">
        <f t="shared" si="21"/>
        <v>0</v>
      </c>
      <c r="Q213" s="160">
        <v>0</v>
      </c>
      <c r="R213" s="160">
        <f t="shared" si="22"/>
        <v>0</v>
      </c>
      <c r="S213" s="160">
        <v>0</v>
      </c>
      <c r="T213" s="161">
        <f t="shared" si="23"/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2" t="s">
        <v>315</v>
      </c>
      <c r="AT213" s="162" t="s">
        <v>213</v>
      </c>
      <c r="AU213" s="162" t="s">
        <v>89</v>
      </c>
      <c r="AY213" s="17" t="s">
        <v>211</v>
      </c>
      <c r="BE213" s="163">
        <f t="shared" si="24"/>
        <v>0</v>
      </c>
      <c r="BF213" s="163">
        <f t="shared" si="25"/>
        <v>0</v>
      </c>
      <c r="BG213" s="163">
        <f t="shared" si="26"/>
        <v>0</v>
      </c>
      <c r="BH213" s="163">
        <f t="shared" si="27"/>
        <v>0</v>
      </c>
      <c r="BI213" s="163">
        <f t="shared" si="28"/>
        <v>0</v>
      </c>
      <c r="BJ213" s="17" t="s">
        <v>89</v>
      </c>
      <c r="BK213" s="164">
        <f t="shared" si="29"/>
        <v>0</v>
      </c>
      <c r="BL213" s="17" t="s">
        <v>315</v>
      </c>
      <c r="BM213" s="162" t="s">
        <v>835</v>
      </c>
    </row>
    <row r="214" spans="1:65" s="2" customFormat="1" ht="14.5" customHeight="1">
      <c r="A214" s="32"/>
      <c r="B214" s="150"/>
      <c r="C214" s="151" t="s">
        <v>531</v>
      </c>
      <c r="D214" s="151" t="s">
        <v>213</v>
      </c>
      <c r="E214" s="152" t="s">
        <v>1776</v>
      </c>
      <c r="F214" s="153" t="s">
        <v>1777</v>
      </c>
      <c r="G214" s="154" t="s">
        <v>135</v>
      </c>
      <c r="H214" s="155">
        <v>2</v>
      </c>
      <c r="I214" s="156"/>
      <c r="J214" s="155">
        <f t="shared" si="20"/>
        <v>0</v>
      </c>
      <c r="K214" s="157"/>
      <c r="L214" s="33"/>
      <c r="M214" s="158" t="s">
        <v>1</v>
      </c>
      <c r="N214" s="159" t="s">
        <v>42</v>
      </c>
      <c r="O214" s="58"/>
      <c r="P214" s="160">
        <f t="shared" si="21"/>
        <v>0</v>
      </c>
      <c r="Q214" s="160">
        <v>0</v>
      </c>
      <c r="R214" s="160">
        <f t="shared" si="22"/>
        <v>0</v>
      </c>
      <c r="S214" s="160">
        <v>0</v>
      </c>
      <c r="T214" s="161">
        <f t="shared" si="23"/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62" t="s">
        <v>315</v>
      </c>
      <c r="AT214" s="162" t="s">
        <v>213</v>
      </c>
      <c r="AU214" s="162" t="s">
        <v>89</v>
      </c>
      <c r="AY214" s="17" t="s">
        <v>211</v>
      </c>
      <c r="BE214" s="163">
        <f t="shared" si="24"/>
        <v>0</v>
      </c>
      <c r="BF214" s="163">
        <f t="shared" si="25"/>
        <v>0</v>
      </c>
      <c r="BG214" s="163">
        <f t="shared" si="26"/>
        <v>0</v>
      </c>
      <c r="BH214" s="163">
        <f t="shared" si="27"/>
        <v>0</v>
      </c>
      <c r="BI214" s="163">
        <f t="shared" si="28"/>
        <v>0</v>
      </c>
      <c r="BJ214" s="17" t="s">
        <v>89</v>
      </c>
      <c r="BK214" s="164">
        <f t="shared" si="29"/>
        <v>0</v>
      </c>
      <c r="BL214" s="17" t="s">
        <v>315</v>
      </c>
      <c r="BM214" s="162" t="s">
        <v>848</v>
      </c>
    </row>
    <row r="215" spans="1:65" s="2" customFormat="1" ht="14.5" customHeight="1">
      <c r="A215" s="32"/>
      <c r="B215" s="150"/>
      <c r="C215" s="151" t="s">
        <v>535</v>
      </c>
      <c r="D215" s="151" t="s">
        <v>213</v>
      </c>
      <c r="E215" s="152" t="s">
        <v>1778</v>
      </c>
      <c r="F215" s="153" t="s">
        <v>1779</v>
      </c>
      <c r="G215" s="154" t="s">
        <v>216</v>
      </c>
      <c r="H215" s="155">
        <v>110</v>
      </c>
      <c r="I215" s="156"/>
      <c r="J215" s="155">
        <f t="shared" si="20"/>
        <v>0</v>
      </c>
      <c r="K215" s="157"/>
      <c r="L215" s="33"/>
      <c r="M215" s="158" t="s">
        <v>1</v>
      </c>
      <c r="N215" s="159" t="s">
        <v>42</v>
      </c>
      <c r="O215" s="58"/>
      <c r="P215" s="160">
        <f t="shared" si="21"/>
        <v>0</v>
      </c>
      <c r="Q215" s="160">
        <v>0</v>
      </c>
      <c r="R215" s="160">
        <f t="shared" si="22"/>
        <v>0</v>
      </c>
      <c r="S215" s="160">
        <v>0</v>
      </c>
      <c r="T215" s="161">
        <f t="shared" si="23"/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62" t="s">
        <v>315</v>
      </c>
      <c r="AT215" s="162" t="s">
        <v>213</v>
      </c>
      <c r="AU215" s="162" t="s">
        <v>89</v>
      </c>
      <c r="AY215" s="17" t="s">
        <v>211</v>
      </c>
      <c r="BE215" s="163">
        <f t="shared" si="24"/>
        <v>0</v>
      </c>
      <c r="BF215" s="163">
        <f t="shared" si="25"/>
        <v>0</v>
      </c>
      <c r="BG215" s="163">
        <f t="shared" si="26"/>
        <v>0</v>
      </c>
      <c r="BH215" s="163">
        <f t="shared" si="27"/>
        <v>0</v>
      </c>
      <c r="BI215" s="163">
        <f t="shared" si="28"/>
        <v>0</v>
      </c>
      <c r="BJ215" s="17" t="s">
        <v>89</v>
      </c>
      <c r="BK215" s="164">
        <f t="shared" si="29"/>
        <v>0</v>
      </c>
      <c r="BL215" s="17" t="s">
        <v>315</v>
      </c>
      <c r="BM215" s="162" t="s">
        <v>858</v>
      </c>
    </row>
    <row r="216" spans="1:65" s="2" customFormat="1" ht="24.25" customHeight="1">
      <c r="A216" s="32"/>
      <c r="B216" s="150"/>
      <c r="C216" s="151" t="s">
        <v>541</v>
      </c>
      <c r="D216" s="151" t="s">
        <v>213</v>
      </c>
      <c r="E216" s="152" t="s">
        <v>1780</v>
      </c>
      <c r="F216" s="153" t="s">
        <v>1781</v>
      </c>
      <c r="G216" s="154" t="s">
        <v>276</v>
      </c>
      <c r="H216" s="155">
        <v>9.1999999999999998E-2</v>
      </c>
      <c r="I216" s="156"/>
      <c r="J216" s="155">
        <f t="shared" si="20"/>
        <v>0</v>
      </c>
      <c r="K216" s="157"/>
      <c r="L216" s="33"/>
      <c r="M216" s="158" t="s">
        <v>1</v>
      </c>
      <c r="N216" s="159" t="s">
        <v>42</v>
      </c>
      <c r="O216" s="58"/>
      <c r="P216" s="160">
        <f t="shared" si="21"/>
        <v>0</v>
      </c>
      <c r="Q216" s="160">
        <v>0</v>
      </c>
      <c r="R216" s="160">
        <f t="shared" si="22"/>
        <v>0</v>
      </c>
      <c r="S216" s="160">
        <v>0</v>
      </c>
      <c r="T216" s="161">
        <f t="shared" si="23"/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2" t="s">
        <v>315</v>
      </c>
      <c r="AT216" s="162" t="s">
        <v>213</v>
      </c>
      <c r="AU216" s="162" t="s">
        <v>89</v>
      </c>
      <c r="AY216" s="17" t="s">
        <v>211</v>
      </c>
      <c r="BE216" s="163">
        <f t="shared" si="24"/>
        <v>0</v>
      </c>
      <c r="BF216" s="163">
        <f t="shared" si="25"/>
        <v>0</v>
      </c>
      <c r="BG216" s="163">
        <f t="shared" si="26"/>
        <v>0</v>
      </c>
      <c r="BH216" s="163">
        <f t="shared" si="27"/>
        <v>0</v>
      </c>
      <c r="BI216" s="163">
        <f t="shared" si="28"/>
        <v>0</v>
      </c>
      <c r="BJ216" s="17" t="s">
        <v>89</v>
      </c>
      <c r="BK216" s="164">
        <f t="shared" si="29"/>
        <v>0</v>
      </c>
      <c r="BL216" s="17" t="s">
        <v>315</v>
      </c>
      <c r="BM216" s="162" t="s">
        <v>870</v>
      </c>
    </row>
    <row r="217" spans="1:65" s="12" customFormat="1" ht="23" customHeight="1">
      <c r="B217" s="137"/>
      <c r="D217" s="138" t="s">
        <v>75</v>
      </c>
      <c r="E217" s="148" t="s">
        <v>1782</v>
      </c>
      <c r="F217" s="148" t="s">
        <v>1783</v>
      </c>
      <c r="I217" s="140"/>
      <c r="J217" s="149">
        <f>BK217</f>
        <v>0</v>
      </c>
      <c r="L217" s="137"/>
      <c r="M217" s="142"/>
      <c r="N217" s="143"/>
      <c r="O217" s="143"/>
      <c r="P217" s="144">
        <v>0</v>
      </c>
      <c r="Q217" s="143"/>
      <c r="R217" s="144">
        <v>0</v>
      </c>
      <c r="S217" s="143"/>
      <c r="T217" s="145">
        <v>0</v>
      </c>
      <c r="AR217" s="138" t="s">
        <v>83</v>
      </c>
      <c r="AT217" s="146" t="s">
        <v>75</v>
      </c>
      <c r="AU217" s="146" t="s">
        <v>83</v>
      </c>
      <c r="AY217" s="138" t="s">
        <v>211</v>
      </c>
      <c r="BK217" s="147">
        <v>0</v>
      </c>
    </row>
    <row r="218" spans="1:65" s="12" customFormat="1" ht="23" customHeight="1">
      <c r="B218" s="137"/>
      <c r="D218" s="138" t="s">
        <v>75</v>
      </c>
      <c r="E218" s="148" t="s">
        <v>1511</v>
      </c>
      <c r="F218" s="148" t="s">
        <v>1512</v>
      </c>
      <c r="I218" s="140"/>
      <c r="J218" s="149">
        <f>BK218</f>
        <v>0</v>
      </c>
      <c r="L218" s="137"/>
      <c r="M218" s="142"/>
      <c r="N218" s="143"/>
      <c r="O218" s="143"/>
      <c r="P218" s="144">
        <f>SUM(P219:P249)</f>
        <v>0</v>
      </c>
      <c r="Q218" s="143"/>
      <c r="R218" s="144">
        <f>SUM(R219:R249)</f>
        <v>0.11339</v>
      </c>
      <c r="S218" s="143"/>
      <c r="T218" s="145">
        <f>SUM(T219:T249)</f>
        <v>0</v>
      </c>
      <c r="AR218" s="138" t="s">
        <v>89</v>
      </c>
      <c r="AT218" s="146" t="s">
        <v>75</v>
      </c>
      <c r="AU218" s="146" t="s">
        <v>83</v>
      </c>
      <c r="AY218" s="138" t="s">
        <v>211</v>
      </c>
      <c r="BK218" s="147">
        <f>SUM(BK219:BK249)</f>
        <v>0</v>
      </c>
    </row>
    <row r="219" spans="1:65" s="2" customFormat="1" ht="24.25" customHeight="1">
      <c r="A219" s="32"/>
      <c r="B219" s="150"/>
      <c r="C219" s="151" t="s">
        <v>575</v>
      </c>
      <c r="D219" s="151" t="s">
        <v>213</v>
      </c>
      <c r="E219" s="152" t="s">
        <v>1784</v>
      </c>
      <c r="F219" s="153" t="s">
        <v>1785</v>
      </c>
      <c r="G219" s="154" t="s">
        <v>1525</v>
      </c>
      <c r="H219" s="155">
        <v>1</v>
      </c>
      <c r="I219" s="156"/>
      <c r="J219" s="155">
        <f t="shared" ref="J219:J249" si="30">ROUND(I219*H219,3)</f>
        <v>0</v>
      </c>
      <c r="K219" s="157"/>
      <c r="L219" s="33"/>
      <c r="M219" s="158" t="s">
        <v>1</v>
      </c>
      <c r="N219" s="159" t="s">
        <v>42</v>
      </c>
      <c r="O219" s="58"/>
      <c r="P219" s="160">
        <f t="shared" ref="P219:P249" si="31">O219*H219</f>
        <v>0</v>
      </c>
      <c r="Q219" s="160">
        <v>5.4000000000000001E-4</v>
      </c>
      <c r="R219" s="160">
        <f t="shared" ref="R219:R249" si="32">Q219*H219</f>
        <v>5.4000000000000001E-4</v>
      </c>
      <c r="S219" s="160">
        <v>0</v>
      </c>
      <c r="T219" s="161">
        <f t="shared" ref="T219:T249" si="33"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62" t="s">
        <v>315</v>
      </c>
      <c r="AT219" s="162" t="s">
        <v>213</v>
      </c>
      <c r="AU219" s="162" t="s">
        <v>89</v>
      </c>
      <c r="AY219" s="17" t="s">
        <v>211</v>
      </c>
      <c r="BE219" s="163">
        <f t="shared" ref="BE219:BE249" si="34">IF(N219="základná",J219,0)</f>
        <v>0</v>
      </c>
      <c r="BF219" s="163">
        <f t="shared" ref="BF219:BF249" si="35">IF(N219="znížená",J219,0)</f>
        <v>0</v>
      </c>
      <c r="BG219" s="163">
        <f t="shared" ref="BG219:BG249" si="36">IF(N219="zákl. prenesená",J219,0)</f>
        <v>0</v>
      </c>
      <c r="BH219" s="163">
        <f t="shared" ref="BH219:BH249" si="37">IF(N219="zníž. prenesená",J219,0)</f>
        <v>0</v>
      </c>
      <c r="BI219" s="163">
        <f t="shared" ref="BI219:BI249" si="38">IF(N219="nulová",J219,0)</f>
        <v>0</v>
      </c>
      <c r="BJ219" s="17" t="s">
        <v>89</v>
      </c>
      <c r="BK219" s="164">
        <f t="shared" ref="BK219:BK249" si="39">ROUND(I219*H219,3)</f>
        <v>0</v>
      </c>
      <c r="BL219" s="17" t="s">
        <v>315</v>
      </c>
      <c r="BM219" s="162" t="s">
        <v>880</v>
      </c>
    </row>
    <row r="220" spans="1:65" s="2" customFormat="1" ht="24.25" customHeight="1">
      <c r="A220" s="32"/>
      <c r="B220" s="150"/>
      <c r="C220" s="189" t="s">
        <v>579</v>
      </c>
      <c r="D220" s="189" t="s">
        <v>514</v>
      </c>
      <c r="E220" s="190" t="s">
        <v>1786</v>
      </c>
      <c r="F220" s="191" t="s">
        <v>1787</v>
      </c>
      <c r="G220" s="192" t="s">
        <v>582</v>
      </c>
      <c r="H220" s="193">
        <v>15</v>
      </c>
      <c r="I220" s="194"/>
      <c r="J220" s="193">
        <f t="shared" si="30"/>
        <v>0</v>
      </c>
      <c r="K220" s="195"/>
      <c r="L220" s="196"/>
      <c r="M220" s="197" t="s">
        <v>1</v>
      </c>
      <c r="N220" s="198" t="s">
        <v>42</v>
      </c>
      <c r="O220" s="58"/>
      <c r="P220" s="160">
        <f t="shared" si="31"/>
        <v>0</v>
      </c>
      <c r="Q220" s="160">
        <v>0</v>
      </c>
      <c r="R220" s="160">
        <f t="shared" si="32"/>
        <v>0</v>
      </c>
      <c r="S220" s="160">
        <v>0</v>
      </c>
      <c r="T220" s="161">
        <f t="shared" si="33"/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62" t="s">
        <v>417</v>
      </c>
      <c r="AT220" s="162" t="s">
        <v>514</v>
      </c>
      <c r="AU220" s="162" t="s">
        <v>89</v>
      </c>
      <c r="AY220" s="17" t="s">
        <v>211</v>
      </c>
      <c r="BE220" s="163">
        <f t="shared" si="34"/>
        <v>0</v>
      </c>
      <c r="BF220" s="163">
        <f t="shared" si="35"/>
        <v>0</v>
      </c>
      <c r="BG220" s="163">
        <f t="shared" si="36"/>
        <v>0</v>
      </c>
      <c r="BH220" s="163">
        <f t="shared" si="37"/>
        <v>0</v>
      </c>
      <c r="BI220" s="163">
        <f t="shared" si="38"/>
        <v>0</v>
      </c>
      <c r="BJ220" s="17" t="s">
        <v>89</v>
      </c>
      <c r="BK220" s="164">
        <f t="shared" si="39"/>
        <v>0</v>
      </c>
      <c r="BL220" s="17" t="s">
        <v>315</v>
      </c>
      <c r="BM220" s="162" t="s">
        <v>897</v>
      </c>
    </row>
    <row r="221" spans="1:65" s="2" customFormat="1" ht="24.25" customHeight="1">
      <c r="A221" s="32"/>
      <c r="B221" s="150"/>
      <c r="C221" s="189" t="s">
        <v>596</v>
      </c>
      <c r="D221" s="189" t="s">
        <v>514</v>
      </c>
      <c r="E221" s="190" t="s">
        <v>1788</v>
      </c>
      <c r="F221" s="191" t="s">
        <v>1789</v>
      </c>
      <c r="G221" s="192" t="s">
        <v>582</v>
      </c>
      <c r="H221" s="193">
        <v>7</v>
      </c>
      <c r="I221" s="194"/>
      <c r="J221" s="193">
        <f t="shared" si="30"/>
        <v>0</v>
      </c>
      <c r="K221" s="195"/>
      <c r="L221" s="196"/>
      <c r="M221" s="197" t="s">
        <v>1</v>
      </c>
      <c r="N221" s="198" t="s">
        <v>42</v>
      </c>
      <c r="O221" s="58"/>
      <c r="P221" s="160">
        <f t="shared" si="31"/>
        <v>0</v>
      </c>
      <c r="Q221" s="160">
        <v>0</v>
      </c>
      <c r="R221" s="160">
        <f t="shared" si="32"/>
        <v>0</v>
      </c>
      <c r="S221" s="160">
        <v>0</v>
      </c>
      <c r="T221" s="161">
        <f t="shared" si="33"/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62" t="s">
        <v>417</v>
      </c>
      <c r="AT221" s="162" t="s">
        <v>514</v>
      </c>
      <c r="AU221" s="162" t="s">
        <v>89</v>
      </c>
      <c r="AY221" s="17" t="s">
        <v>211</v>
      </c>
      <c r="BE221" s="163">
        <f t="shared" si="34"/>
        <v>0</v>
      </c>
      <c r="BF221" s="163">
        <f t="shared" si="35"/>
        <v>0</v>
      </c>
      <c r="BG221" s="163">
        <f t="shared" si="36"/>
        <v>0</v>
      </c>
      <c r="BH221" s="163">
        <f t="shared" si="37"/>
        <v>0</v>
      </c>
      <c r="BI221" s="163">
        <f t="shared" si="38"/>
        <v>0</v>
      </c>
      <c r="BJ221" s="17" t="s">
        <v>89</v>
      </c>
      <c r="BK221" s="164">
        <f t="shared" si="39"/>
        <v>0</v>
      </c>
      <c r="BL221" s="17" t="s">
        <v>315</v>
      </c>
      <c r="BM221" s="162" t="s">
        <v>905</v>
      </c>
    </row>
    <row r="222" spans="1:65" s="2" customFormat="1" ht="24.25" customHeight="1">
      <c r="A222" s="32"/>
      <c r="B222" s="150"/>
      <c r="C222" s="189" t="s">
        <v>603</v>
      </c>
      <c r="D222" s="189" t="s">
        <v>514</v>
      </c>
      <c r="E222" s="190" t="s">
        <v>1790</v>
      </c>
      <c r="F222" s="191" t="s">
        <v>1791</v>
      </c>
      <c r="G222" s="192" t="s">
        <v>582</v>
      </c>
      <c r="H222" s="193">
        <v>15</v>
      </c>
      <c r="I222" s="194"/>
      <c r="J222" s="193">
        <f t="shared" si="30"/>
        <v>0</v>
      </c>
      <c r="K222" s="195"/>
      <c r="L222" s="196"/>
      <c r="M222" s="197" t="s">
        <v>1</v>
      </c>
      <c r="N222" s="198" t="s">
        <v>42</v>
      </c>
      <c r="O222" s="58"/>
      <c r="P222" s="160">
        <f t="shared" si="31"/>
        <v>0</v>
      </c>
      <c r="Q222" s="160">
        <v>0</v>
      </c>
      <c r="R222" s="160">
        <f t="shared" si="32"/>
        <v>0</v>
      </c>
      <c r="S222" s="160">
        <v>0</v>
      </c>
      <c r="T222" s="161">
        <f t="shared" si="33"/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62" t="s">
        <v>417</v>
      </c>
      <c r="AT222" s="162" t="s">
        <v>514</v>
      </c>
      <c r="AU222" s="162" t="s">
        <v>89</v>
      </c>
      <c r="AY222" s="17" t="s">
        <v>211</v>
      </c>
      <c r="BE222" s="163">
        <f t="shared" si="34"/>
        <v>0</v>
      </c>
      <c r="BF222" s="163">
        <f t="shared" si="35"/>
        <v>0</v>
      </c>
      <c r="BG222" s="163">
        <f t="shared" si="36"/>
        <v>0</v>
      </c>
      <c r="BH222" s="163">
        <f t="shared" si="37"/>
        <v>0</v>
      </c>
      <c r="BI222" s="163">
        <f t="shared" si="38"/>
        <v>0</v>
      </c>
      <c r="BJ222" s="17" t="s">
        <v>89</v>
      </c>
      <c r="BK222" s="164">
        <f t="shared" si="39"/>
        <v>0</v>
      </c>
      <c r="BL222" s="17" t="s">
        <v>315</v>
      </c>
      <c r="BM222" s="162" t="s">
        <v>913</v>
      </c>
    </row>
    <row r="223" spans="1:65" s="2" customFormat="1" ht="38" customHeight="1">
      <c r="A223" s="32"/>
      <c r="B223" s="150"/>
      <c r="C223" s="151" t="s">
        <v>608</v>
      </c>
      <c r="D223" s="151" t="s">
        <v>213</v>
      </c>
      <c r="E223" s="152" t="s">
        <v>1792</v>
      </c>
      <c r="F223" s="153" t="s">
        <v>1793</v>
      </c>
      <c r="G223" s="154" t="s">
        <v>582</v>
      </c>
      <c r="H223" s="155">
        <v>15</v>
      </c>
      <c r="I223" s="156"/>
      <c r="J223" s="155">
        <f t="shared" si="30"/>
        <v>0</v>
      </c>
      <c r="K223" s="157"/>
      <c r="L223" s="33"/>
      <c r="M223" s="158" t="s">
        <v>1</v>
      </c>
      <c r="N223" s="159" t="s">
        <v>42</v>
      </c>
      <c r="O223" s="58"/>
      <c r="P223" s="160">
        <f t="shared" si="31"/>
        <v>0</v>
      </c>
      <c r="Q223" s="160">
        <v>8.0000000000000007E-5</v>
      </c>
      <c r="R223" s="160">
        <f t="shared" si="32"/>
        <v>1.2000000000000001E-3</v>
      </c>
      <c r="S223" s="160">
        <v>0</v>
      </c>
      <c r="T223" s="161">
        <f t="shared" si="33"/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62" t="s">
        <v>315</v>
      </c>
      <c r="AT223" s="162" t="s">
        <v>213</v>
      </c>
      <c r="AU223" s="162" t="s">
        <v>89</v>
      </c>
      <c r="AY223" s="17" t="s">
        <v>211</v>
      </c>
      <c r="BE223" s="163">
        <f t="shared" si="34"/>
        <v>0</v>
      </c>
      <c r="BF223" s="163">
        <f t="shared" si="35"/>
        <v>0</v>
      </c>
      <c r="BG223" s="163">
        <f t="shared" si="36"/>
        <v>0</v>
      </c>
      <c r="BH223" s="163">
        <f t="shared" si="37"/>
        <v>0</v>
      </c>
      <c r="BI223" s="163">
        <f t="shared" si="38"/>
        <v>0</v>
      </c>
      <c r="BJ223" s="17" t="s">
        <v>89</v>
      </c>
      <c r="BK223" s="164">
        <f t="shared" si="39"/>
        <v>0</v>
      </c>
      <c r="BL223" s="17" t="s">
        <v>315</v>
      </c>
      <c r="BM223" s="162" t="s">
        <v>923</v>
      </c>
    </row>
    <row r="224" spans="1:65" s="2" customFormat="1" ht="38" customHeight="1">
      <c r="A224" s="32"/>
      <c r="B224" s="150"/>
      <c r="C224" s="151" t="s">
        <v>618</v>
      </c>
      <c r="D224" s="151" t="s">
        <v>213</v>
      </c>
      <c r="E224" s="152" t="s">
        <v>1794</v>
      </c>
      <c r="F224" s="153" t="s">
        <v>1795</v>
      </c>
      <c r="G224" s="154" t="s">
        <v>582</v>
      </c>
      <c r="H224" s="155">
        <v>7</v>
      </c>
      <c r="I224" s="156"/>
      <c r="J224" s="155">
        <f t="shared" si="30"/>
        <v>0</v>
      </c>
      <c r="K224" s="157"/>
      <c r="L224" s="33"/>
      <c r="M224" s="158" t="s">
        <v>1</v>
      </c>
      <c r="N224" s="159" t="s">
        <v>42</v>
      </c>
      <c r="O224" s="58"/>
      <c r="P224" s="160">
        <f t="shared" si="31"/>
        <v>0</v>
      </c>
      <c r="Q224" s="160">
        <v>1.2999999999999999E-4</v>
      </c>
      <c r="R224" s="160">
        <f t="shared" si="32"/>
        <v>9.0999999999999989E-4</v>
      </c>
      <c r="S224" s="160">
        <v>0</v>
      </c>
      <c r="T224" s="161">
        <f t="shared" si="33"/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62" t="s">
        <v>315</v>
      </c>
      <c r="AT224" s="162" t="s">
        <v>213</v>
      </c>
      <c r="AU224" s="162" t="s">
        <v>89</v>
      </c>
      <c r="AY224" s="17" t="s">
        <v>211</v>
      </c>
      <c r="BE224" s="163">
        <f t="shared" si="34"/>
        <v>0</v>
      </c>
      <c r="BF224" s="163">
        <f t="shared" si="35"/>
        <v>0</v>
      </c>
      <c r="BG224" s="163">
        <f t="shared" si="36"/>
        <v>0</v>
      </c>
      <c r="BH224" s="163">
        <f t="shared" si="37"/>
        <v>0</v>
      </c>
      <c r="BI224" s="163">
        <f t="shared" si="38"/>
        <v>0</v>
      </c>
      <c r="BJ224" s="17" t="s">
        <v>89</v>
      </c>
      <c r="BK224" s="164">
        <f t="shared" si="39"/>
        <v>0</v>
      </c>
      <c r="BL224" s="17" t="s">
        <v>315</v>
      </c>
      <c r="BM224" s="162" t="s">
        <v>931</v>
      </c>
    </row>
    <row r="225" spans="1:65" s="2" customFormat="1" ht="38" customHeight="1">
      <c r="A225" s="32"/>
      <c r="B225" s="150"/>
      <c r="C225" s="151" t="s">
        <v>623</v>
      </c>
      <c r="D225" s="151" t="s">
        <v>213</v>
      </c>
      <c r="E225" s="152" t="s">
        <v>1796</v>
      </c>
      <c r="F225" s="153" t="s">
        <v>1797</v>
      </c>
      <c r="G225" s="154" t="s">
        <v>582</v>
      </c>
      <c r="H225" s="155">
        <v>15</v>
      </c>
      <c r="I225" s="156"/>
      <c r="J225" s="155">
        <f t="shared" si="30"/>
        <v>0</v>
      </c>
      <c r="K225" s="157"/>
      <c r="L225" s="33"/>
      <c r="M225" s="158" t="s">
        <v>1</v>
      </c>
      <c r="N225" s="159" t="s">
        <v>42</v>
      </c>
      <c r="O225" s="58"/>
      <c r="P225" s="160">
        <f t="shared" si="31"/>
        <v>0</v>
      </c>
      <c r="Q225" s="160">
        <v>2.4000000000000001E-4</v>
      </c>
      <c r="R225" s="160">
        <f t="shared" si="32"/>
        <v>3.5999999999999999E-3</v>
      </c>
      <c r="S225" s="160">
        <v>0</v>
      </c>
      <c r="T225" s="161">
        <f t="shared" si="33"/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62" t="s">
        <v>315</v>
      </c>
      <c r="AT225" s="162" t="s">
        <v>213</v>
      </c>
      <c r="AU225" s="162" t="s">
        <v>89</v>
      </c>
      <c r="AY225" s="17" t="s">
        <v>211</v>
      </c>
      <c r="BE225" s="163">
        <f t="shared" si="34"/>
        <v>0</v>
      </c>
      <c r="BF225" s="163">
        <f t="shared" si="35"/>
        <v>0</v>
      </c>
      <c r="BG225" s="163">
        <f t="shared" si="36"/>
        <v>0</v>
      </c>
      <c r="BH225" s="163">
        <f t="shared" si="37"/>
        <v>0</v>
      </c>
      <c r="BI225" s="163">
        <f t="shared" si="38"/>
        <v>0</v>
      </c>
      <c r="BJ225" s="17" t="s">
        <v>89</v>
      </c>
      <c r="BK225" s="164">
        <f t="shared" si="39"/>
        <v>0</v>
      </c>
      <c r="BL225" s="17" t="s">
        <v>315</v>
      </c>
      <c r="BM225" s="162" t="s">
        <v>939</v>
      </c>
    </row>
    <row r="226" spans="1:65" s="2" customFormat="1" ht="14.5" customHeight="1">
      <c r="A226" s="32"/>
      <c r="B226" s="150"/>
      <c r="C226" s="151" t="s">
        <v>636</v>
      </c>
      <c r="D226" s="151" t="s">
        <v>213</v>
      </c>
      <c r="E226" s="152" t="s">
        <v>1798</v>
      </c>
      <c r="F226" s="153" t="s">
        <v>1799</v>
      </c>
      <c r="G226" s="154" t="s">
        <v>582</v>
      </c>
      <c r="H226" s="155">
        <v>15</v>
      </c>
      <c r="I226" s="156"/>
      <c r="J226" s="155">
        <f t="shared" si="30"/>
        <v>0</v>
      </c>
      <c r="K226" s="157"/>
      <c r="L226" s="33"/>
      <c r="M226" s="158" t="s">
        <v>1</v>
      </c>
      <c r="N226" s="159" t="s">
        <v>42</v>
      </c>
      <c r="O226" s="58"/>
      <c r="P226" s="160">
        <f t="shared" si="31"/>
        <v>0</v>
      </c>
      <c r="Q226" s="160">
        <v>2.7999999999999998E-4</v>
      </c>
      <c r="R226" s="160">
        <f t="shared" si="32"/>
        <v>4.1999999999999997E-3</v>
      </c>
      <c r="S226" s="160">
        <v>0</v>
      </c>
      <c r="T226" s="161">
        <f t="shared" si="33"/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62" t="s">
        <v>315</v>
      </c>
      <c r="AT226" s="162" t="s">
        <v>213</v>
      </c>
      <c r="AU226" s="162" t="s">
        <v>89</v>
      </c>
      <c r="AY226" s="17" t="s">
        <v>211</v>
      </c>
      <c r="BE226" s="163">
        <f t="shared" si="34"/>
        <v>0</v>
      </c>
      <c r="BF226" s="163">
        <f t="shared" si="35"/>
        <v>0</v>
      </c>
      <c r="BG226" s="163">
        <f t="shared" si="36"/>
        <v>0</v>
      </c>
      <c r="BH226" s="163">
        <f t="shared" si="37"/>
        <v>0</v>
      </c>
      <c r="BI226" s="163">
        <f t="shared" si="38"/>
        <v>0</v>
      </c>
      <c r="BJ226" s="17" t="s">
        <v>89</v>
      </c>
      <c r="BK226" s="164">
        <f t="shared" si="39"/>
        <v>0</v>
      </c>
      <c r="BL226" s="17" t="s">
        <v>315</v>
      </c>
      <c r="BM226" s="162" t="s">
        <v>945</v>
      </c>
    </row>
    <row r="227" spans="1:65" s="2" customFormat="1" ht="14.5" customHeight="1">
      <c r="A227" s="32"/>
      <c r="B227" s="150"/>
      <c r="C227" s="151" t="s">
        <v>644</v>
      </c>
      <c r="D227" s="151" t="s">
        <v>213</v>
      </c>
      <c r="E227" s="152" t="s">
        <v>1800</v>
      </c>
      <c r="F227" s="153" t="s">
        <v>1801</v>
      </c>
      <c r="G227" s="154" t="s">
        <v>582</v>
      </c>
      <c r="H227" s="155">
        <v>7</v>
      </c>
      <c r="I227" s="156"/>
      <c r="J227" s="155">
        <f t="shared" si="30"/>
        <v>0</v>
      </c>
      <c r="K227" s="157"/>
      <c r="L227" s="33"/>
      <c r="M227" s="158" t="s">
        <v>1</v>
      </c>
      <c r="N227" s="159" t="s">
        <v>42</v>
      </c>
      <c r="O227" s="58"/>
      <c r="P227" s="160">
        <f t="shared" si="31"/>
        <v>0</v>
      </c>
      <c r="Q227" s="160">
        <v>2.9E-4</v>
      </c>
      <c r="R227" s="160">
        <f t="shared" si="32"/>
        <v>2.0300000000000001E-3</v>
      </c>
      <c r="S227" s="160">
        <v>0</v>
      </c>
      <c r="T227" s="161">
        <f t="shared" si="33"/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62" t="s">
        <v>315</v>
      </c>
      <c r="AT227" s="162" t="s">
        <v>213</v>
      </c>
      <c r="AU227" s="162" t="s">
        <v>89</v>
      </c>
      <c r="AY227" s="17" t="s">
        <v>211</v>
      </c>
      <c r="BE227" s="163">
        <f t="shared" si="34"/>
        <v>0</v>
      </c>
      <c r="BF227" s="163">
        <f t="shared" si="35"/>
        <v>0</v>
      </c>
      <c r="BG227" s="163">
        <f t="shared" si="36"/>
        <v>0</v>
      </c>
      <c r="BH227" s="163">
        <f t="shared" si="37"/>
        <v>0</v>
      </c>
      <c r="BI227" s="163">
        <f t="shared" si="38"/>
        <v>0</v>
      </c>
      <c r="BJ227" s="17" t="s">
        <v>89</v>
      </c>
      <c r="BK227" s="164">
        <f t="shared" si="39"/>
        <v>0</v>
      </c>
      <c r="BL227" s="17" t="s">
        <v>315</v>
      </c>
      <c r="BM227" s="162" t="s">
        <v>954</v>
      </c>
    </row>
    <row r="228" spans="1:65" s="2" customFormat="1" ht="14.5" customHeight="1">
      <c r="A228" s="32"/>
      <c r="B228" s="150"/>
      <c r="C228" s="151" t="s">
        <v>652</v>
      </c>
      <c r="D228" s="151" t="s">
        <v>213</v>
      </c>
      <c r="E228" s="152" t="s">
        <v>1802</v>
      </c>
      <c r="F228" s="153" t="s">
        <v>1803</v>
      </c>
      <c r="G228" s="154" t="s">
        <v>582</v>
      </c>
      <c r="H228" s="155">
        <v>15</v>
      </c>
      <c r="I228" s="156"/>
      <c r="J228" s="155">
        <f t="shared" si="30"/>
        <v>0</v>
      </c>
      <c r="K228" s="157"/>
      <c r="L228" s="33"/>
      <c r="M228" s="158" t="s">
        <v>1</v>
      </c>
      <c r="N228" s="159" t="s">
        <v>42</v>
      </c>
      <c r="O228" s="58"/>
      <c r="P228" s="160">
        <f t="shared" si="31"/>
        <v>0</v>
      </c>
      <c r="Q228" s="160">
        <v>2.9E-4</v>
      </c>
      <c r="R228" s="160">
        <f t="shared" si="32"/>
        <v>4.3499999999999997E-3</v>
      </c>
      <c r="S228" s="160">
        <v>0</v>
      </c>
      <c r="T228" s="161">
        <f t="shared" si="33"/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62" t="s">
        <v>315</v>
      </c>
      <c r="AT228" s="162" t="s">
        <v>213</v>
      </c>
      <c r="AU228" s="162" t="s">
        <v>89</v>
      </c>
      <c r="AY228" s="17" t="s">
        <v>211</v>
      </c>
      <c r="BE228" s="163">
        <f t="shared" si="34"/>
        <v>0</v>
      </c>
      <c r="BF228" s="163">
        <f t="shared" si="35"/>
        <v>0</v>
      </c>
      <c r="BG228" s="163">
        <f t="shared" si="36"/>
        <v>0</v>
      </c>
      <c r="BH228" s="163">
        <f t="shared" si="37"/>
        <v>0</v>
      </c>
      <c r="BI228" s="163">
        <f t="shared" si="38"/>
        <v>0</v>
      </c>
      <c r="BJ228" s="17" t="s">
        <v>89</v>
      </c>
      <c r="BK228" s="164">
        <f t="shared" si="39"/>
        <v>0</v>
      </c>
      <c r="BL228" s="17" t="s">
        <v>315</v>
      </c>
      <c r="BM228" s="162" t="s">
        <v>963</v>
      </c>
    </row>
    <row r="229" spans="1:65" s="2" customFormat="1" ht="14.5" customHeight="1">
      <c r="A229" s="32"/>
      <c r="B229" s="150"/>
      <c r="C229" s="151" t="s">
        <v>662</v>
      </c>
      <c r="D229" s="151" t="s">
        <v>213</v>
      </c>
      <c r="E229" s="152" t="s">
        <v>1804</v>
      </c>
      <c r="F229" s="153" t="s">
        <v>1805</v>
      </c>
      <c r="G229" s="154" t="s">
        <v>582</v>
      </c>
      <c r="H229" s="155">
        <v>15</v>
      </c>
      <c r="I229" s="156"/>
      <c r="J229" s="155">
        <f t="shared" si="30"/>
        <v>0</v>
      </c>
      <c r="K229" s="157"/>
      <c r="L229" s="33"/>
      <c r="M229" s="158" t="s">
        <v>1</v>
      </c>
      <c r="N229" s="159" t="s">
        <v>42</v>
      </c>
      <c r="O229" s="58"/>
      <c r="P229" s="160">
        <f t="shared" si="31"/>
        <v>0</v>
      </c>
      <c r="Q229" s="160">
        <v>5.0000000000000002E-5</v>
      </c>
      <c r="R229" s="160">
        <f t="shared" si="32"/>
        <v>7.5000000000000002E-4</v>
      </c>
      <c r="S229" s="160">
        <v>0</v>
      </c>
      <c r="T229" s="161">
        <f t="shared" si="33"/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62" t="s">
        <v>315</v>
      </c>
      <c r="AT229" s="162" t="s">
        <v>213</v>
      </c>
      <c r="AU229" s="162" t="s">
        <v>89</v>
      </c>
      <c r="AY229" s="17" t="s">
        <v>211</v>
      </c>
      <c r="BE229" s="163">
        <f t="shared" si="34"/>
        <v>0</v>
      </c>
      <c r="BF229" s="163">
        <f t="shared" si="35"/>
        <v>0</v>
      </c>
      <c r="BG229" s="163">
        <f t="shared" si="36"/>
        <v>0</v>
      </c>
      <c r="BH229" s="163">
        <f t="shared" si="37"/>
        <v>0</v>
      </c>
      <c r="BI229" s="163">
        <f t="shared" si="38"/>
        <v>0</v>
      </c>
      <c r="BJ229" s="17" t="s">
        <v>89</v>
      </c>
      <c r="BK229" s="164">
        <f t="shared" si="39"/>
        <v>0</v>
      </c>
      <c r="BL229" s="17" t="s">
        <v>315</v>
      </c>
      <c r="BM229" s="162" t="s">
        <v>969</v>
      </c>
    </row>
    <row r="230" spans="1:65" s="2" customFormat="1" ht="14.5" customHeight="1">
      <c r="A230" s="32"/>
      <c r="B230" s="150"/>
      <c r="C230" s="151" t="s">
        <v>668</v>
      </c>
      <c r="D230" s="151" t="s">
        <v>213</v>
      </c>
      <c r="E230" s="152" t="s">
        <v>1806</v>
      </c>
      <c r="F230" s="153" t="s">
        <v>1807</v>
      </c>
      <c r="G230" s="154" t="s">
        <v>582</v>
      </c>
      <c r="H230" s="155">
        <v>7</v>
      </c>
      <c r="I230" s="156"/>
      <c r="J230" s="155">
        <f t="shared" si="30"/>
        <v>0</v>
      </c>
      <c r="K230" s="157"/>
      <c r="L230" s="33"/>
      <c r="M230" s="158" t="s">
        <v>1</v>
      </c>
      <c r="N230" s="159" t="s">
        <v>42</v>
      </c>
      <c r="O230" s="58"/>
      <c r="P230" s="160">
        <f t="shared" si="31"/>
        <v>0</v>
      </c>
      <c r="Q230" s="160">
        <v>9.0000000000000006E-5</v>
      </c>
      <c r="R230" s="160">
        <f t="shared" si="32"/>
        <v>6.3000000000000003E-4</v>
      </c>
      <c r="S230" s="160">
        <v>0</v>
      </c>
      <c r="T230" s="161">
        <f t="shared" si="33"/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62" t="s">
        <v>315</v>
      </c>
      <c r="AT230" s="162" t="s">
        <v>213</v>
      </c>
      <c r="AU230" s="162" t="s">
        <v>89</v>
      </c>
      <c r="AY230" s="17" t="s">
        <v>211</v>
      </c>
      <c r="BE230" s="163">
        <f t="shared" si="34"/>
        <v>0</v>
      </c>
      <c r="BF230" s="163">
        <f t="shared" si="35"/>
        <v>0</v>
      </c>
      <c r="BG230" s="163">
        <f t="shared" si="36"/>
        <v>0</v>
      </c>
      <c r="BH230" s="163">
        <f t="shared" si="37"/>
        <v>0</v>
      </c>
      <c r="BI230" s="163">
        <f t="shared" si="38"/>
        <v>0</v>
      </c>
      <c r="BJ230" s="17" t="s">
        <v>89</v>
      </c>
      <c r="BK230" s="164">
        <f t="shared" si="39"/>
        <v>0</v>
      </c>
      <c r="BL230" s="17" t="s">
        <v>315</v>
      </c>
      <c r="BM230" s="162" t="s">
        <v>980</v>
      </c>
    </row>
    <row r="231" spans="1:65" s="2" customFormat="1" ht="14.5" customHeight="1">
      <c r="A231" s="32"/>
      <c r="B231" s="150"/>
      <c r="C231" s="151" t="s">
        <v>1564</v>
      </c>
      <c r="D231" s="151" t="s">
        <v>213</v>
      </c>
      <c r="E231" s="152" t="s">
        <v>1808</v>
      </c>
      <c r="F231" s="153" t="s">
        <v>1809</v>
      </c>
      <c r="G231" s="154" t="s">
        <v>582</v>
      </c>
      <c r="H231" s="155">
        <v>15</v>
      </c>
      <c r="I231" s="156"/>
      <c r="J231" s="155">
        <f t="shared" si="30"/>
        <v>0</v>
      </c>
      <c r="K231" s="157"/>
      <c r="L231" s="33"/>
      <c r="M231" s="158" t="s">
        <v>1</v>
      </c>
      <c r="N231" s="159" t="s">
        <v>42</v>
      </c>
      <c r="O231" s="58"/>
      <c r="P231" s="160">
        <f t="shared" si="31"/>
        <v>0</v>
      </c>
      <c r="Q231" s="160">
        <v>6.0000000000000002E-5</v>
      </c>
      <c r="R231" s="160">
        <f t="shared" si="32"/>
        <v>8.9999999999999998E-4</v>
      </c>
      <c r="S231" s="160">
        <v>0</v>
      </c>
      <c r="T231" s="161">
        <f t="shared" si="33"/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62" t="s">
        <v>315</v>
      </c>
      <c r="AT231" s="162" t="s">
        <v>213</v>
      </c>
      <c r="AU231" s="162" t="s">
        <v>89</v>
      </c>
      <c r="AY231" s="17" t="s">
        <v>211</v>
      </c>
      <c r="BE231" s="163">
        <f t="shared" si="34"/>
        <v>0</v>
      </c>
      <c r="BF231" s="163">
        <f t="shared" si="35"/>
        <v>0</v>
      </c>
      <c r="BG231" s="163">
        <f t="shared" si="36"/>
        <v>0</v>
      </c>
      <c r="BH231" s="163">
        <f t="shared" si="37"/>
        <v>0</v>
      </c>
      <c r="BI231" s="163">
        <f t="shared" si="38"/>
        <v>0</v>
      </c>
      <c r="BJ231" s="17" t="s">
        <v>89</v>
      </c>
      <c r="BK231" s="164">
        <f t="shared" si="39"/>
        <v>0</v>
      </c>
      <c r="BL231" s="17" t="s">
        <v>315</v>
      </c>
      <c r="BM231" s="162" t="s">
        <v>986</v>
      </c>
    </row>
    <row r="232" spans="1:65" s="2" customFormat="1" ht="24.25" customHeight="1">
      <c r="A232" s="32"/>
      <c r="B232" s="150"/>
      <c r="C232" s="151" t="s">
        <v>673</v>
      </c>
      <c r="D232" s="151" t="s">
        <v>213</v>
      </c>
      <c r="E232" s="152" t="s">
        <v>1810</v>
      </c>
      <c r="F232" s="153" t="s">
        <v>1811</v>
      </c>
      <c r="G232" s="154" t="s">
        <v>1525</v>
      </c>
      <c r="H232" s="155">
        <v>23</v>
      </c>
      <c r="I232" s="156"/>
      <c r="J232" s="155">
        <f t="shared" si="30"/>
        <v>0</v>
      </c>
      <c r="K232" s="157"/>
      <c r="L232" s="33"/>
      <c r="M232" s="158" t="s">
        <v>1</v>
      </c>
      <c r="N232" s="159" t="s">
        <v>42</v>
      </c>
      <c r="O232" s="58"/>
      <c r="P232" s="160">
        <f t="shared" si="31"/>
        <v>0</v>
      </c>
      <c r="Q232" s="160">
        <v>0</v>
      </c>
      <c r="R232" s="160">
        <f t="shared" si="32"/>
        <v>0</v>
      </c>
      <c r="S232" s="160">
        <v>0</v>
      </c>
      <c r="T232" s="161">
        <f t="shared" si="33"/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62" t="s">
        <v>315</v>
      </c>
      <c r="AT232" s="162" t="s">
        <v>213</v>
      </c>
      <c r="AU232" s="162" t="s">
        <v>89</v>
      </c>
      <c r="AY232" s="17" t="s">
        <v>211</v>
      </c>
      <c r="BE232" s="163">
        <f t="shared" si="34"/>
        <v>0</v>
      </c>
      <c r="BF232" s="163">
        <f t="shared" si="35"/>
        <v>0</v>
      </c>
      <c r="BG232" s="163">
        <f t="shared" si="36"/>
        <v>0</v>
      </c>
      <c r="BH232" s="163">
        <f t="shared" si="37"/>
        <v>0</v>
      </c>
      <c r="BI232" s="163">
        <f t="shared" si="38"/>
        <v>0</v>
      </c>
      <c r="BJ232" s="17" t="s">
        <v>89</v>
      </c>
      <c r="BK232" s="164">
        <f t="shared" si="39"/>
        <v>0</v>
      </c>
      <c r="BL232" s="17" t="s">
        <v>315</v>
      </c>
      <c r="BM232" s="162" t="s">
        <v>997</v>
      </c>
    </row>
    <row r="233" spans="1:65" s="2" customFormat="1" ht="24.25" customHeight="1">
      <c r="A233" s="32"/>
      <c r="B233" s="150"/>
      <c r="C233" s="151" t="s">
        <v>1567</v>
      </c>
      <c r="D233" s="151" t="s">
        <v>213</v>
      </c>
      <c r="E233" s="152" t="s">
        <v>1812</v>
      </c>
      <c r="F233" s="153" t="s">
        <v>1813</v>
      </c>
      <c r="G233" s="154" t="s">
        <v>1525</v>
      </c>
      <c r="H233" s="155">
        <v>9</v>
      </c>
      <c r="I233" s="156"/>
      <c r="J233" s="155">
        <f t="shared" si="30"/>
        <v>0</v>
      </c>
      <c r="K233" s="157"/>
      <c r="L233" s="33"/>
      <c r="M233" s="158" t="s">
        <v>1</v>
      </c>
      <c r="N233" s="159" t="s">
        <v>42</v>
      </c>
      <c r="O233" s="58"/>
      <c r="P233" s="160">
        <f t="shared" si="31"/>
        <v>0</v>
      </c>
      <c r="Q233" s="160">
        <v>7.2999999999999996E-4</v>
      </c>
      <c r="R233" s="160">
        <f t="shared" si="32"/>
        <v>6.5699999999999995E-3</v>
      </c>
      <c r="S233" s="160">
        <v>0</v>
      </c>
      <c r="T233" s="161">
        <f t="shared" si="33"/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62" t="s">
        <v>315</v>
      </c>
      <c r="AT233" s="162" t="s">
        <v>213</v>
      </c>
      <c r="AU233" s="162" t="s">
        <v>89</v>
      </c>
      <c r="AY233" s="17" t="s">
        <v>211</v>
      </c>
      <c r="BE233" s="163">
        <f t="shared" si="34"/>
        <v>0</v>
      </c>
      <c r="BF233" s="163">
        <f t="shared" si="35"/>
        <v>0</v>
      </c>
      <c r="BG233" s="163">
        <f t="shared" si="36"/>
        <v>0</v>
      </c>
      <c r="BH233" s="163">
        <f t="shared" si="37"/>
        <v>0</v>
      </c>
      <c r="BI233" s="163">
        <f t="shared" si="38"/>
        <v>0</v>
      </c>
      <c r="BJ233" s="17" t="s">
        <v>89</v>
      </c>
      <c r="BK233" s="164">
        <f t="shared" si="39"/>
        <v>0</v>
      </c>
      <c r="BL233" s="17" t="s">
        <v>315</v>
      </c>
      <c r="BM233" s="162" t="s">
        <v>1006</v>
      </c>
    </row>
    <row r="234" spans="1:65" s="2" customFormat="1" ht="24.25" customHeight="1">
      <c r="A234" s="32"/>
      <c r="B234" s="150"/>
      <c r="C234" s="151" t="s">
        <v>1814</v>
      </c>
      <c r="D234" s="151" t="s">
        <v>213</v>
      </c>
      <c r="E234" s="152" t="s">
        <v>1815</v>
      </c>
      <c r="F234" s="153" t="s">
        <v>1816</v>
      </c>
      <c r="G234" s="154" t="s">
        <v>1817</v>
      </c>
      <c r="H234" s="155">
        <v>7</v>
      </c>
      <c r="I234" s="156"/>
      <c r="J234" s="155">
        <f t="shared" si="30"/>
        <v>0</v>
      </c>
      <c r="K234" s="157"/>
      <c r="L234" s="33"/>
      <c r="M234" s="158" t="s">
        <v>1</v>
      </c>
      <c r="N234" s="159" t="s">
        <v>42</v>
      </c>
      <c r="O234" s="58"/>
      <c r="P234" s="160">
        <f t="shared" si="31"/>
        <v>0</v>
      </c>
      <c r="Q234" s="160">
        <v>1.7600000000000001E-3</v>
      </c>
      <c r="R234" s="160">
        <f t="shared" si="32"/>
        <v>1.2320000000000001E-2</v>
      </c>
      <c r="S234" s="160">
        <v>0</v>
      </c>
      <c r="T234" s="161">
        <f t="shared" si="33"/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62" t="s">
        <v>315</v>
      </c>
      <c r="AT234" s="162" t="s">
        <v>213</v>
      </c>
      <c r="AU234" s="162" t="s">
        <v>89</v>
      </c>
      <c r="AY234" s="17" t="s">
        <v>211</v>
      </c>
      <c r="BE234" s="163">
        <f t="shared" si="34"/>
        <v>0</v>
      </c>
      <c r="BF234" s="163">
        <f t="shared" si="35"/>
        <v>0</v>
      </c>
      <c r="BG234" s="163">
        <f t="shared" si="36"/>
        <v>0</v>
      </c>
      <c r="BH234" s="163">
        <f t="shared" si="37"/>
        <v>0</v>
      </c>
      <c r="BI234" s="163">
        <f t="shared" si="38"/>
        <v>0</v>
      </c>
      <c r="BJ234" s="17" t="s">
        <v>89</v>
      </c>
      <c r="BK234" s="164">
        <f t="shared" si="39"/>
        <v>0</v>
      </c>
      <c r="BL234" s="17" t="s">
        <v>315</v>
      </c>
      <c r="BM234" s="162" t="s">
        <v>1016</v>
      </c>
    </row>
    <row r="235" spans="1:65" s="2" customFormat="1" ht="14.5" customHeight="1">
      <c r="A235" s="32"/>
      <c r="B235" s="150"/>
      <c r="C235" s="151" t="s">
        <v>1570</v>
      </c>
      <c r="D235" s="151" t="s">
        <v>213</v>
      </c>
      <c r="E235" s="152" t="s">
        <v>1818</v>
      </c>
      <c r="F235" s="153" t="s">
        <v>1819</v>
      </c>
      <c r="G235" s="154" t="s">
        <v>1820</v>
      </c>
      <c r="H235" s="155">
        <v>1</v>
      </c>
      <c r="I235" s="156"/>
      <c r="J235" s="155">
        <f t="shared" si="30"/>
        <v>0</v>
      </c>
      <c r="K235" s="157"/>
      <c r="L235" s="33"/>
      <c r="M235" s="158" t="s">
        <v>1</v>
      </c>
      <c r="N235" s="159" t="s">
        <v>42</v>
      </c>
      <c r="O235" s="58"/>
      <c r="P235" s="160">
        <f t="shared" si="31"/>
        <v>0</v>
      </c>
      <c r="Q235" s="160">
        <v>2.0000000000000002E-5</v>
      </c>
      <c r="R235" s="160">
        <f t="shared" si="32"/>
        <v>2.0000000000000002E-5</v>
      </c>
      <c r="S235" s="160">
        <v>0</v>
      </c>
      <c r="T235" s="161">
        <f t="shared" si="33"/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62" t="s">
        <v>315</v>
      </c>
      <c r="AT235" s="162" t="s">
        <v>213</v>
      </c>
      <c r="AU235" s="162" t="s">
        <v>89</v>
      </c>
      <c r="AY235" s="17" t="s">
        <v>211</v>
      </c>
      <c r="BE235" s="163">
        <f t="shared" si="34"/>
        <v>0</v>
      </c>
      <c r="BF235" s="163">
        <f t="shared" si="35"/>
        <v>0</v>
      </c>
      <c r="BG235" s="163">
        <f t="shared" si="36"/>
        <v>0</v>
      </c>
      <c r="BH235" s="163">
        <f t="shared" si="37"/>
        <v>0</v>
      </c>
      <c r="BI235" s="163">
        <f t="shared" si="38"/>
        <v>0</v>
      </c>
      <c r="BJ235" s="17" t="s">
        <v>89</v>
      </c>
      <c r="BK235" s="164">
        <f t="shared" si="39"/>
        <v>0</v>
      </c>
      <c r="BL235" s="17" t="s">
        <v>315</v>
      </c>
      <c r="BM235" s="162" t="s">
        <v>1025</v>
      </c>
    </row>
    <row r="236" spans="1:65" s="2" customFormat="1" ht="14.5" customHeight="1">
      <c r="A236" s="32"/>
      <c r="B236" s="150"/>
      <c r="C236" s="151" t="s">
        <v>677</v>
      </c>
      <c r="D236" s="151" t="s">
        <v>213</v>
      </c>
      <c r="E236" s="152" t="s">
        <v>1821</v>
      </c>
      <c r="F236" s="153" t="s">
        <v>1822</v>
      </c>
      <c r="G236" s="154" t="s">
        <v>1525</v>
      </c>
      <c r="H236" s="155">
        <v>1</v>
      </c>
      <c r="I236" s="156"/>
      <c r="J236" s="155">
        <f t="shared" si="30"/>
        <v>0</v>
      </c>
      <c r="K236" s="157"/>
      <c r="L236" s="33"/>
      <c r="M236" s="158" t="s">
        <v>1</v>
      </c>
      <c r="N236" s="159" t="s">
        <v>42</v>
      </c>
      <c r="O236" s="58"/>
      <c r="P236" s="160">
        <f t="shared" si="31"/>
        <v>0</v>
      </c>
      <c r="Q236" s="160">
        <v>4.0000000000000003E-5</v>
      </c>
      <c r="R236" s="160">
        <f t="shared" si="32"/>
        <v>4.0000000000000003E-5</v>
      </c>
      <c r="S236" s="160">
        <v>0</v>
      </c>
      <c r="T236" s="161">
        <f t="shared" si="33"/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62" t="s">
        <v>315</v>
      </c>
      <c r="AT236" s="162" t="s">
        <v>213</v>
      </c>
      <c r="AU236" s="162" t="s">
        <v>89</v>
      </c>
      <c r="AY236" s="17" t="s">
        <v>211</v>
      </c>
      <c r="BE236" s="163">
        <f t="shared" si="34"/>
        <v>0</v>
      </c>
      <c r="BF236" s="163">
        <f t="shared" si="35"/>
        <v>0</v>
      </c>
      <c r="BG236" s="163">
        <f t="shared" si="36"/>
        <v>0</v>
      </c>
      <c r="BH236" s="163">
        <f t="shared" si="37"/>
        <v>0</v>
      </c>
      <c r="BI236" s="163">
        <f t="shared" si="38"/>
        <v>0</v>
      </c>
      <c r="BJ236" s="17" t="s">
        <v>89</v>
      </c>
      <c r="BK236" s="164">
        <f t="shared" si="39"/>
        <v>0</v>
      </c>
      <c r="BL236" s="17" t="s">
        <v>315</v>
      </c>
      <c r="BM236" s="162" t="s">
        <v>1035</v>
      </c>
    </row>
    <row r="237" spans="1:65" s="2" customFormat="1" ht="14.5" customHeight="1">
      <c r="A237" s="32"/>
      <c r="B237" s="150"/>
      <c r="C237" s="151" t="s">
        <v>685</v>
      </c>
      <c r="D237" s="151" t="s">
        <v>213</v>
      </c>
      <c r="E237" s="152" t="s">
        <v>1823</v>
      </c>
      <c r="F237" s="153" t="s">
        <v>1824</v>
      </c>
      <c r="G237" s="154" t="s">
        <v>1525</v>
      </c>
      <c r="H237" s="155">
        <v>3</v>
      </c>
      <c r="I237" s="156"/>
      <c r="J237" s="155">
        <f t="shared" si="30"/>
        <v>0</v>
      </c>
      <c r="K237" s="157"/>
      <c r="L237" s="33"/>
      <c r="M237" s="158" t="s">
        <v>1</v>
      </c>
      <c r="N237" s="159" t="s">
        <v>42</v>
      </c>
      <c r="O237" s="58"/>
      <c r="P237" s="160">
        <f t="shared" si="31"/>
        <v>0</v>
      </c>
      <c r="Q237" s="160">
        <v>2.0000000000000002E-5</v>
      </c>
      <c r="R237" s="160">
        <f t="shared" si="32"/>
        <v>6.0000000000000008E-5</v>
      </c>
      <c r="S237" s="160">
        <v>0</v>
      </c>
      <c r="T237" s="161">
        <f t="shared" si="33"/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62" t="s">
        <v>315</v>
      </c>
      <c r="AT237" s="162" t="s">
        <v>213</v>
      </c>
      <c r="AU237" s="162" t="s">
        <v>89</v>
      </c>
      <c r="AY237" s="17" t="s">
        <v>211</v>
      </c>
      <c r="BE237" s="163">
        <f t="shared" si="34"/>
        <v>0</v>
      </c>
      <c r="BF237" s="163">
        <f t="shared" si="35"/>
        <v>0</v>
      </c>
      <c r="BG237" s="163">
        <f t="shared" si="36"/>
        <v>0</v>
      </c>
      <c r="BH237" s="163">
        <f t="shared" si="37"/>
        <v>0</v>
      </c>
      <c r="BI237" s="163">
        <f t="shared" si="38"/>
        <v>0</v>
      </c>
      <c r="BJ237" s="17" t="s">
        <v>89</v>
      </c>
      <c r="BK237" s="164">
        <f t="shared" si="39"/>
        <v>0</v>
      </c>
      <c r="BL237" s="17" t="s">
        <v>315</v>
      </c>
      <c r="BM237" s="162" t="s">
        <v>1045</v>
      </c>
    </row>
    <row r="238" spans="1:65" s="2" customFormat="1" ht="14.5" customHeight="1">
      <c r="A238" s="32"/>
      <c r="B238" s="150"/>
      <c r="C238" s="151" t="s">
        <v>689</v>
      </c>
      <c r="D238" s="151" t="s">
        <v>213</v>
      </c>
      <c r="E238" s="152" t="s">
        <v>1825</v>
      </c>
      <c r="F238" s="153" t="s">
        <v>1826</v>
      </c>
      <c r="G238" s="154" t="s">
        <v>1525</v>
      </c>
      <c r="H238" s="155">
        <v>3</v>
      </c>
      <c r="I238" s="156"/>
      <c r="J238" s="155">
        <f t="shared" si="30"/>
        <v>0</v>
      </c>
      <c r="K238" s="157"/>
      <c r="L238" s="33"/>
      <c r="M238" s="158" t="s">
        <v>1</v>
      </c>
      <c r="N238" s="159" t="s">
        <v>42</v>
      </c>
      <c r="O238" s="58"/>
      <c r="P238" s="160">
        <f t="shared" si="31"/>
        <v>0</v>
      </c>
      <c r="Q238" s="160">
        <v>1.0200000000000001E-3</v>
      </c>
      <c r="R238" s="160">
        <f t="shared" si="32"/>
        <v>3.0600000000000002E-3</v>
      </c>
      <c r="S238" s="160">
        <v>0</v>
      </c>
      <c r="T238" s="161">
        <f t="shared" si="33"/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62" t="s">
        <v>315</v>
      </c>
      <c r="AT238" s="162" t="s">
        <v>213</v>
      </c>
      <c r="AU238" s="162" t="s">
        <v>89</v>
      </c>
      <c r="AY238" s="17" t="s">
        <v>211</v>
      </c>
      <c r="BE238" s="163">
        <f t="shared" si="34"/>
        <v>0</v>
      </c>
      <c r="BF238" s="163">
        <f t="shared" si="35"/>
        <v>0</v>
      </c>
      <c r="BG238" s="163">
        <f t="shared" si="36"/>
        <v>0</v>
      </c>
      <c r="BH238" s="163">
        <f t="shared" si="37"/>
        <v>0</v>
      </c>
      <c r="BI238" s="163">
        <f t="shared" si="38"/>
        <v>0</v>
      </c>
      <c r="BJ238" s="17" t="s">
        <v>89</v>
      </c>
      <c r="BK238" s="164">
        <f t="shared" si="39"/>
        <v>0</v>
      </c>
      <c r="BL238" s="17" t="s">
        <v>315</v>
      </c>
      <c r="BM238" s="162" t="s">
        <v>1070</v>
      </c>
    </row>
    <row r="239" spans="1:65" s="2" customFormat="1" ht="14.5" customHeight="1">
      <c r="A239" s="32"/>
      <c r="B239" s="150"/>
      <c r="C239" s="151" t="s">
        <v>694</v>
      </c>
      <c r="D239" s="151" t="s">
        <v>213</v>
      </c>
      <c r="E239" s="152" t="s">
        <v>1827</v>
      </c>
      <c r="F239" s="153" t="s">
        <v>1828</v>
      </c>
      <c r="G239" s="154" t="s">
        <v>1525</v>
      </c>
      <c r="H239" s="155">
        <v>1</v>
      </c>
      <c r="I239" s="156"/>
      <c r="J239" s="155">
        <f t="shared" si="30"/>
        <v>0</v>
      </c>
      <c r="K239" s="157"/>
      <c r="L239" s="33"/>
      <c r="M239" s="158" t="s">
        <v>1</v>
      </c>
      <c r="N239" s="159" t="s">
        <v>42</v>
      </c>
      <c r="O239" s="58"/>
      <c r="P239" s="160">
        <f t="shared" si="31"/>
        <v>0</v>
      </c>
      <c r="Q239" s="160">
        <v>3.6000000000000002E-4</v>
      </c>
      <c r="R239" s="160">
        <f t="shared" si="32"/>
        <v>3.6000000000000002E-4</v>
      </c>
      <c r="S239" s="160">
        <v>0</v>
      </c>
      <c r="T239" s="161">
        <f t="shared" si="33"/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162" t="s">
        <v>315</v>
      </c>
      <c r="AT239" s="162" t="s">
        <v>213</v>
      </c>
      <c r="AU239" s="162" t="s">
        <v>89</v>
      </c>
      <c r="AY239" s="17" t="s">
        <v>211</v>
      </c>
      <c r="BE239" s="163">
        <f t="shared" si="34"/>
        <v>0</v>
      </c>
      <c r="BF239" s="163">
        <f t="shared" si="35"/>
        <v>0</v>
      </c>
      <c r="BG239" s="163">
        <f t="shared" si="36"/>
        <v>0</v>
      </c>
      <c r="BH239" s="163">
        <f t="shared" si="37"/>
        <v>0</v>
      </c>
      <c r="BI239" s="163">
        <f t="shared" si="38"/>
        <v>0</v>
      </c>
      <c r="BJ239" s="17" t="s">
        <v>89</v>
      </c>
      <c r="BK239" s="164">
        <f t="shared" si="39"/>
        <v>0</v>
      </c>
      <c r="BL239" s="17" t="s">
        <v>315</v>
      </c>
      <c r="BM239" s="162" t="s">
        <v>1084</v>
      </c>
    </row>
    <row r="240" spans="1:65" s="2" customFormat="1" ht="24.25" customHeight="1">
      <c r="A240" s="32"/>
      <c r="B240" s="150"/>
      <c r="C240" s="151" t="s">
        <v>700</v>
      </c>
      <c r="D240" s="151" t="s">
        <v>213</v>
      </c>
      <c r="E240" s="152" t="s">
        <v>1829</v>
      </c>
      <c r="F240" s="153" t="s">
        <v>1830</v>
      </c>
      <c r="G240" s="154" t="s">
        <v>1525</v>
      </c>
      <c r="H240" s="155">
        <v>1</v>
      </c>
      <c r="I240" s="156"/>
      <c r="J240" s="155">
        <f t="shared" si="30"/>
        <v>0</v>
      </c>
      <c r="K240" s="157"/>
      <c r="L240" s="33"/>
      <c r="M240" s="158" t="s">
        <v>1</v>
      </c>
      <c r="N240" s="159" t="s">
        <v>42</v>
      </c>
      <c r="O240" s="58"/>
      <c r="P240" s="160">
        <f t="shared" si="31"/>
        <v>0</v>
      </c>
      <c r="Q240" s="160">
        <v>1.0200000000000001E-3</v>
      </c>
      <c r="R240" s="160">
        <f t="shared" si="32"/>
        <v>1.0200000000000001E-3</v>
      </c>
      <c r="S240" s="160">
        <v>0</v>
      </c>
      <c r="T240" s="161">
        <f t="shared" si="33"/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62" t="s">
        <v>315</v>
      </c>
      <c r="AT240" s="162" t="s">
        <v>213</v>
      </c>
      <c r="AU240" s="162" t="s">
        <v>89</v>
      </c>
      <c r="AY240" s="17" t="s">
        <v>211</v>
      </c>
      <c r="BE240" s="163">
        <f t="shared" si="34"/>
        <v>0</v>
      </c>
      <c r="BF240" s="163">
        <f t="shared" si="35"/>
        <v>0</v>
      </c>
      <c r="BG240" s="163">
        <f t="shared" si="36"/>
        <v>0</v>
      </c>
      <c r="BH240" s="163">
        <f t="shared" si="37"/>
        <v>0</v>
      </c>
      <c r="BI240" s="163">
        <f t="shared" si="38"/>
        <v>0</v>
      </c>
      <c r="BJ240" s="17" t="s">
        <v>89</v>
      </c>
      <c r="BK240" s="164">
        <f t="shared" si="39"/>
        <v>0</v>
      </c>
      <c r="BL240" s="17" t="s">
        <v>315</v>
      </c>
      <c r="BM240" s="162" t="s">
        <v>1095</v>
      </c>
    </row>
    <row r="241" spans="1:65" s="2" customFormat="1" ht="14.5" customHeight="1">
      <c r="A241" s="32"/>
      <c r="B241" s="150"/>
      <c r="C241" s="151" t="s">
        <v>705</v>
      </c>
      <c r="D241" s="151" t="s">
        <v>213</v>
      </c>
      <c r="E241" s="152" t="s">
        <v>1831</v>
      </c>
      <c r="F241" s="153" t="s">
        <v>1832</v>
      </c>
      <c r="G241" s="154" t="s">
        <v>1525</v>
      </c>
      <c r="H241" s="155">
        <v>5</v>
      </c>
      <c r="I241" s="156"/>
      <c r="J241" s="155">
        <f t="shared" si="30"/>
        <v>0</v>
      </c>
      <c r="K241" s="157"/>
      <c r="L241" s="33"/>
      <c r="M241" s="158" t="s">
        <v>1</v>
      </c>
      <c r="N241" s="159" t="s">
        <v>42</v>
      </c>
      <c r="O241" s="58"/>
      <c r="P241" s="160">
        <f t="shared" si="31"/>
        <v>0</v>
      </c>
      <c r="Q241" s="160">
        <v>0</v>
      </c>
      <c r="R241" s="160">
        <f t="shared" si="32"/>
        <v>0</v>
      </c>
      <c r="S241" s="160">
        <v>0</v>
      </c>
      <c r="T241" s="161">
        <f t="shared" si="33"/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62" t="s">
        <v>315</v>
      </c>
      <c r="AT241" s="162" t="s">
        <v>213</v>
      </c>
      <c r="AU241" s="162" t="s">
        <v>89</v>
      </c>
      <c r="AY241" s="17" t="s">
        <v>211</v>
      </c>
      <c r="BE241" s="163">
        <f t="shared" si="34"/>
        <v>0</v>
      </c>
      <c r="BF241" s="163">
        <f t="shared" si="35"/>
        <v>0</v>
      </c>
      <c r="BG241" s="163">
        <f t="shared" si="36"/>
        <v>0</v>
      </c>
      <c r="BH241" s="163">
        <f t="shared" si="37"/>
        <v>0</v>
      </c>
      <c r="BI241" s="163">
        <f t="shared" si="38"/>
        <v>0</v>
      </c>
      <c r="BJ241" s="17" t="s">
        <v>89</v>
      </c>
      <c r="BK241" s="164">
        <f t="shared" si="39"/>
        <v>0</v>
      </c>
      <c r="BL241" s="17" t="s">
        <v>315</v>
      </c>
      <c r="BM241" s="162" t="s">
        <v>1104</v>
      </c>
    </row>
    <row r="242" spans="1:65" s="2" customFormat="1" ht="14.5" customHeight="1">
      <c r="A242" s="32"/>
      <c r="B242" s="150"/>
      <c r="C242" s="151" t="s">
        <v>709</v>
      </c>
      <c r="D242" s="151" t="s">
        <v>213</v>
      </c>
      <c r="E242" s="152" t="s">
        <v>1833</v>
      </c>
      <c r="F242" s="153" t="s">
        <v>1834</v>
      </c>
      <c r="G242" s="154" t="s">
        <v>1525</v>
      </c>
      <c r="H242" s="155">
        <v>3</v>
      </c>
      <c r="I242" s="156"/>
      <c r="J242" s="155">
        <f t="shared" si="30"/>
        <v>0</v>
      </c>
      <c r="K242" s="157"/>
      <c r="L242" s="33"/>
      <c r="M242" s="158" t="s">
        <v>1</v>
      </c>
      <c r="N242" s="159" t="s">
        <v>42</v>
      </c>
      <c r="O242" s="58"/>
      <c r="P242" s="160">
        <f t="shared" si="31"/>
        <v>0</v>
      </c>
      <c r="Q242" s="160">
        <v>0</v>
      </c>
      <c r="R242" s="160">
        <f t="shared" si="32"/>
        <v>0</v>
      </c>
      <c r="S242" s="160">
        <v>0</v>
      </c>
      <c r="T242" s="161">
        <f t="shared" si="33"/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62" t="s">
        <v>315</v>
      </c>
      <c r="AT242" s="162" t="s">
        <v>213</v>
      </c>
      <c r="AU242" s="162" t="s">
        <v>89</v>
      </c>
      <c r="AY242" s="17" t="s">
        <v>211</v>
      </c>
      <c r="BE242" s="163">
        <f t="shared" si="34"/>
        <v>0</v>
      </c>
      <c r="BF242" s="163">
        <f t="shared" si="35"/>
        <v>0</v>
      </c>
      <c r="BG242" s="163">
        <f t="shared" si="36"/>
        <v>0</v>
      </c>
      <c r="BH242" s="163">
        <f t="shared" si="37"/>
        <v>0</v>
      </c>
      <c r="BI242" s="163">
        <f t="shared" si="38"/>
        <v>0</v>
      </c>
      <c r="BJ242" s="17" t="s">
        <v>89</v>
      </c>
      <c r="BK242" s="164">
        <f t="shared" si="39"/>
        <v>0</v>
      </c>
      <c r="BL242" s="17" t="s">
        <v>315</v>
      </c>
      <c r="BM242" s="162" t="s">
        <v>1114</v>
      </c>
    </row>
    <row r="243" spans="1:65" s="2" customFormat="1" ht="14.5" customHeight="1">
      <c r="A243" s="32"/>
      <c r="B243" s="150"/>
      <c r="C243" s="151" t="s">
        <v>713</v>
      </c>
      <c r="D243" s="151" t="s">
        <v>213</v>
      </c>
      <c r="E243" s="152" t="s">
        <v>1835</v>
      </c>
      <c r="F243" s="153" t="s">
        <v>1836</v>
      </c>
      <c r="G243" s="154" t="s">
        <v>1820</v>
      </c>
      <c r="H243" s="155">
        <v>1</v>
      </c>
      <c r="I243" s="156"/>
      <c r="J243" s="155">
        <f t="shared" si="30"/>
        <v>0</v>
      </c>
      <c r="K243" s="157"/>
      <c r="L243" s="33"/>
      <c r="M243" s="158" t="s">
        <v>1</v>
      </c>
      <c r="N243" s="159" t="s">
        <v>42</v>
      </c>
      <c r="O243" s="58"/>
      <c r="P243" s="160">
        <f t="shared" si="31"/>
        <v>0</v>
      </c>
      <c r="Q243" s="160">
        <v>5.0000000000000002E-5</v>
      </c>
      <c r="R243" s="160">
        <f t="shared" si="32"/>
        <v>5.0000000000000002E-5</v>
      </c>
      <c r="S243" s="160">
        <v>0</v>
      </c>
      <c r="T243" s="161">
        <f t="shared" si="33"/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62" t="s">
        <v>315</v>
      </c>
      <c r="AT243" s="162" t="s">
        <v>213</v>
      </c>
      <c r="AU243" s="162" t="s">
        <v>89</v>
      </c>
      <c r="AY243" s="17" t="s">
        <v>211</v>
      </c>
      <c r="BE243" s="163">
        <f t="shared" si="34"/>
        <v>0</v>
      </c>
      <c r="BF243" s="163">
        <f t="shared" si="35"/>
        <v>0</v>
      </c>
      <c r="BG243" s="163">
        <f t="shared" si="36"/>
        <v>0</v>
      </c>
      <c r="BH243" s="163">
        <f t="shared" si="37"/>
        <v>0</v>
      </c>
      <c r="BI243" s="163">
        <f t="shared" si="38"/>
        <v>0</v>
      </c>
      <c r="BJ243" s="17" t="s">
        <v>89</v>
      </c>
      <c r="BK243" s="164">
        <f t="shared" si="39"/>
        <v>0</v>
      </c>
      <c r="BL243" s="17" t="s">
        <v>315</v>
      </c>
      <c r="BM243" s="162" t="s">
        <v>1124</v>
      </c>
    </row>
    <row r="244" spans="1:65" s="2" customFormat="1" ht="24.25" customHeight="1">
      <c r="A244" s="32"/>
      <c r="B244" s="150"/>
      <c r="C244" s="151" t="s">
        <v>718</v>
      </c>
      <c r="D244" s="151" t="s">
        <v>213</v>
      </c>
      <c r="E244" s="152" t="s">
        <v>1837</v>
      </c>
      <c r="F244" s="153" t="s">
        <v>1838</v>
      </c>
      <c r="G244" s="154" t="s">
        <v>1820</v>
      </c>
      <c r="H244" s="155">
        <v>1</v>
      </c>
      <c r="I244" s="156"/>
      <c r="J244" s="155">
        <f t="shared" si="30"/>
        <v>0</v>
      </c>
      <c r="K244" s="157"/>
      <c r="L244" s="33"/>
      <c r="M244" s="158" t="s">
        <v>1</v>
      </c>
      <c r="N244" s="159" t="s">
        <v>42</v>
      </c>
      <c r="O244" s="58"/>
      <c r="P244" s="160">
        <f t="shared" si="31"/>
        <v>0</v>
      </c>
      <c r="Q244" s="160">
        <v>6.0049999999999999E-2</v>
      </c>
      <c r="R244" s="160">
        <f t="shared" si="32"/>
        <v>6.0049999999999999E-2</v>
      </c>
      <c r="S244" s="160">
        <v>0</v>
      </c>
      <c r="T244" s="161">
        <f t="shared" si="33"/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62" t="s">
        <v>315</v>
      </c>
      <c r="AT244" s="162" t="s">
        <v>213</v>
      </c>
      <c r="AU244" s="162" t="s">
        <v>89</v>
      </c>
      <c r="AY244" s="17" t="s">
        <v>211</v>
      </c>
      <c r="BE244" s="163">
        <f t="shared" si="34"/>
        <v>0</v>
      </c>
      <c r="BF244" s="163">
        <f t="shared" si="35"/>
        <v>0</v>
      </c>
      <c r="BG244" s="163">
        <f t="shared" si="36"/>
        <v>0</v>
      </c>
      <c r="BH244" s="163">
        <f t="shared" si="37"/>
        <v>0</v>
      </c>
      <c r="BI244" s="163">
        <f t="shared" si="38"/>
        <v>0</v>
      </c>
      <c r="BJ244" s="17" t="s">
        <v>89</v>
      </c>
      <c r="BK244" s="164">
        <f t="shared" si="39"/>
        <v>0</v>
      </c>
      <c r="BL244" s="17" t="s">
        <v>315</v>
      </c>
      <c r="BM244" s="162" t="s">
        <v>1140</v>
      </c>
    </row>
    <row r="245" spans="1:65" s="2" customFormat="1" ht="14.5" customHeight="1">
      <c r="A245" s="32"/>
      <c r="B245" s="150"/>
      <c r="C245" s="151" t="s">
        <v>723</v>
      </c>
      <c r="D245" s="151" t="s">
        <v>213</v>
      </c>
      <c r="E245" s="152" t="s">
        <v>1839</v>
      </c>
      <c r="F245" s="153" t="s">
        <v>1840</v>
      </c>
      <c r="G245" s="154" t="s">
        <v>582</v>
      </c>
      <c r="H245" s="155">
        <v>63</v>
      </c>
      <c r="I245" s="156"/>
      <c r="J245" s="155">
        <f t="shared" si="30"/>
        <v>0</v>
      </c>
      <c r="K245" s="157"/>
      <c r="L245" s="33"/>
      <c r="M245" s="158" t="s">
        <v>1</v>
      </c>
      <c r="N245" s="159" t="s">
        <v>42</v>
      </c>
      <c r="O245" s="58"/>
      <c r="P245" s="160">
        <f t="shared" si="31"/>
        <v>0</v>
      </c>
      <c r="Q245" s="160">
        <v>1.7000000000000001E-4</v>
      </c>
      <c r="R245" s="160">
        <f t="shared" si="32"/>
        <v>1.0710000000000001E-2</v>
      </c>
      <c r="S245" s="160">
        <v>0</v>
      </c>
      <c r="T245" s="161">
        <f t="shared" si="33"/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62" t="s">
        <v>315</v>
      </c>
      <c r="AT245" s="162" t="s">
        <v>213</v>
      </c>
      <c r="AU245" s="162" t="s">
        <v>89</v>
      </c>
      <c r="AY245" s="17" t="s">
        <v>211</v>
      </c>
      <c r="BE245" s="163">
        <f t="shared" si="34"/>
        <v>0</v>
      </c>
      <c r="BF245" s="163">
        <f t="shared" si="35"/>
        <v>0</v>
      </c>
      <c r="BG245" s="163">
        <f t="shared" si="36"/>
        <v>0</v>
      </c>
      <c r="BH245" s="163">
        <f t="shared" si="37"/>
        <v>0</v>
      </c>
      <c r="BI245" s="163">
        <f t="shared" si="38"/>
        <v>0</v>
      </c>
      <c r="BJ245" s="17" t="s">
        <v>89</v>
      </c>
      <c r="BK245" s="164">
        <f t="shared" si="39"/>
        <v>0</v>
      </c>
      <c r="BL245" s="17" t="s">
        <v>315</v>
      </c>
      <c r="BM245" s="162" t="s">
        <v>1148</v>
      </c>
    </row>
    <row r="246" spans="1:65" s="2" customFormat="1" ht="14.5" customHeight="1">
      <c r="A246" s="32"/>
      <c r="B246" s="150"/>
      <c r="C246" s="151" t="s">
        <v>728</v>
      </c>
      <c r="D246" s="151" t="s">
        <v>213</v>
      </c>
      <c r="E246" s="152" t="s">
        <v>1841</v>
      </c>
      <c r="F246" s="153" t="s">
        <v>1842</v>
      </c>
      <c r="G246" s="154" t="s">
        <v>582</v>
      </c>
      <c r="H246" s="155">
        <v>63</v>
      </c>
      <c r="I246" s="156"/>
      <c r="J246" s="155">
        <f t="shared" si="30"/>
        <v>0</v>
      </c>
      <c r="K246" s="157"/>
      <c r="L246" s="33"/>
      <c r="M246" s="158" t="s">
        <v>1</v>
      </c>
      <c r="N246" s="159" t="s">
        <v>42</v>
      </c>
      <c r="O246" s="58"/>
      <c r="P246" s="160">
        <f t="shared" si="31"/>
        <v>0</v>
      </c>
      <c r="Q246" s="160">
        <v>0</v>
      </c>
      <c r="R246" s="160">
        <f t="shared" si="32"/>
        <v>0</v>
      </c>
      <c r="S246" s="160">
        <v>0</v>
      </c>
      <c r="T246" s="161">
        <f t="shared" si="33"/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62" t="s">
        <v>315</v>
      </c>
      <c r="AT246" s="162" t="s">
        <v>213</v>
      </c>
      <c r="AU246" s="162" t="s">
        <v>89</v>
      </c>
      <c r="AY246" s="17" t="s">
        <v>211</v>
      </c>
      <c r="BE246" s="163">
        <f t="shared" si="34"/>
        <v>0</v>
      </c>
      <c r="BF246" s="163">
        <f t="shared" si="35"/>
        <v>0</v>
      </c>
      <c r="BG246" s="163">
        <f t="shared" si="36"/>
        <v>0</v>
      </c>
      <c r="BH246" s="163">
        <f t="shared" si="37"/>
        <v>0</v>
      </c>
      <c r="BI246" s="163">
        <f t="shared" si="38"/>
        <v>0</v>
      </c>
      <c r="BJ246" s="17" t="s">
        <v>89</v>
      </c>
      <c r="BK246" s="164">
        <f t="shared" si="39"/>
        <v>0</v>
      </c>
      <c r="BL246" s="17" t="s">
        <v>315</v>
      </c>
      <c r="BM246" s="162" t="s">
        <v>1156</v>
      </c>
    </row>
    <row r="247" spans="1:65" s="2" customFormat="1" ht="14.5" customHeight="1">
      <c r="A247" s="32"/>
      <c r="B247" s="150"/>
      <c r="C247" s="151" t="s">
        <v>734</v>
      </c>
      <c r="D247" s="151" t="s">
        <v>213</v>
      </c>
      <c r="E247" s="152" t="s">
        <v>1843</v>
      </c>
      <c r="F247" s="153" t="s">
        <v>1844</v>
      </c>
      <c r="G247" s="154" t="s">
        <v>1525</v>
      </c>
      <c r="H247" s="155">
        <v>2</v>
      </c>
      <c r="I247" s="156"/>
      <c r="J247" s="155">
        <f t="shared" si="30"/>
        <v>0</v>
      </c>
      <c r="K247" s="157"/>
      <c r="L247" s="33"/>
      <c r="M247" s="158" t="s">
        <v>1</v>
      </c>
      <c r="N247" s="159" t="s">
        <v>42</v>
      </c>
      <c r="O247" s="58"/>
      <c r="P247" s="160">
        <f t="shared" si="31"/>
        <v>0</v>
      </c>
      <c r="Q247" s="160">
        <v>1.0000000000000001E-5</v>
      </c>
      <c r="R247" s="160">
        <f t="shared" si="32"/>
        <v>2.0000000000000002E-5</v>
      </c>
      <c r="S247" s="160">
        <v>0</v>
      </c>
      <c r="T247" s="161">
        <f t="shared" si="33"/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62" t="s">
        <v>315</v>
      </c>
      <c r="AT247" s="162" t="s">
        <v>213</v>
      </c>
      <c r="AU247" s="162" t="s">
        <v>89</v>
      </c>
      <c r="AY247" s="17" t="s">
        <v>211</v>
      </c>
      <c r="BE247" s="163">
        <f t="shared" si="34"/>
        <v>0</v>
      </c>
      <c r="BF247" s="163">
        <f t="shared" si="35"/>
        <v>0</v>
      </c>
      <c r="BG247" s="163">
        <f t="shared" si="36"/>
        <v>0</v>
      </c>
      <c r="BH247" s="163">
        <f t="shared" si="37"/>
        <v>0</v>
      </c>
      <c r="BI247" s="163">
        <f t="shared" si="38"/>
        <v>0</v>
      </c>
      <c r="BJ247" s="17" t="s">
        <v>89</v>
      </c>
      <c r="BK247" s="164">
        <f t="shared" si="39"/>
        <v>0</v>
      </c>
      <c r="BL247" s="17" t="s">
        <v>315</v>
      </c>
      <c r="BM247" s="162" t="s">
        <v>1164</v>
      </c>
    </row>
    <row r="248" spans="1:65" s="2" customFormat="1" ht="14.5" customHeight="1">
      <c r="A248" s="32"/>
      <c r="B248" s="150"/>
      <c r="C248" s="151" t="s">
        <v>738</v>
      </c>
      <c r="D248" s="151" t="s">
        <v>213</v>
      </c>
      <c r="E248" s="152" t="s">
        <v>1517</v>
      </c>
      <c r="F248" s="153" t="s">
        <v>1518</v>
      </c>
      <c r="G248" s="154" t="s">
        <v>1454</v>
      </c>
      <c r="H248" s="155">
        <v>130</v>
      </c>
      <c r="I248" s="156"/>
      <c r="J248" s="155">
        <f t="shared" si="30"/>
        <v>0</v>
      </c>
      <c r="K248" s="157"/>
      <c r="L248" s="33"/>
      <c r="M248" s="158" t="s">
        <v>1</v>
      </c>
      <c r="N248" s="159" t="s">
        <v>42</v>
      </c>
      <c r="O248" s="58"/>
      <c r="P248" s="160">
        <f t="shared" si="31"/>
        <v>0</v>
      </c>
      <c r="Q248" s="160">
        <v>0</v>
      </c>
      <c r="R248" s="160">
        <f t="shared" si="32"/>
        <v>0</v>
      </c>
      <c r="S248" s="160">
        <v>0</v>
      </c>
      <c r="T248" s="161">
        <f t="shared" si="33"/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62" t="s">
        <v>315</v>
      </c>
      <c r="AT248" s="162" t="s">
        <v>213</v>
      </c>
      <c r="AU248" s="162" t="s">
        <v>89</v>
      </c>
      <c r="AY248" s="17" t="s">
        <v>211</v>
      </c>
      <c r="BE248" s="163">
        <f t="shared" si="34"/>
        <v>0</v>
      </c>
      <c r="BF248" s="163">
        <f t="shared" si="35"/>
        <v>0</v>
      </c>
      <c r="BG248" s="163">
        <f t="shared" si="36"/>
        <v>0</v>
      </c>
      <c r="BH248" s="163">
        <f t="shared" si="37"/>
        <v>0</v>
      </c>
      <c r="BI248" s="163">
        <f t="shared" si="38"/>
        <v>0</v>
      </c>
      <c r="BJ248" s="17" t="s">
        <v>89</v>
      </c>
      <c r="BK248" s="164">
        <f t="shared" si="39"/>
        <v>0</v>
      </c>
      <c r="BL248" s="17" t="s">
        <v>315</v>
      </c>
      <c r="BM248" s="162" t="s">
        <v>1172</v>
      </c>
    </row>
    <row r="249" spans="1:65" s="2" customFormat="1" ht="24.25" customHeight="1">
      <c r="A249" s="32"/>
      <c r="B249" s="150"/>
      <c r="C249" s="151" t="s">
        <v>748</v>
      </c>
      <c r="D249" s="151" t="s">
        <v>213</v>
      </c>
      <c r="E249" s="152" t="s">
        <v>1519</v>
      </c>
      <c r="F249" s="153" t="s">
        <v>1520</v>
      </c>
      <c r="G249" s="154" t="s">
        <v>276</v>
      </c>
      <c r="H249" s="155">
        <v>0.113</v>
      </c>
      <c r="I249" s="156"/>
      <c r="J249" s="155">
        <f t="shared" si="30"/>
        <v>0</v>
      </c>
      <c r="K249" s="157"/>
      <c r="L249" s="33"/>
      <c r="M249" s="158" t="s">
        <v>1</v>
      </c>
      <c r="N249" s="159" t="s">
        <v>42</v>
      </c>
      <c r="O249" s="58"/>
      <c r="P249" s="160">
        <f t="shared" si="31"/>
        <v>0</v>
      </c>
      <c r="Q249" s="160">
        <v>0</v>
      </c>
      <c r="R249" s="160">
        <f t="shared" si="32"/>
        <v>0</v>
      </c>
      <c r="S249" s="160">
        <v>0</v>
      </c>
      <c r="T249" s="161">
        <f t="shared" si="33"/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62" t="s">
        <v>315</v>
      </c>
      <c r="AT249" s="162" t="s">
        <v>213</v>
      </c>
      <c r="AU249" s="162" t="s">
        <v>89</v>
      </c>
      <c r="AY249" s="17" t="s">
        <v>211</v>
      </c>
      <c r="BE249" s="163">
        <f t="shared" si="34"/>
        <v>0</v>
      </c>
      <c r="BF249" s="163">
        <f t="shared" si="35"/>
        <v>0</v>
      </c>
      <c r="BG249" s="163">
        <f t="shared" si="36"/>
        <v>0</v>
      </c>
      <c r="BH249" s="163">
        <f t="shared" si="37"/>
        <v>0</v>
      </c>
      <c r="BI249" s="163">
        <f t="shared" si="38"/>
        <v>0</v>
      </c>
      <c r="BJ249" s="17" t="s">
        <v>89</v>
      </c>
      <c r="BK249" s="164">
        <f t="shared" si="39"/>
        <v>0</v>
      </c>
      <c r="BL249" s="17" t="s">
        <v>315</v>
      </c>
      <c r="BM249" s="162" t="s">
        <v>1181</v>
      </c>
    </row>
    <row r="250" spans="1:65" s="12" customFormat="1" ht="23" customHeight="1">
      <c r="B250" s="137"/>
      <c r="D250" s="138" t="s">
        <v>75</v>
      </c>
      <c r="E250" s="148" t="s">
        <v>1845</v>
      </c>
      <c r="F250" s="148" t="s">
        <v>1846</v>
      </c>
      <c r="I250" s="140"/>
      <c r="J250" s="149">
        <f>BK250</f>
        <v>0</v>
      </c>
      <c r="L250" s="137"/>
      <c r="M250" s="142"/>
      <c r="N250" s="143"/>
      <c r="O250" s="143"/>
      <c r="P250" s="144">
        <v>0</v>
      </c>
      <c r="Q250" s="143"/>
      <c r="R250" s="144">
        <v>0</v>
      </c>
      <c r="S250" s="143"/>
      <c r="T250" s="145">
        <v>0</v>
      </c>
      <c r="AR250" s="138" t="s">
        <v>83</v>
      </c>
      <c r="AT250" s="146" t="s">
        <v>75</v>
      </c>
      <c r="AU250" s="146" t="s">
        <v>83</v>
      </c>
      <c r="AY250" s="138" t="s">
        <v>211</v>
      </c>
      <c r="BK250" s="147">
        <v>0</v>
      </c>
    </row>
    <row r="251" spans="1:65" s="12" customFormat="1" ht="23" customHeight="1">
      <c r="B251" s="137"/>
      <c r="D251" s="138" t="s">
        <v>75</v>
      </c>
      <c r="E251" s="148" t="s">
        <v>1847</v>
      </c>
      <c r="F251" s="148" t="s">
        <v>1848</v>
      </c>
      <c r="I251" s="140"/>
      <c r="J251" s="149">
        <f>BK251</f>
        <v>0</v>
      </c>
      <c r="L251" s="137"/>
      <c r="M251" s="142"/>
      <c r="N251" s="143"/>
      <c r="O251" s="143"/>
      <c r="P251" s="144">
        <f>P252</f>
        <v>0</v>
      </c>
      <c r="Q251" s="143"/>
      <c r="R251" s="144">
        <f>R252</f>
        <v>0</v>
      </c>
      <c r="S251" s="143"/>
      <c r="T251" s="145">
        <f>T252</f>
        <v>0</v>
      </c>
      <c r="AR251" s="138" t="s">
        <v>89</v>
      </c>
      <c r="AT251" s="146" t="s">
        <v>75</v>
      </c>
      <c r="AU251" s="146" t="s">
        <v>83</v>
      </c>
      <c r="AY251" s="138" t="s">
        <v>211</v>
      </c>
      <c r="BK251" s="147">
        <f>BK252</f>
        <v>0</v>
      </c>
    </row>
    <row r="252" spans="1:65" s="2" customFormat="1" ht="14.5" customHeight="1">
      <c r="A252" s="32"/>
      <c r="B252" s="150"/>
      <c r="C252" s="151" t="s">
        <v>757</v>
      </c>
      <c r="D252" s="151" t="s">
        <v>213</v>
      </c>
      <c r="E252" s="152" t="s">
        <v>1849</v>
      </c>
      <c r="F252" s="153" t="s">
        <v>1850</v>
      </c>
      <c r="G252" s="154" t="s">
        <v>1820</v>
      </c>
      <c r="H252" s="155">
        <v>1</v>
      </c>
      <c r="I252" s="156"/>
      <c r="J252" s="155">
        <f>ROUND(I252*H252,3)</f>
        <v>0</v>
      </c>
      <c r="K252" s="157"/>
      <c r="L252" s="33"/>
      <c r="M252" s="158" t="s">
        <v>1</v>
      </c>
      <c r="N252" s="159" t="s">
        <v>42</v>
      </c>
      <c r="O252" s="58"/>
      <c r="P252" s="160">
        <f>O252*H252</f>
        <v>0</v>
      </c>
      <c r="Q252" s="160">
        <v>0</v>
      </c>
      <c r="R252" s="160">
        <f>Q252*H252</f>
        <v>0</v>
      </c>
      <c r="S252" s="160">
        <v>0</v>
      </c>
      <c r="T252" s="161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62" t="s">
        <v>315</v>
      </c>
      <c r="AT252" s="162" t="s">
        <v>213</v>
      </c>
      <c r="AU252" s="162" t="s">
        <v>89</v>
      </c>
      <c r="AY252" s="17" t="s">
        <v>211</v>
      </c>
      <c r="BE252" s="163">
        <f>IF(N252="základná",J252,0)</f>
        <v>0</v>
      </c>
      <c r="BF252" s="163">
        <f>IF(N252="znížená",J252,0)</f>
        <v>0</v>
      </c>
      <c r="BG252" s="163">
        <f>IF(N252="zákl. prenesená",J252,0)</f>
        <v>0</v>
      </c>
      <c r="BH252" s="163">
        <f>IF(N252="zníž. prenesená",J252,0)</f>
        <v>0</v>
      </c>
      <c r="BI252" s="163">
        <f>IF(N252="nulová",J252,0)</f>
        <v>0</v>
      </c>
      <c r="BJ252" s="17" t="s">
        <v>89</v>
      </c>
      <c r="BK252" s="164">
        <f>ROUND(I252*H252,3)</f>
        <v>0</v>
      </c>
      <c r="BL252" s="17" t="s">
        <v>315</v>
      </c>
      <c r="BM252" s="162" t="s">
        <v>1189</v>
      </c>
    </row>
    <row r="253" spans="1:65" s="12" customFormat="1" ht="23" customHeight="1">
      <c r="B253" s="137"/>
      <c r="D253" s="138" t="s">
        <v>75</v>
      </c>
      <c r="E253" s="148" t="s">
        <v>1851</v>
      </c>
      <c r="F253" s="148" t="s">
        <v>1852</v>
      </c>
      <c r="I253" s="140"/>
      <c r="J253" s="149">
        <f>BK253</f>
        <v>0</v>
      </c>
      <c r="L253" s="137"/>
      <c r="M253" s="142"/>
      <c r="N253" s="143"/>
      <c r="O253" s="143"/>
      <c r="P253" s="144">
        <v>0</v>
      </c>
      <c r="Q253" s="143"/>
      <c r="R253" s="144">
        <v>0</v>
      </c>
      <c r="S253" s="143"/>
      <c r="T253" s="145">
        <v>0</v>
      </c>
      <c r="AR253" s="138" t="s">
        <v>83</v>
      </c>
      <c r="AT253" s="146" t="s">
        <v>75</v>
      </c>
      <c r="AU253" s="146" t="s">
        <v>83</v>
      </c>
      <c r="AY253" s="138" t="s">
        <v>211</v>
      </c>
      <c r="BK253" s="147">
        <v>0</v>
      </c>
    </row>
    <row r="254" spans="1:65" s="12" customFormat="1" ht="23" customHeight="1">
      <c r="B254" s="137"/>
      <c r="D254" s="138" t="s">
        <v>75</v>
      </c>
      <c r="E254" s="148" t="s">
        <v>1054</v>
      </c>
      <c r="F254" s="148" t="s">
        <v>1853</v>
      </c>
      <c r="I254" s="140"/>
      <c r="J254" s="149">
        <f>BK254</f>
        <v>0</v>
      </c>
      <c r="L254" s="137"/>
      <c r="M254" s="142"/>
      <c r="N254" s="143"/>
      <c r="O254" s="143"/>
      <c r="P254" s="144">
        <f>SUM(P255:P280)</f>
        <v>0</v>
      </c>
      <c r="Q254" s="143"/>
      <c r="R254" s="144">
        <f>SUM(R255:R280)</f>
        <v>0.22270999999999999</v>
      </c>
      <c r="S254" s="143"/>
      <c r="T254" s="145">
        <f>SUM(T255:T280)</f>
        <v>0</v>
      </c>
      <c r="AR254" s="138" t="s">
        <v>89</v>
      </c>
      <c r="AT254" s="146" t="s">
        <v>75</v>
      </c>
      <c r="AU254" s="146" t="s">
        <v>83</v>
      </c>
      <c r="AY254" s="138" t="s">
        <v>211</v>
      </c>
      <c r="BK254" s="147">
        <f>SUM(BK255:BK280)</f>
        <v>0</v>
      </c>
    </row>
    <row r="255" spans="1:65" s="2" customFormat="1" ht="24.25" customHeight="1">
      <c r="A255" s="32"/>
      <c r="B255" s="150"/>
      <c r="C255" s="151" t="s">
        <v>761</v>
      </c>
      <c r="D255" s="151" t="s">
        <v>213</v>
      </c>
      <c r="E255" s="152" t="s">
        <v>1854</v>
      </c>
      <c r="F255" s="153" t="s">
        <v>1855</v>
      </c>
      <c r="G255" s="154" t="s">
        <v>1820</v>
      </c>
      <c r="H255" s="155">
        <v>1</v>
      </c>
      <c r="I255" s="156"/>
      <c r="J255" s="155">
        <f t="shared" ref="J255:J280" si="40">ROUND(I255*H255,3)</f>
        <v>0</v>
      </c>
      <c r="K255" s="157"/>
      <c r="L255" s="33"/>
      <c r="M255" s="158" t="s">
        <v>1</v>
      </c>
      <c r="N255" s="159" t="s">
        <v>42</v>
      </c>
      <c r="O255" s="58"/>
      <c r="P255" s="160">
        <f t="shared" ref="P255:P280" si="41">O255*H255</f>
        <v>0</v>
      </c>
      <c r="Q255" s="160">
        <v>2.9020000000000001E-2</v>
      </c>
      <c r="R255" s="160">
        <f t="shared" ref="R255:R280" si="42">Q255*H255</f>
        <v>2.9020000000000001E-2</v>
      </c>
      <c r="S255" s="160">
        <v>0</v>
      </c>
      <c r="T255" s="161">
        <f t="shared" ref="T255:T280" si="43"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162" t="s">
        <v>315</v>
      </c>
      <c r="AT255" s="162" t="s">
        <v>213</v>
      </c>
      <c r="AU255" s="162" t="s">
        <v>89</v>
      </c>
      <c r="AY255" s="17" t="s">
        <v>211</v>
      </c>
      <c r="BE255" s="163">
        <f t="shared" ref="BE255:BE280" si="44">IF(N255="základná",J255,0)</f>
        <v>0</v>
      </c>
      <c r="BF255" s="163">
        <f t="shared" ref="BF255:BF280" si="45">IF(N255="znížená",J255,0)</f>
        <v>0</v>
      </c>
      <c r="BG255" s="163">
        <f t="shared" ref="BG255:BG280" si="46">IF(N255="zákl. prenesená",J255,0)</f>
        <v>0</v>
      </c>
      <c r="BH255" s="163">
        <f t="shared" ref="BH255:BH280" si="47">IF(N255="zníž. prenesená",J255,0)</f>
        <v>0</v>
      </c>
      <c r="BI255" s="163">
        <f t="shared" ref="BI255:BI280" si="48">IF(N255="nulová",J255,0)</f>
        <v>0</v>
      </c>
      <c r="BJ255" s="17" t="s">
        <v>89</v>
      </c>
      <c r="BK255" s="164">
        <f t="shared" ref="BK255:BK280" si="49">ROUND(I255*H255,3)</f>
        <v>0</v>
      </c>
      <c r="BL255" s="17" t="s">
        <v>315</v>
      </c>
      <c r="BM255" s="162" t="s">
        <v>1197</v>
      </c>
    </row>
    <row r="256" spans="1:65" s="2" customFormat="1" ht="24.25" customHeight="1">
      <c r="A256" s="32"/>
      <c r="B256" s="150"/>
      <c r="C256" s="151" t="s">
        <v>769</v>
      </c>
      <c r="D256" s="151" t="s">
        <v>213</v>
      </c>
      <c r="E256" s="152" t="s">
        <v>1856</v>
      </c>
      <c r="F256" s="153" t="s">
        <v>1857</v>
      </c>
      <c r="G256" s="154" t="s">
        <v>1525</v>
      </c>
      <c r="H256" s="155">
        <v>6</v>
      </c>
      <c r="I256" s="156"/>
      <c r="J256" s="155">
        <f t="shared" si="40"/>
        <v>0</v>
      </c>
      <c r="K256" s="157"/>
      <c r="L256" s="33"/>
      <c r="M256" s="158" t="s">
        <v>1</v>
      </c>
      <c r="N256" s="159" t="s">
        <v>42</v>
      </c>
      <c r="O256" s="58"/>
      <c r="P256" s="160">
        <f t="shared" si="41"/>
        <v>0</v>
      </c>
      <c r="Q256" s="160">
        <v>1.8699999999999999E-3</v>
      </c>
      <c r="R256" s="160">
        <f t="shared" si="42"/>
        <v>1.1219999999999999E-2</v>
      </c>
      <c r="S256" s="160">
        <v>0</v>
      </c>
      <c r="T256" s="161">
        <f t="shared" si="43"/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62" t="s">
        <v>315</v>
      </c>
      <c r="AT256" s="162" t="s">
        <v>213</v>
      </c>
      <c r="AU256" s="162" t="s">
        <v>89</v>
      </c>
      <c r="AY256" s="17" t="s">
        <v>211</v>
      </c>
      <c r="BE256" s="163">
        <f t="shared" si="44"/>
        <v>0</v>
      </c>
      <c r="BF256" s="163">
        <f t="shared" si="45"/>
        <v>0</v>
      </c>
      <c r="BG256" s="163">
        <f t="shared" si="46"/>
        <v>0</v>
      </c>
      <c r="BH256" s="163">
        <f t="shared" si="47"/>
        <v>0</v>
      </c>
      <c r="BI256" s="163">
        <f t="shared" si="48"/>
        <v>0</v>
      </c>
      <c r="BJ256" s="17" t="s">
        <v>89</v>
      </c>
      <c r="BK256" s="164">
        <f t="shared" si="49"/>
        <v>0</v>
      </c>
      <c r="BL256" s="17" t="s">
        <v>315</v>
      </c>
      <c r="BM256" s="162" t="s">
        <v>1205</v>
      </c>
    </row>
    <row r="257" spans="1:65" s="2" customFormat="1" ht="14.5" customHeight="1">
      <c r="A257" s="32"/>
      <c r="B257" s="150"/>
      <c r="C257" s="151" t="s">
        <v>773</v>
      </c>
      <c r="D257" s="151" t="s">
        <v>213</v>
      </c>
      <c r="E257" s="152" t="s">
        <v>1858</v>
      </c>
      <c r="F257" s="153" t="s">
        <v>1859</v>
      </c>
      <c r="G257" s="154" t="s">
        <v>1820</v>
      </c>
      <c r="H257" s="155">
        <v>7</v>
      </c>
      <c r="I257" s="156"/>
      <c r="J257" s="155">
        <f t="shared" si="40"/>
        <v>0</v>
      </c>
      <c r="K257" s="157"/>
      <c r="L257" s="33"/>
      <c r="M257" s="158" t="s">
        <v>1</v>
      </c>
      <c r="N257" s="159" t="s">
        <v>42</v>
      </c>
      <c r="O257" s="58"/>
      <c r="P257" s="160">
        <f t="shared" si="41"/>
        <v>0</v>
      </c>
      <c r="Q257" s="160">
        <v>1.65E-3</v>
      </c>
      <c r="R257" s="160">
        <f t="shared" si="42"/>
        <v>1.155E-2</v>
      </c>
      <c r="S257" s="160">
        <v>0</v>
      </c>
      <c r="T257" s="161">
        <f t="shared" si="43"/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162" t="s">
        <v>315</v>
      </c>
      <c r="AT257" s="162" t="s">
        <v>213</v>
      </c>
      <c r="AU257" s="162" t="s">
        <v>89</v>
      </c>
      <c r="AY257" s="17" t="s">
        <v>211</v>
      </c>
      <c r="BE257" s="163">
        <f t="shared" si="44"/>
        <v>0</v>
      </c>
      <c r="BF257" s="163">
        <f t="shared" si="45"/>
        <v>0</v>
      </c>
      <c r="BG257" s="163">
        <f t="shared" si="46"/>
        <v>0</v>
      </c>
      <c r="BH257" s="163">
        <f t="shared" si="47"/>
        <v>0</v>
      </c>
      <c r="BI257" s="163">
        <f t="shared" si="48"/>
        <v>0</v>
      </c>
      <c r="BJ257" s="17" t="s">
        <v>89</v>
      </c>
      <c r="BK257" s="164">
        <f t="shared" si="49"/>
        <v>0</v>
      </c>
      <c r="BL257" s="17" t="s">
        <v>315</v>
      </c>
      <c r="BM257" s="162" t="s">
        <v>1213</v>
      </c>
    </row>
    <row r="258" spans="1:65" s="2" customFormat="1" ht="14.5" customHeight="1">
      <c r="A258" s="32"/>
      <c r="B258" s="150"/>
      <c r="C258" s="151" t="s">
        <v>778</v>
      </c>
      <c r="D258" s="151" t="s">
        <v>213</v>
      </c>
      <c r="E258" s="152" t="s">
        <v>1860</v>
      </c>
      <c r="F258" s="153" t="s">
        <v>1861</v>
      </c>
      <c r="G258" s="154" t="s">
        <v>1525</v>
      </c>
      <c r="H258" s="155">
        <v>7</v>
      </c>
      <c r="I258" s="156"/>
      <c r="J258" s="155">
        <f t="shared" si="40"/>
        <v>0</v>
      </c>
      <c r="K258" s="157"/>
      <c r="L258" s="33"/>
      <c r="M258" s="158" t="s">
        <v>1</v>
      </c>
      <c r="N258" s="159" t="s">
        <v>42</v>
      </c>
      <c r="O258" s="58"/>
      <c r="P258" s="160">
        <f t="shared" si="41"/>
        <v>0</v>
      </c>
      <c r="Q258" s="160">
        <v>2.9999999999999997E-4</v>
      </c>
      <c r="R258" s="160">
        <f t="shared" si="42"/>
        <v>2.0999999999999999E-3</v>
      </c>
      <c r="S258" s="160">
        <v>0</v>
      </c>
      <c r="T258" s="161">
        <f t="shared" si="43"/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162" t="s">
        <v>315</v>
      </c>
      <c r="AT258" s="162" t="s">
        <v>213</v>
      </c>
      <c r="AU258" s="162" t="s">
        <v>89</v>
      </c>
      <c r="AY258" s="17" t="s">
        <v>211</v>
      </c>
      <c r="BE258" s="163">
        <f t="shared" si="44"/>
        <v>0</v>
      </c>
      <c r="BF258" s="163">
        <f t="shared" si="45"/>
        <v>0</v>
      </c>
      <c r="BG258" s="163">
        <f t="shared" si="46"/>
        <v>0</v>
      </c>
      <c r="BH258" s="163">
        <f t="shared" si="47"/>
        <v>0</v>
      </c>
      <c r="BI258" s="163">
        <f t="shared" si="48"/>
        <v>0</v>
      </c>
      <c r="BJ258" s="17" t="s">
        <v>89</v>
      </c>
      <c r="BK258" s="164">
        <f t="shared" si="49"/>
        <v>0</v>
      </c>
      <c r="BL258" s="17" t="s">
        <v>315</v>
      </c>
      <c r="BM258" s="162" t="s">
        <v>1221</v>
      </c>
    </row>
    <row r="259" spans="1:65" s="2" customFormat="1" ht="14.5" customHeight="1">
      <c r="A259" s="32"/>
      <c r="B259" s="150"/>
      <c r="C259" s="151" t="s">
        <v>784</v>
      </c>
      <c r="D259" s="151" t="s">
        <v>213</v>
      </c>
      <c r="E259" s="152" t="s">
        <v>1862</v>
      </c>
      <c r="F259" s="153" t="s">
        <v>1863</v>
      </c>
      <c r="G259" s="154" t="s">
        <v>1525</v>
      </c>
      <c r="H259" s="155">
        <v>8</v>
      </c>
      <c r="I259" s="156"/>
      <c r="J259" s="155">
        <f t="shared" si="40"/>
        <v>0</v>
      </c>
      <c r="K259" s="157"/>
      <c r="L259" s="33"/>
      <c r="M259" s="158" t="s">
        <v>1</v>
      </c>
      <c r="N259" s="159" t="s">
        <v>42</v>
      </c>
      <c r="O259" s="58"/>
      <c r="P259" s="160">
        <f t="shared" si="41"/>
        <v>0</v>
      </c>
      <c r="Q259" s="160">
        <v>5.9999999999999995E-4</v>
      </c>
      <c r="R259" s="160">
        <f t="shared" si="42"/>
        <v>4.7999999999999996E-3</v>
      </c>
      <c r="S259" s="160">
        <v>0</v>
      </c>
      <c r="T259" s="161">
        <f t="shared" si="43"/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162" t="s">
        <v>315</v>
      </c>
      <c r="AT259" s="162" t="s">
        <v>213</v>
      </c>
      <c r="AU259" s="162" t="s">
        <v>89</v>
      </c>
      <c r="AY259" s="17" t="s">
        <v>211</v>
      </c>
      <c r="BE259" s="163">
        <f t="shared" si="44"/>
        <v>0</v>
      </c>
      <c r="BF259" s="163">
        <f t="shared" si="45"/>
        <v>0</v>
      </c>
      <c r="BG259" s="163">
        <f t="shared" si="46"/>
        <v>0</v>
      </c>
      <c r="BH259" s="163">
        <f t="shared" si="47"/>
        <v>0</v>
      </c>
      <c r="BI259" s="163">
        <f t="shared" si="48"/>
        <v>0</v>
      </c>
      <c r="BJ259" s="17" t="s">
        <v>89</v>
      </c>
      <c r="BK259" s="164">
        <f t="shared" si="49"/>
        <v>0</v>
      </c>
      <c r="BL259" s="17" t="s">
        <v>315</v>
      </c>
      <c r="BM259" s="162" t="s">
        <v>1229</v>
      </c>
    </row>
    <row r="260" spans="1:65" s="2" customFormat="1" ht="14.5" customHeight="1">
      <c r="A260" s="32"/>
      <c r="B260" s="150"/>
      <c r="C260" s="151" t="s">
        <v>789</v>
      </c>
      <c r="D260" s="151" t="s">
        <v>213</v>
      </c>
      <c r="E260" s="152" t="s">
        <v>1864</v>
      </c>
      <c r="F260" s="153" t="s">
        <v>1865</v>
      </c>
      <c r="G260" s="154" t="s">
        <v>1820</v>
      </c>
      <c r="H260" s="155">
        <v>7</v>
      </c>
      <c r="I260" s="156"/>
      <c r="J260" s="155">
        <f t="shared" si="40"/>
        <v>0</v>
      </c>
      <c r="K260" s="157"/>
      <c r="L260" s="33"/>
      <c r="M260" s="158" t="s">
        <v>1</v>
      </c>
      <c r="N260" s="159" t="s">
        <v>42</v>
      </c>
      <c r="O260" s="58"/>
      <c r="P260" s="160">
        <f t="shared" si="41"/>
        <v>0</v>
      </c>
      <c r="Q260" s="160">
        <v>8.0000000000000007E-5</v>
      </c>
      <c r="R260" s="160">
        <f t="shared" si="42"/>
        <v>5.6000000000000006E-4</v>
      </c>
      <c r="S260" s="160">
        <v>0</v>
      </c>
      <c r="T260" s="161">
        <f t="shared" si="43"/>
        <v>0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162" t="s">
        <v>315</v>
      </c>
      <c r="AT260" s="162" t="s">
        <v>213</v>
      </c>
      <c r="AU260" s="162" t="s">
        <v>89</v>
      </c>
      <c r="AY260" s="17" t="s">
        <v>211</v>
      </c>
      <c r="BE260" s="163">
        <f t="shared" si="44"/>
        <v>0</v>
      </c>
      <c r="BF260" s="163">
        <f t="shared" si="45"/>
        <v>0</v>
      </c>
      <c r="BG260" s="163">
        <f t="shared" si="46"/>
        <v>0</v>
      </c>
      <c r="BH260" s="163">
        <f t="shared" si="47"/>
        <v>0</v>
      </c>
      <c r="BI260" s="163">
        <f t="shared" si="48"/>
        <v>0</v>
      </c>
      <c r="BJ260" s="17" t="s">
        <v>89</v>
      </c>
      <c r="BK260" s="164">
        <f t="shared" si="49"/>
        <v>0</v>
      </c>
      <c r="BL260" s="17" t="s">
        <v>315</v>
      </c>
      <c r="BM260" s="162" t="s">
        <v>1237</v>
      </c>
    </row>
    <row r="261" spans="1:65" s="2" customFormat="1" ht="14.5" customHeight="1">
      <c r="A261" s="32"/>
      <c r="B261" s="150"/>
      <c r="C261" s="189" t="s">
        <v>794</v>
      </c>
      <c r="D261" s="189" t="s">
        <v>514</v>
      </c>
      <c r="E261" s="190" t="s">
        <v>1866</v>
      </c>
      <c r="F261" s="191" t="s">
        <v>1867</v>
      </c>
      <c r="G261" s="192" t="s">
        <v>1525</v>
      </c>
      <c r="H261" s="193">
        <v>7</v>
      </c>
      <c r="I261" s="194"/>
      <c r="J261" s="193">
        <f t="shared" si="40"/>
        <v>0</v>
      </c>
      <c r="K261" s="195"/>
      <c r="L261" s="196"/>
      <c r="M261" s="197" t="s">
        <v>1</v>
      </c>
      <c r="N261" s="198" t="s">
        <v>42</v>
      </c>
      <c r="O261" s="58"/>
      <c r="P261" s="160">
        <f t="shared" si="41"/>
        <v>0</v>
      </c>
      <c r="Q261" s="160">
        <v>0</v>
      </c>
      <c r="R261" s="160">
        <f t="shared" si="42"/>
        <v>0</v>
      </c>
      <c r="S261" s="160">
        <v>0</v>
      </c>
      <c r="T261" s="161">
        <f t="shared" si="43"/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62" t="s">
        <v>417</v>
      </c>
      <c r="AT261" s="162" t="s">
        <v>514</v>
      </c>
      <c r="AU261" s="162" t="s">
        <v>89</v>
      </c>
      <c r="AY261" s="17" t="s">
        <v>211</v>
      </c>
      <c r="BE261" s="163">
        <f t="shared" si="44"/>
        <v>0</v>
      </c>
      <c r="BF261" s="163">
        <f t="shared" si="45"/>
        <v>0</v>
      </c>
      <c r="BG261" s="163">
        <f t="shared" si="46"/>
        <v>0</v>
      </c>
      <c r="BH261" s="163">
        <f t="shared" si="47"/>
        <v>0</v>
      </c>
      <c r="BI261" s="163">
        <f t="shared" si="48"/>
        <v>0</v>
      </c>
      <c r="BJ261" s="17" t="s">
        <v>89</v>
      </c>
      <c r="BK261" s="164">
        <f t="shared" si="49"/>
        <v>0</v>
      </c>
      <c r="BL261" s="17" t="s">
        <v>315</v>
      </c>
      <c r="BM261" s="162" t="s">
        <v>1245</v>
      </c>
    </row>
    <row r="262" spans="1:65" s="2" customFormat="1" ht="14.5" customHeight="1">
      <c r="A262" s="32"/>
      <c r="B262" s="150"/>
      <c r="C262" s="151" t="s">
        <v>799</v>
      </c>
      <c r="D262" s="151" t="s">
        <v>213</v>
      </c>
      <c r="E262" s="152" t="s">
        <v>1868</v>
      </c>
      <c r="F262" s="153" t="s">
        <v>1869</v>
      </c>
      <c r="G262" s="154" t="s">
        <v>1820</v>
      </c>
      <c r="H262" s="155">
        <v>1</v>
      </c>
      <c r="I262" s="156"/>
      <c r="J262" s="155">
        <f t="shared" si="40"/>
        <v>0</v>
      </c>
      <c r="K262" s="157"/>
      <c r="L262" s="33"/>
      <c r="M262" s="158" t="s">
        <v>1</v>
      </c>
      <c r="N262" s="159" t="s">
        <v>42</v>
      </c>
      <c r="O262" s="58"/>
      <c r="P262" s="160">
        <f t="shared" si="41"/>
        <v>0</v>
      </c>
      <c r="Q262" s="160">
        <v>4.8000000000000001E-4</v>
      </c>
      <c r="R262" s="160">
        <f t="shared" si="42"/>
        <v>4.8000000000000001E-4</v>
      </c>
      <c r="S262" s="160">
        <v>0</v>
      </c>
      <c r="T262" s="161">
        <f t="shared" si="43"/>
        <v>0</v>
      </c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R262" s="162" t="s">
        <v>315</v>
      </c>
      <c r="AT262" s="162" t="s">
        <v>213</v>
      </c>
      <c r="AU262" s="162" t="s">
        <v>89</v>
      </c>
      <c r="AY262" s="17" t="s">
        <v>211</v>
      </c>
      <c r="BE262" s="163">
        <f t="shared" si="44"/>
        <v>0</v>
      </c>
      <c r="BF262" s="163">
        <f t="shared" si="45"/>
        <v>0</v>
      </c>
      <c r="BG262" s="163">
        <f t="shared" si="46"/>
        <v>0</v>
      </c>
      <c r="BH262" s="163">
        <f t="shared" si="47"/>
        <v>0</v>
      </c>
      <c r="BI262" s="163">
        <f t="shared" si="48"/>
        <v>0</v>
      </c>
      <c r="BJ262" s="17" t="s">
        <v>89</v>
      </c>
      <c r="BK262" s="164">
        <f t="shared" si="49"/>
        <v>0</v>
      </c>
      <c r="BL262" s="17" t="s">
        <v>315</v>
      </c>
      <c r="BM262" s="162" t="s">
        <v>1255</v>
      </c>
    </row>
    <row r="263" spans="1:65" s="2" customFormat="1" ht="14.5" customHeight="1">
      <c r="A263" s="32"/>
      <c r="B263" s="150"/>
      <c r="C263" s="151" t="s">
        <v>807</v>
      </c>
      <c r="D263" s="151" t="s">
        <v>213</v>
      </c>
      <c r="E263" s="152" t="s">
        <v>1870</v>
      </c>
      <c r="F263" s="153" t="s">
        <v>1871</v>
      </c>
      <c r="G263" s="154" t="s">
        <v>1820</v>
      </c>
      <c r="H263" s="155">
        <v>1</v>
      </c>
      <c r="I263" s="156"/>
      <c r="J263" s="155">
        <f t="shared" si="40"/>
        <v>0</v>
      </c>
      <c r="K263" s="157"/>
      <c r="L263" s="33"/>
      <c r="M263" s="158" t="s">
        <v>1</v>
      </c>
      <c r="N263" s="159" t="s">
        <v>42</v>
      </c>
      <c r="O263" s="58"/>
      <c r="P263" s="160">
        <f t="shared" si="41"/>
        <v>0</v>
      </c>
      <c r="Q263" s="160">
        <v>1.1E-4</v>
      </c>
      <c r="R263" s="160">
        <f t="shared" si="42"/>
        <v>1.1E-4</v>
      </c>
      <c r="S263" s="160">
        <v>0</v>
      </c>
      <c r="T263" s="161">
        <f t="shared" si="43"/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162" t="s">
        <v>315</v>
      </c>
      <c r="AT263" s="162" t="s">
        <v>213</v>
      </c>
      <c r="AU263" s="162" t="s">
        <v>89</v>
      </c>
      <c r="AY263" s="17" t="s">
        <v>211</v>
      </c>
      <c r="BE263" s="163">
        <f t="shared" si="44"/>
        <v>0</v>
      </c>
      <c r="BF263" s="163">
        <f t="shared" si="45"/>
        <v>0</v>
      </c>
      <c r="BG263" s="163">
        <f t="shared" si="46"/>
        <v>0</v>
      </c>
      <c r="BH263" s="163">
        <f t="shared" si="47"/>
        <v>0</v>
      </c>
      <c r="BI263" s="163">
        <f t="shared" si="48"/>
        <v>0</v>
      </c>
      <c r="BJ263" s="17" t="s">
        <v>89</v>
      </c>
      <c r="BK263" s="164">
        <f t="shared" si="49"/>
        <v>0</v>
      </c>
      <c r="BL263" s="17" t="s">
        <v>315</v>
      </c>
      <c r="BM263" s="162" t="s">
        <v>1263</v>
      </c>
    </row>
    <row r="264" spans="1:65" s="2" customFormat="1" ht="14.5" customHeight="1">
      <c r="A264" s="32"/>
      <c r="B264" s="150"/>
      <c r="C264" s="151" t="s">
        <v>812</v>
      </c>
      <c r="D264" s="151" t="s">
        <v>213</v>
      </c>
      <c r="E264" s="152" t="s">
        <v>1872</v>
      </c>
      <c r="F264" s="153" t="s">
        <v>1873</v>
      </c>
      <c r="G264" s="154" t="s">
        <v>1820</v>
      </c>
      <c r="H264" s="155">
        <v>1</v>
      </c>
      <c r="I264" s="156"/>
      <c r="J264" s="155">
        <f t="shared" si="40"/>
        <v>0</v>
      </c>
      <c r="K264" s="157"/>
      <c r="L264" s="33"/>
      <c r="M264" s="158" t="s">
        <v>1</v>
      </c>
      <c r="N264" s="159" t="s">
        <v>42</v>
      </c>
      <c r="O264" s="58"/>
      <c r="P264" s="160">
        <f t="shared" si="41"/>
        <v>0</v>
      </c>
      <c r="Q264" s="160">
        <v>4.2199999999999998E-3</v>
      </c>
      <c r="R264" s="160">
        <f t="shared" si="42"/>
        <v>4.2199999999999998E-3</v>
      </c>
      <c r="S264" s="160">
        <v>0</v>
      </c>
      <c r="T264" s="161">
        <f t="shared" si="43"/>
        <v>0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162" t="s">
        <v>315</v>
      </c>
      <c r="AT264" s="162" t="s">
        <v>213</v>
      </c>
      <c r="AU264" s="162" t="s">
        <v>89</v>
      </c>
      <c r="AY264" s="17" t="s">
        <v>211</v>
      </c>
      <c r="BE264" s="163">
        <f t="shared" si="44"/>
        <v>0</v>
      </c>
      <c r="BF264" s="163">
        <f t="shared" si="45"/>
        <v>0</v>
      </c>
      <c r="BG264" s="163">
        <f t="shared" si="46"/>
        <v>0</v>
      </c>
      <c r="BH264" s="163">
        <f t="shared" si="47"/>
        <v>0</v>
      </c>
      <c r="BI264" s="163">
        <f t="shared" si="48"/>
        <v>0</v>
      </c>
      <c r="BJ264" s="17" t="s">
        <v>89</v>
      </c>
      <c r="BK264" s="164">
        <f t="shared" si="49"/>
        <v>0</v>
      </c>
      <c r="BL264" s="17" t="s">
        <v>315</v>
      </c>
      <c r="BM264" s="162" t="s">
        <v>1272</v>
      </c>
    </row>
    <row r="265" spans="1:65" s="2" customFormat="1" ht="14.5" customHeight="1">
      <c r="A265" s="32"/>
      <c r="B265" s="150"/>
      <c r="C265" s="151" t="s">
        <v>816</v>
      </c>
      <c r="D265" s="151" t="s">
        <v>213</v>
      </c>
      <c r="E265" s="152" t="s">
        <v>1874</v>
      </c>
      <c r="F265" s="153" t="s">
        <v>1875</v>
      </c>
      <c r="G265" s="154" t="s">
        <v>1820</v>
      </c>
      <c r="H265" s="155">
        <v>21</v>
      </c>
      <c r="I265" s="156"/>
      <c r="J265" s="155">
        <f t="shared" si="40"/>
        <v>0</v>
      </c>
      <c r="K265" s="157"/>
      <c r="L265" s="33"/>
      <c r="M265" s="158" t="s">
        <v>1</v>
      </c>
      <c r="N265" s="159" t="s">
        <v>42</v>
      </c>
      <c r="O265" s="58"/>
      <c r="P265" s="160">
        <f t="shared" si="41"/>
        <v>0</v>
      </c>
      <c r="Q265" s="160">
        <v>3.4000000000000002E-4</v>
      </c>
      <c r="R265" s="160">
        <f t="shared" si="42"/>
        <v>7.1400000000000005E-3</v>
      </c>
      <c r="S265" s="160">
        <v>0</v>
      </c>
      <c r="T265" s="161">
        <f t="shared" si="43"/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162" t="s">
        <v>315</v>
      </c>
      <c r="AT265" s="162" t="s">
        <v>213</v>
      </c>
      <c r="AU265" s="162" t="s">
        <v>89</v>
      </c>
      <c r="AY265" s="17" t="s">
        <v>211</v>
      </c>
      <c r="BE265" s="163">
        <f t="shared" si="44"/>
        <v>0</v>
      </c>
      <c r="BF265" s="163">
        <f t="shared" si="45"/>
        <v>0</v>
      </c>
      <c r="BG265" s="163">
        <f t="shared" si="46"/>
        <v>0</v>
      </c>
      <c r="BH265" s="163">
        <f t="shared" si="47"/>
        <v>0</v>
      </c>
      <c r="BI265" s="163">
        <f t="shared" si="48"/>
        <v>0</v>
      </c>
      <c r="BJ265" s="17" t="s">
        <v>89</v>
      </c>
      <c r="BK265" s="164">
        <f t="shared" si="49"/>
        <v>0</v>
      </c>
      <c r="BL265" s="17" t="s">
        <v>315</v>
      </c>
      <c r="BM265" s="162" t="s">
        <v>1281</v>
      </c>
    </row>
    <row r="266" spans="1:65" s="2" customFormat="1" ht="14.5" customHeight="1">
      <c r="A266" s="32"/>
      <c r="B266" s="150"/>
      <c r="C266" s="151" t="s">
        <v>821</v>
      </c>
      <c r="D266" s="151" t="s">
        <v>213</v>
      </c>
      <c r="E266" s="152" t="s">
        <v>1876</v>
      </c>
      <c r="F266" s="153" t="s">
        <v>1877</v>
      </c>
      <c r="G266" s="154" t="s">
        <v>1820</v>
      </c>
      <c r="H266" s="155">
        <v>21</v>
      </c>
      <c r="I266" s="156"/>
      <c r="J266" s="155">
        <f t="shared" si="40"/>
        <v>0</v>
      </c>
      <c r="K266" s="157"/>
      <c r="L266" s="33"/>
      <c r="M266" s="158" t="s">
        <v>1</v>
      </c>
      <c r="N266" s="159" t="s">
        <v>42</v>
      </c>
      <c r="O266" s="58"/>
      <c r="P266" s="160">
        <f t="shared" si="41"/>
        <v>0</v>
      </c>
      <c r="Q266" s="160">
        <v>4.0000000000000003E-5</v>
      </c>
      <c r="R266" s="160">
        <f t="shared" si="42"/>
        <v>8.4000000000000003E-4</v>
      </c>
      <c r="S266" s="160">
        <v>0</v>
      </c>
      <c r="T266" s="161">
        <f t="shared" si="43"/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162" t="s">
        <v>315</v>
      </c>
      <c r="AT266" s="162" t="s">
        <v>213</v>
      </c>
      <c r="AU266" s="162" t="s">
        <v>89</v>
      </c>
      <c r="AY266" s="17" t="s">
        <v>211</v>
      </c>
      <c r="BE266" s="163">
        <f t="shared" si="44"/>
        <v>0</v>
      </c>
      <c r="BF266" s="163">
        <f t="shared" si="45"/>
        <v>0</v>
      </c>
      <c r="BG266" s="163">
        <f t="shared" si="46"/>
        <v>0</v>
      </c>
      <c r="BH266" s="163">
        <f t="shared" si="47"/>
        <v>0</v>
      </c>
      <c r="BI266" s="163">
        <f t="shared" si="48"/>
        <v>0</v>
      </c>
      <c r="BJ266" s="17" t="s">
        <v>89</v>
      </c>
      <c r="BK266" s="164">
        <f t="shared" si="49"/>
        <v>0</v>
      </c>
      <c r="BL266" s="17" t="s">
        <v>315</v>
      </c>
      <c r="BM266" s="162" t="s">
        <v>1294</v>
      </c>
    </row>
    <row r="267" spans="1:65" s="2" customFormat="1" ht="24.25" customHeight="1">
      <c r="A267" s="32"/>
      <c r="B267" s="150"/>
      <c r="C267" s="151" t="s">
        <v>825</v>
      </c>
      <c r="D267" s="151" t="s">
        <v>213</v>
      </c>
      <c r="E267" s="152" t="s">
        <v>1878</v>
      </c>
      <c r="F267" s="153" t="s">
        <v>1879</v>
      </c>
      <c r="G267" s="154" t="s">
        <v>1820</v>
      </c>
      <c r="H267" s="155">
        <v>6</v>
      </c>
      <c r="I267" s="156"/>
      <c r="J267" s="155">
        <f t="shared" si="40"/>
        <v>0</v>
      </c>
      <c r="K267" s="157"/>
      <c r="L267" s="33"/>
      <c r="M267" s="158" t="s">
        <v>1</v>
      </c>
      <c r="N267" s="159" t="s">
        <v>42</v>
      </c>
      <c r="O267" s="58"/>
      <c r="P267" s="160">
        <f t="shared" si="41"/>
        <v>0</v>
      </c>
      <c r="Q267" s="160">
        <v>1.1199999999999999E-3</v>
      </c>
      <c r="R267" s="160">
        <f t="shared" si="42"/>
        <v>6.7199999999999994E-3</v>
      </c>
      <c r="S267" s="160">
        <v>0</v>
      </c>
      <c r="T267" s="161">
        <f t="shared" si="43"/>
        <v>0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162" t="s">
        <v>315</v>
      </c>
      <c r="AT267" s="162" t="s">
        <v>213</v>
      </c>
      <c r="AU267" s="162" t="s">
        <v>89</v>
      </c>
      <c r="AY267" s="17" t="s">
        <v>211</v>
      </c>
      <c r="BE267" s="163">
        <f t="shared" si="44"/>
        <v>0</v>
      </c>
      <c r="BF267" s="163">
        <f t="shared" si="45"/>
        <v>0</v>
      </c>
      <c r="BG267" s="163">
        <f t="shared" si="46"/>
        <v>0</v>
      </c>
      <c r="BH267" s="163">
        <f t="shared" si="47"/>
        <v>0</v>
      </c>
      <c r="BI267" s="163">
        <f t="shared" si="48"/>
        <v>0</v>
      </c>
      <c r="BJ267" s="17" t="s">
        <v>89</v>
      </c>
      <c r="BK267" s="164">
        <f t="shared" si="49"/>
        <v>0</v>
      </c>
      <c r="BL267" s="17" t="s">
        <v>315</v>
      </c>
      <c r="BM267" s="162" t="s">
        <v>1303</v>
      </c>
    </row>
    <row r="268" spans="1:65" s="2" customFormat="1" ht="24.25" customHeight="1">
      <c r="A268" s="32"/>
      <c r="B268" s="150"/>
      <c r="C268" s="151" t="s">
        <v>830</v>
      </c>
      <c r="D268" s="151" t="s">
        <v>213</v>
      </c>
      <c r="E268" s="152" t="s">
        <v>1880</v>
      </c>
      <c r="F268" s="153" t="s">
        <v>1881</v>
      </c>
      <c r="G268" s="154" t="s">
        <v>1820</v>
      </c>
      <c r="H268" s="155">
        <v>1</v>
      </c>
      <c r="I268" s="156"/>
      <c r="J268" s="155">
        <f t="shared" si="40"/>
        <v>0</v>
      </c>
      <c r="K268" s="157"/>
      <c r="L268" s="33"/>
      <c r="M268" s="158" t="s">
        <v>1</v>
      </c>
      <c r="N268" s="159" t="s">
        <v>42</v>
      </c>
      <c r="O268" s="58"/>
      <c r="P268" s="160">
        <f t="shared" si="41"/>
        <v>0</v>
      </c>
      <c r="Q268" s="160">
        <v>1.0399999999999999E-3</v>
      </c>
      <c r="R268" s="160">
        <f t="shared" si="42"/>
        <v>1.0399999999999999E-3</v>
      </c>
      <c r="S268" s="160">
        <v>0</v>
      </c>
      <c r="T268" s="161">
        <f t="shared" si="43"/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162" t="s">
        <v>315</v>
      </c>
      <c r="AT268" s="162" t="s">
        <v>213</v>
      </c>
      <c r="AU268" s="162" t="s">
        <v>89</v>
      </c>
      <c r="AY268" s="17" t="s">
        <v>211</v>
      </c>
      <c r="BE268" s="163">
        <f t="shared" si="44"/>
        <v>0</v>
      </c>
      <c r="BF268" s="163">
        <f t="shared" si="45"/>
        <v>0</v>
      </c>
      <c r="BG268" s="163">
        <f t="shared" si="46"/>
        <v>0</v>
      </c>
      <c r="BH268" s="163">
        <f t="shared" si="47"/>
        <v>0</v>
      </c>
      <c r="BI268" s="163">
        <f t="shared" si="48"/>
        <v>0</v>
      </c>
      <c r="BJ268" s="17" t="s">
        <v>89</v>
      </c>
      <c r="BK268" s="164">
        <f t="shared" si="49"/>
        <v>0</v>
      </c>
      <c r="BL268" s="17" t="s">
        <v>315</v>
      </c>
      <c r="BM268" s="162" t="s">
        <v>1313</v>
      </c>
    </row>
    <row r="269" spans="1:65" s="2" customFormat="1" ht="14.5" customHeight="1">
      <c r="A269" s="32"/>
      <c r="B269" s="150"/>
      <c r="C269" s="151" t="s">
        <v>835</v>
      </c>
      <c r="D269" s="151" t="s">
        <v>213</v>
      </c>
      <c r="E269" s="152" t="s">
        <v>1882</v>
      </c>
      <c r="F269" s="153" t="s">
        <v>1883</v>
      </c>
      <c r="G269" s="154" t="s">
        <v>1525</v>
      </c>
      <c r="H269" s="155">
        <v>1</v>
      </c>
      <c r="I269" s="156"/>
      <c r="J269" s="155">
        <f t="shared" si="40"/>
        <v>0</v>
      </c>
      <c r="K269" s="157"/>
      <c r="L269" s="33"/>
      <c r="M269" s="158" t="s">
        <v>1</v>
      </c>
      <c r="N269" s="159" t="s">
        <v>42</v>
      </c>
      <c r="O269" s="58"/>
      <c r="P269" s="160">
        <f t="shared" si="41"/>
        <v>0</v>
      </c>
      <c r="Q269" s="160">
        <v>0</v>
      </c>
      <c r="R269" s="160">
        <f t="shared" si="42"/>
        <v>0</v>
      </c>
      <c r="S269" s="160">
        <v>0</v>
      </c>
      <c r="T269" s="161">
        <f t="shared" si="43"/>
        <v>0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162" t="s">
        <v>315</v>
      </c>
      <c r="AT269" s="162" t="s">
        <v>213</v>
      </c>
      <c r="AU269" s="162" t="s">
        <v>89</v>
      </c>
      <c r="AY269" s="17" t="s">
        <v>211</v>
      </c>
      <c r="BE269" s="163">
        <f t="shared" si="44"/>
        <v>0</v>
      </c>
      <c r="BF269" s="163">
        <f t="shared" si="45"/>
        <v>0</v>
      </c>
      <c r="BG269" s="163">
        <f t="shared" si="46"/>
        <v>0</v>
      </c>
      <c r="BH269" s="163">
        <f t="shared" si="47"/>
        <v>0</v>
      </c>
      <c r="BI269" s="163">
        <f t="shared" si="48"/>
        <v>0</v>
      </c>
      <c r="BJ269" s="17" t="s">
        <v>89</v>
      </c>
      <c r="BK269" s="164">
        <f t="shared" si="49"/>
        <v>0</v>
      </c>
      <c r="BL269" s="17" t="s">
        <v>315</v>
      </c>
      <c r="BM269" s="162" t="s">
        <v>1323</v>
      </c>
    </row>
    <row r="270" spans="1:65" s="2" customFormat="1" ht="14.5" customHeight="1">
      <c r="A270" s="32"/>
      <c r="B270" s="150"/>
      <c r="C270" s="151" t="s">
        <v>843</v>
      </c>
      <c r="D270" s="151" t="s">
        <v>213</v>
      </c>
      <c r="E270" s="152" t="s">
        <v>1884</v>
      </c>
      <c r="F270" s="153" t="s">
        <v>1885</v>
      </c>
      <c r="G270" s="154" t="s">
        <v>1820</v>
      </c>
      <c r="H270" s="155">
        <v>6</v>
      </c>
      <c r="I270" s="156"/>
      <c r="J270" s="155">
        <f t="shared" si="40"/>
        <v>0</v>
      </c>
      <c r="K270" s="157"/>
      <c r="L270" s="33"/>
      <c r="M270" s="158" t="s">
        <v>1</v>
      </c>
      <c r="N270" s="159" t="s">
        <v>42</v>
      </c>
      <c r="O270" s="58"/>
      <c r="P270" s="160">
        <f t="shared" si="41"/>
        <v>0</v>
      </c>
      <c r="Q270" s="160">
        <v>3.4000000000000002E-4</v>
      </c>
      <c r="R270" s="160">
        <f t="shared" si="42"/>
        <v>2.0400000000000001E-3</v>
      </c>
      <c r="S270" s="160">
        <v>0</v>
      </c>
      <c r="T270" s="161">
        <f t="shared" si="43"/>
        <v>0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162" t="s">
        <v>315</v>
      </c>
      <c r="AT270" s="162" t="s">
        <v>213</v>
      </c>
      <c r="AU270" s="162" t="s">
        <v>89</v>
      </c>
      <c r="AY270" s="17" t="s">
        <v>211</v>
      </c>
      <c r="BE270" s="163">
        <f t="shared" si="44"/>
        <v>0</v>
      </c>
      <c r="BF270" s="163">
        <f t="shared" si="45"/>
        <v>0</v>
      </c>
      <c r="BG270" s="163">
        <f t="shared" si="46"/>
        <v>0</v>
      </c>
      <c r="BH270" s="163">
        <f t="shared" si="47"/>
        <v>0</v>
      </c>
      <c r="BI270" s="163">
        <f t="shared" si="48"/>
        <v>0</v>
      </c>
      <c r="BJ270" s="17" t="s">
        <v>89</v>
      </c>
      <c r="BK270" s="164">
        <f t="shared" si="49"/>
        <v>0</v>
      </c>
      <c r="BL270" s="17" t="s">
        <v>315</v>
      </c>
      <c r="BM270" s="162" t="s">
        <v>1335</v>
      </c>
    </row>
    <row r="271" spans="1:65" s="2" customFormat="1" ht="14.5" customHeight="1">
      <c r="A271" s="32"/>
      <c r="B271" s="150"/>
      <c r="C271" s="151" t="s">
        <v>848</v>
      </c>
      <c r="D271" s="151" t="s">
        <v>213</v>
      </c>
      <c r="E271" s="152" t="s">
        <v>1886</v>
      </c>
      <c r="F271" s="153" t="s">
        <v>1887</v>
      </c>
      <c r="G271" s="154" t="s">
        <v>1820</v>
      </c>
      <c r="H271" s="155">
        <v>1</v>
      </c>
      <c r="I271" s="156"/>
      <c r="J271" s="155">
        <f t="shared" si="40"/>
        <v>0</v>
      </c>
      <c r="K271" s="157"/>
      <c r="L271" s="33"/>
      <c r="M271" s="158" t="s">
        <v>1</v>
      </c>
      <c r="N271" s="159" t="s">
        <v>42</v>
      </c>
      <c r="O271" s="58"/>
      <c r="P271" s="160">
        <f t="shared" si="41"/>
        <v>0</v>
      </c>
      <c r="Q271" s="160">
        <v>3.1199999999999999E-3</v>
      </c>
      <c r="R271" s="160">
        <f t="shared" si="42"/>
        <v>3.1199999999999999E-3</v>
      </c>
      <c r="S271" s="160">
        <v>0</v>
      </c>
      <c r="T271" s="161">
        <f t="shared" si="43"/>
        <v>0</v>
      </c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R271" s="162" t="s">
        <v>315</v>
      </c>
      <c r="AT271" s="162" t="s">
        <v>213</v>
      </c>
      <c r="AU271" s="162" t="s">
        <v>89</v>
      </c>
      <c r="AY271" s="17" t="s">
        <v>211</v>
      </c>
      <c r="BE271" s="163">
        <f t="shared" si="44"/>
        <v>0</v>
      </c>
      <c r="BF271" s="163">
        <f t="shared" si="45"/>
        <v>0</v>
      </c>
      <c r="BG271" s="163">
        <f t="shared" si="46"/>
        <v>0</v>
      </c>
      <c r="BH271" s="163">
        <f t="shared" si="47"/>
        <v>0</v>
      </c>
      <c r="BI271" s="163">
        <f t="shared" si="48"/>
        <v>0</v>
      </c>
      <c r="BJ271" s="17" t="s">
        <v>89</v>
      </c>
      <c r="BK271" s="164">
        <f t="shared" si="49"/>
        <v>0</v>
      </c>
      <c r="BL271" s="17" t="s">
        <v>315</v>
      </c>
      <c r="BM271" s="162" t="s">
        <v>1350</v>
      </c>
    </row>
    <row r="272" spans="1:65" s="2" customFormat="1" ht="14.5" customHeight="1">
      <c r="A272" s="32"/>
      <c r="B272" s="150"/>
      <c r="C272" s="151" t="s">
        <v>853</v>
      </c>
      <c r="D272" s="151" t="s">
        <v>213</v>
      </c>
      <c r="E272" s="152" t="s">
        <v>1888</v>
      </c>
      <c r="F272" s="153" t="s">
        <v>1889</v>
      </c>
      <c r="G272" s="154" t="s">
        <v>1525</v>
      </c>
      <c r="H272" s="155">
        <v>1</v>
      </c>
      <c r="I272" s="156"/>
      <c r="J272" s="155">
        <f t="shared" si="40"/>
        <v>0</v>
      </c>
      <c r="K272" s="157"/>
      <c r="L272" s="33"/>
      <c r="M272" s="158" t="s">
        <v>1</v>
      </c>
      <c r="N272" s="159" t="s">
        <v>42</v>
      </c>
      <c r="O272" s="58"/>
      <c r="P272" s="160">
        <f t="shared" si="41"/>
        <v>0</v>
      </c>
      <c r="Q272" s="160">
        <v>9.0000000000000006E-5</v>
      </c>
      <c r="R272" s="160">
        <f t="shared" si="42"/>
        <v>9.0000000000000006E-5</v>
      </c>
      <c r="S272" s="160">
        <v>0</v>
      </c>
      <c r="T272" s="161">
        <f t="shared" si="43"/>
        <v>0</v>
      </c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R272" s="162" t="s">
        <v>315</v>
      </c>
      <c r="AT272" s="162" t="s">
        <v>213</v>
      </c>
      <c r="AU272" s="162" t="s">
        <v>89</v>
      </c>
      <c r="AY272" s="17" t="s">
        <v>211</v>
      </c>
      <c r="BE272" s="163">
        <f t="shared" si="44"/>
        <v>0</v>
      </c>
      <c r="BF272" s="163">
        <f t="shared" si="45"/>
        <v>0</v>
      </c>
      <c r="BG272" s="163">
        <f t="shared" si="46"/>
        <v>0</v>
      </c>
      <c r="BH272" s="163">
        <f t="shared" si="47"/>
        <v>0</v>
      </c>
      <c r="BI272" s="163">
        <f t="shared" si="48"/>
        <v>0</v>
      </c>
      <c r="BJ272" s="17" t="s">
        <v>89</v>
      </c>
      <c r="BK272" s="164">
        <f t="shared" si="49"/>
        <v>0</v>
      </c>
      <c r="BL272" s="17" t="s">
        <v>315</v>
      </c>
      <c r="BM272" s="162" t="s">
        <v>1360</v>
      </c>
    </row>
    <row r="273" spans="1:65" s="2" customFormat="1" ht="14.5" customHeight="1">
      <c r="A273" s="32"/>
      <c r="B273" s="150"/>
      <c r="C273" s="151" t="s">
        <v>858</v>
      </c>
      <c r="D273" s="151" t="s">
        <v>213</v>
      </c>
      <c r="E273" s="152" t="s">
        <v>1890</v>
      </c>
      <c r="F273" s="153" t="s">
        <v>1891</v>
      </c>
      <c r="G273" s="154" t="s">
        <v>1525</v>
      </c>
      <c r="H273" s="155">
        <v>2</v>
      </c>
      <c r="I273" s="156"/>
      <c r="J273" s="155">
        <f t="shared" si="40"/>
        <v>0</v>
      </c>
      <c r="K273" s="157"/>
      <c r="L273" s="33"/>
      <c r="M273" s="158" t="s">
        <v>1</v>
      </c>
      <c r="N273" s="159" t="s">
        <v>42</v>
      </c>
      <c r="O273" s="58"/>
      <c r="P273" s="160">
        <f t="shared" si="41"/>
        <v>0</v>
      </c>
      <c r="Q273" s="160">
        <v>1.6000000000000001E-4</v>
      </c>
      <c r="R273" s="160">
        <f t="shared" si="42"/>
        <v>3.2000000000000003E-4</v>
      </c>
      <c r="S273" s="160">
        <v>0</v>
      </c>
      <c r="T273" s="161">
        <f t="shared" si="43"/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162" t="s">
        <v>315</v>
      </c>
      <c r="AT273" s="162" t="s">
        <v>213</v>
      </c>
      <c r="AU273" s="162" t="s">
        <v>89</v>
      </c>
      <c r="AY273" s="17" t="s">
        <v>211</v>
      </c>
      <c r="BE273" s="163">
        <f t="shared" si="44"/>
        <v>0</v>
      </c>
      <c r="BF273" s="163">
        <f t="shared" si="45"/>
        <v>0</v>
      </c>
      <c r="BG273" s="163">
        <f t="shared" si="46"/>
        <v>0</v>
      </c>
      <c r="BH273" s="163">
        <f t="shared" si="47"/>
        <v>0</v>
      </c>
      <c r="BI273" s="163">
        <f t="shared" si="48"/>
        <v>0</v>
      </c>
      <c r="BJ273" s="17" t="s">
        <v>89</v>
      </c>
      <c r="BK273" s="164">
        <f t="shared" si="49"/>
        <v>0</v>
      </c>
      <c r="BL273" s="17" t="s">
        <v>315</v>
      </c>
      <c r="BM273" s="162" t="s">
        <v>1371</v>
      </c>
    </row>
    <row r="274" spans="1:65" s="2" customFormat="1" ht="14.5" customHeight="1">
      <c r="A274" s="32"/>
      <c r="B274" s="150"/>
      <c r="C274" s="151" t="s">
        <v>864</v>
      </c>
      <c r="D274" s="151" t="s">
        <v>213</v>
      </c>
      <c r="E274" s="152" t="s">
        <v>1892</v>
      </c>
      <c r="F274" s="153" t="s">
        <v>1893</v>
      </c>
      <c r="G274" s="154" t="s">
        <v>1525</v>
      </c>
      <c r="H274" s="155">
        <v>2</v>
      </c>
      <c r="I274" s="156"/>
      <c r="J274" s="155">
        <f t="shared" si="40"/>
        <v>0</v>
      </c>
      <c r="K274" s="157"/>
      <c r="L274" s="33"/>
      <c r="M274" s="158" t="s">
        <v>1</v>
      </c>
      <c r="N274" s="159" t="s">
        <v>42</v>
      </c>
      <c r="O274" s="58"/>
      <c r="P274" s="160">
        <f t="shared" si="41"/>
        <v>0</v>
      </c>
      <c r="Q274" s="160">
        <v>2.7E-4</v>
      </c>
      <c r="R274" s="160">
        <f t="shared" si="42"/>
        <v>5.4000000000000001E-4</v>
      </c>
      <c r="S274" s="160">
        <v>0</v>
      </c>
      <c r="T274" s="161">
        <f t="shared" si="43"/>
        <v>0</v>
      </c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R274" s="162" t="s">
        <v>315</v>
      </c>
      <c r="AT274" s="162" t="s">
        <v>213</v>
      </c>
      <c r="AU274" s="162" t="s">
        <v>89</v>
      </c>
      <c r="AY274" s="17" t="s">
        <v>211</v>
      </c>
      <c r="BE274" s="163">
        <f t="shared" si="44"/>
        <v>0</v>
      </c>
      <c r="BF274" s="163">
        <f t="shared" si="45"/>
        <v>0</v>
      </c>
      <c r="BG274" s="163">
        <f t="shared" si="46"/>
        <v>0</v>
      </c>
      <c r="BH274" s="163">
        <f t="shared" si="47"/>
        <v>0</v>
      </c>
      <c r="BI274" s="163">
        <f t="shared" si="48"/>
        <v>0</v>
      </c>
      <c r="BJ274" s="17" t="s">
        <v>89</v>
      </c>
      <c r="BK274" s="164">
        <f t="shared" si="49"/>
        <v>0</v>
      </c>
      <c r="BL274" s="17" t="s">
        <v>315</v>
      </c>
      <c r="BM274" s="162" t="s">
        <v>1381</v>
      </c>
    </row>
    <row r="275" spans="1:65" s="2" customFormat="1" ht="14.5" customHeight="1">
      <c r="A275" s="32"/>
      <c r="B275" s="150"/>
      <c r="C275" s="151" t="s">
        <v>870</v>
      </c>
      <c r="D275" s="151" t="s">
        <v>213</v>
      </c>
      <c r="E275" s="152" t="s">
        <v>1894</v>
      </c>
      <c r="F275" s="153" t="s">
        <v>1895</v>
      </c>
      <c r="G275" s="154" t="s">
        <v>1525</v>
      </c>
      <c r="H275" s="155">
        <v>4</v>
      </c>
      <c r="I275" s="156"/>
      <c r="J275" s="155">
        <f t="shared" si="40"/>
        <v>0</v>
      </c>
      <c r="K275" s="157"/>
      <c r="L275" s="33"/>
      <c r="M275" s="158" t="s">
        <v>1</v>
      </c>
      <c r="N275" s="159" t="s">
        <v>42</v>
      </c>
      <c r="O275" s="58"/>
      <c r="P275" s="160">
        <f t="shared" si="41"/>
        <v>0</v>
      </c>
      <c r="Q275" s="160">
        <v>0</v>
      </c>
      <c r="R275" s="160">
        <f t="shared" si="42"/>
        <v>0</v>
      </c>
      <c r="S275" s="160">
        <v>0</v>
      </c>
      <c r="T275" s="161">
        <f t="shared" si="43"/>
        <v>0</v>
      </c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R275" s="162" t="s">
        <v>315</v>
      </c>
      <c r="AT275" s="162" t="s">
        <v>213</v>
      </c>
      <c r="AU275" s="162" t="s">
        <v>89</v>
      </c>
      <c r="AY275" s="17" t="s">
        <v>211</v>
      </c>
      <c r="BE275" s="163">
        <f t="shared" si="44"/>
        <v>0</v>
      </c>
      <c r="BF275" s="163">
        <f t="shared" si="45"/>
        <v>0</v>
      </c>
      <c r="BG275" s="163">
        <f t="shared" si="46"/>
        <v>0</v>
      </c>
      <c r="BH275" s="163">
        <f t="shared" si="47"/>
        <v>0</v>
      </c>
      <c r="BI275" s="163">
        <f t="shared" si="48"/>
        <v>0</v>
      </c>
      <c r="BJ275" s="17" t="s">
        <v>89</v>
      </c>
      <c r="BK275" s="164">
        <f t="shared" si="49"/>
        <v>0</v>
      </c>
      <c r="BL275" s="17" t="s">
        <v>315</v>
      </c>
      <c r="BM275" s="162" t="s">
        <v>1391</v>
      </c>
    </row>
    <row r="276" spans="1:65" s="2" customFormat="1" ht="14.5" customHeight="1">
      <c r="A276" s="32"/>
      <c r="B276" s="150"/>
      <c r="C276" s="151" t="s">
        <v>875</v>
      </c>
      <c r="D276" s="151" t="s">
        <v>213</v>
      </c>
      <c r="E276" s="152" t="s">
        <v>1896</v>
      </c>
      <c r="F276" s="153" t="s">
        <v>1897</v>
      </c>
      <c r="G276" s="154" t="s">
        <v>1454</v>
      </c>
      <c r="H276" s="155">
        <v>100</v>
      </c>
      <c r="I276" s="156"/>
      <c r="J276" s="155">
        <f t="shared" si="40"/>
        <v>0</v>
      </c>
      <c r="K276" s="157"/>
      <c r="L276" s="33"/>
      <c r="M276" s="158" t="s">
        <v>1</v>
      </c>
      <c r="N276" s="159" t="s">
        <v>42</v>
      </c>
      <c r="O276" s="58"/>
      <c r="P276" s="160">
        <f t="shared" si="41"/>
        <v>0</v>
      </c>
      <c r="Q276" s="160">
        <v>0</v>
      </c>
      <c r="R276" s="160">
        <f t="shared" si="42"/>
        <v>0</v>
      </c>
      <c r="S276" s="160">
        <v>0</v>
      </c>
      <c r="T276" s="161">
        <f t="shared" si="43"/>
        <v>0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162" t="s">
        <v>315</v>
      </c>
      <c r="AT276" s="162" t="s">
        <v>213</v>
      </c>
      <c r="AU276" s="162" t="s">
        <v>89</v>
      </c>
      <c r="AY276" s="17" t="s">
        <v>211</v>
      </c>
      <c r="BE276" s="163">
        <f t="shared" si="44"/>
        <v>0</v>
      </c>
      <c r="BF276" s="163">
        <f t="shared" si="45"/>
        <v>0</v>
      </c>
      <c r="BG276" s="163">
        <f t="shared" si="46"/>
        <v>0</v>
      </c>
      <c r="BH276" s="163">
        <f t="shared" si="47"/>
        <v>0</v>
      </c>
      <c r="BI276" s="163">
        <f t="shared" si="48"/>
        <v>0</v>
      </c>
      <c r="BJ276" s="17" t="s">
        <v>89</v>
      </c>
      <c r="BK276" s="164">
        <f t="shared" si="49"/>
        <v>0</v>
      </c>
      <c r="BL276" s="17" t="s">
        <v>315</v>
      </c>
      <c r="BM276" s="162" t="s">
        <v>1405</v>
      </c>
    </row>
    <row r="277" spans="1:65" s="2" customFormat="1" ht="24.25" customHeight="1">
      <c r="A277" s="32"/>
      <c r="B277" s="150"/>
      <c r="C277" s="151" t="s">
        <v>880</v>
      </c>
      <c r="D277" s="151" t="s">
        <v>213</v>
      </c>
      <c r="E277" s="152" t="s">
        <v>1898</v>
      </c>
      <c r="F277" s="153" t="s">
        <v>1899</v>
      </c>
      <c r="G277" s="154" t="s">
        <v>276</v>
      </c>
      <c r="H277" s="155">
        <v>0.223</v>
      </c>
      <c r="I277" s="156"/>
      <c r="J277" s="155">
        <f t="shared" si="40"/>
        <v>0</v>
      </c>
      <c r="K277" s="157"/>
      <c r="L277" s="33"/>
      <c r="M277" s="158" t="s">
        <v>1</v>
      </c>
      <c r="N277" s="159" t="s">
        <v>42</v>
      </c>
      <c r="O277" s="58"/>
      <c r="P277" s="160">
        <f t="shared" si="41"/>
        <v>0</v>
      </c>
      <c r="Q277" s="160">
        <v>0</v>
      </c>
      <c r="R277" s="160">
        <f t="shared" si="42"/>
        <v>0</v>
      </c>
      <c r="S277" s="160">
        <v>0</v>
      </c>
      <c r="T277" s="161">
        <f t="shared" si="43"/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162" t="s">
        <v>315</v>
      </c>
      <c r="AT277" s="162" t="s">
        <v>213</v>
      </c>
      <c r="AU277" s="162" t="s">
        <v>89</v>
      </c>
      <c r="AY277" s="17" t="s">
        <v>211</v>
      </c>
      <c r="BE277" s="163">
        <f t="shared" si="44"/>
        <v>0</v>
      </c>
      <c r="BF277" s="163">
        <f t="shared" si="45"/>
        <v>0</v>
      </c>
      <c r="BG277" s="163">
        <f t="shared" si="46"/>
        <v>0</v>
      </c>
      <c r="BH277" s="163">
        <f t="shared" si="47"/>
        <v>0</v>
      </c>
      <c r="BI277" s="163">
        <f t="shared" si="48"/>
        <v>0</v>
      </c>
      <c r="BJ277" s="17" t="s">
        <v>89</v>
      </c>
      <c r="BK277" s="164">
        <f t="shared" si="49"/>
        <v>0</v>
      </c>
      <c r="BL277" s="17" t="s">
        <v>315</v>
      </c>
      <c r="BM277" s="162" t="s">
        <v>1414</v>
      </c>
    </row>
    <row r="278" spans="1:65" s="2" customFormat="1" ht="14.5" customHeight="1">
      <c r="A278" s="32"/>
      <c r="B278" s="150"/>
      <c r="C278" s="189" t="s">
        <v>890</v>
      </c>
      <c r="D278" s="189" t="s">
        <v>514</v>
      </c>
      <c r="E278" s="190" t="s">
        <v>1900</v>
      </c>
      <c r="F278" s="191" t="s">
        <v>1901</v>
      </c>
      <c r="G278" s="192" t="s">
        <v>216</v>
      </c>
      <c r="H278" s="193">
        <v>110</v>
      </c>
      <c r="I278" s="194"/>
      <c r="J278" s="193">
        <f t="shared" si="40"/>
        <v>0</v>
      </c>
      <c r="K278" s="195"/>
      <c r="L278" s="196"/>
      <c r="M278" s="197" t="s">
        <v>1</v>
      </c>
      <c r="N278" s="198" t="s">
        <v>42</v>
      </c>
      <c r="O278" s="58"/>
      <c r="P278" s="160">
        <f t="shared" si="41"/>
        <v>0</v>
      </c>
      <c r="Q278" s="160">
        <v>0</v>
      </c>
      <c r="R278" s="160">
        <f t="shared" si="42"/>
        <v>0</v>
      </c>
      <c r="S278" s="160">
        <v>0</v>
      </c>
      <c r="T278" s="161">
        <f t="shared" si="43"/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162" t="s">
        <v>417</v>
      </c>
      <c r="AT278" s="162" t="s">
        <v>514</v>
      </c>
      <c r="AU278" s="162" t="s">
        <v>89</v>
      </c>
      <c r="AY278" s="17" t="s">
        <v>211</v>
      </c>
      <c r="BE278" s="163">
        <f t="shared" si="44"/>
        <v>0</v>
      </c>
      <c r="BF278" s="163">
        <f t="shared" si="45"/>
        <v>0</v>
      </c>
      <c r="BG278" s="163">
        <f t="shared" si="46"/>
        <v>0</v>
      </c>
      <c r="BH278" s="163">
        <f t="shared" si="47"/>
        <v>0</v>
      </c>
      <c r="BI278" s="163">
        <f t="shared" si="48"/>
        <v>0</v>
      </c>
      <c r="BJ278" s="17" t="s">
        <v>89</v>
      </c>
      <c r="BK278" s="164">
        <f t="shared" si="49"/>
        <v>0</v>
      </c>
      <c r="BL278" s="17" t="s">
        <v>315</v>
      </c>
      <c r="BM278" s="162" t="s">
        <v>1426</v>
      </c>
    </row>
    <row r="279" spans="1:65" s="2" customFormat="1" ht="14.5" customHeight="1">
      <c r="A279" s="32"/>
      <c r="B279" s="150"/>
      <c r="C279" s="189" t="s">
        <v>897</v>
      </c>
      <c r="D279" s="189" t="s">
        <v>514</v>
      </c>
      <c r="E279" s="190" t="s">
        <v>1902</v>
      </c>
      <c r="F279" s="191" t="s">
        <v>1903</v>
      </c>
      <c r="G279" s="192" t="s">
        <v>1525</v>
      </c>
      <c r="H279" s="193">
        <v>4</v>
      </c>
      <c r="I279" s="194"/>
      <c r="J279" s="193">
        <f t="shared" si="40"/>
        <v>0</v>
      </c>
      <c r="K279" s="195"/>
      <c r="L279" s="196"/>
      <c r="M279" s="197" t="s">
        <v>1</v>
      </c>
      <c r="N279" s="198" t="s">
        <v>42</v>
      </c>
      <c r="O279" s="58"/>
      <c r="P279" s="160">
        <f t="shared" si="41"/>
        <v>0</v>
      </c>
      <c r="Q279" s="160">
        <v>3.4200000000000001E-2</v>
      </c>
      <c r="R279" s="160">
        <f t="shared" si="42"/>
        <v>0.1368</v>
      </c>
      <c r="S279" s="160">
        <v>0</v>
      </c>
      <c r="T279" s="161">
        <f t="shared" si="43"/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162" t="s">
        <v>417</v>
      </c>
      <c r="AT279" s="162" t="s">
        <v>514</v>
      </c>
      <c r="AU279" s="162" t="s">
        <v>89</v>
      </c>
      <c r="AY279" s="17" t="s">
        <v>211</v>
      </c>
      <c r="BE279" s="163">
        <f t="shared" si="44"/>
        <v>0</v>
      </c>
      <c r="BF279" s="163">
        <f t="shared" si="45"/>
        <v>0</v>
      </c>
      <c r="BG279" s="163">
        <f t="shared" si="46"/>
        <v>0</v>
      </c>
      <c r="BH279" s="163">
        <f t="shared" si="47"/>
        <v>0</v>
      </c>
      <c r="BI279" s="163">
        <f t="shared" si="48"/>
        <v>0</v>
      </c>
      <c r="BJ279" s="17" t="s">
        <v>89</v>
      </c>
      <c r="BK279" s="164">
        <f t="shared" si="49"/>
        <v>0</v>
      </c>
      <c r="BL279" s="17" t="s">
        <v>315</v>
      </c>
      <c r="BM279" s="162" t="s">
        <v>1439</v>
      </c>
    </row>
    <row r="280" spans="1:65" s="2" customFormat="1" ht="14.5" customHeight="1">
      <c r="A280" s="32"/>
      <c r="B280" s="150"/>
      <c r="C280" s="189" t="s">
        <v>902</v>
      </c>
      <c r="D280" s="189" t="s">
        <v>514</v>
      </c>
      <c r="E280" s="190" t="s">
        <v>1904</v>
      </c>
      <c r="F280" s="191" t="s">
        <v>1905</v>
      </c>
      <c r="G280" s="192" t="s">
        <v>1525</v>
      </c>
      <c r="H280" s="193">
        <v>1</v>
      </c>
      <c r="I280" s="194"/>
      <c r="J280" s="193">
        <f t="shared" si="40"/>
        <v>0</v>
      </c>
      <c r="K280" s="195"/>
      <c r="L280" s="196"/>
      <c r="M280" s="197" t="s">
        <v>1</v>
      </c>
      <c r="N280" s="198" t="s">
        <v>42</v>
      </c>
      <c r="O280" s="58"/>
      <c r="P280" s="160">
        <f t="shared" si="41"/>
        <v>0</v>
      </c>
      <c r="Q280" s="160">
        <v>0</v>
      </c>
      <c r="R280" s="160">
        <f t="shared" si="42"/>
        <v>0</v>
      </c>
      <c r="S280" s="160">
        <v>0</v>
      </c>
      <c r="T280" s="161">
        <f t="shared" si="43"/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162" t="s">
        <v>417</v>
      </c>
      <c r="AT280" s="162" t="s">
        <v>514</v>
      </c>
      <c r="AU280" s="162" t="s">
        <v>89</v>
      </c>
      <c r="AY280" s="17" t="s">
        <v>211</v>
      </c>
      <c r="BE280" s="163">
        <f t="shared" si="44"/>
        <v>0</v>
      </c>
      <c r="BF280" s="163">
        <f t="shared" si="45"/>
        <v>0</v>
      </c>
      <c r="BG280" s="163">
        <f t="shared" si="46"/>
        <v>0</v>
      </c>
      <c r="BH280" s="163">
        <f t="shared" si="47"/>
        <v>0</v>
      </c>
      <c r="BI280" s="163">
        <f t="shared" si="48"/>
        <v>0</v>
      </c>
      <c r="BJ280" s="17" t="s">
        <v>89</v>
      </c>
      <c r="BK280" s="164">
        <f t="shared" si="49"/>
        <v>0</v>
      </c>
      <c r="BL280" s="17" t="s">
        <v>315</v>
      </c>
      <c r="BM280" s="162" t="s">
        <v>1451</v>
      </c>
    </row>
    <row r="281" spans="1:65" s="12" customFormat="1" ht="23" customHeight="1">
      <c r="B281" s="137"/>
      <c r="D281" s="138" t="s">
        <v>75</v>
      </c>
      <c r="E281" s="148" t="s">
        <v>1906</v>
      </c>
      <c r="F281" s="148" t="s">
        <v>1907</v>
      </c>
      <c r="I281" s="140"/>
      <c r="J281" s="149">
        <f>BK281</f>
        <v>0</v>
      </c>
      <c r="L281" s="137"/>
      <c r="M281" s="142"/>
      <c r="N281" s="143"/>
      <c r="O281" s="143"/>
      <c r="P281" s="144">
        <v>0</v>
      </c>
      <c r="Q281" s="143"/>
      <c r="R281" s="144">
        <v>0</v>
      </c>
      <c r="S281" s="143"/>
      <c r="T281" s="145">
        <v>0</v>
      </c>
      <c r="AR281" s="138" t="s">
        <v>83</v>
      </c>
      <c r="AT281" s="146" t="s">
        <v>75</v>
      </c>
      <c r="AU281" s="146" t="s">
        <v>83</v>
      </c>
      <c r="AY281" s="138" t="s">
        <v>211</v>
      </c>
      <c r="BK281" s="147">
        <v>0</v>
      </c>
    </row>
    <row r="282" spans="1:65" s="12" customFormat="1" ht="23" customHeight="1">
      <c r="B282" s="137"/>
      <c r="D282" s="138" t="s">
        <v>75</v>
      </c>
      <c r="E282" s="148" t="s">
        <v>1908</v>
      </c>
      <c r="F282" s="148" t="s">
        <v>1909</v>
      </c>
      <c r="I282" s="140"/>
      <c r="J282" s="149">
        <f>BK282</f>
        <v>0</v>
      </c>
      <c r="L282" s="137"/>
      <c r="M282" s="142"/>
      <c r="N282" s="143"/>
      <c r="O282" s="143"/>
      <c r="P282" s="144">
        <v>0</v>
      </c>
      <c r="Q282" s="143"/>
      <c r="R282" s="144">
        <v>0</v>
      </c>
      <c r="S282" s="143"/>
      <c r="T282" s="145">
        <v>0</v>
      </c>
      <c r="AR282" s="138" t="s">
        <v>83</v>
      </c>
      <c r="AT282" s="146" t="s">
        <v>75</v>
      </c>
      <c r="AU282" s="146" t="s">
        <v>83</v>
      </c>
      <c r="AY282" s="138" t="s">
        <v>211</v>
      </c>
      <c r="BK282" s="147">
        <v>0</v>
      </c>
    </row>
    <row r="283" spans="1:65" s="12" customFormat="1" ht="26" customHeight="1">
      <c r="B283" s="137"/>
      <c r="D283" s="138" t="s">
        <v>75</v>
      </c>
      <c r="E283" s="139" t="s">
        <v>1910</v>
      </c>
      <c r="F283" s="139" t="s">
        <v>1911</v>
      </c>
      <c r="I283" s="140"/>
      <c r="J283" s="141">
        <f>BK283</f>
        <v>0</v>
      </c>
      <c r="L283" s="137"/>
      <c r="M283" s="206"/>
      <c r="N283" s="207"/>
      <c r="O283" s="207"/>
      <c r="P283" s="208">
        <v>0</v>
      </c>
      <c r="Q283" s="207"/>
      <c r="R283" s="208">
        <v>0</v>
      </c>
      <c r="S283" s="207"/>
      <c r="T283" s="209">
        <v>0</v>
      </c>
      <c r="AR283" s="138" t="s">
        <v>83</v>
      </c>
      <c r="AT283" s="146" t="s">
        <v>75</v>
      </c>
      <c r="AU283" s="146" t="s">
        <v>76</v>
      </c>
      <c r="AY283" s="138" t="s">
        <v>211</v>
      </c>
      <c r="BK283" s="147">
        <v>0</v>
      </c>
    </row>
    <row r="284" spans="1:65" s="2" customFormat="1" ht="7" customHeight="1">
      <c r="A284" s="32"/>
      <c r="B284" s="47"/>
      <c r="C284" s="48"/>
      <c r="D284" s="48"/>
      <c r="E284" s="48"/>
      <c r="F284" s="48"/>
      <c r="G284" s="48"/>
      <c r="H284" s="48"/>
      <c r="I284" s="48"/>
      <c r="J284" s="48"/>
      <c r="K284" s="48"/>
      <c r="L284" s="33"/>
      <c r="M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</row>
  </sheetData>
  <autoFilter ref="C145:K283" xr:uid="{00000000-0009-0000-0000-000003000000}"/>
  <mergeCells count="12">
    <mergeCell ref="E138:H138"/>
    <mergeCell ref="L2:V2"/>
    <mergeCell ref="E85:H85"/>
    <mergeCell ref="E87:H87"/>
    <mergeCell ref="E89:H89"/>
    <mergeCell ref="E134:H134"/>
    <mergeCell ref="E136:H13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79"/>
  <sheetViews>
    <sheetView showGridLines="0" workbookViewId="0"/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100</v>
      </c>
    </row>
    <row r="3" spans="1:4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1:46" s="1" customFormat="1" ht="25" customHeight="1">
      <c r="B4" s="20"/>
      <c r="D4" s="21" t="s">
        <v>111</v>
      </c>
      <c r="L4" s="20"/>
      <c r="M4" s="99" t="s">
        <v>9</v>
      </c>
      <c r="AT4" s="17" t="s">
        <v>3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61" t="str">
        <f>'Rekapitulácia stavby'!K6</f>
        <v>Základná škola s materskou školou Ružindol</v>
      </c>
      <c r="F7" s="262"/>
      <c r="G7" s="262"/>
      <c r="H7" s="262"/>
      <c r="L7" s="20"/>
    </row>
    <row r="8" spans="1:46" s="1" customFormat="1" ht="12" customHeight="1">
      <c r="B8" s="20"/>
      <c r="D8" s="27" t="s">
        <v>120</v>
      </c>
      <c r="L8" s="20"/>
    </row>
    <row r="9" spans="1:46" s="2" customFormat="1" ht="16.5" customHeight="1">
      <c r="A9" s="32"/>
      <c r="B9" s="33"/>
      <c r="C9" s="32"/>
      <c r="D9" s="32"/>
      <c r="E9" s="261" t="s">
        <v>122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125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51" t="s">
        <v>1912</v>
      </c>
      <c r="F11" s="260"/>
      <c r="G11" s="260"/>
      <c r="H11" s="260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16</v>
      </c>
      <c r="E13" s="32"/>
      <c r="F13" s="25" t="s">
        <v>1</v>
      </c>
      <c r="G13" s="32"/>
      <c r="H13" s="32"/>
      <c r="I13" s="27" t="s">
        <v>17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18</v>
      </c>
      <c r="E14" s="32"/>
      <c r="F14" s="25" t="s">
        <v>94</v>
      </c>
      <c r="G14" s="32"/>
      <c r="H14" s="32"/>
      <c r="I14" s="27" t="s">
        <v>20</v>
      </c>
      <c r="J14" s="55" t="str">
        <f>'Rekapitulácia stavby'!AN8</f>
        <v>12. 10. 2020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tr">
        <f>IF('Rekapitulácia stavby'!AN10="","",'Rekapitulácia stavby'!AN10)</f>
        <v/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tr">
        <f>IF('Rekapitulácia stavby'!E11="","",'Rekapitulácia stavby'!E11)</f>
        <v>Obec Ružindol</v>
      </c>
      <c r="F17" s="32"/>
      <c r="G17" s="32"/>
      <c r="H17" s="32"/>
      <c r="I17" s="27" t="s">
        <v>25</v>
      </c>
      <c r="J17" s="25" t="str">
        <f>IF('Rekapitulácia stavby'!AN11="","",'Rekapitulácia stavby'!AN11)</f>
        <v/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7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63" t="str">
        <f>'Rekapitulácia stavby'!E14</f>
        <v>Vyplň údaj</v>
      </c>
      <c r="F20" s="229"/>
      <c r="G20" s="229"/>
      <c r="H20" s="229"/>
      <c r="I20" s="27" t="s">
        <v>25</v>
      </c>
      <c r="J20" s="28" t="str">
        <f>'Rekapitulácia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7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tr">
        <f>IF('Rekapitulácia stavby'!AN16="","",'Rekapitulácia stavby'!AN16)</f>
        <v/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tr">
        <f>IF('Rekapitulácia stavby'!E17="","",'Rekapitulácia stavby'!E17)</f>
        <v>Ing.Martin Baláž</v>
      </c>
      <c r="F23" s="32"/>
      <c r="G23" s="32"/>
      <c r="H23" s="32"/>
      <c r="I23" s="27" t="s">
        <v>25</v>
      </c>
      <c r="J23" s="25" t="str">
        <f>IF('Rekapitulácia stavby'!AN17="","",'Rekapitulácia stavby'!AN17)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7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32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1913</v>
      </c>
      <c r="F26" s="32"/>
      <c r="G26" s="32"/>
      <c r="H26" s="32"/>
      <c r="I26" s="27" t="s">
        <v>25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7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34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100"/>
      <c r="B29" s="101"/>
      <c r="C29" s="100"/>
      <c r="D29" s="100"/>
      <c r="E29" s="233" t="s">
        <v>1</v>
      </c>
      <c r="F29" s="233"/>
      <c r="G29" s="233"/>
      <c r="H29" s="233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7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7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25" customHeight="1">
      <c r="A32" s="32"/>
      <c r="B32" s="33"/>
      <c r="C32" s="32"/>
      <c r="D32" s="103" t="s">
        <v>36</v>
      </c>
      <c r="E32" s="32"/>
      <c r="F32" s="32"/>
      <c r="G32" s="32"/>
      <c r="H32" s="32"/>
      <c r="I32" s="32"/>
      <c r="J32" s="71">
        <f>ROUND(J127,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7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5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5" customHeight="1">
      <c r="A35" s="32"/>
      <c r="B35" s="33"/>
      <c r="C35" s="32"/>
      <c r="D35" s="104" t="s">
        <v>40</v>
      </c>
      <c r="E35" s="27" t="s">
        <v>41</v>
      </c>
      <c r="F35" s="105">
        <f>ROUND((SUM(BE127:BE178)),  2)</f>
        <v>0</v>
      </c>
      <c r="G35" s="32"/>
      <c r="H35" s="32"/>
      <c r="I35" s="106">
        <v>0.2</v>
      </c>
      <c r="J35" s="105">
        <f>ROUND(((SUM(BE127:BE178))*I35),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5" customHeight="1">
      <c r="A36" s="32"/>
      <c r="B36" s="33"/>
      <c r="C36" s="32"/>
      <c r="D36" s="32"/>
      <c r="E36" s="27" t="s">
        <v>42</v>
      </c>
      <c r="F36" s="105">
        <f>ROUND((SUM(BF127:BF178)),  2)</f>
        <v>0</v>
      </c>
      <c r="G36" s="32"/>
      <c r="H36" s="32"/>
      <c r="I36" s="106">
        <v>0.2</v>
      </c>
      <c r="J36" s="105">
        <f>ROUND(((SUM(BF127:BF178))*I36),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5" hidden="1" customHeight="1">
      <c r="A37" s="32"/>
      <c r="B37" s="33"/>
      <c r="C37" s="32"/>
      <c r="D37" s="32"/>
      <c r="E37" s="27" t="s">
        <v>43</v>
      </c>
      <c r="F37" s="105">
        <f>ROUND((SUM(BG127:BG178)),  2)</f>
        <v>0</v>
      </c>
      <c r="G37" s="32"/>
      <c r="H37" s="32"/>
      <c r="I37" s="106">
        <v>0.2</v>
      </c>
      <c r="J37" s="105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5" hidden="1" customHeight="1">
      <c r="A38" s="32"/>
      <c r="B38" s="33"/>
      <c r="C38" s="32"/>
      <c r="D38" s="32"/>
      <c r="E38" s="27" t="s">
        <v>44</v>
      </c>
      <c r="F38" s="105">
        <f>ROUND((SUM(BH127:BH178)),  2)</f>
        <v>0</v>
      </c>
      <c r="G38" s="32"/>
      <c r="H38" s="32"/>
      <c r="I38" s="106">
        <v>0.2</v>
      </c>
      <c r="J38" s="105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5" hidden="1" customHeight="1">
      <c r="A39" s="32"/>
      <c r="B39" s="33"/>
      <c r="C39" s="32"/>
      <c r="D39" s="32"/>
      <c r="E39" s="27" t="s">
        <v>45</v>
      </c>
      <c r="F39" s="105">
        <f>ROUND((SUM(BI127:BI178)),  2)</f>
        <v>0</v>
      </c>
      <c r="G39" s="32"/>
      <c r="H39" s="32"/>
      <c r="I39" s="106">
        <v>0</v>
      </c>
      <c r="J39" s="105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7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25" customHeight="1">
      <c r="A41" s="32"/>
      <c r="B41" s="33"/>
      <c r="C41" s="107"/>
      <c r="D41" s="108" t="s">
        <v>46</v>
      </c>
      <c r="E41" s="60"/>
      <c r="F41" s="60"/>
      <c r="G41" s="109" t="s">
        <v>47</v>
      </c>
      <c r="H41" s="110" t="s">
        <v>48</v>
      </c>
      <c r="I41" s="60"/>
      <c r="J41" s="111">
        <f>SUM(J32:J39)</f>
        <v>0</v>
      </c>
      <c r="K41" s="11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5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2"/>
      <c r="B61" s="33"/>
      <c r="C61" s="32"/>
      <c r="D61" s="45" t="s">
        <v>51</v>
      </c>
      <c r="E61" s="35"/>
      <c r="F61" s="113" t="s">
        <v>52</v>
      </c>
      <c r="G61" s="45" t="s">
        <v>51</v>
      </c>
      <c r="H61" s="35"/>
      <c r="I61" s="35"/>
      <c r="J61" s="114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2"/>
      <c r="B76" s="33"/>
      <c r="C76" s="32"/>
      <c r="D76" s="45" t="s">
        <v>51</v>
      </c>
      <c r="E76" s="35"/>
      <c r="F76" s="113" t="s">
        <v>52</v>
      </c>
      <c r="G76" s="45" t="s">
        <v>51</v>
      </c>
      <c r="H76" s="35"/>
      <c r="I76" s="35"/>
      <c r="J76" s="114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7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5" customHeight="1">
      <c r="A82" s="32"/>
      <c r="B82" s="33"/>
      <c r="C82" s="21" t="s">
        <v>165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7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61" t="str">
        <f>E7</f>
        <v>Základná škola s materskou školou Ružindol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120</v>
      </c>
      <c r="L86" s="20"/>
    </row>
    <row r="87" spans="1:31" s="2" customFormat="1" ht="16.5" customHeight="1">
      <c r="A87" s="32"/>
      <c r="B87" s="33"/>
      <c r="C87" s="32"/>
      <c r="D87" s="32"/>
      <c r="E87" s="261" t="s">
        <v>122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125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51" t="str">
        <f>E11</f>
        <v>004 - Elektroinštalácia</v>
      </c>
      <c r="F89" s="260"/>
      <c r="G89" s="260"/>
      <c r="H89" s="260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7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18</v>
      </c>
      <c r="D91" s="32"/>
      <c r="E91" s="32"/>
      <c r="F91" s="25" t="str">
        <f>F14</f>
        <v xml:space="preserve"> </v>
      </c>
      <c r="G91" s="32"/>
      <c r="H91" s="32"/>
      <c r="I91" s="27" t="s">
        <v>20</v>
      </c>
      <c r="J91" s="55" t="str">
        <f>IF(J14="","",J14)</f>
        <v>12. 10. 2020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7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25" customHeight="1">
      <c r="A93" s="32"/>
      <c r="B93" s="33"/>
      <c r="C93" s="27" t="s">
        <v>22</v>
      </c>
      <c r="D93" s="32"/>
      <c r="E93" s="32"/>
      <c r="F93" s="25" t="str">
        <f>E17</f>
        <v>Obec Ružindol</v>
      </c>
      <c r="G93" s="32"/>
      <c r="H93" s="32"/>
      <c r="I93" s="27" t="s">
        <v>28</v>
      </c>
      <c r="J93" s="30" t="str">
        <f>E23</f>
        <v>Ing.Martin Baláž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5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32</v>
      </c>
      <c r="J94" s="30" t="str">
        <f>E26</f>
        <v>.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2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5" t="s">
        <v>166</v>
      </c>
      <c r="D96" s="107"/>
      <c r="E96" s="107"/>
      <c r="F96" s="107"/>
      <c r="G96" s="107"/>
      <c r="H96" s="107"/>
      <c r="I96" s="107"/>
      <c r="J96" s="116" t="s">
        <v>167</v>
      </c>
      <c r="K96" s="107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2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3" customHeight="1">
      <c r="A98" s="32"/>
      <c r="B98" s="33"/>
      <c r="C98" s="117" t="s">
        <v>168</v>
      </c>
      <c r="D98" s="32"/>
      <c r="E98" s="32"/>
      <c r="F98" s="32"/>
      <c r="G98" s="32"/>
      <c r="H98" s="32"/>
      <c r="I98" s="32"/>
      <c r="J98" s="71">
        <f>J127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169</v>
      </c>
    </row>
    <row r="99" spans="1:47" s="9" customFormat="1" ht="25" customHeight="1">
      <c r="B99" s="118"/>
      <c r="D99" s="119" t="s">
        <v>1914</v>
      </c>
      <c r="E99" s="120"/>
      <c r="F99" s="120"/>
      <c r="G99" s="120"/>
      <c r="H99" s="120"/>
      <c r="I99" s="120"/>
      <c r="J99" s="121">
        <f>J128</f>
        <v>0</v>
      </c>
      <c r="L99" s="118"/>
    </row>
    <row r="100" spans="1:47" s="10" customFormat="1" ht="20" customHeight="1">
      <c r="B100" s="122"/>
      <c r="D100" s="123" t="s">
        <v>1915</v>
      </c>
      <c r="E100" s="124"/>
      <c r="F100" s="124"/>
      <c r="G100" s="124"/>
      <c r="H100" s="124"/>
      <c r="I100" s="124"/>
      <c r="J100" s="125">
        <f>J129</f>
        <v>0</v>
      </c>
      <c r="L100" s="122"/>
    </row>
    <row r="101" spans="1:47" s="10" customFormat="1" ht="20" customHeight="1">
      <c r="B101" s="122"/>
      <c r="D101" s="123" t="s">
        <v>1916</v>
      </c>
      <c r="E101" s="124"/>
      <c r="F101" s="124"/>
      <c r="G101" s="124"/>
      <c r="H101" s="124"/>
      <c r="I101" s="124"/>
      <c r="J101" s="125">
        <f>J150</f>
        <v>0</v>
      </c>
      <c r="L101" s="122"/>
    </row>
    <row r="102" spans="1:47" s="10" customFormat="1" ht="20" customHeight="1">
      <c r="B102" s="122"/>
      <c r="D102" s="123" t="s">
        <v>1917</v>
      </c>
      <c r="E102" s="124"/>
      <c r="F102" s="124"/>
      <c r="G102" s="124"/>
      <c r="H102" s="124"/>
      <c r="I102" s="124"/>
      <c r="J102" s="125">
        <f>J157</f>
        <v>0</v>
      </c>
      <c r="L102" s="122"/>
    </row>
    <row r="103" spans="1:47" s="10" customFormat="1" ht="20" customHeight="1">
      <c r="B103" s="122"/>
      <c r="D103" s="123" t="s">
        <v>1918</v>
      </c>
      <c r="E103" s="124"/>
      <c r="F103" s="124"/>
      <c r="G103" s="124"/>
      <c r="H103" s="124"/>
      <c r="I103" s="124"/>
      <c r="J103" s="125">
        <f>J161</f>
        <v>0</v>
      </c>
      <c r="L103" s="122"/>
    </row>
    <row r="104" spans="1:47" s="10" customFormat="1" ht="20" customHeight="1">
      <c r="B104" s="122"/>
      <c r="D104" s="123" t="s">
        <v>1919</v>
      </c>
      <c r="E104" s="124"/>
      <c r="F104" s="124"/>
      <c r="G104" s="124"/>
      <c r="H104" s="124"/>
      <c r="I104" s="124"/>
      <c r="J104" s="125">
        <f>J173</f>
        <v>0</v>
      </c>
      <c r="L104" s="122"/>
    </row>
    <row r="105" spans="1:47" s="10" customFormat="1" ht="20" customHeight="1">
      <c r="B105" s="122"/>
      <c r="D105" s="123" t="s">
        <v>1920</v>
      </c>
      <c r="E105" s="124"/>
      <c r="F105" s="124"/>
      <c r="G105" s="124"/>
      <c r="H105" s="124"/>
      <c r="I105" s="124"/>
      <c r="J105" s="125">
        <f>J177</f>
        <v>0</v>
      </c>
      <c r="L105" s="122"/>
    </row>
    <row r="106" spans="1:47" s="2" customFormat="1" ht="21.75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47" s="2" customFormat="1" ht="7" customHeight="1">
      <c r="A107" s="32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11" spans="1:47" s="2" customFormat="1" ht="7" customHeight="1">
      <c r="A111" s="32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25" customHeight="1">
      <c r="A112" s="32"/>
      <c r="B112" s="33"/>
      <c r="C112" s="21" t="s">
        <v>197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3" s="2" customFormat="1" ht="7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3" s="2" customFormat="1" ht="12" customHeight="1">
      <c r="A114" s="32"/>
      <c r="B114" s="33"/>
      <c r="C114" s="27" t="s">
        <v>14</v>
      </c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2" customFormat="1" ht="16.5" customHeight="1">
      <c r="A115" s="32"/>
      <c r="B115" s="33"/>
      <c r="C115" s="32"/>
      <c r="D115" s="32"/>
      <c r="E115" s="261" t="str">
        <f>E7</f>
        <v>Základná škola s materskou školou Ružindol</v>
      </c>
      <c r="F115" s="262"/>
      <c r="G115" s="262"/>
      <c r="H115" s="26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3" s="1" customFormat="1" ht="12" customHeight="1">
      <c r="B116" s="20"/>
      <c r="C116" s="27" t="s">
        <v>120</v>
      </c>
      <c r="L116" s="20"/>
    </row>
    <row r="117" spans="1:63" s="2" customFormat="1" ht="16.5" customHeight="1">
      <c r="A117" s="32"/>
      <c r="B117" s="33"/>
      <c r="C117" s="32"/>
      <c r="D117" s="32"/>
      <c r="E117" s="261" t="s">
        <v>122</v>
      </c>
      <c r="F117" s="260"/>
      <c r="G117" s="260"/>
      <c r="H117" s="260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12" customHeight="1">
      <c r="A118" s="32"/>
      <c r="B118" s="33"/>
      <c r="C118" s="27" t="s">
        <v>125</v>
      </c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16.5" customHeight="1">
      <c r="A119" s="32"/>
      <c r="B119" s="33"/>
      <c r="C119" s="32"/>
      <c r="D119" s="32"/>
      <c r="E119" s="251" t="str">
        <f>E11</f>
        <v>004 - Elektroinštalácia</v>
      </c>
      <c r="F119" s="260"/>
      <c r="G119" s="260"/>
      <c r="H119" s="260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7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12" customHeight="1">
      <c r="A121" s="32"/>
      <c r="B121" s="33"/>
      <c r="C121" s="27" t="s">
        <v>18</v>
      </c>
      <c r="D121" s="32"/>
      <c r="E121" s="32"/>
      <c r="F121" s="25" t="str">
        <f>F14</f>
        <v xml:space="preserve"> </v>
      </c>
      <c r="G121" s="32"/>
      <c r="H121" s="32"/>
      <c r="I121" s="27" t="s">
        <v>20</v>
      </c>
      <c r="J121" s="55" t="str">
        <f>IF(J14="","",J14)</f>
        <v>12. 10. 2020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7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15.25" customHeight="1">
      <c r="A123" s="32"/>
      <c r="B123" s="33"/>
      <c r="C123" s="27" t="s">
        <v>22</v>
      </c>
      <c r="D123" s="32"/>
      <c r="E123" s="32"/>
      <c r="F123" s="25" t="str">
        <f>E17</f>
        <v>Obec Ružindol</v>
      </c>
      <c r="G123" s="32"/>
      <c r="H123" s="32"/>
      <c r="I123" s="27" t="s">
        <v>28</v>
      </c>
      <c r="J123" s="30" t="str">
        <f>E23</f>
        <v>Ing.Martin Baláž</v>
      </c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15.25" customHeight="1">
      <c r="A124" s="32"/>
      <c r="B124" s="33"/>
      <c r="C124" s="27" t="s">
        <v>26</v>
      </c>
      <c r="D124" s="32"/>
      <c r="E124" s="32"/>
      <c r="F124" s="25" t="str">
        <f>IF(E20="","",E20)</f>
        <v>Vyplň údaj</v>
      </c>
      <c r="G124" s="32"/>
      <c r="H124" s="32"/>
      <c r="I124" s="27" t="s">
        <v>32</v>
      </c>
      <c r="J124" s="30" t="str">
        <f>E26</f>
        <v>.</v>
      </c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2" customFormat="1" ht="10.2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3" s="11" customFormat="1" ht="29.25" customHeight="1">
      <c r="A126" s="126"/>
      <c r="B126" s="127"/>
      <c r="C126" s="128" t="s">
        <v>198</v>
      </c>
      <c r="D126" s="129" t="s">
        <v>61</v>
      </c>
      <c r="E126" s="129" t="s">
        <v>57</v>
      </c>
      <c r="F126" s="129" t="s">
        <v>58</v>
      </c>
      <c r="G126" s="129" t="s">
        <v>199</v>
      </c>
      <c r="H126" s="129" t="s">
        <v>200</v>
      </c>
      <c r="I126" s="129" t="s">
        <v>201</v>
      </c>
      <c r="J126" s="130" t="s">
        <v>167</v>
      </c>
      <c r="K126" s="131" t="s">
        <v>202</v>
      </c>
      <c r="L126" s="132"/>
      <c r="M126" s="62" t="s">
        <v>1</v>
      </c>
      <c r="N126" s="63" t="s">
        <v>40</v>
      </c>
      <c r="O126" s="63" t="s">
        <v>203</v>
      </c>
      <c r="P126" s="63" t="s">
        <v>204</v>
      </c>
      <c r="Q126" s="63" t="s">
        <v>205</v>
      </c>
      <c r="R126" s="63" t="s">
        <v>206</v>
      </c>
      <c r="S126" s="63" t="s">
        <v>207</v>
      </c>
      <c r="T126" s="64" t="s">
        <v>208</v>
      </c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</row>
    <row r="127" spans="1:63" s="2" customFormat="1" ht="23" customHeight="1">
      <c r="A127" s="32"/>
      <c r="B127" s="33"/>
      <c r="C127" s="69" t="s">
        <v>168</v>
      </c>
      <c r="D127" s="32"/>
      <c r="E127" s="32"/>
      <c r="F127" s="32"/>
      <c r="G127" s="32"/>
      <c r="H127" s="32"/>
      <c r="I127" s="32"/>
      <c r="J127" s="133">
        <f>BK127</f>
        <v>0</v>
      </c>
      <c r="K127" s="32"/>
      <c r="L127" s="33"/>
      <c r="M127" s="65"/>
      <c r="N127" s="56"/>
      <c r="O127" s="66"/>
      <c r="P127" s="134">
        <f>P128</f>
        <v>0</v>
      </c>
      <c r="Q127" s="66"/>
      <c r="R127" s="134">
        <f>R128</f>
        <v>0</v>
      </c>
      <c r="S127" s="66"/>
      <c r="T127" s="135">
        <f>T128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7" t="s">
        <v>75</v>
      </c>
      <c r="AU127" s="17" t="s">
        <v>169</v>
      </c>
      <c r="BK127" s="136">
        <f>BK128</f>
        <v>0</v>
      </c>
    </row>
    <row r="128" spans="1:63" s="12" customFormat="1" ht="26" customHeight="1">
      <c r="B128" s="137"/>
      <c r="D128" s="138" t="s">
        <v>75</v>
      </c>
      <c r="E128" s="139" t="s">
        <v>1482</v>
      </c>
      <c r="F128" s="139" t="s">
        <v>1921</v>
      </c>
      <c r="I128" s="140"/>
      <c r="J128" s="141">
        <f>BK128</f>
        <v>0</v>
      </c>
      <c r="L128" s="137"/>
      <c r="M128" s="142"/>
      <c r="N128" s="143"/>
      <c r="O128" s="143"/>
      <c r="P128" s="144">
        <f>P129+P150+P157+P161+P173+P177</f>
        <v>0</v>
      </c>
      <c r="Q128" s="143"/>
      <c r="R128" s="144">
        <f>R129+R150+R157+R161+R173+R177</f>
        <v>0</v>
      </c>
      <c r="S128" s="143"/>
      <c r="T128" s="145">
        <f>T129+T150+T157+T161+T173+T177</f>
        <v>0</v>
      </c>
      <c r="AR128" s="138" t="s">
        <v>83</v>
      </c>
      <c r="AT128" s="146" t="s">
        <v>75</v>
      </c>
      <c r="AU128" s="146" t="s">
        <v>76</v>
      </c>
      <c r="AY128" s="138" t="s">
        <v>211</v>
      </c>
      <c r="BK128" s="147">
        <f>BK129+BK150+BK157+BK161+BK173+BK177</f>
        <v>0</v>
      </c>
    </row>
    <row r="129" spans="1:65" s="12" customFormat="1" ht="23" customHeight="1">
      <c r="B129" s="137"/>
      <c r="D129" s="138" t="s">
        <v>75</v>
      </c>
      <c r="E129" s="148" t="s">
        <v>1509</v>
      </c>
      <c r="F129" s="148" t="s">
        <v>1922</v>
      </c>
      <c r="I129" s="140"/>
      <c r="J129" s="149">
        <f>BK129</f>
        <v>0</v>
      </c>
      <c r="L129" s="137"/>
      <c r="M129" s="142"/>
      <c r="N129" s="143"/>
      <c r="O129" s="143"/>
      <c r="P129" s="144">
        <f>SUM(P130:P149)</f>
        <v>0</v>
      </c>
      <c r="Q129" s="143"/>
      <c r="R129" s="144">
        <f>SUM(R130:R149)</f>
        <v>0</v>
      </c>
      <c r="S129" s="143"/>
      <c r="T129" s="145">
        <f>SUM(T130:T149)</f>
        <v>0</v>
      </c>
      <c r="AR129" s="138" t="s">
        <v>83</v>
      </c>
      <c r="AT129" s="146" t="s">
        <v>75</v>
      </c>
      <c r="AU129" s="146" t="s">
        <v>83</v>
      </c>
      <c r="AY129" s="138" t="s">
        <v>211</v>
      </c>
      <c r="BK129" s="147">
        <f>SUM(BK130:BK149)</f>
        <v>0</v>
      </c>
    </row>
    <row r="130" spans="1:65" s="2" customFormat="1" ht="14.5" customHeight="1">
      <c r="A130" s="32"/>
      <c r="B130" s="150"/>
      <c r="C130" s="151" t="s">
        <v>83</v>
      </c>
      <c r="D130" s="151" t="s">
        <v>213</v>
      </c>
      <c r="E130" s="152" t="s">
        <v>1923</v>
      </c>
      <c r="F130" s="153" t="s">
        <v>1924</v>
      </c>
      <c r="G130" s="154" t="s">
        <v>135</v>
      </c>
      <c r="H130" s="155">
        <v>50</v>
      </c>
      <c r="I130" s="156"/>
      <c r="J130" s="155">
        <f t="shared" ref="J130:J149" si="0">ROUND(I130*H130,3)</f>
        <v>0</v>
      </c>
      <c r="K130" s="157"/>
      <c r="L130" s="33"/>
      <c r="M130" s="158" t="s">
        <v>1</v>
      </c>
      <c r="N130" s="159" t="s">
        <v>42</v>
      </c>
      <c r="O130" s="58"/>
      <c r="P130" s="160">
        <f t="shared" ref="P130:P149" si="1">O130*H130</f>
        <v>0</v>
      </c>
      <c r="Q130" s="160">
        <v>0</v>
      </c>
      <c r="R130" s="160">
        <f t="shared" ref="R130:R149" si="2">Q130*H130</f>
        <v>0</v>
      </c>
      <c r="S130" s="160">
        <v>0</v>
      </c>
      <c r="T130" s="161">
        <f t="shared" ref="T130:T149" si="3"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2" t="s">
        <v>662</v>
      </c>
      <c r="AT130" s="162" t="s">
        <v>213</v>
      </c>
      <c r="AU130" s="162" t="s">
        <v>89</v>
      </c>
      <c r="AY130" s="17" t="s">
        <v>211</v>
      </c>
      <c r="BE130" s="163">
        <f t="shared" ref="BE130:BE149" si="4">IF(N130="základná",J130,0)</f>
        <v>0</v>
      </c>
      <c r="BF130" s="163">
        <f t="shared" ref="BF130:BF149" si="5">IF(N130="znížená",J130,0)</f>
        <v>0</v>
      </c>
      <c r="BG130" s="163">
        <f t="shared" ref="BG130:BG149" si="6">IF(N130="zákl. prenesená",J130,0)</f>
        <v>0</v>
      </c>
      <c r="BH130" s="163">
        <f t="shared" ref="BH130:BH149" si="7">IF(N130="zníž. prenesená",J130,0)</f>
        <v>0</v>
      </c>
      <c r="BI130" s="163">
        <f t="shared" ref="BI130:BI149" si="8">IF(N130="nulová",J130,0)</f>
        <v>0</v>
      </c>
      <c r="BJ130" s="17" t="s">
        <v>89</v>
      </c>
      <c r="BK130" s="164">
        <f t="shared" ref="BK130:BK149" si="9">ROUND(I130*H130,3)</f>
        <v>0</v>
      </c>
      <c r="BL130" s="17" t="s">
        <v>662</v>
      </c>
      <c r="BM130" s="162" t="s">
        <v>89</v>
      </c>
    </row>
    <row r="131" spans="1:65" s="2" customFormat="1" ht="14.5" customHeight="1">
      <c r="A131" s="32"/>
      <c r="B131" s="150"/>
      <c r="C131" s="151" t="s">
        <v>89</v>
      </c>
      <c r="D131" s="151" t="s">
        <v>213</v>
      </c>
      <c r="E131" s="152" t="s">
        <v>1925</v>
      </c>
      <c r="F131" s="153" t="s">
        <v>1926</v>
      </c>
      <c r="G131" s="154" t="s">
        <v>135</v>
      </c>
      <c r="H131" s="155">
        <v>45</v>
      </c>
      <c r="I131" s="156"/>
      <c r="J131" s="155">
        <f t="shared" si="0"/>
        <v>0</v>
      </c>
      <c r="K131" s="157"/>
      <c r="L131" s="33"/>
      <c r="M131" s="158" t="s">
        <v>1</v>
      </c>
      <c r="N131" s="159" t="s">
        <v>42</v>
      </c>
      <c r="O131" s="58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2" t="s">
        <v>662</v>
      </c>
      <c r="AT131" s="162" t="s">
        <v>213</v>
      </c>
      <c r="AU131" s="162" t="s">
        <v>89</v>
      </c>
      <c r="AY131" s="17" t="s">
        <v>211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7" t="s">
        <v>89</v>
      </c>
      <c r="BK131" s="164">
        <f t="shared" si="9"/>
        <v>0</v>
      </c>
      <c r="BL131" s="17" t="s">
        <v>662</v>
      </c>
      <c r="BM131" s="162" t="s">
        <v>217</v>
      </c>
    </row>
    <row r="132" spans="1:65" s="2" customFormat="1" ht="14.5" customHeight="1">
      <c r="A132" s="32"/>
      <c r="B132" s="150"/>
      <c r="C132" s="151" t="s">
        <v>227</v>
      </c>
      <c r="D132" s="151" t="s">
        <v>213</v>
      </c>
      <c r="E132" s="152" t="s">
        <v>1927</v>
      </c>
      <c r="F132" s="153" t="s">
        <v>1928</v>
      </c>
      <c r="G132" s="154" t="s">
        <v>135</v>
      </c>
      <c r="H132" s="155">
        <v>20</v>
      </c>
      <c r="I132" s="156"/>
      <c r="J132" s="155">
        <f t="shared" si="0"/>
        <v>0</v>
      </c>
      <c r="K132" s="157"/>
      <c r="L132" s="33"/>
      <c r="M132" s="158" t="s">
        <v>1</v>
      </c>
      <c r="N132" s="159" t="s">
        <v>42</v>
      </c>
      <c r="O132" s="58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2" t="s">
        <v>662</v>
      </c>
      <c r="AT132" s="162" t="s">
        <v>213</v>
      </c>
      <c r="AU132" s="162" t="s">
        <v>89</v>
      </c>
      <c r="AY132" s="17" t="s">
        <v>211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7" t="s">
        <v>89</v>
      </c>
      <c r="BK132" s="164">
        <f t="shared" si="9"/>
        <v>0</v>
      </c>
      <c r="BL132" s="17" t="s">
        <v>662</v>
      </c>
      <c r="BM132" s="162" t="s">
        <v>249</v>
      </c>
    </row>
    <row r="133" spans="1:65" s="2" customFormat="1" ht="14.5" customHeight="1">
      <c r="A133" s="32"/>
      <c r="B133" s="150"/>
      <c r="C133" s="151" t="s">
        <v>217</v>
      </c>
      <c r="D133" s="151" t="s">
        <v>213</v>
      </c>
      <c r="E133" s="152" t="s">
        <v>1929</v>
      </c>
      <c r="F133" s="153" t="s">
        <v>1930</v>
      </c>
      <c r="G133" s="154" t="s">
        <v>135</v>
      </c>
      <c r="H133" s="155">
        <v>43</v>
      </c>
      <c r="I133" s="156"/>
      <c r="J133" s="155">
        <f t="shared" si="0"/>
        <v>0</v>
      </c>
      <c r="K133" s="157"/>
      <c r="L133" s="33"/>
      <c r="M133" s="158" t="s">
        <v>1</v>
      </c>
      <c r="N133" s="159" t="s">
        <v>42</v>
      </c>
      <c r="O133" s="58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62" t="s">
        <v>662</v>
      </c>
      <c r="AT133" s="162" t="s">
        <v>213</v>
      </c>
      <c r="AU133" s="162" t="s">
        <v>89</v>
      </c>
      <c r="AY133" s="17" t="s">
        <v>211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7" t="s">
        <v>89</v>
      </c>
      <c r="BK133" s="164">
        <f t="shared" si="9"/>
        <v>0</v>
      </c>
      <c r="BL133" s="17" t="s">
        <v>662</v>
      </c>
      <c r="BM133" s="162" t="s">
        <v>140</v>
      </c>
    </row>
    <row r="134" spans="1:65" s="2" customFormat="1" ht="14.5" customHeight="1">
      <c r="A134" s="32"/>
      <c r="B134" s="150"/>
      <c r="C134" s="151" t="s">
        <v>244</v>
      </c>
      <c r="D134" s="151" t="s">
        <v>213</v>
      </c>
      <c r="E134" s="152" t="s">
        <v>1931</v>
      </c>
      <c r="F134" s="153" t="s">
        <v>1932</v>
      </c>
      <c r="G134" s="154" t="s">
        <v>135</v>
      </c>
      <c r="H134" s="155">
        <v>12</v>
      </c>
      <c r="I134" s="156"/>
      <c r="J134" s="155">
        <f t="shared" si="0"/>
        <v>0</v>
      </c>
      <c r="K134" s="157"/>
      <c r="L134" s="33"/>
      <c r="M134" s="158" t="s">
        <v>1</v>
      </c>
      <c r="N134" s="159" t="s">
        <v>42</v>
      </c>
      <c r="O134" s="58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2" t="s">
        <v>662</v>
      </c>
      <c r="AT134" s="162" t="s">
        <v>213</v>
      </c>
      <c r="AU134" s="162" t="s">
        <v>89</v>
      </c>
      <c r="AY134" s="17" t="s">
        <v>211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7" t="s">
        <v>89</v>
      </c>
      <c r="BK134" s="164">
        <f t="shared" si="9"/>
        <v>0</v>
      </c>
      <c r="BL134" s="17" t="s">
        <v>662</v>
      </c>
      <c r="BM134" s="162" t="s">
        <v>269</v>
      </c>
    </row>
    <row r="135" spans="1:65" s="2" customFormat="1" ht="14.5" customHeight="1">
      <c r="A135" s="32"/>
      <c r="B135" s="150"/>
      <c r="C135" s="151" t="s">
        <v>249</v>
      </c>
      <c r="D135" s="151" t="s">
        <v>213</v>
      </c>
      <c r="E135" s="152" t="s">
        <v>1933</v>
      </c>
      <c r="F135" s="153" t="s">
        <v>1934</v>
      </c>
      <c r="G135" s="154" t="s">
        <v>582</v>
      </c>
      <c r="H135" s="155">
        <v>700</v>
      </c>
      <c r="I135" s="156"/>
      <c r="J135" s="155">
        <f t="shared" si="0"/>
        <v>0</v>
      </c>
      <c r="K135" s="157"/>
      <c r="L135" s="33"/>
      <c r="M135" s="158" t="s">
        <v>1</v>
      </c>
      <c r="N135" s="159" t="s">
        <v>42</v>
      </c>
      <c r="O135" s="58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2" t="s">
        <v>662</v>
      </c>
      <c r="AT135" s="162" t="s">
        <v>213</v>
      </c>
      <c r="AU135" s="162" t="s">
        <v>89</v>
      </c>
      <c r="AY135" s="17" t="s">
        <v>211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7" t="s">
        <v>89</v>
      </c>
      <c r="BK135" s="164">
        <f t="shared" si="9"/>
        <v>0</v>
      </c>
      <c r="BL135" s="17" t="s">
        <v>662</v>
      </c>
      <c r="BM135" s="162" t="s">
        <v>279</v>
      </c>
    </row>
    <row r="136" spans="1:65" s="2" customFormat="1" ht="14.5" customHeight="1">
      <c r="A136" s="32"/>
      <c r="B136" s="150"/>
      <c r="C136" s="151" t="s">
        <v>254</v>
      </c>
      <c r="D136" s="151" t="s">
        <v>213</v>
      </c>
      <c r="E136" s="152" t="s">
        <v>1935</v>
      </c>
      <c r="F136" s="153" t="s">
        <v>1936</v>
      </c>
      <c r="G136" s="154" t="s">
        <v>582</v>
      </c>
      <c r="H136" s="155">
        <v>300</v>
      </c>
      <c r="I136" s="156"/>
      <c r="J136" s="155">
        <f t="shared" si="0"/>
        <v>0</v>
      </c>
      <c r="K136" s="157"/>
      <c r="L136" s="33"/>
      <c r="M136" s="158" t="s">
        <v>1</v>
      </c>
      <c r="N136" s="159" t="s">
        <v>42</v>
      </c>
      <c r="O136" s="58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2" t="s">
        <v>662</v>
      </c>
      <c r="AT136" s="162" t="s">
        <v>213</v>
      </c>
      <c r="AU136" s="162" t="s">
        <v>89</v>
      </c>
      <c r="AY136" s="17" t="s">
        <v>211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7" t="s">
        <v>89</v>
      </c>
      <c r="BK136" s="164">
        <f t="shared" si="9"/>
        <v>0</v>
      </c>
      <c r="BL136" s="17" t="s">
        <v>662</v>
      </c>
      <c r="BM136" s="162" t="s">
        <v>301</v>
      </c>
    </row>
    <row r="137" spans="1:65" s="2" customFormat="1" ht="14.5" customHeight="1">
      <c r="A137" s="32"/>
      <c r="B137" s="150"/>
      <c r="C137" s="151" t="s">
        <v>140</v>
      </c>
      <c r="D137" s="151" t="s">
        <v>213</v>
      </c>
      <c r="E137" s="152" t="s">
        <v>1937</v>
      </c>
      <c r="F137" s="153" t="s">
        <v>1938</v>
      </c>
      <c r="G137" s="154" t="s">
        <v>582</v>
      </c>
      <c r="H137" s="155">
        <v>800</v>
      </c>
      <c r="I137" s="156"/>
      <c r="J137" s="155">
        <f t="shared" si="0"/>
        <v>0</v>
      </c>
      <c r="K137" s="157"/>
      <c r="L137" s="33"/>
      <c r="M137" s="158" t="s">
        <v>1</v>
      </c>
      <c r="N137" s="159" t="s">
        <v>42</v>
      </c>
      <c r="O137" s="58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2" t="s">
        <v>662</v>
      </c>
      <c r="AT137" s="162" t="s">
        <v>213</v>
      </c>
      <c r="AU137" s="162" t="s">
        <v>89</v>
      </c>
      <c r="AY137" s="17" t="s">
        <v>211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7" t="s">
        <v>89</v>
      </c>
      <c r="BK137" s="164">
        <f t="shared" si="9"/>
        <v>0</v>
      </c>
      <c r="BL137" s="17" t="s">
        <v>662</v>
      </c>
      <c r="BM137" s="162" t="s">
        <v>315</v>
      </c>
    </row>
    <row r="138" spans="1:65" s="2" customFormat="1" ht="14.5" customHeight="1">
      <c r="A138" s="32"/>
      <c r="B138" s="150"/>
      <c r="C138" s="151" t="s">
        <v>264</v>
      </c>
      <c r="D138" s="151" t="s">
        <v>213</v>
      </c>
      <c r="E138" s="152" t="s">
        <v>1939</v>
      </c>
      <c r="F138" s="153" t="s">
        <v>1940</v>
      </c>
      <c r="G138" s="154" t="s">
        <v>582</v>
      </c>
      <c r="H138" s="155">
        <v>100</v>
      </c>
      <c r="I138" s="156"/>
      <c r="J138" s="155">
        <f t="shared" si="0"/>
        <v>0</v>
      </c>
      <c r="K138" s="157"/>
      <c r="L138" s="33"/>
      <c r="M138" s="158" t="s">
        <v>1</v>
      </c>
      <c r="N138" s="159" t="s">
        <v>42</v>
      </c>
      <c r="O138" s="58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2" t="s">
        <v>662</v>
      </c>
      <c r="AT138" s="162" t="s">
        <v>213</v>
      </c>
      <c r="AU138" s="162" t="s">
        <v>89</v>
      </c>
      <c r="AY138" s="17" t="s">
        <v>211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7" t="s">
        <v>89</v>
      </c>
      <c r="BK138" s="164">
        <f t="shared" si="9"/>
        <v>0</v>
      </c>
      <c r="BL138" s="17" t="s">
        <v>662</v>
      </c>
      <c r="BM138" s="162" t="s">
        <v>324</v>
      </c>
    </row>
    <row r="139" spans="1:65" s="2" customFormat="1" ht="14.5" customHeight="1">
      <c r="A139" s="32"/>
      <c r="B139" s="150"/>
      <c r="C139" s="151" t="s">
        <v>269</v>
      </c>
      <c r="D139" s="151" t="s">
        <v>213</v>
      </c>
      <c r="E139" s="152" t="s">
        <v>1941</v>
      </c>
      <c r="F139" s="153" t="s">
        <v>1942</v>
      </c>
      <c r="G139" s="154" t="s">
        <v>582</v>
      </c>
      <c r="H139" s="155">
        <v>40</v>
      </c>
      <c r="I139" s="156"/>
      <c r="J139" s="155">
        <f t="shared" si="0"/>
        <v>0</v>
      </c>
      <c r="K139" s="157"/>
      <c r="L139" s="33"/>
      <c r="M139" s="158" t="s">
        <v>1</v>
      </c>
      <c r="N139" s="159" t="s">
        <v>42</v>
      </c>
      <c r="O139" s="58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2" t="s">
        <v>662</v>
      </c>
      <c r="AT139" s="162" t="s">
        <v>213</v>
      </c>
      <c r="AU139" s="162" t="s">
        <v>89</v>
      </c>
      <c r="AY139" s="17" t="s">
        <v>211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7" t="s">
        <v>89</v>
      </c>
      <c r="BK139" s="164">
        <f t="shared" si="9"/>
        <v>0</v>
      </c>
      <c r="BL139" s="17" t="s">
        <v>662</v>
      </c>
      <c r="BM139" s="162" t="s">
        <v>7</v>
      </c>
    </row>
    <row r="140" spans="1:65" s="2" customFormat="1" ht="14.5" customHeight="1">
      <c r="A140" s="32"/>
      <c r="B140" s="150"/>
      <c r="C140" s="151" t="s">
        <v>273</v>
      </c>
      <c r="D140" s="151" t="s">
        <v>213</v>
      </c>
      <c r="E140" s="152" t="s">
        <v>1943</v>
      </c>
      <c r="F140" s="153" t="s">
        <v>1944</v>
      </c>
      <c r="G140" s="154" t="s">
        <v>582</v>
      </c>
      <c r="H140" s="155">
        <v>8</v>
      </c>
      <c r="I140" s="156"/>
      <c r="J140" s="155">
        <f t="shared" si="0"/>
        <v>0</v>
      </c>
      <c r="K140" s="157"/>
      <c r="L140" s="33"/>
      <c r="M140" s="158" t="s">
        <v>1</v>
      </c>
      <c r="N140" s="159" t="s">
        <v>42</v>
      </c>
      <c r="O140" s="58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2" t="s">
        <v>662</v>
      </c>
      <c r="AT140" s="162" t="s">
        <v>213</v>
      </c>
      <c r="AU140" s="162" t="s">
        <v>89</v>
      </c>
      <c r="AY140" s="17" t="s">
        <v>211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7" t="s">
        <v>89</v>
      </c>
      <c r="BK140" s="164">
        <f t="shared" si="9"/>
        <v>0</v>
      </c>
      <c r="BL140" s="17" t="s">
        <v>662</v>
      </c>
      <c r="BM140" s="162" t="s">
        <v>351</v>
      </c>
    </row>
    <row r="141" spans="1:65" s="2" customFormat="1" ht="14.5" customHeight="1">
      <c r="A141" s="32"/>
      <c r="B141" s="150"/>
      <c r="C141" s="151" t="s">
        <v>279</v>
      </c>
      <c r="D141" s="151" t="s">
        <v>213</v>
      </c>
      <c r="E141" s="152" t="s">
        <v>1945</v>
      </c>
      <c r="F141" s="153" t="s">
        <v>1946</v>
      </c>
      <c r="G141" s="154" t="s">
        <v>135</v>
      </c>
      <c r="H141" s="155">
        <v>10</v>
      </c>
      <c r="I141" s="156"/>
      <c r="J141" s="155">
        <f t="shared" si="0"/>
        <v>0</v>
      </c>
      <c r="K141" s="157"/>
      <c r="L141" s="33"/>
      <c r="M141" s="158" t="s">
        <v>1</v>
      </c>
      <c r="N141" s="159" t="s">
        <v>42</v>
      </c>
      <c r="O141" s="58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2" t="s">
        <v>662</v>
      </c>
      <c r="AT141" s="162" t="s">
        <v>213</v>
      </c>
      <c r="AU141" s="162" t="s">
        <v>89</v>
      </c>
      <c r="AY141" s="17" t="s">
        <v>211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7" t="s">
        <v>89</v>
      </c>
      <c r="BK141" s="164">
        <f t="shared" si="9"/>
        <v>0</v>
      </c>
      <c r="BL141" s="17" t="s">
        <v>662</v>
      </c>
      <c r="BM141" s="162" t="s">
        <v>360</v>
      </c>
    </row>
    <row r="142" spans="1:65" s="2" customFormat="1" ht="14.5" customHeight="1">
      <c r="A142" s="32"/>
      <c r="B142" s="150"/>
      <c r="C142" s="151" t="s">
        <v>295</v>
      </c>
      <c r="D142" s="151" t="s">
        <v>213</v>
      </c>
      <c r="E142" s="152" t="s">
        <v>1947</v>
      </c>
      <c r="F142" s="153" t="s">
        <v>1948</v>
      </c>
      <c r="G142" s="154" t="s">
        <v>582</v>
      </c>
      <c r="H142" s="155">
        <v>50</v>
      </c>
      <c r="I142" s="156"/>
      <c r="J142" s="155">
        <f t="shared" si="0"/>
        <v>0</v>
      </c>
      <c r="K142" s="157"/>
      <c r="L142" s="33"/>
      <c r="M142" s="158" t="s">
        <v>1</v>
      </c>
      <c r="N142" s="159" t="s">
        <v>42</v>
      </c>
      <c r="O142" s="58"/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2" t="s">
        <v>662</v>
      </c>
      <c r="AT142" s="162" t="s">
        <v>213</v>
      </c>
      <c r="AU142" s="162" t="s">
        <v>89</v>
      </c>
      <c r="AY142" s="17" t="s">
        <v>211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7" t="s">
        <v>89</v>
      </c>
      <c r="BK142" s="164">
        <f t="shared" si="9"/>
        <v>0</v>
      </c>
      <c r="BL142" s="17" t="s">
        <v>662</v>
      </c>
      <c r="BM142" s="162" t="s">
        <v>382</v>
      </c>
    </row>
    <row r="143" spans="1:65" s="2" customFormat="1" ht="14.5" customHeight="1">
      <c r="A143" s="32"/>
      <c r="B143" s="150"/>
      <c r="C143" s="151" t="s">
        <v>301</v>
      </c>
      <c r="D143" s="151" t="s">
        <v>213</v>
      </c>
      <c r="E143" s="152" t="s">
        <v>1949</v>
      </c>
      <c r="F143" s="153" t="s">
        <v>1950</v>
      </c>
      <c r="G143" s="154" t="s">
        <v>135</v>
      </c>
      <c r="H143" s="155">
        <v>4</v>
      </c>
      <c r="I143" s="156"/>
      <c r="J143" s="155">
        <f t="shared" si="0"/>
        <v>0</v>
      </c>
      <c r="K143" s="157"/>
      <c r="L143" s="33"/>
      <c r="M143" s="158" t="s">
        <v>1</v>
      </c>
      <c r="N143" s="159" t="s">
        <v>42</v>
      </c>
      <c r="O143" s="58"/>
      <c r="P143" s="160">
        <f t="shared" si="1"/>
        <v>0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2" t="s">
        <v>662</v>
      </c>
      <c r="AT143" s="162" t="s">
        <v>213</v>
      </c>
      <c r="AU143" s="162" t="s">
        <v>89</v>
      </c>
      <c r="AY143" s="17" t="s">
        <v>211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7" t="s">
        <v>89</v>
      </c>
      <c r="BK143" s="164">
        <f t="shared" si="9"/>
        <v>0</v>
      </c>
      <c r="BL143" s="17" t="s">
        <v>662</v>
      </c>
      <c r="BM143" s="162" t="s">
        <v>397</v>
      </c>
    </row>
    <row r="144" spans="1:65" s="2" customFormat="1" ht="14.5" customHeight="1">
      <c r="A144" s="32"/>
      <c r="B144" s="150"/>
      <c r="C144" s="151" t="s">
        <v>309</v>
      </c>
      <c r="D144" s="151" t="s">
        <v>213</v>
      </c>
      <c r="E144" s="152" t="s">
        <v>1951</v>
      </c>
      <c r="F144" s="153" t="s">
        <v>1952</v>
      </c>
      <c r="G144" s="154" t="s">
        <v>135</v>
      </c>
      <c r="H144" s="155">
        <v>6</v>
      </c>
      <c r="I144" s="156"/>
      <c r="J144" s="155">
        <f t="shared" si="0"/>
        <v>0</v>
      </c>
      <c r="K144" s="157"/>
      <c r="L144" s="33"/>
      <c r="M144" s="158" t="s">
        <v>1</v>
      </c>
      <c r="N144" s="159" t="s">
        <v>42</v>
      </c>
      <c r="O144" s="58"/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2" t="s">
        <v>662</v>
      </c>
      <c r="AT144" s="162" t="s">
        <v>213</v>
      </c>
      <c r="AU144" s="162" t="s">
        <v>89</v>
      </c>
      <c r="AY144" s="17" t="s">
        <v>211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7" t="s">
        <v>89</v>
      </c>
      <c r="BK144" s="164">
        <f t="shared" si="9"/>
        <v>0</v>
      </c>
      <c r="BL144" s="17" t="s">
        <v>662</v>
      </c>
      <c r="BM144" s="162" t="s">
        <v>407</v>
      </c>
    </row>
    <row r="145" spans="1:65" s="2" customFormat="1" ht="14.5" customHeight="1">
      <c r="A145" s="32"/>
      <c r="B145" s="150"/>
      <c r="C145" s="151" t="s">
        <v>315</v>
      </c>
      <c r="D145" s="151" t="s">
        <v>213</v>
      </c>
      <c r="E145" s="152" t="s">
        <v>1953</v>
      </c>
      <c r="F145" s="153" t="s">
        <v>1954</v>
      </c>
      <c r="G145" s="154" t="s">
        <v>135</v>
      </c>
      <c r="H145" s="155">
        <v>12</v>
      </c>
      <c r="I145" s="156"/>
      <c r="J145" s="155">
        <f t="shared" si="0"/>
        <v>0</v>
      </c>
      <c r="K145" s="157"/>
      <c r="L145" s="33"/>
      <c r="M145" s="158" t="s">
        <v>1</v>
      </c>
      <c r="N145" s="159" t="s">
        <v>42</v>
      </c>
      <c r="O145" s="58"/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2" t="s">
        <v>662</v>
      </c>
      <c r="AT145" s="162" t="s">
        <v>213</v>
      </c>
      <c r="AU145" s="162" t="s">
        <v>89</v>
      </c>
      <c r="AY145" s="17" t="s">
        <v>211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7" t="s">
        <v>89</v>
      </c>
      <c r="BK145" s="164">
        <f t="shared" si="9"/>
        <v>0</v>
      </c>
      <c r="BL145" s="17" t="s">
        <v>662</v>
      </c>
      <c r="BM145" s="162" t="s">
        <v>417</v>
      </c>
    </row>
    <row r="146" spans="1:65" s="2" customFormat="1" ht="14.5" customHeight="1">
      <c r="A146" s="32"/>
      <c r="B146" s="150"/>
      <c r="C146" s="151" t="s">
        <v>320</v>
      </c>
      <c r="D146" s="151" t="s">
        <v>213</v>
      </c>
      <c r="E146" s="152" t="s">
        <v>1955</v>
      </c>
      <c r="F146" s="153" t="s">
        <v>1956</v>
      </c>
      <c r="G146" s="154" t="s">
        <v>135</v>
      </c>
      <c r="H146" s="155">
        <v>3</v>
      </c>
      <c r="I146" s="156"/>
      <c r="J146" s="155">
        <f t="shared" si="0"/>
        <v>0</v>
      </c>
      <c r="K146" s="157"/>
      <c r="L146" s="33"/>
      <c r="M146" s="158" t="s">
        <v>1</v>
      </c>
      <c r="N146" s="159" t="s">
        <v>42</v>
      </c>
      <c r="O146" s="58"/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2" t="s">
        <v>662</v>
      </c>
      <c r="AT146" s="162" t="s">
        <v>213</v>
      </c>
      <c r="AU146" s="162" t="s">
        <v>89</v>
      </c>
      <c r="AY146" s="17" t="s">
        <v>211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7" t="s">
        <v>89</v>
      </c>
      <c r="BK146" s="164">
        <f t="shared" si="9"/>
        <v>0</v>
      </c>
      <c r="BL146" s="17" t="s">
        <v>662</v>
      </c>
      <c r="BM146" s="162" t="s">
        <v>428</v>
      </c>
    </row>
    <row r="147" spans="1:65" s="2" customFormat="1" ht="14.5" customHeight="1">
      <c r="A147" s="32"/>
      <c r="B147" s="150"/>
      <c r="C147" s="151" t="s">
        <v>324</v>
      </c>
      <c r="D147" s="151" t="s">
        <v>213</v>
      </c>
      <c r="E147" s="152" t="s">
        <v>1957</v>
      </c>
      <c r="F147" s="153" t="s">
        <v>1958</v>
      </c>
      <c r="G147" s="154" t="s">
        <v>135</v>
      </c>
      <c r="H147" s="155">
        <v>20</v>
      </c>
      <c r="I147" s="156"/>
      <c r="J147" s="155">
        <f t="shared" si="0"/>
        <v>0</v>
      </c>
      <c r="K147" s="157"/>
      <c r="L147" s="33"/>
      <c r="M147" s="158" t="s">
        <v>1</v>
      </c>
      <c r="N147" s="159" t="s">
        <v>42</v>
      </c>
      <c r="O147" s="58"/>
      <c r="P147" s="160">
        <f t="shared" si="1"/>
        <v>0</v>
      </c>
      <c r="Q147" s="160">
        <v>0</v>
      </c>
      <c r="R147" s="160">
        <f t="shared" si="2"/>
        <v>0</v>
      </c>
      <c r="S147" s="160">
        <v>0</v>
      </c>
      <c r="T147" s="161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2" t="s">
        <v>662</v>
      </c>
      <c r="AT147" s="162" t="s">
        <v>213</v>
      </c>
      <c r="AU147" s="162" t="s">
        <v>89</v>
      </c>
      <c r="AY147" s="17" t="s">
        <v>211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7" t="s">
        <v>89</v>
      </c>
      <c r="BK147" s="164">
        <f t="shared" si="9"/>
        <v>0</v>
      </c>
      <c r="BL147" s="17" t="s">
        <v>662</v>
      </c>
      <c r="BM147" s="162" t="s">
        <v>437</v>
      </c>
    </row>
    <row r="148" spans="1:65" s="2" customFormat="1" ht="14.5" customHeight="1">
      <c r="A148" s="32"/>
      <c r="B148" s="150"/>
      <c r="C148" s="151" t="s">
        <v>329</v>
      </c>
      <c r="D148" s="151" t="s">
        <v>213</v>
      </c>
      <c r="E148" s="152" t="s">
        <v>1959</v>
      </c>
      <c r="F148" s="153" t="s">
        <v>1960</v>
      </c>
      <c r="G148" s="154" t="s">
        <v>135</v>
      </c>
      <c r="H148" s="155">
        <v>4</v>
      </c>
      <c r="I148" s="156"/>
      <c r="J148" s="155">
        <f t="shared" si="0"/>
        <v>0</v>
      </c>
      <c r="K148" s="157"/>
      <c r="L148" s="33"/>
      <c r="M148" s="158" t="s">
        <v>1</v>
      </c>
      <c r="N148" s="159" t="s">
        <v>42</v>
      </c>
      <c r="O148" s="58"/>
      <c r="P148" s="160">
        <f t="shared" si="1"/>
        <v>0</v>
      </c>
      <c r="Q148" s="160">
        <v>0</v>
      </c>
      <c r="R148" s="160">
        <f t="shared" si="2"/>
        <v>0</v>
      </c>
      <c r="S148" s="160">
        <v>0</v>
      </c>
      <c r="T148" s="161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2" t="s">
        <v>662</v>
      </c>
      <c r="AT148" s="162" t="s">
        <v>213</v>
      </c>
      <c r="AU148" s="162" t="s">
        <v>89</v>
      </c>
      <c r="AY148" s="17" t="s">
        <v>211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7" t="s">
        <v>89</v>
      </c>
      <c r="BK148" s="164">
        <f t="shared" si="9"/>
        <v>0</v>
      </c>
      <c r="BL148" s="17" t="s">
        <v>662</v>
      </c>
      <c r="BM148" s="162" t="s">
        <v>453</v>
      </c>
    </row>
    <row r="149" spans="1:65" s="2" customFormat="1" ht="14.5" customHeight="1">
      <c r="A149" s="32"/>
      <c r="B149" s="150"/>
      <c r="C149" s="151" t="s">
        <v>7</v>
      </c>
      <c r="D149" s="151" t="s">
        <v>213</v>
      </c>
      <c r="E149" s="152" t="s">
        <v>1961</v>
      </c>
      <c r="F149" s="153" t="s">
        <v>1962</v>
      </c>
      <c r="G149" s="154" t="s">
        <v>135</v>
      </c>
      <c r="H149" s="155">
        <v>1</v>
      </c>
      <c r="I149" s="156"/>
      <c r="J149" s="155">
        <f t="shared" si="0"/>
        <v>0</v>
      </c>
      <c r="K149" s="157"/>
      <c r="L149" s="33"/>
      <c r="M149" s="158" t="s">
        <v>1</v>
      </c>
      <c r="N149" s="159" t="s">
        <v>42</v>
      </c>
      <c r="O149" s="58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2" t="s">
        <v>662</v>
      </c>
      <c r="AT149" s="162" t="s">
        <v>213</v>
      </c>
      <c r="AU149" s="162" t="s">
        <v>89</v>
      </c>
      <c r="AY149" s="17" t="s">
        <v>211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7" t="s">
        <v>89</v>
      </c>
      <c r="BK149" s="164">
        <f t="shared" si="9"/>
        <v>0</v>
      </c>
      <c r="BL149" s="17" t="s">
        <v>662</v>
      </c>
      <c r="BM149" s="162" t="s">
        <v>463</v>
      </c>
    </row>
    <row r="150" spans="1:65" s="12" customFormat="1" ht="23" customHeight="1">
      <c r="B150" s="137"/>
      <c r="D150" s="138" t="s">
        <v>75</v>
      </c>
      <c r="E150" s="148" t="s">
        <v>1630</v>
      </c>
      <c r="F150" s="148" t="s">
        <v>1963</v>
      </c>
      <c r="I150" s="140"/>
      <c r="J150" s="149">
        <f>BK150</f>
        <v>0</v>
      </c>
      <c r="L150" s="137"/>
      <c r="M150" s="142"/>
      <c r="N150" s="143"/>
      <c r="O150" s="143"/>
      <c r="P150" s="144">
        <f>SUM(P151:P156)</f>
        <v>0</v>
      </c>
      <c r="Q150" s="143"/>
      <c r="R150" s="144">
        <f>SUM(R151:R156)</f>
        <v>0</v>
      </c>
      <c r="S150" s="143"/>
      <c r="T150" s="145">
        <f>SUM(T151:T156)</f>
        <v>0</v>
      </c>
      <c r="AR150" s="138" t="s">
        <v>83</v>
      </c>
      <c r="AT150" s="146" t="s">
        <v>75</v>
      </c>
      <c r="AU150" s="146" t="s">
        <v>83</v>
      </c>
      <c r="AY150" s="138" t="s">
        <v>211</v>
      </c>
      <c r="BK150" s="147">
        <f>SUM(BK151:BK156)</f>
        <v>0</v>
      </c>
    </row>
    <row r="151" spans="1:65" s="2" customFormat="1" ht="24.25" customHeight="1">
      <c r="A151" s="32"/>
      <c r="B151" s="150"/>
      <c r="C151" s="151" t="s">
        <v>345</v>
      </c>
      <c r="D151" s="151" t="s">
        <v>213</v>
      </c>
      <c r="E151" s="152" t="s">
        <v>1964</v>
      </c>
      <c r="F151" s="153" t="s">
        <v>1965</v>
      </c>
      <c r="G151" s="154" t="s">
        <v>135</v>
      </c>
      <c r="H151" s="155">
        <v>28</v>
      </c>
      <c r="I151" s="156"/>
      <c r="J151" s="155">
        <f t="shared" ref="J151:J156" si="10">ROUND(I151*H151,3)</f>
        <v>0</v>
      </c>
      <c r="K151" s="157"/>
      <c r="L151" s="33"/>
      <c r="M151" s="158" t="s">
        <v>1</v>
      </c>
      <c r="N151" s="159" t="s">
        <v>42</v>
      </c>
      <c r="O151" s="58"/>
      <c r="P151" s="160">
        <f t="shared" ref="P151:P156" si="11">O151*H151</f>
        <v>0</v>
      </c>
      <c r="Q151" s="160">
        <v>0</v>
      </c>
      <c r="R151" s="160">
        <f t="shared" ref="R151:R156" si="12">Q151*H151</f>
        <v>0</v>
      </c>
      <c r="S151" s="160">
        <v>0</v>
      </c>
      <c r="T151" s="161">
        <f t="shared" ref="T151:T156" si="13"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2" t="s">
        <v>662</v>
      </c>
      <c r="AT151" s="162" t="s">
        <v>213</v>
      </c>
      <c r="AU151" s="162" t="s">
        <v>89</v>
      </c>
      <c r="AY151" s="17" t="s">
        <v>211</v>
      </c>
      <c r="BE151" s="163">
        <f t="shared" ref="BE151:BE156" si="14">IF(N151="základná",J151,0)</f>
        <v>0</v>
      </c>
      <c r="BF151" s="163">
        <f t="shared" ref="BF151:BF156" si="15">IF(N151="znížená",J151,0)</f>
        <v>0</v>
      </c>
      <c r="BG151" s="163">
        <f t="shared" ref="BG151:BG156" si="16">IF(N151="zákl. prenesená",J151,0)</f>
        <v>0</v>
      </c>
      <c r="BH151" s="163">
        <f t="shared" ref="BH151:BH156" si="17">IF(N151="zníž. prenesená",J151,0)</f>
        <v>0</v>
      </c>
      <c r="BI151" s="163">
        <f t="shared" ref="BI151:BI156" si="18">IF(N151="nulová",J151,0)</f>
        <v>0</v>
      </c>
      <c r="BJ151" s="17" t="s">
        <v>89</v>
      </c>
      <c r="BK151" s="164">
        <f t="shared" ref="BK151:BK156" si="19">ROUND(I151*H151,3)</f>
        <v>0</v>
      </c>
      <c r="BL151" s="17" t="s">
        <v>662</v>
      </c>
      <c r="BM151" s="162" t="s">
        <v>473</v>
      </c>
    </row>
    <row r="152" spans="1:65" s="2" customFormat="1" ht="24.25" customHeight="1">
      <c r="A152" s="32"/>
      <c r="B152" s="150"/>
      <c r="C152" s="151" t="s">
        <v>351</v>
      </c>
      <c r="D152" s="151" t="s">
        <v>213</v>
      </c>
      <c r="E152" s="152" t="s">
        <v>1966</v>
      </c>
      <c r="F152" s="153" t="s">
        <v>1967</v>
      </c>
      <c r="G152" s="154" t="s">
        <v>135</v>
      </c>
      <c r="H152" s="155">
        <v>4</v>
      </c>
      <c r="I152" s="156"/>
      <c r="J152" s="155">
        <f t="shared" si="10"/>
        <v>0</v>
      </c>
      <c r="K152" s="157"/>
      <c r="L152" s="33"/>
      <c r="M152" s="158" t="s">
        <v>1</v>
      </c>
      <c r="N152" s="159" t="s">
        <v>42</v>
      </c>
      <c r="O152" s="58"/>
      <c r="P152" s="160">
        <f t="shared" si="11"/>
        <v>0</v>
      </c>
      <c r="Q152" s="160">
        <v>0</v>
      </c>
      <c r="R152" s="160">
        <f t="shared" si="12"/>
        <v>0</v>
      </c>
      <c r="S152" s="160">
        <v>0</v>
      </c>
      <c r="T152" s="161">
        <f t="shared" si="1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2" t="s">
        <v>662</v>
      </c>
      <c r="AT152" s="162" t="s">
        <v>213</v>
      </c>
      <c r="AU152" s="162" t="s">
        <v>89</v>
      </c>
      <c r="AY152" s="17" t="s">
        <v>211</v>
      </c>
      <c r="BE152" s="163">
        <f t="shared" si="14"/>
        <v>0</v>
      </c>
      <c r="BF152" s="163">
        <f t="shared" si="15"/>
        <v>0</v>
      </c>
      <c r="BG152" s="163">
        <f t="shared" si="16"/>
        <v>0</v>
      </c>
      <c r="BH152" s="163">
        <f t="shared" si="17"/>
        <v>0</v>
      </c>
      <c r="BI152" s="163">
        <f t="shared" si="18"/>
        <v>0</v>
      </c>
      <c r="BJ152" s="17" t="s">
        <v>89</v>
      </c>
      <c r="BK152" s="164">
        <f t="shared" si="19"/>
        <v>0</v>
      </c>
      <c r="BL152" s="17" t="s">
        <v>662</v>
      </c>
      <c r="BM152" s="162" t="s">
        <v>483</v>
      </c>
    </row>
    <row r="153" spans="1:65" s="2" customFormat="1" ht="14.5" customHeight="1">
      <c r="A153" s="32"/>
      <c r="B153" s="150"/>
      <c r="C153" s="151" t="s">
        <v>356</v>
      </c>
      <c r="D153" s="151" t="s">
        <v>213</v>
      </c>
      <c r="E153" s="152" t="s">
        <v>1968</v>
      </c>
      <c r="F153" s="153" t="s">
        <v>1969</v>
      </c>
      <c r="G153" s="154" t="s">
        <v>135</v>
      </c>
      <c r="H153" s="155">
        <v>1</v>
      </c>
      <c r="I153" s="156"/>
      <c r="J153" s="155">
        <f t="shared" si="10"/>
        <v>0</v>
      </c>
      <c r="K153" s="157"/>
      <c r="L153" s="33"/>
      <c r="M153" s="158" t="s">
        <v>1</v>
      </c>
      <c r="N153" s="159" t="s">
        <v>42</v>
      </c>
      <c r="O153" s="58"/>
      <c r="P153" s="160">
        <f t="shared" si="11"/>
        <v>0</v>
      </c>
      <c r="Q153" s="160">
        <v>0</v>
      </c>
      <c r="R153" s="160">
        <f t="shared" si="12"/>
        <v>0</v>
      </c>
      <c r="S153" s="160">
        <v>0</v>
      </c>
      <c r="T153" s="161">
        <f t="shared" si="1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2" t="s">
        <v>662</v>
      </c>
      <c r="AT153" s="162" t="s">
        <v>213</v>
      </c>
      <c r="AU153" s="162" t="s">
        <v>89</v>
      </c>
      <c r="AY153" s="17" t="s">
        <v>211</v>
      </c>
      <c r="BE153" s="163">
        <f t="shared" si="14"/>
        <v>0</v>
      </c>
      <c r="BF153" s="163">
        <f t="shared" si="15"/>
        <v>0</v>
      </c>
      <c r="BG153" s="163">
        <f t="shared" si="16"/>
        <v>0</v>
      </c>
      <c r="BH153" s="163">
        <f t="shared" si="17"/>
        <v>0</v>
      </c>
      <c r="BI153" s="163">
        <f t="shared" si="18"/>
        <v>0</v>
      </c>
      <c r="BJ153" s="17" t="s">
        <v>89</v>
      </c>
      <c r="BK153" s="164">
        <f t="shared" si="19"/>
        <v>0</v>
      </c>
      <c r="BL153" s="17" t="s">
        <v>662</v>
      </c>
      <c r="BM153" s="162" t="s">
        <v>497</v>
      </c>
    </row>
    <row r="154" spans="1:65" s="2" customFormat="1" ht="24.25" customHeight="1">
      <c r="A154" s="32"/>
      <c r="B154" s="150"/>
      <c r="C154" s="151" t="s">
        <v>360</v>
      </c>
      <c r="D154" s="151" t="s">
        <v>213</v>
      </c>
      <c r="E154" s="152" t="s">
        <v>1970</v>
      </c>
      <c r="F154" s="153" t="s">
        <v>1971</v>
      </c>
      <c r="G154" s="154" t="s">
        <v>135</v>
      </c>
      <c r="H154" s="155">
        <v>6</v>
      </c>
      <c r="I154" s="156"/>
      <c r="J154" s="155">
        <f t="shared" si="10"/>
        <v>0</v>
      </c>
      <c r="K154" s="157"/>
      <c r="L154" s="33"/>
      <c r="M154" s="158" t="s">
        <v>1</v>
      </c>
      <c r="N154" s="159" t="s">
        <v>42</v>
      </c>
      <c r="O154" s="58"/>
      <c r="P154" s="160">
        <f t="shared" si="11"/>
        <v>0</v>
      </c>
      <c r="Q154" s="160">
        <v>0</v>
      </c>
      <c r="R154" s="160">
        <f t="shared" si="12"/>
        <v>0</v>
      </c>
      <c r="S154" s="160">
        <v>0</v>
      </c>
      <c r="T154" s="161">
        <f t="shared" si="1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2" t="s">
        <v>662</v>
      </c>
      <c r="AT154" s="162" t="s">
        <v>213</v>
      </c>
      <c r="AU154" s="162" t="s">
        <v>89</v>
      </c>
      <c r="AY154" s="17" t="s">
        <v>211</v>
      </c>
      <c r="BE154" s="163">
        <f t="shared" si="14"/>
        <v>0</v>
      </c>
      <c r="BF154" s="163">
        <f t="shared" si="15"/>
        <v>0</v>
      </c>
      <c r="BG154" s="163">
        <f t="shared" si="16"/>
        <v>0</v>
      </c>
      <c r="BH154" s="163">
        <f t="shared" si="17"/>
        <v>0</v>
      </c>
      <c r="BI154" s="163">
        <f t="shared" si="18"/>
        <v>0</v>
      </c>
      <c r="BJ154" s="17" t="s">
        <v>89</v>
      </c>
      <c r="BK154" s="164">
        <f t="shared" si="19"/>
        <v>0</v>
      </c>
      <c r="BL154" s="17" t="s">
        <v>662</v>
      </c>
      <c r="BM154" s="162" t="s">
        <v>506</v>
      </c>
    </row>
    <row r="155" spans="1:65" s="2" customFormat="1" ht="14.5" customHeight="1">
      <c r="A155" s="32"/>
      <c r="B155" s="150"/>
      <c r="C155" s="151" t="s">
        <v>367</v>
      </c>
      <c r="D155" s="151" t="s">
        <v>213</v>
      </c>
      <c r="E155" s="152" t="s">
        <v>1972</v>
      </c>
      <c r="F155" s="153" t="s">
        <v>1973</v>
      </c>
      <c r="G155" s="154" t="s">
        <v>135</v>
      </c>
      <c r="H155" s="155">
        <v>2</v>
      </c>
      <c r="I155" s="156"/>
      <c r="J155" s="155">
        <f t="shared" si="10"/>
        <v>0</v>
      </c>
      <c r="K155" s="157"/>
      <c r="L155" s="33"/>
      <c r="M155" s="158" t="s">
        <v>1</v>
      </c>
      <c r="N155" s="159" t="s">
        <v>42</v>
      </c>
      <c r="O155" s="58"/>
      <c r="P155" s="160">
        <f t="shared" si="11"/>
        <v>0</v>
      </c>
      <c r="Q155" s="160">
        <v>0</v>
      </c>
      <c r="R155" s="160">
        <f t="shared" si="12"/>
        <v>0</v>
      </c>
      <c r="S155" s="160">
        <v>0</v>
      </c>
      <c r="T155" s="161">
        <f t="shared" si="1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2" t="s">
        <v>662</v>
      </c>
      <c r="AT155" s="162" t="s">
        <v>213</v>
      </c>
      <c r="AU155" s="162" t="s">
        <v>89</v>
      </c>
      <c r="AY155" s="17" t="s">
        <v>211</v>
      </c>
      <c r="BE155" s="163">
        <f t="shared" si="14"/>
        <v>0</v>
      </c>
      <c r="BF155" s="163">
        <f t="shared" si="15"/>
        <v>0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7" t="s">
        <v>89</v>
      </c>
      <c r="BK155" s="164">
        <f t="shared" si="19"/>
        <v>0</v>
      </c>
      <c r="BL155" s="17" t="s">
        <v>662</v>
      </c>
      <c r="BM155" s="162" t="s">
        <v>521</v>
      </c>
    </row>
    <row r="156" spans="1:65" s="2" customFormat="1" ht="14.5" customHeight="1">
      <c r="A156" s="32"/>
      <c r="B156" s="150"/>
      <c r="C156" s="151" t="s">
        <v>382</v>
      </c>
      <c r="D156" s="151" t="s">
        <v>213</v>
      </c>
      <c r="E156" s="152" t="s">
        <v>1974</v>
      </c>
      <c r="F156" s="153" t="s">
        <v>1975</v>
      </c>
      <c r="G156" s="154" t="s">
        <v>135</v>
      </c>
      <c r="H156" s="155">
        <v>2</v>
      </c>
      <c r="I156" s="156"/>
      <c r="J156" s="155">
        <f t="shared" si="10"/>
        <v>0</v>
      </c>
      <c r="K156" s="157"/>
      <c r="L156" s="33"/>
      <c r="M156" s="158" t="s">
        <v>1</v>
      </c>
      <c r="N156" s="159" t="s">
        <v>42</v>
      </c>
      <c r="O156" s="58"/>
      <c r="P156" s="160">
        <f t="shared" si="11"/>
        <v>0</v>
      </c>
      <c r="Q156" s="160">
        <v>0</v>
      </c>
      <c r="R156" s="160">
        <f t="shared" si="12"/>
        <v>0</v>
      </c>
      <c r="S156" s="160">
        <v>0</v>
      </c>
      <c r="T156" s="161">
        <f t="shared" si="1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2" t="s">
        <v>662</v>
      </c>
      <c r="AT156" s="162" t="s">
        <v>213</v>
      </c>
      <c r="AU156" s="162" t="s">
        <v>89</v>
      </c>
      <c r="AY156" s="17" t="s">
        <v>211</v>
      </c>
      <c r="BE156" s="163">
        <f t="shared" si="14"/>
        <v>0</v>
      </c>
      <c r="BF156" s="163">
        <f t="shared" si="15"/>
        <v>0</v>
      </c>
      <c r="BG156" s="163">
        <f t="shared" si="16"/>
        <v>0</v>
      </c>
      <c r="BH156" s="163">
        <f t="shared" si="17"/>
        <v>0</v>
      </c>
      <c r="BI156" s="163">
        <f t="shared" si="18"/>
        <v>0</v>
      </c>
      <c r="BJ156" s="17" t="s">
        <v>89</v>
      </c>
      <c r="BK156" s="164">
        <f t="shared" si="19"/>
        <v>0</v>
      </c>
      <c r="BL156" s="17" t="s">
        <v>662</v>
      </c>
      <c r="BM156" s="162" t="s">
        <v>535</v>
      </c>
    </row>
    <row r="157" spans="1:65" s="12" customFormat="1" ht="23" customHeight="1">
      <c r="B157" s="137"/>
      <c r="D157" s="138" t="s">
        <v>75</v>
      </c>
      <c r="E157" s="148" t="s">
        <v>1688</v>
      </c>
      <c r="F157" s="148" t="s">
        <v>1976</v>
      </c>
      <c r="I157" s="140"/>
      <c r="J157" s="149">
        <f>BK157</f>
        <v>0</v>
      </c>
      <c r="L157" s="137"/>
      <c r="M157" s="142"/>
      <c r="N157" s="143"/>
      <c r="O157" s="143"/>
      <c r="P157" s="144">
        <f>SUM(P158:P160)</f>
        <v>0</v>
      </c>
      <c r="Q157" s="143"/>
      <c r="R157" s="144">
        <f>SUM(R158:R160)</f>
        <v>0</v>
      </c>
      <c r="S157" s="143"/>
      <c r="T157" s="145">
        <f>SUM(T158:T160)</f>
        <v>0</v>
      </c>
      <c r="AR157" s="138" t="s">
        <v>83</v>
      </c>
      <c r="AT157" s="146" t="s">
        <v>75</v>
      </c>
      <c r="AU157" s="146" t="s">
        <v>83</v>
      </c>
      <c r="AY157" s="138" t="s">
        <v>211</v>
      </c>
      <c r="BK157" s="147">
        <f>SUM(BK158:BK160)</f>
        <v>0</v>
      </c>
    </row>
    <row r="158" spans="1:65" s="2" customFormat="1" ht="14.5" customHeight="1">
      <c r="A158" s="32"/>
      <c r="B158" s="150"/>
      <c r="C158" s="151" t="s">
        <v>392</v>
      </c>
      <c r="D158" s="151" t="s">
        <v>213</v>
      </c>
      <c r="E158" s="152" t="s">
        <v>1977</v>
      </c>
      <c r="F158" s="153" t="s">
        <v>1978</v>
      </c>
      <c r="G158" s="154" t="s">
        <v>135</v>
      </c>
      <c r="H158" s="155">
        <v>1</v>
      </c>
      <c r="I158" s="156"/>
      <c r="J158" s="155">
        <f>ROUND(I158*H158,3)</f>
        <v>0</v>
      </c>
      <c r="K158" s="157"/>
      <c r="L158" s="33"/>
      <c r="M158" s="158" t="s">
        <v>1</v>
      </c>
      <c r="N158" s="159" t="s">
        <v>42</v>
      </c>
      <c r="O158" s="58"/>
      <c r="P158" s="160">
        <f>O158*H158</f>
        <v>0</v>
      </c>
      <c r="Q158" s="160">
        <v>0</v>
      </c>
      <c r="R158" s="160">
        <f>Q158*H158</f>
        <v>0</v>
      </c>
      <c r="S158" s="160">
        <v>0</v>
      </c>
      <c r="T158" s="161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2" t="s">
        <v>662</v>
      </c>
      <c r="AT158" s="162" t="s">
        <v>213</v>
      </c>
      <c r="AU158" s="162" t="s">
        <v>89</v>
      </c>
      <c r="AY158" s="17" t="s">
        <v>211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7" t="s">
        <v>89</v>
      </c>
      <c r="BK158" s="164">
        <f>ROUND(I158*H158,3)</f>
        <v>0</v>
      </c>
      <c r="BL158" s="17" t="s">
        <v>662</v>
      </c>
      <c r="BM158" s="162" t="s">
        <v>575</v>
      </c>
    </row>
    <row r="159" spans="1:65" s="2" customFormat="1" ht="14.5" customHeight="1">
      <c r="A159" s="32"/>
      <c r="B159" s="150"/>
      <c r="C159" s="151" t="s">
        <v>397</v>
      </c>
      <c r="D159" s="151" t="s">
        <v>213</v>
      </c>
      <c r="E159" s="152" t="s">
        <v>1979</v>
      </c>
      <c r="F159" s="153" t="s">
        <v>1980</v>
      </c>
      <c r="G159" s="154" t="s">
        <v>135</v>
      </c>
      <c r="H159" s="155">
        <v>1</v>
      </c>
      <c r="I159" s="156"/>
      <c r="J159" s="155">
        <f>ROUND(I159*H159,3)</f>
        <v>0</v>
      </c>
      <c r="K159" s="157"/>
      <c r="L159" s="33"/>
      <c r="M159" s="158" t="s">
        <v>1</v>
      </c>
      <c r="N159" s="159" t="s">
        <v>42</v>
      </c>
      <c r="O159" s="58"/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2" t="s">
        <v>662</v>
      </c>
      <c r="AT159" s="162" t="s">
        <v>213</v>
      </c>
      <c r="AU159" s="162" t="s">
        <v>89</v>
      </c>
      <c r="AY159" s="17" t="s">
        <v>211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7" t="s">
        <v>89</v>
      </c>
      <c r="BK159" s="164">
        <f>ROUND(I159*H159,3)</f>
        <v>0</v>
      </c>
      <c r="BL159" s="17" t="s">
        <v>662</v>
      </c>
      <c r="BM159" s="162" t="s">
        <v>596</v>
      </c>
    </row>
    <row r="160" spans="1:65" s="2" customFormat="1" ht="14.5" customHeight="1">
      <c r="A160" s="32"/>
      <c r="B160" s="150"/>
      <c r="C160" s="151" t="s">
        <v>402</v>
      </c>
      <c r="D160" s="151" t="s">
        <v>213</v>
      </c>
      <c r="E160" s="152" t="s">
        <v>1981</v>
      </c>
      <c r="F160" s="153" t="s">
        <v>1982</v>
      </c>
      <c r="G160" s="154" t="s">
        <v>135</v>
      </c>
      <c r="H160" s="155">
        <v>1</v>
      </c>
      <c r="I160" s="156"/>
      <c r="J160" s="155">
        <f>ROUND(I160*H160,3)</f>
        <v>0</v>
      </c>
      <c r="K160" s="157"/>
      <c r="L160" s="33"/>
      <c r="M160" s="158" t="s">
        <v>1</v>
      </c>
      <c r="N160" s="159" t="s">
        <v>42</v>
      </c>
      <c r="O160" s="58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2" t="s">
        <v>662</v>
      </c>
      <c r="AT160" s="162" t="s">
        <v>213</v>
      </c>
      <c r="AU160" s="162" t="s">
        <v>89</v>
      </c>
      <c r="AY160" s="17" t="s">
        <v>211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7" t="s">
        <v>89</v>
      </c>
      <c r="BK160" s="164">
        <f>ROUND(I160*H160,3)</f>
        <v>0</v>
      </c>
      <c r="BL160" s="17" t="s">
        <v>662</v>
      </c>
      <c r="BM160" s="162" t="s">
        <v>608</v>
      </c>
    </row>
    <row r="161" spans="1:65" s="12" customFormat="1" ht="23" customHeight="1">
      <c r="B161" s="137"/>
      <c r="D161" s="138" t="s">
        <v>75</v>
      </c>
      <c r="E161" s="148" t="s">
        <v>1709</v>
      </c>
      <c r="F161" s="148" t="s">
        <v>1983</v>
      </c>
      <c r="I161" s="140"/>
      <c r="J161" s="149">
        <f>BK161</f>
        <v>0</v>
      </c>
      <c r="L161" s="137"/>
      <c r="M161" s="142"/>
      <c r="N161" s="143"/>
      <c r="O161" s="143"/>
      <c r="P161" s="144">
        <f>SUM(P162:P172)</f>
        <v>0</v>
      </c>
      <c r="Q161" s="143"/>
      <c r="R161" s="144">
        <f>SUM(R162:R172)</f>
        <v>0</v>
      </c>
      <c r="S161" s="143"/>
      <c r="T161" s="145">
        <f>SUM(T162:T172)</f>
        <v>0</v>
      </c>
      <c r="AR161" s="138" t="s">
        <v>83</v>
      </c>
      <c r="AT161" s="146" t="s">
        <v>75</v>
      </c>
      <c r="AU161" s="146" t="s">
        <v>83</v>
      </c>
      <c r="AY161" s="138" t="s">
        <v>211</v>
      </c>
      <c r="BK161" s="147">
        <f>SUM(BK162:BK172)</f>
        <v>0</v>
      </c>
    </row>
    <row r="162" spans="1:65" s="2" customFormat="1" ht="14.5" customHeight="1">
      <c r="A162" s="32"/>
      <c r="B162" s="150"/>
      <c r="C162" s="151" t="s">
        <v>407</v>
      </c>
      <c r="D162" s="151" t="s">
        <v>213</v>
      </c>
      <c r="E162" s="152" t="s">
        <v>1984</v>
      </c>
      <c r="F162" s="153" t="s">
        <v>1985</v>
      </c>
      <c r="G162" s="154" t="s">
        <v>135</v>
      </c>
      <c r="H162" s="155">
        <v>90</v>
      </c>
      <c r="I162" s="156"/>
      <c r="J162" s="155">
        <f t="shared" ref="J162:J172" si="20">ROUND(I162*H162,3)</f>
        <v>0</v>
      </c>
      <c r="K162" s="157"/>
      <c r="L162" s="33"/>
      <c r="M162" s="158" t="s">
        <v>1</v>
      </c>
      <c r="N162" s="159" t="s">
        <v>42</v>
      </c>
      <c r="O162" s="58"/>
      <c r="P162" s="160">
        <f t="shared" ref="P162:P172" si="21">O162*H162</f>
        <v>0</v>
      </c>
      <c r="Q162" s="160">
        <v>0</v>
      </c>
      <c r="R162" s="160">
        <f t="shared" ref="R162:R172" si="22">Q162*H162</f>
        <v>0</v>
      </c>
      <c r="S162" s="160">
        <v>0</v>
      </c>
      <c r="T162" s="161">
        <f t="shared" ref="T162:T172" si="23"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2" t="s">
        <v>662</v>
      </c>
      <c r="AT162" s="162" t="s">
        <v>213</v>
      </c>
      <c r="AU162" s="162" t="s">
        <v>89</v>
      </c>
      <c r="AY162" s="17" t="s">
        <v>211</v>
      </c>
      <c r="BE162" s="163">
        <f t="shared" ref="BE162:BE172" si="24">IF(N162="základná",J162,0)</f>
        <v>0</v>
      </c>
      <c r="BF162" s="163">
        <f t="shared" ref="BF162:BF172" si="25">IF(N162="znížená",J162,0)</f>
        <v>0</v>
      </c>
      <c r="BG162" s="163">
        <f t="shared" ref="BG162:BG172" si="26">IF(N162="zákl. prenesená",J162,0)</f>
        <v>0</v>
      </c>
      <c r="BH162" s="163">
        <f t="shared" ref="BH162:BH172" si="27">IF(N162="zníž. prenesená",J162,0)</f>
        <v>0</v>
      </c>
      <c r="BI162" s="163">
        <f t="shared" ref="BI162:BI172" si="28">IF(N162="nulová",J162,0)</f>
        <v>0</v>
      </c>
      <c r="BJ162" s="17" t="s">
        <v>89</v>
      </c>
      <c r="BK162" s="164">
        <f t="shared" ref="BK162:BK172" si="29">ROUND(I162*H162,3)</f>
        <v>0</v>
      </c>
      <c r="BL162" s="17" t="s">
        <v>662</v>
      </c>
      <c r="BM162" s="162" t="s">
        <v>623</v>
      </c>
    </row>
    <row r="163" spans="1:65" s="2" customFormat="1" ht="14.5" customHeight="1">
      <c r="A163" s="32"/>
      <c r="B163" s="150"/>
      <c r="C163" s="151" t="s">
        <v>412</v>
      </c>
      <c r="D163" s="151" t="s">
        <v>213</v>
      </c>
      <c r="E163" s="152" t="s">
        <v>1986</v>
      </c>
      <c r="F163" s="153" t="s">
        <v>1987</v>
      </c>
      <c r="G163" s="154" t="s">
        <v>135</v>
      </c>
      <c r="H163" s="155">
        <v>4</v>
      </c>
      <c r="I163" s="156"/>
      <c r="J163" s="155">
        <f t="shared" si="20"/>
        <v>0</v>
      </c>
      <c r="K163" s="157"/>
      <c r="L163" s="33"/>
      <c r="M163" s="158" t="s">
        <v>1</v>
      </c>
      <c r="N163" s="159" t="s">
        <v>42</v>
      </c>
      <c r="O163" s="58"/>
      <c r="P163" s="160">
        <f t="shared" si="21"/>
        <v>0</v>
      </c>
      <c r="Q163" s="160">
        <v>0</v>
      </c>
      <c r="R163" s="160">
        <f t="shared" si="22"/>
        <v>0</v>
      </c>
      <c r="S163" s="160">
        <v>0</v>
      </c>
      <c r="T163" s="161">
        <f t="shared" si="2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2" t="s">
        <v>662</v>
      </c>
      <c r="AT163" s="162" t="s">
        <v>213</v>
      </c>
      <c r="AU163" s="162" t="s">
        <v>89</v>
      </c>
      <c r="AY163" s="17" t="s">
        <v>211</v>
      </c>
      <c r="BE163" s="163">
        <f t="shared" si="24"/>
        <v>0</v>
      </c>
      <c r="BF163" s="163">
        <f t="shared" si="25"/>
        <v>0</v>
      </c>
      <c r="BG163" s="163">
        <f t="shared" si="26"/>
        <v>0</v>
      </c>
      <c r="BH163" s="163">
        <f t="shared" si="27"/>
        <v>0</v>
      </c>
      <c r="BI163" s="163">
        <f t="shared" si="28"/>
        <v>0</v>
      </c>
      <c r="BJ163" s="17" t="s">
        <v>89</v>
      </c>
      <c r="BK163" s="164">
        <f t="shared" si="29"/>
        <v>0</v>
      </c>
      <c r="BL163" s="17" t="s">
        <v>662</v>
      </c>
      <c r="BM163" s="162" t="s">
        <v>644</v>
      </c>
    </row>
    <row r="164" spans="1:65" s="2" customFormat="1" ht="14.5" customHeight="1">
      <c r="A164" s="32"/>
      <c r="B164" s="150"/>
      <c r="C164" s="151" t="s">
        <v>417</v>
      </c>
      <c r="D164" s="151" t="s">
        <v>213</v>
      </c>
      <c r="E164" s="152" t="s">
        <v>1988</v>
      </c>
      <c r="F164" s="153" t="s">
        <v>1989</v>
      </c>
      <c r="G164" s="154" t="s">
        <v>135</v>
      </c>
      <c r="H164" s="155">
        <v>80</v>
      </c>
      <c r="I164" s="156"/>
      <c r="J164" s="155">
        <f t="shared" si="20"/>
        <v>0</v>
      </c>
      <c r="K164" s="157"/>
      <c r="L164" s="33"/>
      <c r="M164" s="158" t="s">
        <v>1</v>
      </c>
      <c r="N164" s="159" t="s">
        <v>42</v>
      </c>
      <c r="O164" s="58"/>
      <c r="P164" s="160">
        <f t="shared" si="21"/>
        <v>0</v>
      </c>
      <c r="Q164" s="160">
        <v>0</v>
      </c>
      <c r="R164" s="160">
        <f t="shared" si="22"/>
        <v>0</v>
      </c>
      <c r="S164" s="160">
        <v>0</v>
      </c>
      <c r="T164" s="161">
        <f t="shared" si="2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2" t="s">
        <v>662</v>
      </c>
      <c r="AT164" s="162" t="s">
        <v>213</v>
      </c>
      <c r="AU164" s="162" t="s">
        <v>89</v>
      </c>
      <c r="AY164" s="17" t="s">
        <v>211</v>
      </c>
      <c r="BE164" s="163">
        <f t="shared" si="24"/>
        <v>0</v>
      </c>
      <c r="BF164" s="163">
        <f t="shared" si="25"/>
        <v>0</v>
      </c>
      <c r="BG164" s="163">
        <f t="shared" si="26"/>
        <v>0</v>
      </c>
      <c r="BH164" s="163">
        <f t="shared" si="27"/>
        <v>0</v>
      </c>
      <c r="BI164" s="163">
        <f t="shared" si="28"/>
        <v>0</v>
      </c>
      <c r="BJ164" s="17" t="s">
        <v>89</v>
      </c>
      <c r="BK164" s="164">
        <f t="shared" si="29"/>
        <v>0</v>
      </c>
      <c r="BL164" s="17" t="s">
        <v>662</v>
      </c>
      <c r="BM164" s="162" t="s">
        <v>662</v>
      </c>
    </row>
    <row r="165" spans="1:65" s="2" customFormat="1" ht="14.5" customHeight="1">
      <c r="A165" s="32"/>
      <c r="B165" s="150"/>
      <c r="C165" s="151" t="s">
        <v>422</v>
      </c>
      <c r="D165" s="151" t="s">
        <v>213</v>
      </c>
      <c r="E165" s="152" t="s">
        <v>1990</v>
      </c>
      <c r="F165" s="153" t="s">
        <v>1991</v>
      </c>
      <c r="G165" s="154" t="s">
        <v>135</v>
      </c>
      <c r="H165" s="155">
        <v>12</v>
      </c>
      <c r="I165" s="156"/>
      <c r="J165" s="155">
        <f t="shared" si="20"/>
        <v>0</v>
      </c>
      <c r="K165" s="157"/>
      <c r="L165" s="33"/>
      <c r="M165" s="158" t="s">
        <v>1</v>
      </c>
      <c r="N165" s="159" t="s">
        <v>42</v>
      </c>
      <c r="O165" s="58"/>
      <c r="P165" s="160">
        <f t="shared" si="21"/>
        <v>0</v>
      </c>
      <c r="Q165" s="160">
        <v>0</v>
      </c>
      <c r="R165" s="160">
        <f t="shared" si="22"/>
        <v>0</v>
      </c>
      <c r="S165" s="160">
        <v>0</v>
      </c>
      <c r="T165" s="161">
        <f t="shared" si="2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2" t="s">
        <v>662</v>
      </c>
      <c r="AT165" s="162" t="s">
        <v>213</v>
      </c>
      <c r="AU165" s="162" t="s">
        <v>89</v>
      </c>
      <c r="AY165" s="17" t="s">
        <v>211</v>
      </c>
      <c r="BE165" s="163">
        <f t="shared" si="24"/>
        <v>0</v>
      </c>
      <c r="BF165" s="163">
        <f t="shared" si="25"/>
        <v>0</v>
      </c>
      <c r="BG165" s="163">
        <f t="shared" si="26"/>
        <v>0</v>
      </c>
      <c r="BH165" s="163">
        <f t="shared" si="27"/>
        <v>0</v>
      </c>
      <c r="BI165" s="163">
        <f t="shared" si="28"/>
        <v>0</v>
      </c>
      <c r="BJ165" s="17" t="s">
        <v>89</v>
      </c>
      <c r="BK165" s="164">
        <f t="shared" si="29"/>
        <v>0</v>
      </c>
      <c r="BL165" s="17" t="s">
        <v>662</v>
      </c>
      <c r="BM165" s="162" t="s">
        <v>1564</v>
      </c>
    </row>
    <row r="166" spans="1:65" s="2" customFormat="1" ht="14.5" customHeight="1">
      <c r="A166" s="32"/>
      <c r="B166" s="150"/>
      <c r="C166" s="151" t="s">
        <v>428</v>
      </c>
      <c r="D166" s="151" t="s">
        <v>213</v>
      </c>
      <c r="E166" s="152" t="s">
        <v>1992</v>
      </c>
      <c r="F166" s="153" t="s">
        <v>1993</v>
      </c>
      <c r="G166" s="154" t="s">
        <v>135</v>
      </c>
      <c r="H166" s="155">
        <v>4</v>
      </c>
      <c r="I166" s="156"/>
      <c r="J166" s="155">
        <f t="shared" si="20"/>
        <v>0</v>
      </c>
      <c r="K166" s="157"/>
      <c r="L166" s="33"/>
      <c r="M166" s="158" t="s">
        <v>1</v>
      </c>
      <c r="N166" s="159" t="s">
        <v>42</v>
      </c>
      <c r="O166" s="58"/>
      <c r="P166" s="160">
        <f t="shared" si="21"/>
        <v>0</v>
      </c>
      <c r="Q166" s="160">
        <v>0</v>
      </c>
      <c r="R166" s="160">
        <f t="shared" si="22"/>
        <v>0</v>
      </c>
      <c r="S166" s="160">
        <v>0</v>
      </c>
      <c r="T166" s="161">
        <f t="shared" si="23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2" t="s">
        <v>662</v>
      </c>
      <c r="AT166" s="162" t="s">
        <v>213</v>
      </c>
      <c r="AU166" s="162" t="s">
        <v>89</v>
      </c>
      <c r="AY166" s="17" t="s">
        <v>211</v>
      </c>
      <c r="BE166" s="163">
        <f t="shared" si="24"/>
        <v>0</v>
      </c>
      <c r="BF166" s="163">
        <f t="shared" si="25"/>
        <v>0</v>
      </c>
      <c r="BG166" s="163">
        <f t="shared" si="26"/>
        <v>0</v>
      </c>
      <c r="BH166" s="163">
        <f t="shared" si="27"/>
        <v>0</v>
      </c>
      <c r="BI166" s="163">
        <f t="shared" si="28"/>
        <v>0</v>
      </c>
      <c r="BJ166" s="17" t="s">
        <v>89</v>
      </c>
      <c r="BK166" s="164">
        <f t="shared" si="29"/>
        <v>0</v>
      </c>
      <c r="BL166" s="17" t="s">
        <v>662</v>
      </c>
      <c r="BM166" s="162" t="s">
        <v>1567</v>
      </c>
    </row>
    <row r="167" spans="1:65" s="2" customFormat="1" ht="14.5" customHeight="1">
      <c r="A167" s="32"/>
      <c r="B167" s="150"/>
      <c r="C167" s="151" t="s">
        <v>432</v>
      </c>
      <c r="D167" s="151" t="s">
        <v>213</v>
      </c>
      <c r="E167" s="152" t="s">
        <v>1994</v>
      </c>
      <c r="F167" s="153" t="s">
        <v>1995</v>
      </c>
      <c r="G167" s="154" t="s">
        <v>135</v>
      </c>
      <c r="H167" s="155">
        <v>7</v>
      </c>
      <c r="I167" s="156"/>
      <c r="J167" s="155">
        <f t="shared" si="20"/>
        <v>0</v>
      </c>
      <c r="K167" s="157"/>
      <c r="L167" s="33"/>
      <c r="M167" s="158" t="s">
        <v>1</v>
      </c>
      <c r="N167" s="159" t="s">
        <v>42</v>
      </c>
      <c r="O167" s="58"/>
      <c r="P167" s="160">
        <f t="shared" si="21"/>
        <v>0</v>
      </c>
      <c r="Q167" s="160">
        <v>0</v>
      </c>
      <c r="R167" s="160">
        <f t="shared" si="22"/>
        <v>0</v>
      </c>
      <c r="S167" s="160">
        <v>0</v>
      </c>
      <c r="T167" s="161">
        <f t="shared" si="23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2" t="s">
        <v>662</v>
      </c>
      <c r="AT167" s="162" t="s">
        <v>213</v>
      </c>
      <c r="AU167" s="162" t="s">
        <v>89</v>
      </c>
      <c r="AY167" s="17" t="s">
        <v>211</v>
      </c>
      <c r="BE167" s="163">
        <f t="shared" si="24"/>
        <v>0</v>
      </c>
      <c r="BF167" s="163">
        <f t="shared" si="25"/>
        <v>0</v>
      </c>
      <c r="BG167" s="163">
        <f t="shared" si="26"/>
        <v>0</v>
      </c>
      <c r="BH167" s="163">
        <f t="shared" si="27"/>
        <v>0</v>
      </c>
      <c r="BI167" s="163">
        <f t="shared" si="28"/>
        <v>0</v>
      </c>
      <c r="BJ167" s="17" t="s">
        <v>89</v>
      </c>
      <c r="BK167" s="164">
        <f t="shared" si="29"/>
        <v>0</v>
      </c>
      <c r="BL167" s="17" t="s">
        <v>662</v>
      </c>
      <c r="BM167" s="162" t="s">
        <v>1570</v>
      </c>
    </row>
    <row r="168" spans="1:65" s="2" customFormat="1" ht="14.5" customHeight="1">
      <c r="A168" s="32"/>
      <c r="B168" s="150"/>
      <c r="C168" s="151" t="s">
        <v>437</v>
      </c>
      <c r="D168" s="151" t="s">
        <v>213</v>
      </c>
      <c r="E168" s="152" t="s">
        <v>1996</v>
      </c>
      <c r="F168" s="153" t="s">
        <v>1997</v>
      </c>
      <c r="G168" s="154" t="s">
        <v>135</v>
      </c>
      <c r="H168" s="155">
        <v>4</v>
      </c>
      <c r="I168" s="156"/>
      <c r="J168" s="155">
        <f t="shared" si="20"/>
        <v>0</v>
      </c>
      <c r="K168" s="157"/>
      <c r="L168" s="33"/>
      <c r="M168" s="158" t="s">
        <v>1</v>
      </c>
      <c r="N168" s="159" t="s">
        <v>42</v>
      </c>
      <c r="O168" s="58"/>
      <c r="P168" s="160">
        <f t="shared" si="21"/>
        <v>0</v>
      </c>
      <c r="Q168" s="160">
        <v>0</v>
      </c>
      <c r="R168" s="160">
        <f t="shared" si="22"/>
        <v>0</v>
      </c>
      <c r="S168" s="160">
        <v>0</v>
      </c>
      <c r="T168" s="161">
        <f t="shared" si="23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2" t="s">
        <v>662</v>
      </c>
      <c r="AT168" s="162" t="s">
        <v>213</v>
      </c>
      <c r="AU168" s="162" t="s">
        <v>89</v>
      </c>
      <c r="AY168" s="17" t="s">
        <v>211</v>
      </c>
      <c r="BE168" s="163">
        <f t="shared" si="24"/>
        <v>0</v>
      </c>
      <c r="BF168" s="163">
        <f t="shared" si="25"/>
        <v>0</v>
      </c>
      <c r="BG168" s="163">
        <f t="shared" si="26"/>
        <v>0</v>
      </c>
      <c r="BH168" s="163">
        <f t="shared" si="27"/>
        <v>0</v>
      </c>
      <c r="BI168" s="163">
        <f t="shared" si="28"/>
        <v>0</v>
      </c>
      <c r="BJ168" s="17" t="s">
        <v>89</v>
      </c>
      <c r="BK168" s="164">
        <f t="shared" si="29"/>
        <v>0</v>
      </c>
      <c r="BL168" s="17" t="s">
        <v>662</v>
      </c>
      <c r="BM168" s="162" t="s">
        <v>685</v>
      </c>
    </row>
    <row r="169" spans="1:65" s="2" customFormat="1" ht="14.5" customHeight="1">
      <c r="A169" s="32"/>
      <c r="B169" s="150"/>
      <c r="C169" s="151" t="s">
        <v>443</v>
      </c>
      <c r="D169" s="151" t="s">
        <v>213</v>
      </c>
      <c r="E169" s="152" t="s">
        <v>1998</v>
      </c>
      <c r="F169" s="153" t="s">
        <v>1999</v>
      </c>
      <c r="G169" s="154" t="s">
        <v>582</v>
      </c>
      <c r="H169" s="155">
        <v>30</v>
      </c>
      <c r="I169" s="156"/>
      <c r="J169" s="155">
        <f t="shared" si="20"/>
        <v>0</v>
      </c>
      <c r="K169" s="157"/>
      <c r="L169" s="33"/>
      <c r="M169" s="158" t="s">
        <v>1</v>
      </c>
      <c r="N169" s="159" t="s">
        <v>42</v>
      </c>
      <c r="O169" s="58"/>
      <c r="P169" s="160">
        <f t="shared" si="21"/>
        <v>0</v>
      </c>
      <c r="Q169" s="160">
        <v>0</v>
      </c>
      <c r="R169" s="160">
        <f t="shared" si="22"/>
        <v>0</v>
      </c>
      <c r="S169" s="160">
        <v>0</v>
      </c>
      <c r="T169" s="161">
        <f t="shared" si="23"/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2" t="s">
        <v>662</v>
      </c>
      <c r="AT169" s="162" t="s">
        <v>213</v>
      </c>
      <c r="AU169" s="162" t="s">
        <v>89</v>
      </c>
      <c r="AY169" s="17" t="s">
        <v>211</v>
      </c>
      <c r="BE169" s="163">
        <f t="shared" si="24"/>
        <v>0</v>
      </c>
      <c r="BF169" s="163">
        <f t="shared" si="25"/>
        <v>0</v>
      </c>
      <c r="BG169" s="163">
        <f t="shared" si="26"/>
        <v>0</v>
      </c>
      <c r="BH169" s="163">
        <f t="shared" si="27"/>
        <v>0</v>
      </c>
      <c r="BI169" s="163">
        <f t="shared" si="28"/>
        <v>0</v>
      </c>
      <c r="BJ169" s="17" t="s">
        <v>89</v>
      </c>
      <c r="BK169" s="164">
        <f t="shared" si="29"/>
        <v>0</v>
      </c>
      <c r="BL169" s="17" t="s">
        <v>662</v>
      </c>
      <c r="BM169" s="162" t="s">
        <v>694</v>
      </c>
    </row>
    <row r="170" spans="1:65" s="2" customFormat="1" ht="14.5" customHeight="1">
      <c r="A170" s="32"/>
      <c r="B170" s="150"/>
      <c r="C170" s="151" t="s">
        <v>453</v>
      </c>
      <c r="D170" s="151" t="s">
        <v>213</v>
      </c>
      <c r="E170" s="152" t="s">
        <v>2000</v>
      </c>
      <c r="F170" s="153" t="s">
        <v>2001</v>
      </c>
      <c r="G170" s="154" t="s">
        <v>1615</v>
      </c>
      <c r="H170" s="155">
        <v>15</v>
      </c>
      <c r="I170" s="156"/>
      <c r="J170" s="155">
        <f t="shared" si="20"/>
        <v>0</v>
      </c>
      <c r="K170" s="157"/>
      <c r="L170" s="33"/>
      <c r="M170" s="158" t="s">
        <v>1</v>
      </c>
      <c r="N170" s="159" t="s">
        <v>42</v>
      </c>
      <c r="O170" s="58"/>
      <c r="P170" s="160">
        <f t="shared" si="21"/>
        <v>0</v>
      </c>
      <c r="Q170" s="160">
        <v>0</v>
      </c>
      <c r="R170" s="160">
        <f t="shared" si="22"/>
        <v>0</v>
      </c>
      <c r="S170" s="160">
        <v>0</v>
      </c>
      <c r="T170" s="161">
        <f t="shared" si="23"/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2" t="s">
        <v>662</v>
      </c>
      <c r="AT170" s="162" t="s">
        <v>213</v>
      </c>
      <c r="AU170" s="162" t="s">
        <v>89</v>
      </c>
      <c r="AY170" s="17" t="s">
        <v>211</v>
      </c>
      <c r="BE170" s="163">
        <f t="shared" si="24"/>
        <v>0</v>
      </c>
      <c r="BF170" s="163">
        <f t="shared" si="25"/>
        <v>0</v>
      </c>
      <c r="BG170" s="163">
        <f t="shared" si="26"/>
        <v>0</v>
      </c>
      <c r="BH170" s="163">
        <f t="shared" si="27"/>
        <v>0</v>
      </c>
      <c r="BI170" s="163">
        <f t="shared" si="28"/>
        <v>0</v>
      </c>
      <c r="BJ170" s="17" t="s">
        <v>89</v>
      </c>
      <c r="BK170" s="164">
        <f t="shared" si="29"/>
        <v>0</v>
      </c>
      <c r="BL170" s="17" t="s">
        <v>662</v>
      </c>
      <c r="BM170" s="162" t="s">
        <v>705</v>
      </c>
    </row>
    <row r="171" spans="1:65" s="2" customFormat="1" ht="14.5" customHeight="1">
      <c r="A171" s="32"/>
      <c r="B171" s="150"/>
      <c r="C171" s="151" t="s">
        <v>458</v>
      </c>
      <c r="D171" s="151" t="s">
        <v>213</v>
      </c>
      <c r="E171" s="152" t="s">
        <v>2002</v>
      </c>
      <c r="F171" s="153" t="s">
        <v>2003</v>
      </c>
      <c r="G171" s="154" t="s">
        <v>1615</v>
      </c>
      <c r="H171" s="155">
        <v>65</v>
      </c>
      <c r="I171" s="156"/>
      <c r="J171" s="155">
        <f t="shared" si="20"/>
        <v>0</v>
      </c>
      <c r="K171" s="157"/>
      <c r="L171" s="33"/>
      <c r="M171" s="158" t="s">
        <v>1</v>
      </c>
      <c r="N171" s="159" t="s">
        <v>42</v>
      </c>
      <c r="O171" s="58"/>
      <c r="P171" s="160">
        <f t="shared" si="21"/>
        <v>0</v>
      </c>
      <c r="Q171" s="160">
        <v>0</v>
      </c>
      <c r="R171" s="160">
        <f t="shared" si="22"/>
        <v>0</v>
      </c>
      <c r="S171" s="160">
        <v>0</v>
      </c>
      <c r="T171" s="161">
        <f t="shared" si="23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2" t="s">
        <v>662</v>
      </c>
      <c r="AT171" s="162" t="s">
        <v>213</v>
      </c>
      <c r="AU171" s="162" t="s">
        <v>89</v>
      </c>
      <c r="AY171" s="17" t="s">
        <v>211</v>
      </c>
      <c r="BE171" s="163">
        <f t="shared" si="24"/>
        <v>0</v>
      </c>
      <c r="BF171" s="163">
        <f t="shared" si="25"/>
        <v>0</v>
      </c>
      <c r="BG171" s="163">
        <f t="shared" si="26"/>
        <v>0</v>
      </c>
      <c r="BH171" s="163">
        <f t="shared" si="27"/>
        <v>0</v>
      </c>
      <c r="BI171" s="163">
        <f t="shared" si="28"/>
        <v>0</v>
      </c>
      <c r="BJ171" s="17" t="s">
        <v>89</v>
      </c>
      <c r="BK171" s="164">
        <f t="shared" si="29"/>
        <v>0</v>
      </c>
      <c r="BL171" s="17" t="s">
        <v>662</v>
      </c>
      <c r="BM171" s="162" t="s">
        <v>713</v>
      </c>
    </row>
    <row r="172" spans="1:65" s="2" customFormat="1" ht="14.5" customHeight="1">
      <c r="A172" s="32"/>
      <c r="B172" s="150"/>
      <c r="C172" s="151" t="s">
        <v>463</v>
      </c>
      <c r="D172" s="151" t="s">
        <v>213</v>
      </c>
      <c r="E172" s="152" t="s">
        <v>2004</v>
      </c>
      <c r="F172" s="153" t="s">
        <v>2005</v>
      </c>
      <c r="G172" s="154" t="s">
        <v>1615</v>
      </c>
      <c r="H172" s="155">
        <v>80</v>
      </c>
      <c r="I172" s="156"/>
      <c r="J172" s="155">
        <f t="shared" si="20"/>
        <v>0</v>
      </c>
      <c r="K172" s="157"/>
      <c r="L172" s="33"/>
      <c r="M172" s="158" t="s">
        <v>1</v>
      </c>
      <c r="N172" s="159" t="s">
        <v>42</v>
      </c>
      <c r="O172" s="58"/>
      <c r="P172" s="160">
        <f t="shared" si="21"/>
        <v>0</v>
      </c>
      <c r="Q172" s="160">
        <v>0</v>
      </c>
      <c r="R172" s="160">
        <f t="shared" si="22"/>
        <v>0</v>
      </c>
      <c r="S172" s="160">
        <v>0</v>
      </c>
      <c r="T172" s="161">
        <f t="shared" si="23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2" t="s">
        <v>662</v>
      </c>
      <c r="AT172" s="162" t="s">
        <v>213</v>
      </c>
      <c r="AU172" s="162" t="s">
        <v>89</v>
      </c>
      <c r="AY172" s="17" t="s">
        <v>211</v>
      </c>
      <c r="BE172" s="163">
        <f t="shared" si="24"/>
        <v>0</v>
      </c>
      <c r="BF172" s="163">
        <f t="shared" si="25"/>
        <v>0</v>
      </c>
      <c r="BG172" s="163">
        <f t="shared" si="26"/>
        <v>0</v>
      </c>
      <c r="BH172" s="163">
        <f t="shared" si="27"/>
        <v>0</v>
      </c>
      <c r="BI172" s="163">
        <f t="shared" si="28"/>
        <v>0</v>
      </c>
      <c r="BJ172" s="17" t="s">
        <v>89</v>
      </c>
      <c r="BK172" s="164">
        <f t="shared" si="29"/>
        <v>0</v>
      </c>
      <c r="BL172" s="17" t="s">
        <v>662</v>
      </c>
      <c r="BM172" s="162" t="s">
        <v>723</v>
      </c>
    </row>
    <row r="173" spans="1:65" s="12" customFormat="1" ht="23" customHeight="1">
      <c r="B173" s="137"/>
      <c r="D173" s="138" t="s">
        <v>75</v>
      </c>
      <c r="E173" s="148" t="s">
        <v>1711</v>
      </c>
      <c r="F173" s="148" t="s">
        <v>2006</v>
      </c>
      <c r="I173" s="140"/>
      <c r="J173" s="149">
        <f>BK173</f>
        <v>0</v>
      </c>
      <c r="L173" s="137"/>
      <c r="M173" s="142"/>
      <c r="N173" s="143"/>
      <c r="O173" s="143"/>
      <c r="P173" s="144">
        <f>SUM(P174:P176)</f>
        <v>0</v>
      </c>
      <c r="Q173" s="143"/>
      <c r="R173" s="144">
        <f>SUM(R174:R176)</f>
        <v>0</v>
      </c>
      <c r="S173" s="143"/>
      <c r="T173" s="145">
        <f>SUM(T174:T176)</f>
        <v>0</v>
      </c>
      <c r="AR173" s="138" t="s">
        <v>83</v>
      </c>
      <c r="AT173" s="146" t="s">
        <v>75</v>
      </c>
      <c r="AU173" s="146" t="s">
        <v>83</v>
      </c>
      <c r="AY173" s="138" t="s">
        <v>211</v>
      </c>
      <c r="BK173" s="147">
        <f>SUM(BK174:BK176)</f>
        <v>0</v>
      </c>
    </row>
    <row r="174" spans="1:65" s="2" customFormat="1" ht="14.5" customHeight="1">
      <c r="A174" s="32"/>
      <c r="B174" s="150"/>
      <c r="C174" s="151" t="s">
        <v>468</v>
      </c>
      <c r="D174" s="151" t="s">
        <v>213</v>
      </c>
      <c r="E174" s="152" t="s">
        <v>2007</v>
      </c>
      <c r="F174" s="153" t="s">
        <v>2008</v>
      </c>
      <c r="G174" s="154" t="s">
        <v>582</v>
      </c>
      <c r="H174" s="155">
        <v>20</v>
      </c>
      <c r="I174" s="156"/>
      <c r="J174" s="155">
        <f>ROUND(I174*H174,3)</f>
        <v>0</v>
      </c>
      <c r="K174" s="157"/>
      <c r="L174" s="33"/>
      <c r="M174" s="158" t="s">
        <v>1</v>
      </c>
      <c r="N174" s="159" t="s">
        <v>42</v>
      </c>
      <c r="O174" s="58"/>
      <c r="P174" s="160">
        <f>O174*H174</f>
        <v>0</v>
      </c>
      <c r="Q174" s="160">
        <v>0</v>
      </c>
      <c r="R174" s="160">
        <f>Q174*H174</f>
        <v>0</v>
      </c>
      <c r="S174" s="160">
        <v>0</v>
      </c>
      <c r="T174" s="161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2" t="s">
        <v>662</v>
      </c>
      <c r="AT174" s="162" t="s">
        <v>213</v>
      </c>
      <c r="AU174" s="162" t="s">
        <v>89</v>
      </c>
      <c r="AY174" s="17" t="s">
        <v>211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7" t="s">
        <v>89</v>
      </c>
      <c r="BK174" s="164">
        <f>ROUND(I174*H174,3)</f>
        <v>0</v>
      </c>
      <c r="BL174" s="17" t="s">
        <v>662</v>
      </c>
      <c r="BM174" s="162" t="s">
        <v>734</v>
      </c>
    </row>
    <row r="175" spans="1:65" s="2" customFormat="1" ht="14.5" customHeight="1">
      <c r="A175" s="32"/>
      <c r="B175" s="150"/>
      <c r="C175" s="151" t="s">
        <v>473</v>
      </c>
      <c r="D175" s="151" t="s">
        <v>213</v>
      </c>
      <c r="E175" s="152" t="s">
        <v>2009</v>
      </c>
      <c r="F175" s="153" t="s">
        <v>2010</v>
      </c>
      <c r="G175" s="154" t="s">
        <v>216</v>
      </c>
      <c r="H175" s="155">
        <v>10</v>
      </c>
      <c r="I175" s="156"/>
      <c r="J175" s="155">
        <f>ROUND(I175*H175,3)</f>
        <v>0</v>
      </c>
      <c r="K175" s="157"/>
      <c r="L175" s="33"/>
      <c r="M175" s="158" t="s">
        <v>1</v>
      </c>
      <c r="N175" s="159" t="s">
        <v>42</v>
      </c>
      <c r="O175" s="58"/>
      <c r="P175" s="160">
        <f>O175*H175</f>
        <v>0</v>
      </c>
      <c r="Q175" s="160">
        <v>0</v>
      </c>
      <c r="R175" s="160">
        <f>Q175*H175</f>
        <v>0</v>
      </c>
      <c r="S175" s="160">
        <v>0</v>
      </c>
      <c r="T175" s="161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2" t="s">
        <v>662</v>
      </c>
      <c r="AT175" s="162" t="s">
        <v>213</v>
      </c>
      <c r="AU175" s="162" t="s">
        <v>89</v>
      </c>
      <c r="AY175" s="17" t="s">
        <v>211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7" t="s">
        <v>89</v>
      </c>
      <c r="BK175" s="164">
        <f>ROUND(I175*H175,3)</f>
        <v>0</v>
      </c>
      <c r="BL175" s="17" t="s">
        <v>662</v>
      </c>
      <c r="BM175" s="162" t="s">
        <v>748</v>
      </c>
    </row>
    <row r="176" spans="1:65" s="2" customFormat="1" ht="14.5" customHeight="1">
      <c r="A176" s="32"/>
      <c r="B176" s="150"/>
      <c r="C176" s="151" t="s">
        <v>478</v>
      </c>
      <c r="D176" s="151" t="s">
        <v>213</v>
      </c>
      <c r="E176" s="152" t="s">
        <v>2011</v>
      </c>
      <c r="F176" s="153" t="s">
        <v>2012</v>
      </c>
      <c r="G176" s="154" t="s">
        <v>135</v>
      </c>
      <c r="H176" s="155">
        <v>1</v>
      </c>
      <c r="I176" s="156"/>
      <c r="J176" s="155">
        <f>ROUND(I176*H176,3)</f>
        <v>0</v>
      </c>
      <c r="K176" s="157"/>
      <c r="L176" s="33"/>
      <c r="M176" s="158" t="s">
        <v>1</v>
      </c>
      <c r="N176" s="159" t="s">
        <v>42</v>
      </c>
      <c r="O176" s="58"/>
      <c r="P176" s="160">
        <f>O176*H176</f>
        <v>0</v>
      </c>
      <c r="Q176" s="160">
        <v>0</v>
      </c>
      <c r="R176" s="160">
        <f>Q176*H176</f>
        <v>0</v>
      </c>
      <c r="S176" s="160">
        <v>0</v>
      </c>
      <c r="T176" s="161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2" t="s">
        <v>662</v>
      </c>
      <c r="AT176" s="162" t="s">
        <v>213</v>
      </c>
      <c r="AU176" s="162" t="s">
        <v>89</v>
      </c>
      <c r="AY176" s="17" t="s">
        <v>211</v>
      </c>
      <c r="BE176" s="163">
        <f>IF(N176="základná",J176,0)</f>
        <v>0</v>
      </c>
      <c r="BF176" s="163">
        <f>IF(N176="znížená",J176,0)</f>
        <v>0</v>
      </c>
      <c r="BG176" s="163">
        <f>IF(N176="zákl. prenesená",J176,0)</f>
        <v>0</v>
      </c>
      <c r="BH176" s="163">
        <f>IF(N176="zníž. prenesená",J176,0)</f>
        <v>0</v>
      </c>
      <c r="BI176" s="163">
        <f>IF(N176="nulová",J176,0)</f>
        <v>0</v>
      </c>
      <c r="BJ176" s="17" t="s">
        <v>89</v>
      </c>
      <c r="BK176" s="164">
        <f>ROUND(I176*H176,3)</f>
        <v>0</v>
      </c>
      <c r="BL176" s="17" t="s">
        <v>662</v>
      </c>
      <c r="BM176" s="162" t="s">
        <v>761</v>
      </c>
    </row>
    <row r="177" spans="1:65" s="12" customFormat="1" ht="23" customHeight="1">
      <c r="B177" s="137"/>
      <c r="D177" s="138" t="s">
        <v>75</v>
      </c>
      <c r="E177" s="148" t="s">
        <v>1713</v>
      </c>
      <c r="F177" s="148" t="s">
        <v>2013</v>
      </c>
      <c r="I177" s="140"/>
      <c r="J177" s="149">
        <f>BK177</f>
        <v>0</v>
      </c>
      <c r="L177" s="137"/>
      <c r="M177" s="142"/>
      <c r="N177" s="143"/>
      <c r="O177" s="143"/>
      <c r="P177" s="144">
        <f>P178</f>
        <v>0</v>
      </c>
      <c r="Q177" s="143"/>
      <c r="R177" s="144">
        <f>R178</f>
        <v>0</v>
      </c>
      <c r="S177" s="143"/>
      <c r="T177" s="145">
        <f>T178</f>
        <v>0</v>
      </c>
      <c r="AR177" s="138" t="s">
        <v>83</v>
      </c>
      <c r="AT177" s="146" t="s">
        <v>75</v>
      </c>
      <c r="AU177" s="146" t="s">
        <v>83</v>
      </c>
      <c r="AY177" s="138" t="s">
        <v>211</v>
      </c>
      <c r="BK177" s="147">
        <f>BK178</f>
        <v>0</v>
      </c>
    </row>
    <row r="178" spans="1:65" s="2" customFormat="1" ht="14.5" customHeight="1">
      <c r="A178" s="32"/>
      <c r="B178" s="150"/>
      <c r="C178" s="151" t="s">
        <v>483</v>
      </c>
      <c r="D178" s="151" t="s">
        <v>213</v>
      </c>
      <c r="E178" s="152" t="s">
        <v>2014</v>
      </c>
      <c r="F178" s="153" t="s">
        <v>2015</v>
      </c>
      <c r="G178" s="154" t="s">
        <v>1454</v>
      </c>
      <c r="H178" s="155">
        <v>35</v>
      </c>
      <c r="I178" s="156"/>
      <c r="J178" s="155">
        <f>ROUND(I178*H178,3)</f>
        <v>0</v>
      </c>
      <c r="K178" s="157"/>
      <c r="L178" s="33"/>
      <c r="M178" s="199" t="s">
        <v>1</v>
      </c>
      <c r="N178" s="200" t="s">
        <v>42</v>
      </c>
      <c r="O178" s="201"/>
      <c r="P178" s="202">
        <f>O178*H178</f>
        <v>0</v>
      </c>
      <c r="Q178" s="202">
        <v>0</v>
      </c>
      <c r="R178" s="202">
        <f>Q178*H178</f>
        <v>0</v>
      </c>
      <c r="S178" s="202">
        <v>0</v>
      </c>
      <c r="T178" s="203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2" t="s">
        <v>662</v>
      </c>
      <c r="AT178" s="162" t="s">
        <v>213</v>
      </c>
      <c r="AU178" s="162" t="s">
        <v>89</v>
      </c>
      <c r="AY178" s="17" t="s">
        <v>211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7" t="s">
        <v>89</v>
      </c>
      <c r="BK178" s="164">
        <f>ROUND(I178*H178,3)</f>
        <v>0</v>
      </c>
      <c r="BL178" s="17" t="s">
        <v>662</v>
      </c>
      <c r="BM178" s="162" t="s">
        <v>773</v>
      </c>
    </row>
    <row r="179" spans="1:65" s="2" customFormat="1" ht="7" customHeight="1">
      <c r="A179" s="32"/>
      <c r="B179" s="47"/>
      <c r="C179" s="48"/>
      <c r="D179" s="48"/>
      <c r="E179" s="48"/>
      <c r="F179" s="48"/>
      <c r="G179" s="48"/>
      <c r="H179" s="48"/>
      <c r="I179" s="48"/>
      <c r="J179" s="48"/>
      <c r="K179" s="48"/>
      <c r="L179" s="33"/>
      <c r="M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</row>
  </sheetData>
  <autoFilter ref="C126:K178" xr:uid="{00000000-0009-0000-0000-000004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41"/>
  <sheetViews>
    <sheetView showGridLines="0" workbookViewId="0"/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103</v>
      </c>
    </row>
    <row r="3" spans="1:4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1:46" s="1" customFormat="1" ht="25" customHeight="1">
      <c r="B4" s="20"/>
      <c r="D4" s="21" t="s">
        <v>111</v>
      </c>
      <c r="L4" s="20"/>
      <c r="M4" s="99" t="s">
        <v>9</v>
      </c>
      <c r="AT4" s="17" t="s">
        <v>3</v>
      </c>
    </row>
    <row r="5" spans="1:46" s="1" customFormat="1" ht="7" customHeight="1">
      <c r="B5" s="20"/>
      <c r="L5" s="20"/>
    </row>
    <row r="6" spans="1:46" s="1" customFormat="1" ht="12" customHeight="1">
      <c r="B6" s="20"/>
      <c r="D6" s="27" t="s">
        <v>14</v>
      </c>
      <c r="L6" s="20"/>
    </row>
    <row r="7" spans="1:46" s="1" customFormat="1" ht="16.5" customHeight="1">
      <c r="B7" s="20"/>
      <c r="E7" s="261" t="str">
        <f>'Rekapitulácia stavby'!K6</f>
        <v>Základná škola s materskou školou Ružindol</v>
      </c>
      <c r="F7" s="262"/>
      <c r="G7" s="262"/>
      <c r="H7" s="262"/>
      <c r="L7" s="20"/>
    </row>
    <row r="8" spans="1:46" s="1" customFormat="1" ht="12" customHeight="1">
      <c r="B8" s="20"/>
      <c r="D8" s="27" t="s">
        <v>120</v>
      </c>
      <c r="L8" s="20"/>
    </row>
    <row r="9" spans="1:46" s="2" customFormat="1" ht="16.5" customHeight="1">
      <c r="A9" s="32"/>
      <c r="B9" s="33"/>
      <c r="C9" s="32"/>
      <c r="D9" s="32"/>
      <c r="E9" s="261" t="s">
        <v>122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125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51" t="s">
        <v>2016</v>
      </c>
      <c r="F11" s="260"/>
      <c r="G11" s="260"/>
      <c r="H11" s="260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16</v>
      </c>
      <c r="E13" s="32"/>
      <c r="F13" s="25" t="s">
        <v>1</v>
      </c>
      <c r="G13" s="32"/>
      <c r="H13" s="32"/>
      <c r="I13" s="27" t="s">
        <v>17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18</v>
      </c>
      <c r="E14" s="32"/>
      <c r="F14" s="25" t="s">
        <v>94</v>
      </c>
      <c r="G14" s="32"/>
      <c r="H14" s="32"/>
      <c r="I14" s="27" t="s">
        <v>20</v>
      </c>
      <c r="J14" s="55" t="str">
        <f>'Rekapitulácia stavby'!AN8</f>
        <v>12. 10. 2020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tr">
        <f>IF('Rekapitulácia stavby'!AN10="","",'Rekapitulácia stavby'!AN10)</f>
        <v/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tr">
        <f>IF('Rekapitulácia stavby'!E11="","",'Rekapitulácia stavby'!E11)</f>
        <v>Obec Ružindol</v>
      </c>
      <c r="F17" s="32"/>
      <c r="G17" s="32"/>
      <c r="H17" s="32"/>
      <c r="I17" s="27" t="s">
        <v>25</v>
      </c>
      <c r="J17" s="25" t="str">
        <f>IF('Rekapitulácia stavby'!AN11="","",'Rekapitulácia stavby'!AN11)</f>
        <v/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7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63" t="str">
        <f>'Rekapitulácia stavby'!E14</f>
        <v>Vyplň údaj</v>
      </c>
      <c r="F20" s="229"/>
      <c r="G20" s="229"/>
      <c r="H20" s="229"/>
      <c r="I20" s="27" t="s">
        <v>25</v>
      </c>
      <c r="J20" s="28" t="str">
        <f>'Rekapitulácia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7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tr">
        <f>IF('Rekapitulácia stavby'!AN16="","",'Rekapitulácia stavby'!AN16)</f>
        <v/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tr">
        <f>IF('Rekapitulácia stavby'!E17="","",'Rekapitulácia stavby'!E17)</f>
        <v>Ing.Martin Baláž</v>
      </c>
      <c r="F23" s="32"/>
      <c r="G23" s="32"/>
      <c r="H23" s="32"/>
      <c r="I23" s="27" t="s">
        <v>25</v>
      </c>
      <c r="J23" s="25" t="str">
        <f>IF('Rekapitulácia stavby'!AN17="","",'Rekapitulácia stavby'!AN17)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7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32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1913</v>
      </c>
      <c r="F26" s="32"/>
      <c r="G26" s="32"/>
      <c r="H26" s="32"/>
      <c r="I26" s="27" t="s">
        <v>25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7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34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100"/>
      <c r="B29" s="101"/>
      <c r="C29" s="100"/>
      <c r="D29" s="100"/>
      <c r="E29" s="233" t="s">
        <v>1</v>
      </c>
      <c r="F29" s="233"/>
      <c r="G29" s="233"/>
      <c r="H29" s="233"/>
      <c r="I29" s="100"/>
      <c r="J29" s="100"/>
      <c r="K29" s="100"/>
      <c r="L29" s="102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</row>
    <row r="30" spans="1:31" s="2" customFormat="1" ht="7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7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25" customHeight="1">
      <c r="A32" s="32"/>
      <c r="B32" s="33"/>
      <c r="C32" s="32"/>
      <c r="D32" s="103" t="s">
        <v>36</v>
      </c>
      <c r="E32" s="32"/>
      <c r="F32" s="32"/>
      <c r="G32" s="32"/>
      <c r="H32" s="32"/>
      <c r="I32" s="32"/>
      <c r="J32" s="71">
        <f>ROUND(J123,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7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5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5" customHeight="1">
      <c r="A35" s="32"/>
      <c r="B35" s="33"/>
      <c r="C35" s="32"/>
      <c r="D35" s="104" t="s">
        <v>40</v>
      </c>
      <c r="E35" s="27" t="s">
        <v>41</v>
      </c>
      <c r="F35" s="105">
        <f>ROUND((SUM(BE123:BE140)),  2)</f>
        <v>0</v>
      </c>
      <c r="G35" s="32"/>
      <c r="H35" s="32"/>
      <c r="I35" s="106">
        <v>0.2</v>
      </c>
      <c r="J35" s="105">
        <f>ROUND(((SUM(BE123:BE140))*I35),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5" customHeight="1">
      <c r="A36" s="32"/>
      <c r="B36" s="33"/>
      <c r="C36" s="32"/>
      <c r="D36" s="32"/>
      <c r="E36" s="27" t="s">
        <v>42</v>
      </c>
      <c r="F36" s="105">
        <f>ROUND((SUM(BF123:BF140)),  2)</f>
        <v>0</v>
      </c>
      <c r="G36" s="32"/>
      <c r="H36" s="32"/>
      <c r="I36" s="106">
        <v>0.2</v>
      </c>
      <c r="J36" s="105">
        <f>ROUND(((SUM(BF123:BF140))*I36),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5" hidden="1" customHeight="1">
      <c r="A37" s="32"/>
      <c r="B37" s="33"/>
      <c r="C37" s="32"/>
      <c r="D37" s="32"/>
      <c r="E37" s="27" t="s">
        <v>43</v>
      </c>
      <c r="F37" s="105">
        <f>ROUND((SUM(BG123:BG140)),  2)</f>
        <v>0</v>
      </c>
      <c r="G37" s="32"/>
      <c r="H37" s="32"/>
      <c r="I37" s="106">
        <v>0.2</v>
      </c>
      <c r="J37" s="105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5" hidden="1" customHeight="1">
      <c r="A38" s="32"/>
      <c r="B38" s="33"/>
      <c r="C38" s="32"/>
      <c r="D38" s="32"/>
      <c r="E38" s="27" t="s">
        <v>44</v>
      </c>
      <c r="F38" s="105">
        <f>ROUND((SUM(BH123:BH140)),  2)</f>
        <v>0</v>
      </c>
      <c r="G38" s="32"/>
      <c r="H38" s="32"/>
      <c r="I38" s="106">
        <v>0.2</v>
      </c>
      <c r="J38" s="105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5" hidden="1" customHeight="1">
      <c r="A39" s="32"/>
      <c r="B39" s="33"/>
      <c r="C39" s="32"/>
      <c r="D39" s="32"/>
      <c r="E39" s="27" t="s">
        <v>45</v>
      </c>
      <c r="F39" s="105">
        <f>ROUND((SUM(BI123:BI140)),  2)</f>
        <v>0</v>
      </c>
      <c r="G39" s="32"/>
      <c r="H39" s="32"/>
      <c r="I39" s="106">
        <v>0</v>
      </c>
      <c r="J39" s="105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7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25" customHeight="1">
      <c r="A41" s="32"/>
      <c r="B41" s="33"/>
      <c r="C41" s="107"/>
      <c r="D41" s="108" t="s">
        <v>46</v>
      </c>
      <c r="E41" s="60"/>
      <c r="F41" s="60"/>
      <c r="G41" s="109" t="s">
        <v>47</v>
      </c>
      <c r="H41" s="110" t="s">
        <v>48</v>
      </c>
      <c r="I41" s="60"/>
      <c r="J41" s="111">
        <f>SUM(J32:J39)</f>
        <v>0</v>
      </c>
      <c r="K41" s="112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5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2"/>
      <c r="B61" s="33"/>
      <c r="C61" s="32"/>
      <c r="D61" s="45" t="s">
        <v>51</v>
      </c>
      <c r="E61" s="35"/>
      <c r="F61" s="113" t="s">
        <v>52</v>
      </c>
      <c r="G61" s="45" t="s">
        <v>51</v>
      </c>
      <c r="H61" s="35"/>
      <c r="I61" s="35"/>
      <c r="J61" s="114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2"/>
      <c r="B76" s="33"/>
      <c r="C76" s="32"/>
      <c r="D76" s="45" t="s">
        <v>51</v>
      </c>
      <c r="E76" s="35"/>
      <c r="F76" s="113" t="s">
        <v>52</v>
      </c>
      <c r="G76" s="45" t="s">
        <v>51</v>
      </c>
      <c r="H76" s="35"/>
      <c r="I76" s="35"/>
      <c r="J76" s="114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7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5" customHeight="1">
      <c r="A82" s="32"/>
      <c r="B82" s="33"/>
      <c r="C82" s="21" t="s">
        <v>165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7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61" t="str">
        <f>E7</f>
        <v>Základná škola s materskou školou Ružindol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120</v>
      </c>
      <c r="L86" s="20"/>
    </row>
    <row r="87" spans="1:31" s="2" customFormat="1" ht="16.5" customHeight="1">
      <c r="A87" s="32"/>
      <c r="B87" s="33"/>
      <c r="C87" s="32"/>
      <c r="D87" s="32"/>
      <c r="E87" s="261" t="s">
        <v>122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125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51" t="str">
        <f>E11</f>
        <v>005 - Vzduchotechnika</v>
      </c>
      <c r="F89" s="260"/>
      <c r="G89" s="260"/>
      <c r="H89" s="260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7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18</v>
      </c>
      <c r="D91" s="32"/>
      <c r="E91" s="32"/>
      <c r="F91" s="25" t="str">
        <f>F14</f>
        <v xml:space="preserve"> </v>
      </c>
      <c r="G91" s="32"/>
      <c r="H91" s="32"/>
      <c r="I91" s="27" t="s">
        <v>20</v>
      </c>
      <c r="J91" s="55" t="str">
        <f>IF(J14="","",J14)</f>
        <v>12. 10. 2020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7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25" customHeight="1">
      <c r="A93" s="32"/>
      <c r="B93" s="33"/>
      <c r="C93" s="27" t="s">
        <v>22</v>
      </c>
      <c r="D93" s="32"/>
      <c r="E93" s="32"/>
      <c r="F93" s="25" t="str">
        <f>E17</f>
        <v>Obec Ružindol</v>
      </c>
      <c r="G93" s="32"/>
      <c r="H93" s="32"/>
      <c r="I93" s="27" t="s">
        <v>28</v>
      </c>
      <c r="J93" s="30" t="str">
        <f>E23</f>
        <v>Ing.Martin Baláž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5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32</v>
      </c>
      <c r="J94" s="30" t="str">
        <f>E26</f>
        <v>.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2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5" t="s">
        <v>166</v>
      </c>
      <c r="D96" s="107"/>
      <c r="E96" s="107"/>
      <c r="F96" s="107"/>
      <c r="G96" s="107"/>
      <c r="H96" s="107"/>
      <c r="I96" s="107"/>
      <c r="J96" s="116" t="s">
        <v>167</v>
      </c>
      <c r="K96" s="107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2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3" customHeight="1">
      <c r="A98" s="32"/>
      <c r="B98" s="33"/>
      <c r="C98" s="117" t="s">
        <v>168</v>
      </c>
      <c r="D98" s="32"/>
      <c r="E98" s="32"/>
      <c r="F98" s="32"/>
      <c r="G98" s="32"/>
      <c r="H98" s="32"/>
      <c r="I98" s="32"/>
      <c r="J98" s="71">
        <f>J123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169</v>
      </c>
    </row>
    <row r="99" spans="1:47" s="9" customFormat="1" ht="25" customHeight="1">
      <c r="B99" s="118"/>
      <c r="D99" s="119" t="s">
        <v>2017</v>
      </c>
      <c r="E99" s="120"/>
      <c r="F99" s="120"/>
      <c r="G99" s="120"/>
      <c r="H99" s="120"/>
      <c r="I99" s="120"/>
      <c r="J99" s="121">
        <f>J124</f>
        <v>0</v>
      </c>
      <c r="L99" s="118"/>
    </row>
    <row r="100" spans="1:47" s="10" customFormat="1" ht="20" customHeight="1">
      <c r="B100" s="122"/>
      <c r="D100" s="123" t="s">
        <v>2018</v>
      </c>
      <c r="E100" s="124"/>
      <c r="F100" s="124"/>
      <c r="G100" s="124"/>
      <c r="H100" s="124"/>
      <c r="I100" s="124"/>
      <c r="J100" s="125">
        <f>J125</f>
        <v>0</v>
      </c>
      <c r="L100" s="122"/>
    </row>
    <row r="101" spans="1:47" s="10" customFormat="1" ht="20" customHeight="1">
      <c r="B101" s="122"/>
      <c r="D101" s="123" t="s">
        <v>2019</v>
      </c>
      <c r="E101" s="124"/>
      <c r="F101" s="124"/>
      <c r="G101" s="124"/>
      <c r="H101" s="124"/>
      <c r="I101" s="124"/>
      <c r="J101" s="125">
        <f>J138</f>
        <v>0</v>
      </c>
      <c r="L101" s="122"/>
    </row>
    <row r="102" spans="1:47" s="2" customFormat="1" ht="21.75" customHeight="1">
      <c r="A102" s="32"/>
      <c r="B102" s="33"/>
      <c r="C102" s="32"/>
      <c r="D102" s="32"/>
      <c r="E102" s="32"/>
      <c r="F102" s="32"/>
      <c r="G102" s="32"/>
      <c r="H102" s="32"/>
      <c r="I102" s="32"/>
      <c r="J102" s="32"/>
      <c r="K102" s="32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47" s="2" customFormat="1" ht="7" customHeight="1">
      <c r="A103" s="32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7" spans="1:47" s="2" customFormat="1" ht="7" customHeight="1">
      <c r="A107" s="32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47" s="2" customFormat="1" ht="25" customHeight="1">
      <c r="A108" s="32"/>
      <c r="B108" s="33"/>
      <c r="C108" s="21" t="s">
        <v>197</v>
      </c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s="2" customFormat="1" ht="7" customHeight="1">
      <c r="A109" s="32"/>
      <c r="B109" s="33"/>
      <c r="C109" s="32"/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12" customHeight="1">
      <c r="A110" s="32"/>
      <c r="B110" s="33"/>
      <c r="C110" s="27" t="s">
        <v>14</v>
      </c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16.5" customHeight="1">
      <c r="A111" s="32"/>
      <c r="B111" s="33"/>
      <c r="C111" s="32"/>
      <c r="D111" s="32"/>
      <c r="E111" s="261" t="str">
        <f>E7</f>
        <v>Základná škola s materskou školou Ružindol</v>
      </c>
      <c r="F111" s="262"/>
      <c r="G111" s="262"/>
      <c r="H111" s="26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1" customFormat="1" ht="12" customHeight="1">
      <c r="B112" s="20"/>
      <c r="C112" s="27" t="s">
        <v>120</v>
      </c>
      <c r="L112" s="20"/>
    </row>
    <row r="113" spans="1:65" s="2" customFormat="1" ht="16.5" customHeight="1">
      <c r="A113" s="32"/>
      <c r="B113" s="33"/>
      <c r="C113" s="32"/>
      <c r="D113" s="32"/>
      <c r="E113" s="261" t="s">
        <v>122</v>
      </c>
      <c r="F113" s="260"/>
      <c r="G113" s="260"/>
      <c r="H113" s="260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125</v>
      </c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6.5" customHeight="1">
      <c r="A115" s="32"/>
      <c r="B115" s="33"/>
      <c r="C115" s="32"/>
      <c r="D115" s="32"/>
      <c r="E115" s="251" t="str">
        <f>E11</f>
        <v>005 - Vzduchotechnika</v>
      </c>
      <c r="F115" s="260"/>
      <c r="G115" s="260"/>
      <c r="H115" s="260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7" customHeight="1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2" customHeight="1">
      <c r="A117" s="32"/>
      <c r="B117" s="33"/>
      <c r="C117" s="27" t="s">
        <v>18</v>
      </c>
      <c r="D117" s="32"/>
      <c r="E117" s="32"/>
      <c r="F117" s="25" t="str">
        <f>F14</f>
        <v xml:space="preserve"> </v>
      </c>
      <c r="G117" s="32"/>
      <c r="H117" s="32"/>
      <c r="I117" s="27" t="s">
        <v>20</v>
      </c>
      <c r="J117" s="55" t="str">
        <f>IF(J14="","",J14)</f>
        <v>12. 10. 2020</v>
      </c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7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25" customHeight="1">
      <c r="A119" s="32"/>
      <c r="B119" s="33"/>
      <c r="C119" s="27" t="s">
        <v>22</v>
      </c>
      <c r="D119" s="32"/>
      <c r="E119" s="32"/>
      <c r="F119" s="25" t="str">
        <f>E17</f>
        <v>Obec Ružindol</v>
      </c>
      <c r="G119" s="32"/>
      <c r="H119" s="32"/>
      <c r="I119" s="27" t="s">
        <v>28</v>
      </c>
      <c r="J119" s="30" t="str">
        <f>E23</f>
        <v>Ing.Martin Baláž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25" customHeight="1">
      <c r="A120" s="32"/>
      <c r="B120" s="33"/>
      <c r="C120" s="27" t="s">
        <v>26</v>
      </c>
      <c r="D120" s="32"/>
      <c r="E120" s="32"/>
      <c r="F120" s="25" t="str">
        <f>IF(E20="","",E20)</f>
        <v>Vyplň údaj</v>
      </c>
      <c r="G120" s="32"/>
      <c r="H120" s="32"/>
      <c r="I120" s="27" t="s">
        <v>32</v>
      </c>
      <c r="J120" s="30" t="str">
        <f>E26</f>
        <v>.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0.25" customHeight="1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11" customFormat="1" ht="29.25" customHeight="1">
      <c r="A122" s="126"/>
      <c r="B122" s="127"/>
      <c r="C122" s="128" t="s">
        <v>198</v>
      </c>
      <c r="D122" s="129" t="s">
        <v>61</v>
      </c>
      <c r="E122" s="129" t="s">
        <v>57</v>
      </c>
      <c r="F122" s="129" t="s">
        <v>58</v>
      </c>
      <c r="G122" s="129" t="s">
        <v>199</v>
      </c>
      <c r="H122" s="129" t="s">
        <v>200</v>
      </c>
      <c r="I122" s="129" t="s">
        <v>201</v>
      </c>
      <c r="J122" s="130" t="s">
        <v>167</v>
      </c>
      <c r="K122" s="131" t="s">
        <v>202</v>
      </c>
      <c r="L122" s="132"/>
      <c r="M122" s="62" t="s">
        <v>1</v>
      </c>
      <c r="N122" s="63" t="s">
        <v>40</v>
      </c>
      <c r="O122" s="63" t="s">
        <v>203</v>
      </c>
      <c r="P122" s="63" t="s">
        <v>204</v>
      </c>
      <c r="Q122" s="63" t="s">
        <v>205</v>
      </c>
      <c r="R122" s="63" t="s">
        <v>206</v>
      </c>
      <c r="S122" s="63" t="s">
        <v>207</v>
      </c>
      <c r="T122" s="64" t="s">
        <v>208</v>
      </c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</row>
    <row r="123" spans="1:65" s="2" customFormat="1" ht="23" customHeight="1">
      <c r="A123" s="32"/>
      <c r="B123" s="33"/>
      <c r="C123" s="69" t="s">
        <v>168</v>
      </c>
      <c r="D123" s="32"/>
      <c r="E123" s="32"/>
      <c r="F123" s="32"/>
      <c r="G123" s="32"/>
      <c r="H123" s="32"/>
      <c r="I123" s="32"/>
      <c r="J123" s="133">
        <f>BK123</f>
        <v>0</v>
      </c>
      <c r="K123" s="32"/>
      <c r="L123" s="33"/>
      <c r="M123" s="65"/>
      <c r="N123" s="56"/>
      <c r="O123" s="66"/>
      <c r="P123" s="134">
        <f>P124</f>
        <v>0</v>
      </c>
      <c r="Q123" s="66"/>
      <c r="R123" s="134">
        <f>R124</f>
        <v>0</v>
      </c>
      <c r="S123" s="66"/>
      <c r="T123" s="135">
        <f>T124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T123" s="17" t="s">
        <v>75</v>
      </c>
      <c r="AU123" s="17" t="s">
        <v>169</v>
      </c>
      <c r="BK123" s="136">
        <f>BK124</f>
        <v>0</v>
      </c>
    </row>
    <row r="124" spans="1:65" s="12" customFormat="1" ht="26" customHeight="1">
      <c r="B124" s="137"/>
      <c r="D124" s="138" t="s">
        <v>75</v>
      </c>
      <c r="E124" s="139" t="s">
        <v>514</v>
      </c>
      <c r="F124" s="139" t="s">
        <v>840</v>
      </c>
      <c r="I124" s="140"/>
      <c r="J124" s="141">
        <f>BK124</f>
        <v>0</v>
      </c>
      <c r="L124" s="137"/>
      <c r="M124" s="142"/>
      <c r="N124" s="143"/>
      <c r="O124" s="143"/>
      <c r="P124" s="144">
        <f>P125+P138</f>
        <v>0</v>
      </c>
      <c r="Q124" s="143"/>
      <c r="R124" s="144">
        <f>R125+R138</f>
        <v>0</v>
      </c>
      <c r="S124" s="143"/>
      <c r="T124" s="145">
        <f>T125+T138</f>
        <v>0</v>
      </c>
      <c r="AR124" s="138" t="s">
        <v>227</v>
      </c>
      <c r="AT124" s="146" t="s">
        <v>75</v>
      </c>
      <c r="AU124" s="146" t="s">
        <v>76</v>
      </c>
      <c r="AY124" s="138" t="s">
        <v>211</v>
      </c>
      <c r="BK124" s="147">
        <f>BK125+BK138</f>
        <v>0</v>
      </c>
    </row>
    <row r="125" spans="1:65" s="12" customFormat="1" ht="23" customHeight="1">
      <c r="B125" s="137"/>
      <c r="D125" s="138" t="s">
        <v>75</v>
      </c>
      <c r="E125" s="148" t="s">
        <v>1482</v>
      </c>
      <c r="F125" s="148" t="s">
        <v>2020</v>
      </c>
      <c r="I125" s="140"/>
      <c r="J125" s="149">
        <f>BK125</f>
        <v>0</v>
      </c>
      <c r="L125" s="137"/>
      <c r="M125" s="142"/>
      <c r="N125" s="143"/>
      <c r="O125" s="143"/>
      <c r="P125" s="144">
        <f>SUM(P126:P137)</f>
        <v>0</v>
      </c>
      <c r="Q125" s="143"/>
      <c r="R125" s="144">
        <f>SUM(R126:R137)</f>
        <v>0</v>
      </c>
      <c r="S125" s="143"/>
      <c r="T125" s="145">
        <f>SUM(T126:T137)</f>
        <v>0</v>
      </c>
      <c r="AR125" s="138" t="s">
        <v>83</v>
      </c>
      <c r="AT125" s="146" t="s">
        <v>75</v>
      </c>
      <c r="AU125" s="146" t="s">
        <v>83</v>
      </c>
      <c r="AY125" s="138" t="s">
        <v>211</v>
      </c>
      <c r="BK125" s="147">
        <f>SUM(BK126:BK137)</f>
        <v>0</v>
      </c>
    </row>
    <row r="126" spans="1:65" s="2" customFormat="1" ht="38" customHeight="1">
      <c r="A126" s="32"/>
      <c r="B126" s="150"/>
      <c r="C126" s="151" t="s">
        <v>83</v>
      </c>
      <c r="D126" s="151" t="s">
        <v>213</v>
      </c>
      <c r="E126" s="152" t="s">
        <v>2021</v>
      </c>
      <c r="F126" s="153" t="s">
        <v>2022</v>
      </c>
      <c r="G126" s="154" t="s">
        <v>135</v>
      </c>
      <c r="H126" s="155">
        <v>1</v>
      </c>
      <c r="I126" s="156"/>
      <c r="J126" s="155">
        <f t="shared" ref="J126:J137" si="0">ROUND(I126*H126,3)</f>
        <v>0</v>
      </c>
      <c r="K126" s="157"/>
      <c r="L126" s="33"/>
      <c r="M126" s="158" t="s">
        <v>1</v>
      </c>
      <c r="N126" s="159" t="s">
        <v>42</v>
      </c>
      <c r="O126" s="58"/>
      <c r="P126" s="160">
        <f t="shared" ref="P126:P137" si="1">O126*H126</f>
        <v>0</v>
      </c>
      <c r="Q126" s="160">
        <v>0</v>
      </c>
      <c r="R126" s="160">
        <f t="shared" ref="R126:R137" si="2">Q126*H126</f>
        <v>0</v>
      </c>
      <c r="S126" s="160">
        <v>0</v>
      </c>
      <c r="T126" s="161">
        <f t="shared" ref="T126:T137" si="3"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62" t="s">
        <v>315</v>
      </c>
      <c r="AT126" s="162" t="s">
        <v>213</v>
      </c>
      <c r="AU126" s="162" t="s">
        <v>89</v>
      </c>
      <c r="AY126" s="17" t="s">
        <v>211</v>
      </c>
      <c r="BE126" s="163">
        <f t="shared" ref="BE126:BE137" si="4">IF(N126="základná",J126,0)</f>
        <v>0</v>
      </c>
      <c r="BF126" s="163">
        <f t="shared" ref="BF126:BF137" si="5">IF(N126="znížená",J126,0)</f>
        <v>0</v>
      </c>
      <c r="BG126" s="163">
        <f t="shared" ref="BG126:BG137" si="6">IF(N126="zákl. prenesená",J126,0)</f>
        <v>0</v>
      </c>
      <c r="BH126" s="163">
        <f t="shared" ref="BH126:BH137" si="7">IF(N126="zníž. prenesená",J126,0)</f>
        <v>0</v>
      </c>
      <c r="BI126" s="163">
        <f t="shared" ref="BI126:BI137" si="8">IF(N126="nulová",J126,0)</f>
        <v>0</v>
      </c>
      <c r="BJ126" s="17" t="s">
        <v>89</v>
      </c>
      <c r="BK126" s="164">
        <f t="shared" ref="BK126:BK137" si="9">ROUND(I126*H126,3)</f>
        <v>0</v>
      </c>
      <c r="BL126" s="17" t="s">
        <v>315</v>
      </c>
      <c r="BM126" s="162" t="s">
        <v>89</v>
      </c>
    </row>
    <row r="127" spans="1:65" s="2" customFormat="1" ht="14.5" customHeight="1">
      <c r="A127" s="32"/>
      <c r="B127" s="150"/>
      <c r="C127" s="151" t="s">
        <v>89</v>
      </c>
      <c r="D127" s="151" t="s">
        <v>213</v>
      </c>
      <c r="E127" s="152" t="s">
        <v>2023</v>
      </c>
      <c r="F127" s="153" t="s">
        <v>2024</v>
      </c>
      <c r="G127" s="154" t="s">
        <v>2025</v>
      </c>
      <c r="H127" s="155">
        <v>1</v>
      </c>
      <c r="I127" s="156"/>
      <c r="J127" s="155">
        <f t="shared" si="0"/>
        <v>0</v>
      </c>
      <c r="K127" s="157"/>
      <c r="L127" s="33"/>
      <c r="M127" s="158" t="s">
        <v>1</v>
      </c>
      <c r="N127" s="159" t="s">
        <v>42</v>
      </c>
      <c r="O127" s="58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62" t="s">
        <v>315</v>
      </c>
      <c r="AT127" s="162" t="s">
        <v>213</v>
      </c>
      <c r="AU127" s="162" t="s">
        <v>89</v>
      </c>
      <c r="AY127" s="17" t="s">
        <v>211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7" t="s">
        <v>89</v>
      </c>
      <c r="BK127" s="164">
        <f t="shared" si="9"/>
        <v>0</v>
      </c>
      <c r="BL127" s="17" t="s">
        <v>315</v>
      </c>
      <c r="BM127" s="162" t="s">
        <v>2026</v>
      </c>
    </row>
    <row r="128" spans="1:65" s="2" customFormat="1" ht="14.5" customHeight="1">
      <c r="A128" s="32"/>
      <c r="B128" s="150"/>
      <c r="C128" s="151" t="s">
        <v>227</v>
      </c>
      <c r="D128" s="151" t="s">
        <v>213</v>
      </c>
      <c r="E128" s="152" t="s">
        <v>2027</v>
      </c>
      <c r="F128" s="153" t="s">
        <v>2028</v>
      </c>
      <c r="G128" s="154" t="s">
        <v>135</v>
      </c>
      <c r="H128" s="155">
        <v>1</v>
      </c>
      <c r="I128" s="156"/>
      <c r="J128" s="155">
        <f t="shared" si="0"/>
        <v>0</v>
      </c>
      <c r="K128" s="157"/>
      <c r="L128" s="33"/>
      <c r="M128" s="158" t="s">
        <v>1</v>
      </c>
      <c r="N128" s="159" t="s">
        <v>42</v>
      </c>
      <c r="O128" s="58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2" t="s">
        <v>315</v>
      </c>
      <c r="AT128" s="162" t="s">
        <v>213</v>
      </c>
      <c r="AU128" s="162" t="s">
        <v>89</v>
      </c>
      <c r="AY128" s="17" t="s">
        <v>211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7" t="s">
        <v>89</v>
      </c>
      <c r="BK128" s="164">
        <f t="shared" si="9"/>
        <v>0</v>
      </c>
      <c r="BL128" s="17" t="s">
        <v>315</v>
      </c>
      <c r="BM128" s="162" t="s">
        <v>217</v>
      </c>
    </row>
    <row r="129" spans="1:65" s="2" customFormat="1" ht="14.5" customHeight="1">
      <c r="A129" s="32"/>
      <c r="B129" s="150"/>
      <c r="C129" s="151" t="s">
        <v>217</v>
      </c>
      <c r="D129" s="151" t="s">
        <v>213</v>
      </c>
      <c r="E129" s="152" t="s">
        <v>2029</v>
      </c>
      <c r="F129" s="153" t="s">
        <v>2030</v>
      </c>
      <c r="G129" s="154" t="s">
        <v>135</v>
      </c>
      <c r="H129" s="155">
        <v>5</v>
      </c>
      <c r="I129" s="156"/>
      <c r="J129" s="155">
        <f t="shared" si="0"/>
        <v>0</v>
      </c>
      <c r="K129" s="157"/>
      <c r="L129" s="33"/>
      <c r="M129" s="158" t="s">
        <v>1</v>
      </c>
      <c r="N129" s="159" t="s">
        <v>42</v>
      </c>
      <c r="O129" s="58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62" t="s">
        <v>315</v>
      </c>
      <c r="AT129" s="162" t="s">
        <v>213</v>
      </c>
      <c r="AU129" s="162" t="s">
        <v>89</v>
      </c>
      <c r="AY129" s="17" t="s">
        <v>211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7" t="s">
        <v>89</v>
      </c>
      <c r="BK129" s="164">
        <f t="shared" si="9"/>
        <v>0</v>
      </c>
      <c r="BL129" s="17" t="s">
        <v>315</v>
      </c>
      <c r="BM129" s="162" t="s">
        <v>249</v>
      </c>
    </row>
    <row r="130" spans="1:65" s="2" customFormat="1" ht="14.5" customHeight="1">
      <c r="A130" s="32"/>
      <c r="B130" s="150"/>
      <c r="C130" s="151" t="s">
        <v>244</v>
      </c>
      <c r="D130" s="151" t="s">
        <v>213</v>
      </c>
      <c r="E130" s="152" t="s">
        <v>2031</v>
      </c>
      <c r="F130" s="153" t="s">
        <v>2032</v>
      </c>
      <c r="G130" s="154" t="s">
        <v>135</v>
      </c>
      <c r="H130" s="155">
        <v>4</v>
      </c>
      <c r="I130" s="156"/>
      <c r="J130" s="155">
        <f t="shared" si="0"/>
        <v>0</v>
      </c>
      <c r="K130" s="157"/>
      <c r="L130" s="33"/>
      <c r="M130" s="158" t="s">
        <v>1</v>
      </c>
      <c r="N130" s="159" t="s">
        <v>42</v>
      </c>
      <c r="O130" s="58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2" t="s">
        <v>315</v>
      </c>
      <c r="AT130" s="162" t="s">
        <v>213</v>
      </c>
      <c r="AU130" s="162" t="s">
        <v>89</v>
      </c>
      <c r="AY130" s="17" t="s">
        <v>211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7" t="s">
        <v>89</v>
      </c>
      <c r="BK130" s="164">
        <f t="shared" si="9"/>
        <v>0</v>
      </c>
      <c r="BL130" s="17" t="s">
        <v>315</v>
      </c>
      <c r="BM130" s="162" t="s">
        <v>140</v>
      </c>
    </row>
    <row r="131" spans="1:65" s="2" customFormat="1" ht="14.5" customHeight="1">
      <c r="A131" s="32"/>
      <c r="B131" s="150"/>
      <c r="C131" s="151" t="s">
        <v>249</v>
      </c>
      <c r="D131" s="151" t="s">
        <v>213</v>
      </c>
      <c r="E131" s="152" t="s">
        <v>2033</v>
      </c>
      <c r="F131" s="153" t="s">
        <v>2034</v>
      </c>
      <c r="G131" s="154" t="s">
        <v>135</v>
      </c>
      <c r="H131" s="155">
        <v>2</v>
      </c>
      <c r="I131" s="156"/>
      <c r="J131" s="155">
        <f t="shared" si="0"/>
        <v>0</v>
      </c>
      <c r="K131" s="157"/>
      <c r="L131" s="33"/>
      <c r="M131" s="158" t="s">
        <v>1</v>
      </c>
      <c r="N131" s="159" t="s">
        <v>42</v>
      </c>
      <c r="O131" s="58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2" t="s">
        <v>315</v>
      </c>
      <c r="AT131" s="162" t="s">
        <v>213</v>
      </c>
      <c r="AU131" s="162" t="s">
        <v>89</v>
      </c>
      <c r="AY131" s="17" t="s">
        <v>211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7" t="s">
        <v>89</v>
      </c>
      <c r="BK131" s="164">
        <f t="shared" si="9"/>
        <v>0</v>
      </c>
      <c r="BL131" s="17" t="s">
        <v>315</v>
      </c>
      <c r="BM131" s="162" t="s">
        <v>269</v>
      </c>
    </row>
    <row r="132" spans="1:65" s="2" customFormat="1" ht="14.5" customHeight="1">
      <c r="A132" s="32"/>
      <c r="B132" s="150"/>
      <c r="C132" s="151" t="s">
        <v>254</v>
      </c>
      <c r="D132" s="151" t="s">
        <v>213</v>
      </c>
      <c r="E132" s="152" t="s">
        <v>2035</v>
      </c>
      <c r="F132" s="153" t="s">
        <v>2036</v>
      </c>
      <c r="G132" s="154" t="s">
        <v>135</v>
      </c>
      <c r="H132" s="155">
        <v>3</v>
      </c>
      <c r="I132" s="156"/>
      <c r="J132" s="155">
        <f t="shared" si="0"/>
        <v>0</v>
      </c>
      <c r="K132" s="157"/>
      <c r="L132" s="33"/>
      <c r="M132" s="158" t="s">
        <v>1</v>
      </c>
      <c r="N132" s="159" t="s">
        <v>42</v>
      </c>
      <c r="O132" s="58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2" t="s">
        <v>315</v>
      </c>
      <c r="AT132" s="162" t="s">
        <v>213</v>
      </c>
      <c r="AU132" s="162" t="s">
        <v>89</v>
      </c>
      <c r="AY132" s="17" t="s">
        <v>211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7" t="s">
        <v>89</v>
      </c>
      <c r="BK132" s="164">
        <f t="shared" si="9"/>
        <v>0</v>
      </c>
      <c r="BL132" s="17" t="s">
        <v>315</v>
      </c>
      <c r="BM132" s="162" t="s">
        <v>279</v>
      </c>
    </row>
    <row r="133" spans="1:65" s="2" customFormat="1" ht="14.5" customHeight="1">
      <c r="A133" s="32"/>
      <c r="B133" s="150"/>
      <c r="C133" s="151" t="s">
        <v>140</v>
      </c>
      <c r="D133" s="151" t="s">
        <v>213</v>
      </c>
      <c r="E133" s="152" t="s">
        <v>2037</v>
      </c>
      <c r="F133" s="153" t="s">
        <v>2038</v>
      </c>
      <c r="G133" s="154" t="s">
        <v>2039</v>
      </c>
      <c r="H133" s="155">
        <v>12</v>
      </c>
      <c r="I133" s="156"/>
      <c r="J133" s="155">
        <f t="shared" si="0"/>
        <v>0</v>
      </c>
      <c r="K133" s="157"/>
      <c r="L133" s="33"/>
      <c r="M133" s="158" t="s">
        <v>1</v>
      </c>
      <c r="N133" s="159" t="s">
        <v>42</v>
      </c>
      <c r="O133" s="58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62" t="s">
        <v>315</v>
      </c>
      <c r="AT133" s="162" t="s">
        <v>213</v>
      </c>
      <c r="AU133" s="162" t="s">
        <v>89</v>
      </c>
      <c r="AY133" s="17" t="s">
        <v>211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7" t="s">
        <v>89</v>
      </c>
      <c r="BK133" s="164">
        <f t="shared" si="9"/>
        <v>0</v>
      </c>
      <c r="BL133" s="17" t="s">
        <v>315</v>
      </c>
      <c r="BM133" s="162" t="s">
        <v>301</v>
      </c>
    </row>
    <row r="134" spans="1:65" s="2" customFormat="1" ht="14.5" customHeight="1">
      <c r="A134" s="32"/>
      <c r="B134" s="150"/>
      <c r="C134" s="151" t="s">
        <v>264</v>
      </c>
      <c r="D134" s="151" t="s">
        <v>213</v>
      </c>
      <c r="E134" s="152" t="s">
        <v>2040</v>
      </c>
      <c r="F134" s="153" t="s">
        <v>2041</v>
      </c>
      <c r="G134" s="154" t="s">
        <v>2039</v>
      </c>
      <c r="H134" s="155">
        <v>3</v>
      </c>
      <c r="I134" s="156"/>
      <c r="J134" s="155">
        <f t="shared" si="0"/>
        <v>0</v>
      </c>
      <c r="K134" s="157"/>
      <c r="L134" s="33"/>
      <c r="M134" s="158" t="s">
        <v>1</v>
      </c>
      <c r="N134" s="159" t="s">
        <v>42</v>
      </c>
      <c r="O134" s="58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2" t="s">
        <v>315</v>
      </c>
      <c r="AT134" s="162" t="s">
        <v>213</v>
      </c>
      <c r="AU134" s="162" t="s">
        <v>89</v>
      </c>
      <c r="AY134" s="17" t="s">
        <v>211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7" t="s">
        <v>89</v>
      </c>
      <c r="BK134" s="164">
        <f t="shared" si="9"/>
        <v>0</v>
      </c>
      <c r="BL134" s="17" t="s">
        <v>315</v>
      </c>
      <c r="BM134" s="162" t="s">
        <v>315</v>
      </c>
    </row>
    <row r="135" spans="1:65" s="2" customFormat="1" ht="14.5" customHeight="1">
      <c r="A135" s="32"/>
      <c r="B135" s="150"/>
      <c r="C135" s="151" t="s">
        <v>269</v>
      </c>
      <c r="D135" s="151" t="s">
        <v>213</v>
      </c>
      <c r="E135" s="152" t="s">
        <v>2042</v>
      </c>
      <c r="F135" s="153" t="s">
        <v>2043</v>
      </c>
      <c r="G135" s="154" t="s">
        <v>2039</v>
      </c>
      <c r="H135" s="155">
        <v>10</v>
      </c>
      <c r="I135" s="156"/>
      <c r="J135" s="155">
        <f t="shared" si="0"/>
        <v>0</v>
      </c>
      <c r="K135" s="157"/>
      <c r="L135" s="33"/>
      <c r="M135" s="158" t="s">
        <v>1</v>
      </c>
      <c r="N135" s="159" t="s">
        <v>42</v>
      </c>
      <c r="O135" s="58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2" t="s">
        <v>315</v>
      </c>
      <c r="AT135" s="162" t="s">
        <v>213</v>
      </c>
      <c r="AU135" s="162" t="s">
        <v>89</v>
      </c>
      <c r="AY135" s="17" t="s">
        <v>211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7" t="s">
        <v>89</v>
      </c>
      <c r="BK135" s="164">
        <f t="shared" si="9"/>
        <v>0</v>
      </c>
      <c r="BL135" s="17" t="s">
        <v>315</v>
      </c>
      <c r="BM135" s="162" t="s">
        <v>324</v>
      </c>
    </row>
    <row r="136" spans="1:65" s="2" customFormat="1" ht="14.5" customHeight="1">
      <c r="A136" s="32"/>
      <c r="B136" s="150"/>
      <c r="C136" s="151" t="s">
        <v>273</v>
      </c>
      <c r="D136" s="151" t="s">
        <v>213</v>
      </c>
      <c r="E136" s="152" t="s">
        <v>2044</v>
      </c>
      <c r="F136" s="153" t="s">
        <v>2045</v>
      </c>
      <c r="G136" s="154" t="s">
        <v>2039</v>
      </c>
      <c r="H136" s="155">
        <v>5</v>
      </c>
      <c r="I136" s="156"/>
      <c r="J136" s="155">
        <f t="shared" si="0"/>
        <v>0</v>
      </c>
      <c r="K136" s="157"/>
      <c r="L136" s="33"/>
      <c r="M136" s="158" t="s">
        <v>1</v>
      </c>
      <c r="N136" s="159" t="s">
        <v>42</v>
      </c>
      <c r="O136" s="58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2" t="s">
        <v>315</v>
      </c>
      <c r="AT136" s="162" t="s">
        <v>213</v>
      </c>
      <c r="AU136" s="162" t="s">
        <v>89</v>
      </c>
      <c r="AY136" s="17" t="s">
        <v>211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7" t="s">
        <v>89</v>
      </c>
      <c r="BK136" s="164">
        <f t="shared" si="9"/>
        <v>0</v>
      </c>
      <c r="BL136" s="17" t="s">
        <v>315</v>
      </c>
      <c r="BM136" s="162" t="s">
        <v>7</v>
      </c>
    </row>
    <row r="137" spans="1:65" s="2" customFormat="1" ht="14.5" customHeight="1">
      <c r="A137" s="32"/>
      <c r="B137" s="150"/>
      <c r="C137" s="151" t="s">
        <v>279</v>
      </c>
      <c r="D137" s="151" t="s">
        <v>213</v>
      </c>
      <c r="E137" s="152" t="s">
        <v>2046</v>
      </c>
      <c r="F137" s="153" t="s">
        <v>2047</v>
      </c>
      <c r="G137" s="154" t="s">
        <v>216</v>
      </c>
      <c r="H137" s="155">
        <v>2</v>
      </c>
      <c r="I137" s="156"/>
      <c r="J137" s="155">
        <f t="shared" si="0"/>
        <v>0</v>
      </c>
      <c r="K137" s="157"/>
      <c r="L137" s="33"/>
      <c r="M137" s="158" t="s">
        <v>1</v>
      </c>
      <c r="N137" s="159" t="s">
        <v>42</v>
      </c>
      <c r="O137" s="58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2" t="s">
        <v>315</v>
      </c>
      <c r="AT137" s="162" t="s">
        <v>213</v>
      </c>
      <c r="AU137" s="162" t="s">
        <v>89</v>
      </c>
      <c r="AY137" s="17" t="s">
        <v>211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7" t="s">
        <v>89</v>
      </c>
      <c r="BK137" s="164">
        <f t="shared" si="9"/>
        <v>0</v>
      </c>
      <c r="BL137" s="17" t="s">
        <v>315</v>
      </c>
      <c r="BM137" s="162" t="s">
        <v>351</v>
      </c>
    </row>
    <row r="138" spans="1:65" s="12" customFormat="1" ht="23" customHeight="1">
      <c r="B138" s="137"/>
      <c r="D138" s="138" t="s">
        <v>75</v>
      </c>
      <c r="E138" s="148" t="s">
        <v>1509</v>
      </c>
      <c r="F138" s="148" t="s">
        <v>2048</v>
      </c>
      <c r="I138" s="140"/>
      <c r="J138" s="149">
        <f>BK138</f>
        <v>0</v>
      </c>
      <c r="L138" s="137"/>
      <c r="M138" s="142"/>
      <c r="N138" s="143"/>
      <c r="O138" s="143"/>
      <c r="P138" s="144">
        <f>SUM(P139:P140)</f>
        <v>0</v>
      </c>
      <c r="Q138" s="143"/>
      <c r="R138" s="144">
        <f>SUM(R139:R140)</f>
        <v>0</v>
      </c>
      <c r="S138" s="143"/>
      <c r="T138" s="145">
        <f>SUM(T139:T140)</f>
        <v>0</v>
      </c>
      <c r="AR138" s="138" t="s">
        <v>83</v>
      </c>
      <c r="AT138" s="146" t="s">
        <v>75</v>
      </c>
      <c r="AU138" s="146" t="s">
        <v>83</v>
      </c>
      <c r="AY138" s="138" t="s">
        <v>211</v>
      </c>
      <c r="BK138" s="147">
        <f>SUM(BK139:BK140)</f>
        <v>0</v>
      </c>
    </row>
    <row r="139" spans="1:65" s="2" customFormat="1" ht="14.5" customHeight="1">
      <c r="A139" s="32"/>
      <c r="B139" s="150"/>
      <c r="C139" s="151" t="s">
        <v>295</v>
      </c>
      <c r="D139" s="151" t="s">
        <v>213</v>
      </c>
      <c r="E139" s="152" t="s">
        <v>2049</v>
      </c>
      <c r="F139" s="153" t="s">
        <v>2050</v>
      </c>
      <c r="G139" s="154" t="s">
        <v>2025</v>
      </c>
      <c r="H139" s="155">
        <v>1</v>
      </c>
      <c r="I139" s="156"/>
      <c r="J139" s="155">
        <f>ROUND(I139*H139,3)</f>
        <v>0</v>
      </c>
      <c r="K139" s="157"/>
      <c r="L139" s="33"/>
      <c r="M139" s="158" t="s">
        <v>1</v>
      </c>
      <c r="N139" s="159" t="s">
        <v>42</v>
      </c>
      <c r="O139" s="58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2" t="s">
        <v>315</v>
      </c>
      <c r="AT139" s="162" t="s">
        <v>213</v>
      </c>
      <c r="AU139" s="162" t="s">
        <v>89</v>
      </c>
      <c r="AY139" s="17" t="s">
        <v>211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7" t="s">
        <v>89</v>
      </c>
      <c r="BK139" s="164">
        <f>ROUND(I139*H139,3)</f>
        <v>0</v>
      </c>
      <c r="BL139" s="17" t="s">
        <v>315</v>
      </c>
      <c r="BM139" s="162" t="s">
        <v>360</v>
      </c>
    </row>
    <row r="140" spans="1:65" s="2" customFormat="1" ht="14.5" customHeight="1">
      <c r="A140" s="32"/>
      <c r="B140" s="150"/>
      <c r="C140" s="151" t="s">
        <v>301</v>
      </c>
      <c r="D140" s="151" t="s">
        <v>213</v>
      </c>
      <c r="E140" s="152" t="s">
        <v>2051</v>
      </c>
      <c r="F140" s="153" t="s">
        <v>2052</v>
      </c>
      <c r="G140" s="154" t="s">
        <v>2025</v>
      </c>
      <c r="H140" s="155">
        <v>1</v>
      </c>
      <c r="I140" s="156"/>
      <c r="J140" s="155">
        <f>ROUND(I140*H140,3)</f>
        <v>0</v>
      </c>
      <c r="K140" s="157"/>
      <c r="L140" s="33"/>
      <c r="M140" s="199" t="s">
        <v>1</v>
      </c>
      <c r="N140" s="200" t="s">
        <v>42</v>
      </c>
      <c r="O140" s="201"/>
      <c r="P140" s="202">
        <f>O140*H140</f>
        <v>0</v>
      </c>
      <c r="Q140" s="202">
        <v>0</v>
      </c>
      <c r="R140" s="202">
        <f>Q140*H140</f>
        <v>0</v>
      </c>
      <c r="S140" s="202">
        <v>0</v>
      </c>
      <c r="T140" s="203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2" t="s">
        <v>315</v>
      </c>
      <c r="AT140" s="162" t="s">
        <v>213</v>
      </c>
      <c r="AU140" s="162" t="s">
        <v>89</v>
      </c>
      <c r="AY140" s="17" t="s">
        <v>211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7" t="s">
        <v>89</v>
      </c>
      <c r="BK140" s="164">
        <f>ROUND(I140*H140,3)</f>
        <v>0</v>
      </c>
      <c r="BL140" s="17" t="s">
        <v>315</v>
      </c>
      <c r="BM140" s="162" t="s">
        <v>382</v>
      </c>
    </row>
    <row r="141" spans="1:65" s="2" customFormat="1" ht="7" customHeight="1">
      <c r="A141" s="32"/>
      <c r="B141" s="47"/>
      <c r="C141" s="48"/>
      <c r="D141" s="48"/>
      <c r="E141" s="48"/>
      <c r="F141" s="48"/>
      <c r="G141" s="48"/>
      <c r="H141" s="48"/>
      <c r="I141" s="48"/>
      <c r="J141" s="48"/>
      <c r="K141" s="48"/>
      <c r="L141" s="33"/>
      <c r="M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</sheetData>
  <autoFilter ref="C122:K140" xr:uid="{00000000-0009-0000-0000-000005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84"/>
  <sheetViews>
    <sheetView showGridLines="0" workbookViewId="0"/>
  </sheetViews>
  <sheetFormatPr baseColWidth="10" defaultColWidth="8.75" defaultRowHeight="11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56" s="1" customFormat="1" ht="37" customHeight="1">
      <c r="L2" s="217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106</v>
      </c>
      <c r="AZ2" s="98" t="s">
        <v>107</v>
      </c>
      <c r="BA2" s="98" t="s">
        <v>1</v>
      </c>
      <c r="BB2" s="98" t="s">
        <v>1</v>
      </c>
      <c r="BC2" s="98" t="s">
        <v>2053</v>
      </c>
      <c r="BD2" s="98" t="s">
        <v>89</v>
      </c>
    </row>
    <row r="3" spans="1:56" s="1" customFormat="1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  <c r="AZ3" s="98" t="s">
        <v>2054</v>
      </c>
      <c r="BA3" s="98" t="s">
        <v>1</v>
      </c>
      <c r="BB3" s="98" t="s">
        <v>1</v>
      </c>
      <c r="BC3" s="98" t="s">
        <v>2055</v>
      </c>
      <c r="BD3" s="98" t="s">
        <v>89</v>
      </c>
    </row>
    <row r="4" spans="1:56" s="1" customFormat="1" ht="25" customHeight="1">
      <c r="B4" s="20"/>
      <c r="D4" s="21" t="s">
        <v>111</v>
      </c>
      <c r="L4" s="20"/>
      <c r="M4" s="99" t="s">
        <v>9</v>
      </c>
      <c r="AT4" s="17" t="s">
        <v>3</v>
      </c>
      <c r="AZ4" s="98" t="s">
        <v>2056</v>
      </c>
      <c r="BA4" s="98" t="s">
        <v>1</v>
      </c>
      <c r="BB4" s="98" t="s">
        <v>1</v>
      </c>
      <c r="BC4" s="98" t="s">
        <v>2057</v>
      </c>
      <c r="BD4" s="98" t="s">
        <v>89</v>
      </c>
    </row>
    <row r="5" spans="1:56" s="1" customFormat="1" ht="7" customHeight="1">
      <c r="B5" s="20"/>
      <c r="L5" s="20"/>
      <c r="AZ5" s="98" t="s">
        <v>2058</v>
      </c>
      <c r="BA5" s="98" t="s">
        <v>1</v>
      </c>
      <c r="BB5" s="98" t="s">
        <v>1</v>
      </c>
      <c r="BC5" s="98" t="s">
        <v>2059</v>
      </c>
      <c r="BD5" s="98" t="s">
        <v>89</v>
      </c>
    </row>
    <row r="6" spans="1:56" s="1" customFormat="1" ht="12" customHeight="1">
      <c r="B6" s="20"/>
      <c r="D6" s="27" t="s">
        <v>14</v>
      </c>
      <c r="L6" s="20"/>
      <c r="AZ6" s="98" t="s">
        <v>109</v>
      </c>
      <c r="BA6" s="98" t="s">
        <v>1</v>
      </c>
      <c r="BB6" s="98" t="s">
        <v>1</v>
      </c>
      <c r="BC6" s="98" t="s">
        <v>2060</v>
      </c>
      <c r="BD6" s="98" t="s">
        <v>89</v>
      </c>
    </row>
    <row r="7" spans="1:56" s="1" customFormat="1" ht="16.5" customHeight="1">
      <c r="B7" s="20"/>
      <c r="E7" s="261" t="str">
        <f>'Rekapitulácia stavby'!K6</f>
        <v>Základná škola s materskou školou Ružindol</v>
      </c>
      <c r="F7" s="262"/>
      <c r="G7" s="262"/>
      <c r="H7" s="262"/>
      <c r="L7" s="20"/>
    </row>
    <row r="8" spans="1:56" s="2" customFormat="1" ht="12" customHeight="1">
      <c r="A8" s="32"/>
      <c r="B8" s="33"/>
      <c r="C8" s="32"/>
      <c r="D8" s="27" t="s">
        <v>120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56" s="2" customFormat="1" ht="16.5" customHeight="1">
      <c r="A9" s="32"/>
      <c r="B9" s="33"/>
      <c r="C9" s="32"/>
      <c r="D9" s="32"/>
      <c r="E9" s="251" t="s">
        <v>2061</v>
      </c>
      <c r="F9" s="260"/>
      <c r="G9" s="260"/>
      <c r="H9" s="260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5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5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27" t="s">
        <v>17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5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27" t="s">
        <v>20</v>
      </c>
      <c r="J12" s="55" t="str">
        <f>'Rekapitulácia stavby'!AN8</f>
        <v>12. 10. 2020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56" s="2" customFormat="1" ht="11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5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5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56" s="2" customFormat="1" ht="7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3" t="str">
        <f>'Rekapitulácia stavby'!E14</f>
        <v>Vyplň údaj</v>
      </c>
      <c r="F18" s="229"/>
      <c r="G18" s="229"/>
      <c r="H18" s="229"/>
      <c r="I18" s="27" t="s">
        <v>25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7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7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32</v>
      </c>
      <c r="E23" s="32"/>
      <c r="F23" s="32"/>
      <c r="G23" s="32"/>
      <c r="H23" s="32"/>
      <c r="I23" s="27" t="s">
        <v>23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33</v>
      </c>
      <c r="F24" s="32"/>
      <c r="G24" s="32"/>
      <c r="H24" s="32"/>
      <c r="I24" s="27" t="s">
        <v>25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7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34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00"/>
      <c r="B27" s="101"/>
      <c r="C27" s="100"/>
      <c r="D27" s="100"/>
      <c r="E27" s="233" t="s">
        <v>1</v>
      </c>
      <c r="F27" s="233"/>
      <c r="G27" s="233"/>
      <c r="H27" s="233"/>
      <c r="I27" s="100"/>
      <c r="J27" s="100"/>
      <c r="K27" s="100"/>
      <c r="L27" s="102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</row>
    <row r="28" spans="1:31" s="2" customFormat="1" ht="7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7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25" customHeight="1">
      <c r="A30" s="32"/>
      <c r="B30" s="33"/>
      <c r="C30" s="32"/>
      <c r="D30" s="103" t="s">
        <v>36</v>
      </c>
      <c r="E30" s="32"/>
      <c r="F30" s="32"/>
      <c r="G30" s="32"/>
      <c r="H30" s="32"/>
      <c r="I30" s="32"/>
      <c r="J30" s="71">
        <f>ROUND(J124,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7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5" customHeight="1">
      <c r="A32" s="32"/>
      <c r="B32" s="33"/>
      <c r="C32" s="32"/>
      <c r="D32" s="32"/>
      <c r="E32" s="32"/>
      <c r="F32" s="36" t="s">
        <v>38</v>
      </c>
      <c r="G32" s="32"/>
      <c r="H32" s="32"/>
      <c r="I32" s="36" t="s">
        <v>37</v>
      </c>
      <c r="J32" s="36" t="s">
        <v>39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5" customHeight="1">
      <c r="A33" s="32"/>
      <c r="B33" s="33"/>
      <c r="C33" s="32"/>
      <c r="D33" s="104" t="s">
        <v>40</v>
      </c>
      <c r="E33" s="27" t="s">
        <v>41</v>
      </c>
      <c r="F33" s="105">
        <f>ROUND((SUM(BE124:BE183)),  2)</f>
        <v>0</v>
      </c>
      <c r="G33" s="32"/>
      <c r="H33" s="32"/>
      <c r="I33" s="106">
        <v>0.2</v>
      </c>
      <c r="J33" s="105">
        <f>ROUND(((SUM(BE124:BE183))*I33),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5" customHeight="1">
      <c r="A34" s="32"/>
      <c r="B34" s="33"/>
      <c r="C34" s="32"/>
      <c r="D34" s="32"/>
      <c r="E34" s="27" t="s">
        <v>42</v>
      </c>
      <c r="F34" s="105">
        <f>ROUND((SUM(BF124:BF183)),  2)</f>
        <v>0</v>
      </c>
      <c r="G34" s="32"/>
      <c r="H34" s="32"/>
      <c r="I34" s="106">
        <v>0.2</v>
      </c>
      <c r="J34" s="105">
        <f>ROUND(((SUM(BF124:BF183))*I34),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5" hidden="1" customHeight="1">
      <c r="A35" s="32"/>
      <c r="B35" s="33"/>
      <c r="C35" s="32"/>
      <c r="D35" s="32"/>
      <c r="E35" s="27" t="s">
        <v>43</v>
      </c>
      <c r="F35" s="105">
        <f>ROUND((SUM(BG124:BG183)),  2)</f>
        <v>0</v>
      </c>
      <c r="G35" s="32"/>
      <c r="H35" s="32"/>
      <c r="I35" s="106">
        <v>0.2</v>
      </c>
      <c r="J35" s="105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5" hidden="1" customHeight="1">
      <c r="A36" s="32"/>
      <c r="B36" s="33"/>
      <c r="C36" s="32"/>
      <c r="D36" s="32"/>
      <c r="E36" s="27" t="s">
        <v>44</v>
      </c>
      <c r="F36" s="105">
        <f>ROUND((SUM(BH124:BH183)),  2)</f>
        <v>0</v>
      </c>
      <c r="G36" s="32"/>
      <c r="H36" s="32"/>
      <c r="I36" s="106">
        <v>0.2</v>
      </c>
      <c r="J36" s="105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5" hidden="1" customHeight="1">
      <c r="A37" s="32"/>
      <c r="B37" s="33"/>
      <c r="C37" s="32"/>
      <c r="D37" s="32"/>
      <c r="E37" s="27" t="s">
        <v>45</v>
      </c>
      <c r="F37" s="105">
        <f>ROUND((SUM(BI124:BI183)),  2)</f>
        <v>0</v>
      </c>
      <c r="G37" s="32"/>
      <c r="H37" s="32"/>
      <c r="I37" s="106">
        <v>0</v>
      </c>
      <c r="J37" s="105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7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25" customHeight="1">
      <c r="A39" s="32"/>
      <c r="B39" s="33"/>
      <c r="C39" s="107"/>
      <c r="D39" s="108" t="s">
        <v>46</v>
      </c>
      <c r="E39" s="60"/>
      <c r="F39" s="60"/>
      <c r="G39" s="109" t="s">
        <v>47</v>
      </c>
      <c r="H39" s="110" t="s">
        <v>48</v>
      </c>
      <c r="I39" s="60"/>
      <c r="J39" s="111">
        <f>SUM(J30:J37)</f>
        <v>0</v>
      </c>
      <c r="K39" s="11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5" customHeight="1">
      <c r="B41" s="20"/>
      <c r="L41" s="20"/>
    </row>
    <row r="42" spans="1:31" s="1" customFormat="1" ht="14.5" customHeight="1">
      <c r="B42" s="20"/>
      <c r="L42" s="20"/>
    </row>
    <row r="43" spans="1:31" s="1" customFormat="1" ht="14.5" customHeight="1">
      <c r="B43" s="20"/>
      <c r="L43" s="20"/>
    </row>
    <row r="44" spans="1:31" s="1" customFormat="1" ht="14.5" customHeight="1">
      <c r="B44" s="20"/>
      <c r="L44" s="20"/>
    </row>
    <row r="45" spans="1:31" s="1" customFormat="1" ht="14.5" customHeight="1">
      <c r="B45" s="20"/>
      <c r="L45" s="20"/>
    </row>
    <row r="46" spans="1:31" s="1" customFormat="1" ht="14.5" customHeight="1">
      <c r="B46" s="20"/>
      <c r="L46" s="20"/>
    </row>
    <row r="47" spans="1:31" s="1" customFormat="1" ht="14.5" customHeight="1">
      <c r="B47" s="20"/>
      <c r="L47" s="20"/>
    </row>
    <row r="48" spans="1:31" s="1" customFormat="1" ht="14.5" customHeight="1">
      <c r="B48" s="20"/>
      <c r="L48" s="20"/>
    </row>
    <row r="49" spans="1:31" s="1" customFormat="1" ht="14.5" customHeight="1">
      <c r="B49" s="20"/>
      <c r="L49" s="20"/>
    </row>
    <row r="50" spans="1:31" s="2" customFormat="1" ht="14.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">
      <c r="A61" s="32"/>
      <c r="B61" s="33"/>
      <c r="C61" s="32"/>
      <c r="D61" s="45" t="s">
        <v>51</v>
      </c>
      <c r="E61" s="35"/>
      <c r="F61" s="113" t="s">
        <v>52</v>
      </c>
      <c r="G61" s="45" t="s">
        <v>51</v>
      </c>
      <c r="H61" s="35"/>
      <c r="I61" s="35"/>
      <c r="J61" s="114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">
      <c r="A76" s="32"/>
      <c r="B76" s="33"/>
      <c r="C76" s="32"/>
      <c r="D76" s="45" t="s">
        <v>51</v>
      </c>
      <c r="E76" s="35"/>
      <c r="F76" s="113" t="s">
        <v>52</v>
      </c>
      <c r="G76" s="45" t="s">
        <v>51</v>
      </c>
      <c r="H76" s="35"/>
      <c r="I76" s="35"/>
      <c r="J76" s="114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7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5" customHeight="1">
      <c r="A82" s="32"/>
      <c r="B82" s="33"/>
      <c r="C82" s="21" t="s">
        <v>165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7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14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61" t="str">
        <f>E7</f>
        <v>Základná škola s materskou školou Ružindol</v>
      </c>
      <c r="F85" s="262"/>
      <c r="G85" s="262"/>
      <c r="H85" s="262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120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51" t="str">
        <f>E9</f>
        <v>SO 02 - Spevnené plochy</v>
      </c>
      <c r="F87" s="260"/>
      <c r="G87" s="260"/>
      <c r="H87" s="260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7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2"/>
      <c r="E89" s="32"/>
      <c r="F89" s="25" t="str">
        <f>F12</f>
        <v>p.č.614/1, 614/2 Ružindol</v>
      </c>
      <c r="G89" s="32"/>
      <c r="H89" s="32"/>
      <c r="I89" s="27" t="s">
        <v>20</v>
      </c>
      <c r="J89" s="55" t="str">
        <f>IF(J12="","",J12)</f>
        <v>12. 10. 2020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7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5" customHeight="1">
      <c r="A91" s="32"/>
      <c r="B91" s="33"/>
      <c r="C91" s="27" t="s">
        <v>22</v>
      </c>
      <c r="D91" s="32"/>
      <c r="E91" s="32"/>
      <c r="F91" s="25" t="str">
        <f>E15</f>
        <v>Obec Ružindol</v>
      </c>
      <c r="G91" s="32"/>
      <c r="H91" s="32"/>
      <c r="I91" s="27" t="s">
        <v>28</v>
      </c>
      <c r="J91" s="30" t="str">
        <f>E21</f>
        <v>Ing.Martin Baláž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5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32</v>
      </c>
      <c r="J92" s="30" t="str">
        <f>E24</f>
        <v>Ing.Igor Janečka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2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15" t="s">
        <v>166</v>
      </c>
      <c r="D94" s="107"/>
      <c r="E94" s="107"/>
      <c r="F94" s="107"/>
      <c r="G94" s="107"/>
      <c r="H94" s="107"/>
      <c r="I94" s="107"/>
      <c r="J94" s="116" t="s">
        <v>167</v>
      </c>
      <c r="K94" s="107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2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3" customHeight="1">
      <c r="A96" s="32"/>
      <c r="B96" s="33"/>
      <c r="C96" s="117" t="s">
        <v>168</v>
      </c>
      <c r="D96" s="32"/>
      <c r="E96" s="32"/>
      <c r="F96" s="32"/>
      <c r="G96" s="32"/>
      <c r="H96" s="32"/>
      <c r="I96" s="32"/>
      <c r="J96" s="71">
        <f>J124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169</v>
      </c>
    </row>
    <row r="97" spans="1:31" s="9" customFormat="1" ht="25" customHeight="1">
      <c r="B97" s="118"/>
      <c r="D97" s="119" t="s">
        <v>170</v>
      </c>
      <c r="E97" s="120"/>
      <c r="F97" s="120"/>
      <c r="G97" s="120"/>
      <c r="H97" s="120"/>
      <c r="I97" s="120"/>
      <c r="J97" s="121">
        <f>J125</f>
        <v>0</v>
      </c>
      <c r="L97" s="118"/>
    </row>
    <row r="98" spans="1:31" s="10" customFormat="1" ht="20" customHeight="1">
      <c r="B98" s="122"/>
      <c r="D98" s="123" t="s">
        <v>171</v>
      </c>
      <c r="E98" s="124"/>
      <c r="F98" s="124"/>
      <c r="G98" s="124"/>
      <c r="H98" s="124"/>
      <c r="I98" s="124"/>
      <c r="J98" s="125">
        <f>J126</f>
        <v>0</v>
      </c>
      <c r="L98" s="122"/>
    </row>
    <row r="99" spans="1:31" s="10" customFormat="1" ht="20" customHeight="1">
      <c r="B99" s="122"/>
      <c r="D99" s="123" t="s">
        <v>2062</v>
      </c>
      <c r="E99" s="124"/>
      <c r="F99" s="124"/>
      <c r="G99" s="124"/>
      <c r="H99" s="124"/>
      <c r="I99" s="124"/>
      <c r="J99" s="125">
        <f>J140</f>
        <v>0</v>
      </c>
      <c r="L99" s="122"/>
    </row>
    <row r="100" spans="1:31" s="10" customFormat="1" ht="20" customHeight="1">
      <c r="B100" s="122"/>
      <c r="D100" s="123" t="s">
        <v>175</v>
      </c>
      <c r="E100" s="124"/>
      <c r="F100" s="124"/>
      <c r="G100" s="124"/>
      <c r="H100" s="124"/>
      <c r="I100" s="124"/>
      <c r="J100" s="125">
        <f>J151</f>
        <v>0</v>
      </c>
      <c r="L100" s="122"/>
    </row>
    <row r="101" spans="1:31" s="10" customFormat="1" ht="20" customHeight="1">
      <c r="B101" s="122"/>
      <c r="D101" s="123" t="s">
        <v>176</v>
      </c>
      <c r="E101" s="124"/>
      <c r="F101" s="124"/>
      <c r="G101" s="124"/>
      <c r="H101" s="124"/>
      <c r="I101" s="124"/>
      <c r="J101" s="125">
        <f>J165</f>
        <v>0</v>
      </c>
      <c r="L101" s="122"/>
    </row>
    <row r="102" spans="1:31" s="10" customFormat="1" ht="20" customHeight="1">
      <c r="B102" s="122"/>
      <c r="D102" s="123" t="s">
        <v>177</v>
      </c>
      <c r="E102" s="124"/>
      <c r="F102" s="124"/>
      <c r="G102" s="124"/>
      <c r="H102" s="124"/>
      <c r="I102" s="124"/>
      <c r="J102" s="125">
        <f>J179</f>
        <v>0</v>
      </c>
      <c r="L102" s="122"/>
    </row>
    <row r="103" spans="1:31" s="9" customFormat="1" ht="25" customHeight="1">
      <c r="B103" s="118"/>
      <c r="D103" s="119" t="s">
        <v>195</v>
      </c>
      <c r="E103" s="120"/>
      <c r="F103" s="120"/>
      <c r="G103" s="120"/>
      <c r="H103" s="120"/>
      <c r="I103" s="120"/>
      <c r="J103" s="121">
        <f>J181</f>
        <v>0</v>
      </c>
      <c r="L103" s="118"/>
    </row>
    <row r="104" spans="1:31" s="10" customFormat="1" ht="20" customHeight="1">
      <c r="B104" s="122"/>
      <c r="D104" s="123" t="s">
        <v>196</v>
      </c>
      <c r="E104" s="124"/>
      <c r="F104" s="124"/>
      <c r="G104" s="124"/>
      <c r="H104" s="124"/>
      <c r="I104" s="124"/>
      <c r="J104" s="125">
        <f>J182</f>
        <v>0</v>
      </c>
      <c r="L104" s="122"/>
    </row>
    <row r="105" spans="1:31" s="2" customFormat="1" ht="21.75" customHeight="1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7" customHeight="1">
      <c r="A106" s="32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10" spans="1:31" s="2" customFormat="1" ht="7" customHeight="1">
      <c r="A110" s="32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25" customHeight="1">
      <c r="A111" s="32"/>
      <c r="B111" s="33"/>
      <c r="C111" s="21" t="s">
        <v>197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7" customHeight="1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14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2"/>
      <c r="D114" s="32"/>
      <c r="E114" s="261" t="str">
        <f>E7</f>
        <v>Základná škola s materskou školou Ružindol</v>
      </c>
      <c r="F114" s="262"/>
      <c r="G114" s="262"/>
      <c r="H114" s="26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>
      <c r="A115" s="32"/>
      <c r="B115" s="33"/>
      <c r="C115" s="27" t="s">
        <v>120</v>
      </c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6.5" customHeight="1">
      <c r="A116" s="32"/>
      <c r="B116" s="33"/>
      <c r="C116" s="32"/>
      <c r="D116" s="32"/>
      <c r="E116" s="251" t="str">
        <f>E9</f>
        <v>SO 02 - Spevnené plochy</v>
      </c>
      <c r="F116" s="260"/>
      <c r="G116" s="260"/>
      <c r="H116" s="260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7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2" customHeight="1">
      <c r="A118" s="32"/>
      <c r="B118" s="33"/>
      <c r="C118" s="27" t="s">
        <v>18</v>
      </c>
      <c r="D118" s="32"/>
      <c r="E118" s="32"/>
      <c r="F118" s="25" t="str">
        <f>F12</f>
        <v>p.č.614/1, 614/2 Ružindol</v>
      </c>
      <c r="G118" s="32"/>
      <c r="H118" s="32"/>
      <c r="I118" s="27" t="s">
        <v>20</v>
      </c>
      <c r="J118" s="55" t="str">
        <f>IF(J12="","",J12)</f>
        <v>12. 10. 2020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7" customHeight="1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25" customHeight="1">
      <c r="A120" s="32"/>
      <c r="B120" s="33"/>
      <c r="C120" s="27" t="s">
        <v>22</v>
      </c>
      <c r="D120" s="32"/>
      <c r="E120" s="32"/>
      <c r="F120" s="25" t="str">
        <f>E15</f>
        <v>Obec Ružindol</v>
      </c>
      <c r="G120" s="32"/>
      <c r="H120" s="32"/>
      <c r="I120" s="27" t="s">
        <v>28</v>
      </c>
      <c r="J120" s="30" t="str">
        <f>E21</f>
        <v>Ing.Martin Baláž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25" customHeight="1">
      <c r="A121" s="32"/>
      <c r="B121" s="33"/>
      <c r="C121" s="27" t="s">
        <v>26</v>
      </c>
      <c r="D121" s="32"/>
      <c r="E121" s="32"/>
      <c r="F121" s="25" t="str">
        <f>IF(E18="","",E18)</f>
        <v>Vyplň údaj</v>
      </c>
      <c r="G121" s="32"/>
      <c r="H121" s="32"/>
      <c r="I121" s="27" t="s">
        <v>32</v>
      </c>
      <c r="J121" s="30" t="str">
        <f>E24</f>
        <v>Ing.Igor Janečka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0.2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1" customFormat="1" ht="29.25" customHeight="1">
      <c r="A123" s="126"/>
      <c r="B123" s="127"/>
      <c r="C123" s="128" t="s">
        <v>198</v>
      </c>
      <c r="D123" s="129" t="s">
        <v>61</v>
      </c>
      <c r="E123" s="129" t="s">
        <v>57</v>
      </c>
      <c r="F123" s="129" t="s">
        <v>58</v>
      </c>
      <c r="G123" s="129" t="s">
        <v>199</v>
      </c>
      <c r="H123" s="129" t="s">
        <v>200</v>
      </c>
      <c r="I123" s="129" t="s">
        <v>201</v>
      </c>
      <c r="J123" s="130" t="s">
        <v>167</v>
      </c>
      <c r="K123" s="131" t="s">
        <v>202</v>
      </c>
      <c r="L123" s="132"/>
      <c r="M123" s="62" t="s">
        <v>1</v>
      </c>
      <c r="N123" s="63" t="s">
        <v>40</v>
      </c>
      <c r="O123" s="63" t="s">
        <v>203</v>
      </c>
      <c r="P123" s="63" t="s">
        <v>204</v>
      </c>
      <c r="Q123" s="63" t="s">
        <v>205</v>
      </c>
      <c r="R123" s="63" t="s">
        <v>206</v>
      </c>
      <c r="S123" s="63" t="s">
        <v>207</v>
      </c>
      <c r="T123" s="64" t="s">
        <v>208</v>
      </c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</row>
    <row r="124" spans="1:65" s="2" customFormat="1" ht="23" customHeight="1">
      <c r="A124" s="32"/>
      <c r="B124" s="33"/>
      <c r="C124" s="69" t="s">
        <v>168</v>
      </c>
      <c r="D124" s="32"/>
      <c r="E124" s="32"/>
      <c r="F124" s="32"/>
      <c r="G124" s="32"/>
      <c r="H124" s="32"/>
      <c r="I124" s="32"/>
      <c r="J124" s="133">
        <f>BK124</f>
        <v>0</v>
      </c>
      <c r="K124" s="32"/>
      <c r="L124" s="33"/>
      <c r="M124" s="65"/>
      <c r="N124" s="56"/>
      <c r="O124" s="66"/>
      <c r="P124" s="134">
        <f>P125+P181</f>
        <v>0</v>
      </c>
      <c r="Q124" s="66"/>
      <c r="R124" s="134">
        <f>R125+R181</f>
        <v>76.023927839999985</v>
      </c>
      <c r="S124" s="66"/>
      <c r="T124" s="135">
        <f>T125+T181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75</v>
      </c>
      <c r="AU124" s="17" t="s">
        <v>169</v>
      </c>
      <c r="BK124" s="136">
        <f>BK125+BK181</f>
        <v>0</v>
      </c>
    </row>
    <row r="125" spans="1:65" s="12" customFormat="1" ht="26" customHeight="1">
      <c r="B125" s="137"/>
      <c r="D125" s="138" t="s">
        <v>75</v>
      </c>
      <c r="E125" s="139" t="s">
        <v>209</v>
      </c>
      <c r="F125" s="139" t="s">
        <v>210</v>
      </c>
      <c r="I125" s="140"/>
      <c r="J125" s="141">
        <f>BK125</f>
        <v>0</v>
      </c>
      <c r="L125" s="137"/>
      <c r="M125" s="142"/>
      <c r="N125" s="143"/>
      <c r="O125" s="143"/>
      <c r="P125" s="144">
        <f>P126+P140+P151+P165+P179</f>
        <v>0</v>
      </c>
      <c r="Q125" s="143"/>
      <c r="R125" s="144">
        <f>R126+R140+R151+R165+R179</f>
        <v>76.023927839999985</v>
      </c>
      <c r="S125" s="143"/>
      <c r="T125" s="145">
        <f>T126+T140+T151+T165+T179</f>
        <v>0</v>
      </c>
      <c r="AR125" s="138" t="s">
        <v>83</v>
      </c>
      <c r="AT125" s="146" t="s">
        <v>75</v>
      </c>
      <c r="AU125" s="146" t="s">
        <v>76</v>
      </c>
      <c r="AY125" s="138" t="s">
        <v>211</v>
      </c>
      <c r="BK125" s="147">
        <f>BK126+BK140+BK151+BK165+BK179</f>
        <v>0</v>
      </c>
    </row>
    <row r="126" spans="1:65" s="12" customFormat="1" ht="23" customHeight="1">
      <c r="B126" s="137"/>
      <c r="D126" s="138" t="s">
        <v>75</v>
      </c>
      <c r="E126" s="148" t="s">
        <v>83</v>
      </c>
      <c r="F126" s="148" t="s">
        <v>212</v>
      </c>
      <c r="I126" s="140"/>
      <c r="J126" s="149">
        <f>BK126</f>
        <v>0</v>
      </c>
      <c r="L126" s="137"/>
      <c r="M126" s="142"/>
      <c r="N126" s="143"/>
      <c r="O126" s="143"/>
      <c r="P126" s="144">
        <f>SUM(P127:P139)</f>
        <v>0</v>
      </c>
      <c r="Q126" s="143"/>
      <c r="R126" s="144">
        <f>SUM(R127:R139)</f>
        <v>0</v>
      </c>
      <c r="S126" s="143"/>
      <c r="T126" s="145">
        <f>SUM(T127:T139)</f>
        <v>0</v>
      </c>
      <c r="AR126" s="138" t="s">
        <v>83</v>
      </c>
      <c r="AT126" s="146" t="s">
        <v>75</v>
      </c>
      <c r="AU126" s="146" t="s">
        <v>83</v>
      </c>
      <c r="AY126" s="138" t="s">
        <v>211</v>
      </c>
      <c r="BK126" s="147">
        <f>SUM(BK127:BK139)</f>
        <v>0</v>
      </c>
    </row>
    <row r="127" spans="1:65" s="2" customFormat="1" ht="24.25" customHeight="1">
      <c r="A127" s="32"/>
      <c r="B127" s="150"/>
      <c r="C127" s="151" t="s">
        <v>83</v>
      </c>
      <c r="D127" s="151" t="s">
        <v>213</v>
      </c>
      <c r="E127" s="152" t="s">
        <v>222</v>
      </c>
      <c r="F127" s="153" t="s">
        <v>223</v>
      </c>
      <c r="G127" s="154" t="s">
        <v>224</v>
      </c>
      <c r="H127" s="155">
        <v>15.52</v>
      </c>
      <c r="I127" s="156"/>
      <c r="J127" s="155">
        <f>ROUND(I127*H127,3)</f>
        <v>0</v>
      </c>
      <c r="K127" s="157"/>
      <c r="L127" s="33"/>
      <c r="M127" s="158" t="s">
        <v>1</v>
      </c>
      <c r="N127" s="159" t="s">
        <v>42</v>
      </c>
      <c r="O127" s="58"/>
      <c r="P127" s="160">
        <f>O127*H127</f>
        <v>0</v>
      </c>
      <c r="Q127" s="160">
        <v>0</v>
      </c>
      <c r="R127" s="160">
        <f>Q127*H127</f>
        <v>0</v>
      </c>
      <c r="S127" s="160">
        <v>0</v>
      </c>
      <c r="T127" s="161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62" t="s">
        <v>217</v>
      </c>
      <c r="AT127" s="162" t="s">
        <v>213</v>
      </c>
      <c r="AU127" s="162" t="s">
        <v>89</v>
      </c>
      <c r="AY127" s="17" t="s">
        <v>211</v>
      </c>
      <c r="BE127" s="163">
        <f>IF(N127="základná",J127,0)</f>
        <v>0</v>
      </c>
      <c r="BF127" s="163">
        <f>IF(N127="znížená",J127,0)</f>
        <v>0</v>
      </c>
      <c r="BG127" s="163">
        <f>IF(N127="zákl. prenesená",J127,0)</f>
        <v>0</v>
      </c>
      <c r="BH127" s="163">
        <f>IF(N127="zníž. prenesená",J127,0)</f>
        <v>0</v>
      </c>
      <c r="BI127" s="163">
        <f>IF(N127="nulová",J127,0)</f>
        <v>0</v>
      </c>
      <c r="BJ127" s="17" t="s">
        <v>89</v>
      </c>
      <c r="BK127" s="164">
        <f>ROUND(I127*H127,3)</f>
        <v>0</v>
      </c>
      <c r="BL127" s="17" t="s">
        <v>217</v>
      </c>
      <c r="BM127" s="162" t="s">
        <v>2063</v>
      </c>
    </row>
    <row r="128" spans="1:65" s="14" customFormat="1" ht="12">
      <c r="B128" s="173"/>
      <c r="D128" s="166" t="s">
        <v>219</v>
      </c>
      <c r="E128" s="174" t="s">
        <v>1</v>
      </c>
      <c r="F128" s="175" t="s">
        <v>2064</v>
      </c>
      <c r="H128" s="176">
        <v>15.52</v>
      </c>
      <c r="I128" s="177"/>
      <c r="L128" s="173"/>
      <c r="M128" s="178"/>
      <c r="N128" s="179"/>
      <c r="O128" s="179"/>
      <c r="P128" s="179"/>
      <c r="Q128" s="179"/>
      <c r="R128" s="179"/>
      <c r="S128" s="179"/>
      <c r="T128" s="180"/>
      <c r="AT128" s="174" t="s">
        <v>219</v>
      </c>
      <c r="AU128" s="174" t="s">
        <v>89</v>
      </c>
      <c r="AV128" s="14" t="s">
        <v>89</v>
      </c>
      <c r="AW128" s="14" t="s">
        <v>30</v>
      </c>
      <c r="AX128" s="14" t="s">
        <v>83</v>
      </c>
      <c r="AY128" s="174" t="s">
        <v>211</v>
      </c>
    </row>
    <row r="129" spans="1:65" s="2" customFormat="1" ht="24.25" customHeight="1">
      <c r="A129" s="32"/>
      <c r="B129" s="150"/>
      <c r="C129" s="151" t="s">
        <v>89</v>
      </c>
      <c r="D129" s="151" t="s">
        <v>213</v>
      </c>
      <c r="E129" s="152" t="s">
        <v>228</v>
      </c>
      <c r="F129" s="153" t="s">
        <v>229</v>
      </c>
      <c r="G129" s="154" t="s">
        <v>224</v>
      </c>
      <c r="H129" s="155">
        <v>9.3119999999999994</v>
      </c>
      <c r="I129" s="156"/>
      <c r="J129" s="155">
        <f>ROUND(I129*H129,3)</f>
        <v>0</v>
      </c>
      <c r="K129" s="157"/>
      <c r="L129" s="33"/>
      <c r="M129" s="158" t="s">
        <v>1</v>
      </c>
      <c r="N129" s="159" t="s">
        <v>42</v>
      </c>
      <c r="O129" s="58"/>
      <c r="P129" s="160">
        <f>O129*H129</f>
        <v>0</v>
      </c>
      <c r="Q129" s="160">
        <v>0</v>
      </c>
      <c r="R129" s="160">
        <f>Q129*H129</f>
        <v>0</v>
      </c>
      <c r="S129" s="160">
        <v>0</v>
      </c>
      <c r="T129" s="161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62" t="s">
        <v>217</v>
      </c>
      <c r="AT129" s="162" t="s">
        <v>213</v>
      </c>
      <c r="AU129" s="162" t="s">
        <v>89</v>
      </c>
      <c r="AY129" s="17" t="s">
        <v>211</v>
      </c>
      <c r="BE129" s="163">
        <f>IF(N129="základná",J129,0)</f>
        <v>0</v>
      </c>
      <c r="BF129" s="163">
        <f>IF(N129="znížená",J129,0)</f>
        <v>0</v>
      </c>
      <c r="BG129" s="163">
        <f>IF(N129="zákl. prenesená",J129,0)</f>
        <v>0</v>
      </c>
      <c r="BH129" s="163">
        <f>IF(N129="zníž. prenesená",J129,0)</f>
        <v>0</v>
      </c>
      <c r="BI129" s="163">
        <f>IF(N129="nulová",J129,0)</f>
        <v>0</v>
      </c>
      <c r="BJ129" s="17" t="s">
        <v>89</v>
      </c>
      <c r="BK129" s="164">
        <f>ROUND(I129*H129,3)</f>
        <v>0</v>
      </c>
      <c r="BL129" s="17" t="s">
        <v>217</v>
      </c>
      <c r="BM129" s="162" t="s">
        <v>2065</v>
      </c>
    </row>
    <row r="130" spans="1:65" s="14" customFormat="1" ht="12">
      <c r="B130" s="173"/>
      <c r="D130" s="166" t="s">
        <v>219</v>
      </c>
      <c r="E130" s="174" t="s">
        <v>107</v>
      </c>
      <c r="F130" s="175" t="s">
        <v>2066</v>
      </c>
      <c r="H130" s="176">
        <v>9.3119999999999994</v>
      </c>
      <c r="I130" s="177"/>
      <c r="L130" s="173"/>
      <c r="M130" s="178"/>
      <c r="N130" s="179"/>
      <c r="O130" s="179"/>
      <c r="P130" s="179"/>
      <c r="Q130" s="179"/>
      <c r="R130" s="179"/>
      <c r="S130" s="179"/>
      <c r="T130" s="180"/>
      <c r="AT130" s="174" t="s">
        <v>219</v>
      </c>
      <c r="AU130" s="174" t="s">
        <v>89</v>
      </c>
      <c r="AV130" s="14" t="s">
        <v>89</v>
      </c>
      <c r="AW130" s="14" t="s">
        <v>30</v>
      </c>
      <c r="AX130" s="14" t="s">
        <v>83</v>
      </c>
      <c r="AY130" s="174" t="s">
        <v>211</v>
      </c>
    </row>
    <row r="131" spans="1:65" s="2" customFormat="1" ht="14.5" customHeight="1">
      <c r="A131" s="32"/>
      <c r="B131" s="150"/>
      <c r="C131" s="151" t="s">
        <v>227</v>
      </c>
      <c r="D131" s="151" t="s">
        <v>213</v>
      </c>
      <c r="E131" s="152" t="s">
        <v>234</v>
      </c>
      <c r="F131" s="153" t="s">
        <v>235</v>
      </c>
      <c r="G131" s="154" t="s">
        <v>224</v>
      </c>
      <c r="H131" s="155">
        <v>1.2</v>
      </c>
      <c r="I131" s="156"/>
      <c r="J131" s="155">
        <f>ROUND(I131*H131,3)</f>
        <v>0</v>
      </c>
      <c r="K131" s="157"/>
      <c r="L131" s="33"/>
      <c r="M131" s="158" t="s">
        <v>1</v>
      </c>
      <c r="N131" s="159" t="s">
        <v>42</v>
      </c>
      <c r="O131" s="58"/>
      <c r="P131" s="160">
        <f>O131*H131</f>
        <v>0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2" t="s">
        <v>217</v>
      </c>
      <c r="AT131" s="162" t="s">
        <v>213</v>
      </c>
      <c r="AU131" s="162" t="s">
        <v>89</v>
      </c>
      <c r="AY131" s="17" t="s">
        <v>211</v>
      </c>
      <c r="BE131" s="163">
        <f>IF(N131="základná",J131,0)</f>
        <v>0</v>
      </c>
      <c r="BF131" s="163">
        <f>IF(N131="znížená",J131,0)</f>
        <v>0</v>
      </c>
      <c r="BG131" s="163">
        <f>IF(N131="zákl. prenesená",J131,0)</f>
        <v>0</v>
      </c>
      <c r="BH131" s="163">
        <f>IF(N131="zníž. prenesená",J131,0)</f>
        <v>0</v>
      </c>
      <c r="BI131" s="163">
        <f>IF(N131="nulová",J131,0)</f>
        <v>0</v>
      </c>
      <c r="BJ131" s="17" t="s">
        <v>89</v>
      </c>
      <c r="BK131" s="164">
        <f>ROUND(I131*H131,3)</f>
        <v>0</v>
      </c>
      <c r="BL131" s="17" t="s">
        <v>217</v>
      </c>
      <c r="BM131" s="162" t="s">
        <v>2067</v>
      </c>
    </row>
    <row r="132" spans="1:65" s="14" customFormat="1" ht="12">
      <c r="B132" s="173"/>
      <c r="D132" s="166" t="s">
        <v>219</v>
      </c>
      <c r="E132" s="174" t="s">
        <v>1</v>
      </c>
      <c r="F132" s="175" t="s">
        <v>2068</v>
      </c>
      <c r="H132" s="176">
        <v>1.2</v>
      </c>
      <c r="I132" s="177"/>
      <c r="L132" s="173"/>
      <c r="M132" s="178"/>
      <c r="N132" s="179"/>
      <c r="O132" s="179"/>
      <c r="P132" s="179"/>
      <c r="Q132" s="179"/>
      <c r="R132" s="179"/>
      <c r="S132" s="179"/>
      <c r="T132" s="180"/>
      <c r="AT132" s="174" t="s">
        <v>219</v>
      </c>
      <c r="AU132" s="174" t="s">
        <v>89</v>
      </c>
      <c r="AV132" s="14" t="s">
        <v>89</v>
      </c>
      <c r="AW132" s="14" t="s">
        <v>30</v>
      </c>
      <c r="AX132" s="14" t="s">
        <v>76</v>
      </c>
      <c r="AY132" s="174" t="s">
        <v>211</v>
      </c>
    </row>
    <row r="133" spans="1:65" s="15" customFormat="1" ht="12">
      <c r="B133" s="181"/>
      <c r="D133" s="166" t="s">
        <v>219</v>
      </c>
      <c r="E133" s="182" t="s">
        <v>109</v>
      </c>
      <c r="F133" s="183" t="s">
        <v>233</v>
      </c>
      <c r="H133" s="184">
        <v>1.2</v>
      </c>
      <c r="I133" s="185"/>
      <c r="L133" s="181"/>
      <c r="M133" s="186"/>
      <c r="N133" s="187"/>
      <c r="O133" s="187"/>
      <c r="P133" s="187"/>
      <c r="Q133" s="187"/>
      <c r="R133" s="187"/>
      <c r="S133" s="187"/>
      <c r="T133" s="188"/>
      <c r="AT133" s="182" t="s">
        <v>219</v>
      </c>
      <c r="AU133" s="182" t="s">
        <v>89</v>
      </c>
      <c r="AV133" s="15" t="s">
        <v>217</v>
      </c>
      <c r="AW133" s="15" t="s">
        <v>30</v>
      </c>
      <c r="AX133" s="15" t="s">
        <v>83</v>
      </c>
      <c r="AY133" s="182" t="s">
        <v>211</v>
      </c>
    </row>
    <row r="134" spans="1:65" s="2" customFormat="1" ht="24.25" customHeight="1">
      <c r="A134" s="32"/>
      <c r="B134" s="150"/>
      <c r="C134" s="151" t="s">
        <v>217</v>
      </c>
      <c r="D134" s="151" t="s">
        <v>213</v>
      </c>
      <c r="E134" s="152" t="s">
        <v>260</v>
      </c>
      <c r="F134" s="153" t="s">
        <v>261</v>
      </c>
      <c r="G134" s="154" t="s">
        <v>224</v>
      </c>
      <c r="H134" s="155">
        <v>10.512</v>
      </c>
      <c r="I134" s="156"/>
      <c r="J134" s="155">
        <f>ROUND(I134*H134,3)</f>
        <v>0</v>
      </c>
      <c r="K134" s="157"/>
      <c r="L134" s="33"/>
      <c r="M134" s="158" t="s">
        <v>1</v>
      </c>
      <c r="N134" s="159" t="s">
        <v>42</v>
      </c>
      <c r="O134" s="58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2" t="s">
        <v>217</v>
      </c>
      <c r="AT134" s="162" t="s">
        <v>213</v>
      </c>
      <c r="AU134" s="162" t="s">
        <v>89</v>
      </c>
      <c r="AY134" s="17" t="s">
        <v>211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7" t="s">
        <v>89</v>
      </c>
      <c r="BK134" s="164">
        <f>ROUND(I134*H134,3)</f>
        <v>0</v>
      </c>
      <c r="BL134" s="17" t="s">
        <v>217</v>
      </c>
      <c r="BM134" s="162" t="s">
        <v>2069</v>
      </c>
    </row>
    <row r="135" spans="1:65" s="14" customFormat="1" ht="12">
      <c r="B135" s="173"/>
      <c r="D135" s="166" t="s">
        <v>219</v>
      </c>
      <c r="E135" s="174" t="s">
        <v>1</v>
      </c>
      <c r="F135" s="175" t="s">
        <v>2070</v>
      </c>
      <c r="H135" s="176">
        <v>10.512</v>
      </c>
      <c r="I135" s="177"/>
      <c r="L135" s="173"/>
      <c r="M135" s="178"/>
      <c r="N135" s="179"/>
      <c r="O135" s="179"/>
      <c r="P135" s="179"/>
      <c r="Q135" s="179"/>
      <c r="R135" s="179"/>
      <c r="S135" s="179"/>
      <c r="T135" s="180"/>
      <c r="AT135" s="174" t="s">
        <v>219</v>
      </c>
      <c r="AU135" s="174" t="s">
        <v>89</v>
      </c>
      <c r="AV135" s="14" t="s">
        <v>89</v>
      </c>
      <c r="AW135" s="14" t="s">
        <v>30</v>
      </c>
      <c r="AX135" s="14" t="s">
        <v>83</v>
      </c>
      <c r="AY135" s="174" t="s">
        <v>211</v>
      </c>
    </row>
    <row r="136" spans="1:65" s="2" customFormat="1" ht="38" customHeight="1">
      <c r="A136" s="32"/>
      <c r="B136" s="150"/>
      <c r="C136" s="151" t="s">
        <v>244</v>
      </c>
      <c r="D136" s="151" t="s">
        <v>213</v>
      </c>
      <c r="E136" s="152" t="s">
        <v>265</v>
      </c>
      <c r="F136" s="153" t="s">
        <v>266</v>
      </c>
      <c r="G136" s="154" t="s">
        <v>224</v>
      </c>
      <c r="H136" s="155">
        <v>126.14400000000001</v>
      </c>
      <c r="I136" s="156"/>
      <c r="J136" s="155">
        <f>ROUND(I136*H136,3)</f>
        <v>0</v>
      </c>
      <c r="K136" s="157"/>
      <c r="L136" s="33"/>
      <c r="M136" s="158" t="s">
        <v>1</v>
      </c>
      <c r="N136" s="159" t="s">
        <v>42</v>
      </c>
      <c r="O136" s="58"/>
      <c r="P136" s="160">
        <f>O136*H136</f>
        <v>0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2" t="s">
        <v>217</v>
      </c>
      <c r="AT136" s="162" t="s">
        <v>213</v>
      </c>
      <c r="AU136" s="162" t="s">
        <v>89</v>
      </c>
      <c r="AY136" s="17" t="s">
        <v>211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7" t="s">
        <v>89</v>
      </c>
      <c r="BK136" s="164">
        <f>ROUND(I136*H136,3)</f>
        <v>0</v>
      </c>
      <c r="BL136" s="17" t="s">
        <v>217</v>
      </c>
      <c r="BM136" s="162" t="s">
        <v>2071</v>
      </c>
    </row>
    <row r="137" spans="1:65" s="14" customFormat="1" ht="12">
      <c r="B137" s="173"/>
      <c r="D137" s="166" t="s">
        <v>219</v>
      </c>
      <c r="E137" s="174" t="s">
        <v>1</v>
      </c>
      <c r="F137" s="175" t="s">
        <v>2072</v>
      </c>
      <c r="H137" s="176">
        <v>126.14400000000001</v>
      </c>
      <c r="I137" s="177"/>
      <c r="L137" s="173"/>
      <c r="M137" s="178"/>
      <c r="N137" s="179"/>
      <c r="O137" s="179"/>
      <c r="P137" s="179"/>
      <c r="Q137" s="179"/>
      <c r="R137" s="179"/>
      <c r="S137" s="179"/>
      <c r="T137" s="180"/>
      <c r="AT137" s="174" t="s">
        <v>219</v>
      </c>
      <c r="AU137" s="174" t="s">
        <v>89</v>
      </c>
      <c r="AV137" s="14" t="s">
        <v>89</v>
      </c>
      <c r="AW137" s="14" t="s">
        <v>30</v>
      </c>
      <c r="AX137" s="14" t="s">
        <v>83</v>
      </c>
      <c r="AY137" s="174" t="s">
        <v>211</v>
      </c>
    </row>
    <row r="138" spans="1:65" s="2" customFormat="1" ht="24.25" customHeight="1">
      <c r="A138" s="32"/>
      <c r="B138" s="150"/>
      <c r="C138" s="151" t="s">
        <v>249</v>
      </c>
      <c r="D138" s="151" t="s">
        <v>213</v>
      </c>
      <c r="E138" s="152" t="s">
        <v>274</v>
      </c>
      <c r="F138" s="153" t="s">
        <v>275</v>
      </c>
      <c r="G138" s="154" t="s">
        <v>276</v>
      </c>
      <c r="H138" s="155">
        <v>17.344999999999999</v>
      </c>
      <c r="I138" s="156"/>
      <c r="J138" s="155">
        <f>ROUND(I138*H138,3)</f>
        <v>0</v>
      </c>
      <c r="K138" s="157"/>
      <c r="L138" s="33"/>
      <c r="M138" s="158" t="s">
        <v>1</v>
      </c>
      <c r="N138" s="159" t="s">
        <v>42</v>
      </c>
      <c r="O138" s="58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2" t="s">
        <v>217</v>
      </c>
      <c r="AT138" s="162" t="s">
        <v>213</v>
      </c>
      <c r="AU138" s="162" t="s">
        <v>89</v>
      </c>
      <c r="AY138" s="17" t="s">
        <v>211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7" t="s">
        <v>89</v>
      </c>
      <c r="BK138" s="164">
        <f>ROUND(I138*H138,3)</f>
        <v>0</v>
      </c>
      <c r="BL138" s="17" t="s">
        <v>217</v>
      </c>
      <c r="BM138" s="162" t="s">
        <v>2073</v>
      </c>
    </row>
    <row r="139" spans="1:65" s="14" customFormat="1" ht="12">
      <c r="B139" s="173"/>
      <c r="D139" s="166" t="s">
        <v>219</v>
      </c>
      <c r="E139" s="174" t="s">
        <v>1</v>
      </c>
      <c r="F139" s="175" t="s">
        <v>2074</v>
      </c>
      <c r="H139" s="176">
        <v>17.344999999999999</v>
      </c>
      <c r="I139" s="177"/>
      <c r="L139" s="173"/>
      <c r="M139" s="178"/>
      <c r="N139" s="179"/>
      <c r="O139" s="179"/>
      <c r="P139" s="179"/>
      <c r="Q139" s="179"/>
      <c r="R139" s="179"/>
      <c r="S139" s="179"/>
      <c r="T139" s="180"/>
      <c r="AT139" s="174" t="s">
        <v>219</v>
      </c>
      <c r="AU139" s="174" t="s">
        <v>89</v>
      </c>
      <c r="AV139" s="14" t="s">
        <v>89</v>
      </c>
      <c r="AW139" s="14" t="s">
        <v>30</v>
      </c>
      <c r="AX139" s="14" t="s">
        <v>83</v>
      </c>
      <c r="AY139" s="174" t="s">
        <v>211</v>
      </c>
    </row>
    <row r="140" spans="1:65" s="12" customFormat="1" ht="23" customHeight="1">
      <c r="B140" s="137"/>
      <c r="D140" s="138" t="s">
        <v>75</v>
      </c>
      <c r="E140" s="148" t="s">
        <v>244</v>
      </c>
      <c r="F140" s="148" t="s">
        <v>2075</v>
      </c>
      <c r="I140" s="140"/>
      <c r="J140" s="149">
        <f>BK140</f>
        <v>0</v>
      </c>
      <c r="L140" s="137"/>
      <c r="M140" s="142"/>
      <c r="N140" s="143"/>
      <c r="O140" s="143"/>
      <c r="P140" s="144">
        <f>SUM(P141:P150)</f>
        <v>0</v>
      </c>
      <c r="Q140" s="143"/>
      <c r="R140" s="144">
        <f>SUM(R141:R150)</f>
        <v>56.894786799999991</v>
      </c>
      <c r="S140" s="143"/>
      <c r="T140" s="145">
        <f>SUM(T141:T150)</f>
        <v>0</v>
      </c>
      <c r="AR140" s="138" t="s">
        <v>83</v>
      </c>
      <c r="AT140" s="146" t="s">
        <v>75</v>
      </c>
      <c r="AU140" s="146" t="s">
        <v>83</v>
      </c>
      <c r="AY140" s="138" t="s">
        <v>211</v>
      </c>
      <c r="BK140" s="147">
        <f>SUM(BK141:BK150)</f>
        <v>0</v>
      </c>
    </row>
    <row r="141" spans="1:65" s="2" customFormat="1" ht="24.25" customHeight="1">
      <c r="A141" s="32"/>
      <c r="B141" s="150"/>
      <c r="C141" s="151" t="s">
        <v>254</v>
      </c>
      <c r="D141" s="151" t="s">
        <v>213</v>
      </c>
      <c r="E141" s="152" t="s">
        <v>2076</v>
      </c>
      <c r="F141" s="153" t="s">
        <v>2077</v>
      </c>
      <c r="G141" s="154" t="s">
        <v>216</v>
      </c>
      <c r="H141" s="155">
        <v>62.08</v>
      </c>
      <c r="I141" s="156"/>
      <c r="J141" s="155">
        <f>ROUND(I141*H141,3)</f>
        <v>0</v>
      </c>
      <c r="K141" s="157"/>
      <c r="L141" s="33"/>
      <c r="M141" s="158" t="s">
        <v>1</v>
      </c>
      <c r="N141" s="159" t="s">
        <v>42</v>
      </c>
      <c r="O141" s="58"/>
      <c r="P141" s="160">
        <f>O141*H141</f>
        <v>0</v>
      </c>
      <c r="Q141" s="160">
        <v>0.19900000000000001</v>
      </c>
      <c r="R141" s="160">
        <f>Q141*H141</f>
        <v>12.35392</v>
      </c>
      <c r="S141" s="160">
        <v>0</v>
      </c>
      <c r="T141" s="161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2" t="s">
        <v>217</v>
      </c>
      <c r="AT141" s="162" t="s">
        <v>213</v>
      </c>
      <c r="AU141" s="162" t="s">
        <v>89</v>
      </c>
      <c r="AY141" s="17" t="s">
        <v>211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7" t="s">
        <v>89</v>
      </c>
      <c r="BK141" s="164">
        <f>ROUND(I141*H141,3)</f>
        <v>0</v>
      </c>
      <c r="BL141" s="17" t="s">
        <v>217</v>
      </c>
      <c r="BM141" s="162" t="s">
        <v>2078</v>
      </c>
    </row>
    <row r="142" spans="1:65" s="14" customFormat="1" ht="12">
      <c r="B142" s="173"/>
      <c r="D142" s="166" t="s">
        <v>219</v>
      </c>
      <c r="E142" s="174" t="s">
        <v>1</v>
      </c>
      <c r="F142" s="175" t="s">
        <v>2054</v>
      </c>
      <c r="H142" s="176">
        <v>62.08</v>
      </c>
      <c r="I142" s="177"/>
      <c r="L142" s="173"/>
      <c r="M142" s="178"/>
      <c r="N142" s="179"/>
      <c r="O142" s="179"/>
      <c r="P142" s="179"/>
      <c r="Q142" s="179"/>
      <c r="R142" s="179"/>
      <c r="S142" s="179"/>
      <c r="T142" s="180"/>
      <c r="AT142" s="174" t="s">
        <v>219</v>
      </c>
      <c r="AU142" s="174" t="s">
        <v>89</v>
      </c>
      <c r="AV142" s="14" t="s">
        <v>89</v>
      </c>
      <c r="AW142" s="14" t="s">
        <v>30</v>
      </c>
      <c r="AX142" s="14" t="s">
        <v>83</v>
      </c>
      <c r="AY142" s="174" t="s">
        <v>211</v>
      </c>
    </row>
    <row r="143" spans="1:65" s="2" customFormat="1" ht="24.25" customHeight="1">
      <c r="A143" s="32"/>
      <c r="B143" s="150"/>
      <c r="C143" s="151" t="s">
        <v>140</v>
      </c>
      <c r="D143" s="151" t="s">
        <v>213</v>
      </c>
      <c r="E143" s="152" t="s">
        <v>2079</v>
      </c>
      <c r="F143" s="153" t="s">
        <v>2080</v>
      </c>
      <c r="G143" s="154" t="s">
        <v>216</v>
      </c>
      <c r="H143" s="155">
        <v>62.08</v>
      </c>
      <c r="I143" s="156"/>
      <c r="J143" s="155">
        <f>ROUND(I143*H143,3)</f>
        <v>0</v>
      </c>
      <c r="K143" s="157"/>
      <c r="L143" s="33"/>
      <c r="M143" s="158" t="s">
        <v>1</v>
      </c>
      <c r="N143" s="159" t="s">
        <v>42</v>
      </c>
      <c r="O143" s="58"/>
      <c r="P143" s="160">
        <f>O143*H143</f>
        <v>0</v>
      </c>
      <c r="Q143" s="160">
        <v>0.38624999999999998</v>
      </c>
      <c r="R143" s="160">
        <f>Q143*H143</f>
        <v>23.978399999999997</v>
      </c>
      <c r="S143" s="160">
        <v>0</v>
      </c>
      <c r="T143" s="161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2" t="s">
        <v>217</v>
      </c>
      <c r="AT143" s="162" t="s">
        <v>213</v>
      </c>
      <c r="AU143" s="162" t="s">
        <v>89</v>
      </c>
      <c r="AY143" s="17" t="s">
        <v>211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7" t="s">
        <v>89</v>
      </c>
      <c r="BK143" s="164">
        <f>ROUND(I143*H143,3)</f>
        <v>0</v>
      </c>
      <c r="BL143" s="17" t="s">
        <v>217</v>
      </c>
      <c r="BM143" s="162" t="s">
        <v>2081</v>
      </c>
    </row>
    <row r="144" spans="1:65" s="14" customFormat="1" ht="12">
      <c r="B144" s="173"/>
      <c r="D144" s="166" t="s">
        <v>219</v>
      </c>
      <c r="E144" s="174" t="s">
        <v>1</v>
      </c>
      <c r="F144" s="175" t="s">
        <v>2054</v>
      </c>
      <c r="H144" s="176">
        <v>62.08</v>
      </c>
      <c r="I144" s="177"/>
      <c r="L144" s="173"/>
      <c r="M144" s="178"/>
      <c r="N144" s="179"/>
      <c r="O144" s="179"/>
      <c r="P144" s="179"/>
      <c r="Q144" s="179"/>
      <c r="R144" s="179"/>
      <c r="S144" s="179"/>
      <c r="T144" s="180"/>
      <c r="AT144" s="174" t="s">
        <v>219</v>
      </c>
      <c r="AU144" s="174" t="s">
        <v>89</v>
      </c>
      <c r="AV144" s="14" t="s">
        <v>89</v>
      </c>
      <c r="AW144" s="14" t="s">
        <v>30</v>
      </c>
      <c r="AX144" s="14" t="s">
        <v>83</v>
      </c>
      <c r="AY144" s="174" t="s">
        <v>211</v>
      </c>
    </row>
    <row r="145" spans="1:65" s="2" customFormat="1" ht="24.25" customHeight="1">
      <c r="A145" s="32"/>
      <c r="B145" s="150"/>
      <c r="C145" s="151" t="s">
        <v>264</v>
      </c>
      <c r="D145" s="151" t="s">
        <v>213</v>
      </c>
      <c r="E145" s="152" t="s">
        <v>2082</v>
      </c>
      <c r="F145" s="153" t="s">
        <v>2083</v>
      </c>
      <c r="G145" s="154" t="s">
        <v>216</v>
      </c>
      <c r="H145" s="155">
        <v>15.49</v>
      </c>
      <c r="I145" s="156"/>
      <c r="J145" s="155">
        <f>ROUND(I145*H145,3)</f>
        <v>0</v>
      </c>
      <c r="K145" s="157"/>
      <c r="L145" s="33"/>
      <c r="M145" s="158" t="s">
        <v>1</v>
      </c>
      <c r="N145" s="159" t="s">
        <v>42</v>
      </c>
      <c r="O145" s="58"/>
      <c r="P145" s="160">
        <f>O145*H145</f>
        <v>0</v>
      </c>
      <c r="Q145" s="160">
        <v>0.42531999999999998</v>
      </c>
      <c r="R145" s="160">
        <f>Q145*H145</f>
        <v>6.5882068</v>
      </c>
      <c r="S145" s="160">
        <v>0</v>
      </c>
      <c r="T145" s="161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2" t="s">
        <v>217</v>
      </c>
      <c r="AT145" s="162" t="s">
        <v>213</v>
      </c>
      <c r="AU145" s="162" t="s">
        <v>89</v>
      </c>
      <c r="AY145" s="17" t="s">
        <v>211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7" t="s">
        <v>89</v>
      </c>
      <c r="BK145" s="164">
        <f>ROUND(I145*H145,3)</f>
        <v>0</v>
      </c>
      <c r="BL145" s="17" t="s">
        <v>217</v>
      </c>
      <c r="BM145" s="162" t="s">
        <v>2084</v>
      </c>
    </row>
    <row r="146" spans="1:65" s="14" customFormat="1" ht="12">
      <c r="B146" s="173"/>
      <c r="D146" s="166" t="s">
        <v>219</v>
      </c>
      <c r="E146" s="174" t="s">
        <v>1</v>
      </c>
      <c r="F146" s="175" t="s">
        <v>2056</v>
      </c>
      <c r="H146" s="176">
        <v>15.49</v>
      </c>
      <c r="I146" s="177"/>
      <c r="L146" s="173"/>
      <c r="M146" s="178"/>
      <c r="N146" s="179"/>
      <c r="O146" s="179"/>
      <c r="P146" s="179"/>
      <c r="Q146" s="179"/>
      <c r="R146" s="179"/>
      <c r="S146" s="179"/>
      <c r="T146" s="180"/>
      <c r="AT146" s="174" t="s">
        <v>219</v>
      </c>
      <c r="AU146" s="174" t="s">
        <v>89</v>
      </c>
      <c r="AV146" s="14" t="s">
        <v>89</v>
      </c>
      <c r="AW146" s="14" t="s">
        <v>30</v>
      </c>
      <c r="AX146" s="14" t="s">
        <v>83</v>
      </c>
      <c r="AY146" s="174" t="s">
        <v>211</v>
      </c>
    </row>
    <row r="147" spans="1:65" s="2" customFormat="1" ht="38" customHeight="1">
      <c r="A147" s="32"/>
      <c r="B147" s="150"/>
      <c r="C147" s="151" t="s">
        <v>269</v>
      </c>
      <c r="D147" s="151" t="s">
        <v>213</v>
      </c>
      <c r="E147" s="152" t="s">
        <v>2085</v>
      </c>
      <c r="F147" s="153" t="s">
        <v>2086</v>
      </c>
      <c r="G147" s="154" t="s">
        <v>216</v>
      </c>
      <c r="H147" s="155">
        <v>62.08</v>
      </c>
      <c r="I147" s="156"/>
      <c r="J147" s="155">
        <f>ROUND(I147*H147,3)</f>
        <v>0</v>
      </c>
      <c r="K147" s="157"/>
      <c r="L147" s="33"/>
      <c r="M147" s="158" t="s">
        <v>1</v>
      </c>
      <c r="N147" s="159" t="s">
        <v>42</v>
      </c>
      <c r="O147" s="58"/>
      <c r="P147" s="160">
        <f>O147*H147</f>
        <v>0</v>
      </c>
      <c r="Q147" s="160">
        <v>9.2499999999999999E-2</v>
      </c>
      <c r="R147" s="160">
        <f>Q147*H147</f>
        <v>5.7423999999999999</v>
      </c>
      <c r="S147" s="160">
        <v>0</v>
      </c>
      <c r="T147" s="161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2" t="s">
        <v>217</v>
      </c>
      <c r="AT147" s="162" t="s">
        <v>213</v>
      </c>
      <c r="AU147" s="162" t="s">
        <v>89</v>
      </c>
      <c r="AY147" s="17" t="s">
        <v>211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7" t="s">
        <v>89</v>
      </c>
      <c r="BK147" s="164">
        <f>ROUND(I147*H147,3)</f>
        <v>0</v>
      </c>
      <c r="BL147" s="17" t="s">
        <v>217</v>
      </c>
      <c r="BM147" s="162" t="s">
        <v>2087</v>
      </c>
    </row>
    <row r="148" spans="1:65" s="14" customFormat="1" ht="12">
      <c r="B148" s="173"/>
      <c r="D148" s="166" t="s">
        <v>219</v>
      </c>
      <c r="E148" s="174" t="s">
        <v>2054</v>
      </c>
      <c r="F148" s="175" t="s">
        <v>2088</v>
      </c>
      <c r="H148" s="176">
        <v>62.08</v>
      </c>
      <c r="I148" s="177"/>
      <c r="L148" s="173"/>
      <c r="M148" s="178"/>
      <c r="N148" s="179"/>
      <c r="O148" s="179"/>
      <c r="P148" s="179"/>
      <c r="Q148" s="179"/>
      <c r="R148" s="179"/>
      <c r="S148" s="179"/>
      <c r="T148" s="180"/>
      <c r="AT148" s="174" t="s">
        <v>219</v>
      </c>
      <c r="AU148" s="174" t="s">
        <v>89</v>
      </c>
      <c r="AV148" s="14" t="s">
        <v>89</v>
      </c>
      <c r="AW148" s="14" t="s">
        <v>30</v>
      </c>
      <c r="AX148" s="14" t="s">
        <v>83</v>
      </c>
      <c r="AY148" s="174" t="s">
        <v>211</v>
      </c>
    </row>
    <row r="149" spans="1:65" s="2" customFormat="1" ht="24.25" customHeight="1">
      <c r="A149" s="32"/>
      <c r="B149" s="150"/>
      <c r="C149" s="189" t="s">
        <v>273</v>
      </c>
      <c r="D149" s="189" t="s">
        <v>514</v>
      </c>
      <c r="E149" s="190" t="s">
        <v>2089</v>
      </c>
      <c r="F149" s="191" t="s">
        <v>2090</v>
      </c>
      <c r="G149" s="192" t="s">
        <v>216</v>
      </c>
      <c r="H149" s="193">
        <v>63.322000000000003</v>
      </c>
      <c r="I149" s="194"/>
      <c r="J149" s="193">
        <f>ROUND(I149*H149,3)</f>
        <v>0</v>
      </c>
      <c r="K149" s="195"/>
      <c r="L149" s="196"/>
      <c r="M149" s="197" t="s">
        <v>1</v>
      </c>
      <c r="N149" s="198" t="s">
        <v>42</v>
      </c>
      <c r="O149" s="58"/>
      <c r="P149" s="160">
        <f>O149*H149</f>
        <v>0</v>
      </c>
      <c r="Q149" s="160">
        <v>0.13</v>
      </c>
      <c r="R149" s="160">
        <f>Q149*H149</f>
        <v>8.2318600000000011</v>
      </c>
      <c r="S149" s="160">
        <v>0</v>
      </c>
      <c r="T149" s="161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2" t="s">
        <v>140</v>
      </c>
      <c r="AT149" s="162" t="s">
        <v>514</v>
      </c>
      <c r="AU149" s="162" t="s">
        <v>89</v>
      </c>
      <c r="AY149" s="17" t="s">
        <v>211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7" t="s">
        <v>89</v>
      </c>
      <c r="BK149" s="164">
        <f>ROUND(I149*H149,3)</f>
        <v>0</v>
      </c>
      <c r="BL149" s="17" t="s">
        <v>217</v>
      </c>
      <c r="BM149" s="162" t="s">
        <v>2091</v>
      </c>
    </row>
    <row r="150" spans="1:65" s="14" customFormat="1" ht="12">
      <c r="B150" s="173"/>
      <c r="D150" s="166" t="s">
        <v>219</v>
      </c>
      <c r="F150" s="175" t="s">
        <v>2092</v>
      </c>
      <c r="H150" s="176">
        <v>63.322000000000003</v>
      </c>
      <c r="I150" s="177"/>
      <c r="L150" s="173"/>
      <c r="M150" s="178"/>
      <c r="N150" s="179"/>
      <c r="O150" s="179"/>
      <c r="P150" s="179"/>
      <c r="Q150" s="179"/>
      <c r="R150" s="179"/>
      <c r="S150" s="179"/>
      <c r="T150" s="180"/>
      <c r="AT150" s="174" t="s">
        <v>219</v>
      </c>
      <c r="AU150" s="174" t="s">
        <v>89</v>
      </c>
      <c r="AV150" s="14" t="s">
        <v>89</v>
      </c>
      <c r="AW150" s="14" t="s">
        <v>3</v>
      </c>
      <c r="AX150" s="14" t="s">
        <v>83</v>
      </c>
      <c r="AY150" s="174" t="s">
        <v>211</v>
      </c>
    </row>
    <row r="151" spans="1:65" s="12" customFormat="1" ht="23" customHeight="1">
      <c r="B151" s="137"/>
      <c r="D151" s="138" t="s">
        <v>75</v>
      </c>
      <c r="E151" s="148" t="s">
        <v>249</v>
      </c>
      <c r="F151" s="148" t="s">
        <v>520</v>
      </c>
      <c r="I151" s="140"/>
      <c r="J151" s="149">
        <f>BK151</f>
        <v>0</v>
      </c>
      <c r="L151" s="137"/>
      <c r="M151" s="142"/>
      <c r="N151" s="143"/>
      <c r="O151" s="143"/>
      <c r="P151" s="144">
        <f>SUM(P152:P164)</f>
        <v>0</v>
      </c>
      <c r="Q151" s="143"/>
      <c r="R151" s="144">
        <f>SUM(R152:R164)</f>
        <v>3.5240589399999993</v>
      </c>
      <c r="S151" s="143"/>
      <c r="T151" s="145">
        <f>SUM(T152:T164)</f>
        <v>0</v>
      </c>
      <c r="AR151" s="138" t="s">
        <v>83</v>
      </c>
      <c r="AT151" s="146" t="s">
        <v>75</v>
      </c>
      <c r="AU151" s="146" t="s">
        <v>83</v>
      </c>
      <c r="AY151" s="138" t="s">
        <v>211</v>
      </c>
      <c r="BK151" s="147">
        <f>SUM(BK152:BK164)</f>
        <v>0</v>
      </c>
    </row>
    <row r="152" spans="1:65" s="2" customFormat="1" ht="24.25" customHeight="1">
      <c r="A152" s="32"/>
      <c r="B152" s="150"/>
      <c r="C152" s="151" t="s">
        <v>279</v>
      </c>
      <c r="D152" s="151" t="s">
        <v>213</v>
      </c>
      <c r="E152" s="152" t="s">
        <v>2093</v>
      </c>
      <c r="F152" s="153" t="s">
        <v>2094</v>
      </c>
      <c r="G152" s="154" t="s">
        <v>224</v>
      </c>
      <c r="H152" s="155">
        <v>1.5489999999999999</v>
      </c>
      <c r="I152" s="156"/>
      <c r="J152" s="155">
        <f>ROUND(I152*H152,3)</f>
        <v>0</v>
      </c>
      <c r="K152" s="157"/>
      <c r="L152" s="33"/>
      <c r="M152" s="158" t="s">
        <v>1</v>
      </c>
      <c r="N152" s="159" t="s">
        <v>42</v>
      </c>
      <c r="O152" s="58"/>
      <c r="P152" s="160">
        <f>O152*H152</f>
        <v>0</v>
      </c>
      <c r="Q152" s="160">
        <v>2.2404799999999998</v>
      </c>
      <c r="R152" s="160">
        <f>Q152*H152</f>
        <v>3.4705035199999994</v>
      </c>
      <c r="S152" s="160">
        <v>0</v>
      </c>
      <c r="T152" s="161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2" t="s">
        <v>217</v>
      </c>
      <c r="AT152" s="162" t="s">
        <v>213</v>
      </c>
      <c r="AU152" s="162" t="s">
        <v>89</v>
      </c>
      <c r="AY152" s="17" t="s">
        <v>211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7" t="s">
        <v>89</v>
      </c>
      <c r="BK152" s="164">
        <f>ROUND(I152*H152,3)</f>
        <v>0</v>
      </c>
      <c r="BL152" s="17" t="s">
        <v>217</v>
      </c>
      <c r="BM152" s="162" t="s">
        <v>2095</v>
      </c>
    </row>
    <row r="153" spans="1:65" s="13" customFormat="1" ht="12">
      <c r="B153" s="165"/>
      <c r="D153" s="166" t="s">
        <v>219</v>
      </c>
      <c r="E153" s="167" t="s">
        <v>1</v>
      </c>
      <c r="F153" s="168" t="s">
        <v>2096</v>
      </c>
      <c r="H153" s="167" t="s">
        <v>1</v>
      </c>
      <c r="I153" s="169"/>
      <c r="L153" s="165"/>
      <c r="M153" s="170"/>
      <c r="N153" s="171"/>
      <c r="O153" s="171"/>
      <c r="P153" s="171"/>
      <c r="Q153" s="171"/>
      <c r="R153" s="171"/>
      <c r="S153" s="171"/>
      <c r="T153" s="172"/>
      <c r="AT153" s="167" t="s">
        <v>219</v>
      </c>
      <c r="AU153" s="167" t="s">
        <v>89</v>
      </c>
      <c r="AV153" s="13" t="s">
        <v>83</v>
      </c>
      <c r="AW153" s="13" t="s">
        <v>30</v>
      </c>
      <c r="AX153" s="13" t="s">
        <v>76</v>
      </c>
      <c r="AY153" s="167" t="s">
        <v>211</v>
      </c>
    </row>
    <row r="154" spans="1:65" s="14" customFormat="1" ht="12">
      <c r="B154" s="173"/>
      <c r="D154" s="166" t="s">
        <v>219</v>
      </c>
      <c r="E154" s="174" t="s">
        <v>2056</v>
      </c>
      <c r="F154" s="175" t="s">
        <v>2097</v>
      </c>
      <c r="H154" s="176">
        <v>15.49</v>
      </c>
      <c r="I154" s="177"/>
      <c r="L154" s="173"/>
      <c r="M154" s="178"/>
      <c r="N154" s="179"/>
      <c r="O154" s="179"/>
      <c r="P154" s="179"/>
      <c r="Q154" s="179"/>
      <c r="R154" s="179"/>
      <c r="S154" s="179"/>
      <c r="T154" s="180"/>
      <c r="AT154" s="174" t="s">
        <v>219</v>
      </c>
      <c r="AU154" s="174" t="s">
        <v>89</v>
      </c>
      <c r="AV154" s="14" t="s">
        <v>89</v>
      </c>
      <c r="AW154" s="14" t="s">
        <v>30</v>
      </c>
      <c r="AX154" s="14" t="s">
        <v>76</v>
      </c>
      <c r="AY154" s="174" t="s">
        <v>211</v>
      </c>
    </row>
    <row r="155" spans="1:65" s="14" customFormat="1" ht="12">
      <c r="B155" s="173"/>
      <c r="D155" s="166" t="s">
        <v>219</v>
      </c>
      <c r="E155" s="174" t="s">
        <v>1</v>
      </c>
      <c r="F155" s="175" t="s">
        <v>2098</v>
      </c>
      <c r="H155" s="176">
        <v>1.5489999999999999</v>
      </c>
      <c r="I155" s="177"/>
      <c r="L155" s="173"/>
      <c r="M155" s="178"/>
      <c r="N155" s="179"/>
      <c r="O155" s="179"/>
      <c r="P155" s="179"/>
      <c r="Q155" s="179"/>
      <c r="R155" s="179"/>
      <c r="S155" s="179"/>
      <c r="T155" s="180"/>
      <c r="AT155" s="174" t="s">
        <v>219</v>
      </c>
      <c r="AU155" s="174" t="s">
        <v>89</v>
      </c>
      <c r="AV155" s="14" t="s">
        <v>89</v>
      </c>
      <c r="AW155" s="14" t="s">
        <v>30</v>
      </c>
      <c r="AX155" s="14" t="s">
        <v>83</v>
      </c>
      <c r="AY155" s="174" t="s">
        <v>211</v>
      </c>
    </row>
    <row r="156" spans="1:65" s="2" customFormat="1" ht="24.25" customHeight="1">
      <c r="A156" s="32"/>
      <c r="B156" s="150"/>
      <c r="C156" s="151" t="s">
        <v>295</v>
      </c>
      <c r="D156" s="151" t="s">
        <v>213</v>
      </c>
      <c r="E156" s="152" t="s">
        <v>2099</v>
      </c>
      <c r="F156" s="153" t="s">
        <v>2100</v>
      </c>
      <c r="G156" s="154" t="s">
        <v>224</v>
      </c>
      <c r="H156" s="155">
        <v>1.5489999999999999</v>
      </c>
      <c r="I156" s="156"/>
      <c r="J156" s="155">
        <f>ROUND(I156*H156,3)</f>
        <v>0</v>
      </c>
      <c r="K156" s="157"/>
      <c r="L156" s="33"/>
      <c r="M156" s="158" t="s">
        <v>1</v>
      </c>
      <c r="N156" s="159" t="s">
        <v>42</v>
      </c>
      <c r="O156" s="58"/>
      <c r="P156" s="160">
        <f>O156*H156</f>
        <v>0</v>
      </c>
      <c r="Q156" s="160">
        <v>0.02</v>
      </c>
      <c r="R156" s="160">
        <f>Q156*H156</f>
        <v>3.0980000000000001E-2</v>
      </c>
      <c r="S156" s="160">
        <v>0</v>
      </c>
      <c r="T156" s="161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2" t="s">
        <v>217</v>
      </c>
      <c r="AT156" s="162" t="s">
        <v>213</v>
      </c>
      <c r="AU156" s="162" t="s">
        <v>89</v>
      </c>
      <c r="AY156" s="17" t="s">
        <v>211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7" t="s">
        <v>89</v>
      </c>
      <c r="BK156" s="164">
        <f>ROUND(I156*H156,3)</f>
        <v>0</v>
      </c>
      <c r="BL156" s="17" t="s">
        <v>217</v>
      </c>
      <c r="BM156" s="162" t="s">
        <v>2101</v>
      </c>
    </row>
    <row r="157" spans="1:65" s="14" customFormat="1" ht="12">
      <c r="B157" s="173"/>
      <c r="D157" s="166" t="s">
        <v>219</v>
      </c>
      <c r="E157" s="174" t="s">
        <v>1</v>
      </c>
      <c r="F157" s="175" t="s">
        <v>2098</v>
      </c>
      <c r="H157" s="176">
        <v>1.5489999999999999</v>
      </c>
      <c r="I157" s="177"/>
      <c r="L157" s="173"/>
      <c r="M157" s="178"/>
      <c r="N157" s="179"/>
      <c r="O157" s="179"/>
      <c r="P157" s="179"/>
      <c r="Q157" s="179"/>
      <c r="R157" s="179"/>
      <c r="S157" s="179"/>
      <c r="T157" s="180"/>
      <c r="AT157" s="174" t="s">
        <v>219</v>
      </c>
      <c r="AU157" s="174" t="s">
        <v>89</v>
      </c>
      <c r="AV157" s="14" t="s">
        <v>89</v>
      </c>
      <c r="AW157" s="14" t="s">
        <v>30</v>
      </c>
      <c r="AX157" s="14" t="s">
        <v>83</v>
      </c>
      <c r="AY157" s="174" t="s">
        <v>211</v>
      </c>
    </row>
    <row r="158" spans="1:65" s="2" customFormat="1" ht="14.5" customHeight="1">
      <c r="A158" s="32"/>
      <c r="B158" s="150"/>
      <c r="C158" s="151" t="s">
        <v>301</v>
      </c>
      <c r="D158" s="151" t="s">
        <v>213</v>
      </c>
      <c r="E158" s="152" t="s">
        <v>2102</v>
      </c>
      <c r="F158" s="153" t="s">
        <v>2103</v>
      </c>
      <c r="G158" s="154" t="s">
        <v>216</v>
      </c>
      <c r="H158" s="155">
        <v>2.6219999999999999</v>
      </c>
      <c r="I158" s="156"/>
      <c r="J158" s="155">
        <f>ROUND(I158*H158,3)</f>
        <v>0</v>
      </c>
      <c r="K158" s="157"/>
      <c r="L158" s="33"/>
      <c r="M158" s="158" t="s">
        <v>1</v>
      </c>
      <c r="N158" s="159" t="s">
        <v>42</v>
      </c>
      <c r="O158" s="58"/>
      <c r="P158" s="160">
        <f>O158*H158</f>
        <v>0</v>
      </c>
      <c r="Q158" s="160">
        <v>8.6099999999999996E-3</v>
      </c>
      <c r="R158" s="160">
        <f>Q158*H158</f>
        <v>2.2575419999999999E-2</v>
      </c>
      <c r="S158" s="160">
        <v>0</v>
      </c>
      <c r="T158" s="161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2" t="s">
        <v>217</v>
      </c>
      <c r="AT158" s="162" t="s">
        <v>213</v>
      </c>
      <c r="AU158" s="162" t="s">
        <v>89</v>
      </c>
      <c r="AY158" s="17" t="s">
        <v>211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7" t="s">
        <v>89</v>
      </c>
      <c r="BK158" s="164">
        <f>ROUND(I158*H158,3)</f>
        <v>0</v>
      </c>
      <c r="BL158" s="17" t="s">
        <v>217</v>
      </c>
      <c r="BM158" s="162" t="s">
        <v>2104</v>
      </c>
    </row>
    <row r="159" spans="1:65" s="13" customFormat="1" ht="12">
      <c r="B159" s="165"/>
      <c r="D159" s="166" t="s">
        <v>219</v>
      </c>
      <c r="E159" s="167" t="s">
        <v>1</v>
      </c>
      <c r="F159" s="168" t="s">
        <v>2105</v>
      </c>
      <c r="H159" s="167" t="s">
        <v>1</v>
      </c>
      <c r="I159" s="169"/>
      <c r="L159" s="165"/>
      <c r="M159" s="170"/>
      <c r="N159" s="171"/>
      <c r="O159" s="171"/>
      <c r="P159" s="171"/>
      <c r="Q159" s="171"/>
      <c r="R159" s="171"/>
      <c r="S159" s="171"/>
      <c r="T159" s="172"/>
      <c r="AT159" s="167" t="s">
        <v>219</v>
      </c>
      <c r="AU159" s="167" t="s">
        <v>89</v>
      </c>
      <c r="AV159" s="13" t="s">
        <v>83</v>
      </c>
      <c r="AW159" s="13" t="s">
        <v>30</v>
      </c>
      <c r="AX159" s="13" t="s">
        <v>76</v>
      </c>
      <c r="AY159" s="167" t="s">
        <v>211</v>
      </c>
    </row>
    <row r="160" spans="1:65" s="14" customFormat="1" ht="12">
      <c r="B160" s="173"/>
      <c r="D160" s="166" t="s">
        <v>219</v>
      </c>
      <c r="E160" s="174" t="s">
        <v>1</v>
      </c>
      <c r="F160" s="175" t="s">
        <v>2106</v>
      </c>
      <c r="H160" s="176">
        <v>2.6219999999999999</v>
      </c>
      <c r="I160" s="177"/>
      <c r="L160" s="173"/>
      <c r="M160" s="178"/>
      <c r="N160" s="179"/>
      <c r="O160" s="179"/>
      <c r="P160" s="179"/>
      <c r="Q160" s="179"/>
      <c r="R160" s="179"/>
      <c r="S160" s="179"/>
      <c r="T160" s="180"/>
      <c r="AT160" s="174" t="s">
        <v>219</v>
      </c>
      <c r="AU160" s="174" t="s">
        <v>89</v>
      </c>
      <c r="AV160" s="14" t="s">
        <v>89</v>
      </c>
      <c r="AW160" s="14" t="s">
        <v>30</v>
      </c>
      <c r="AX160" s="14" t="s">
        <v>83</v>
      </c>
      <c r="AY160" s="174" t="s">
        <v>211</v>
      </c>
    </row>
    <row r="161" spans="1:65" s="2" customFormat="1" ht="14.5" customHeight="1">
      <c r="A161" s="32"/>
      <c r="B161" s="150"/>
      <c r="C161" s="151" t="s">
        <v>309</v>
      </c>
      <c r="D161" s="151" t="s">
        <v>213</v>
      </c>
      <c r="E161" s="152" t="s">
        <v>2107</v>
      </c>
      <c r="F161" s="153" t="s">
        <v>2108</v>
      </c>
      <c r="G161" s="154" t="s">
        <v>216</v>
      </c>
      <c r="H161" s="155">
        <v>2.6219999999999999</v>
      </c>
      <c r="I161" s="156"/>
      <c r="J161" s="155">
        <f>ROUND(I161*H161,3)</f>
        <v>0</v>
      </c>
      <c r="K161" s="157"/>
      <c r="L161" s="33"/>
      <c r="M161" s="158" t="s">
        <v>1</v>
      </c>
      <c r="N161" s="159" t="s">
        <v>42</v>
      </c>
      <c r="O161" s="58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2" t="s">
        <v>217</v>
      </c>
      <c r="AT161" s="162" t="s">
        <v>213</v>
      </c>
      <c r="AU161" s="162" t="s">
        <v>89</v>
      </c>
      <c r="AY161" s="17" t="s">
        <v>211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7" t="s">
        <v>89</v>
      </c>
      <c r="BK161" s="164">
        <f>ROUND(I161*H161,3)</f>
        <v>0</v>
      </c>
      <c r="BL161" s="17" t="s">
        <v>217</v>
      </c>
      <c r="BM161" s="162" t="s">
        <v>2109</v>
      </c>
    </row>
    <row r="162" spans="1:65" s="2" customFormat="1" ht="38" customHeight="1">
      <c r="A162" s="32"/>
      <c r="B162" s="150"/>
      <c r="C162" s="151" t="s">
        <v>315</v>
      </c>
      <c r="D162" s="151" t="s">
        <v>213</v>
      </c>
      <c r="E162" s="152" t="s">
        <v>2110</v>
      </c>
      <c r="F162" s="153" t="s">
        <v>2111</v>
      </c>
      <c r="G162" s="154" t="s">
        <v>582</v>
      </c>
      <c r="H162" s="155">
        <v>6.39</v>
      </c>
      <c r="I162" s="156"/>
      <c r="J162" s="155">
        <f>ROUND(I162*H162,3)</f>
        <v>0</v>
      </c>
      <c r="K162" s="157"/>
      <c r="L162" s="33"/>
      <c r="M162" s="158" t="s">
        <v>1</v>
      </c>
      <c r="N162" s="159" t="s">
        <v>42</v>
      </c>
      <c r="O162" s="58"/>
      <c r="P162" s="160">
        <f>O162*H162</f>
        <v>0</v>
      </c>
      <c r="Q162" s="160">
        <v>0</v>
      </c>
      <c r="R162" s="160">
        <f>Q162*H162</f>
        <v>0</v>
      </c>
      <c r="S162" s="160">
        <v>0</v>
      </c>
      <c r="T162" s="161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2" t="s">
        <v>217</v>
      </c>
      <c r="AT162" s="162" t="s">
        <v>213</v>
      </c>
      <c r="AU162" s="162" t="s">
        <v>89</v>
      </c>
      <c r="AY162" s="17" t="s">
        <v>211</v>
      </c>
      <c r="BE162" s="163">
        <f>IF(N162="základná",J162,0)</f>
        <v>0</v>
      </c>
      <c r="BF162" s="163">
        <f>IF(N162="znížená",J162,0)</f>
        <v>0</v>
      </c>
      <c r="BG162" s="163">
        <f>IF(N162="zákl. prenesená",J162,0)</f>
        <v>0</v>
      </c>
      <c r="BH162" s="163">
        <f>IF(N162="zníž. prenesená",J162,0)</f>
        <v>0</v>
      </c>
      <c r="BI162" s="163">
        <f>IF(N162="nulová",J162,0)</f>
        <v>0</v>
      </c>
      <c r="BJ162" s="17" t="s">
        <v>89</v>
      </c>
      <c r="BK162" s="164">
        <f>ROUND(I162*H162,3)</f>
        <v>0</v>
      </c>
      <c r="BL162" s="17" t="s">
        <v>217</v>
      </c>
      <c r="BM162" s="162" t="s">
        <v>2112</v>
      </c>
    </row>
    <row r="163" spans="1:65" s="13" customFormat="1" ht="12">
      <c r="B163" s="165"/>
      <c r="D163" s="166" t="s">
        <v>219</v>
      </c>
      <c r="E163" s="167" t="s">
        <v>1</v>
      </c>
      <c r="F163" s="168" t="s">
        <v>2113</v>
      </c>
      <c r="H163" s="167" t="s">
        <v>1</v>
      </c>
      <c r="I163" s="169"/>
      <c r="L163" s="165"/>
      <c r="M163" s="170"/>
      <c r="N163" s="171"/>
      <c r="O163" s="171"/>
      <c r="P163" s="171"/>
      <c r="Q163" s="171"/>
      <c r="R163" s="171"/>
      <c r="S163" s="171"/>
      <c r="T163" s="172"/>
      <c r="AT163" s="167" t="s">
        <v>219</v>
      </c>
      <c r="AU163" s="167" t="s">
        <v>89</v>
      </c>
      <c r="AV163" s="13" t="s">
        <v>83</v>
      </c>
      <c r="AW163" s="13" t="s">
        <v>30</v>
      </c>
      <c r="AX163" s="13" t="s">
        <v>76</v>
      </c>
      <c r="AY163" s="167" t="s">
        <v>211</v>
      </c>
    </row>
    <row r="164" spans="1:65" s="14" customFormat="1" ht="12">
      <c r="B164" s="173"/>
      <c r="D164" s="166" t="s">
        <v>219</v>
      </c>
      <c r="E164" s="174" t="s">
        <v>1</v>
      </c>
      <c r="F164" s="175" t="s">
        <v>2114</v>
      </c>
      <c r="H164" s="176">
        <v>6.39</v>
      </c>
      <c r="I164" s="177"/>
      <c r="L164" s="173"/>
      <c r="M164" s="178"/>
      <c r="N164" s="179"/>
      <c r="O164" s="179"/>
      <c r="P164" s="179"/>
      <c r="Q164" s="179"/>
      <c r="R164" s="179"/>
      <c r="S164" s="179"/>
      <c r="T164" s="180"/>
      <c r="AT164" s="174" t="s">
        <v>219</v>
      </c>
      <c r="AU164" s="174" t="s">
        <v>89</v>
      </c>
      <c r="AV164" s="14" t="s">
        <v>89</v>
      </c>
      <c r="AW164" s="14" t="s">
        <v>30</v>
      </c>
      <c r="AX164" s="14" t="s">
        <v>83</v>
      </c>
      <c r="AY164" s="174" t="s">
        <v>211</v>
      </c>
    </row>
    <row r="165" spans="1:65" s="12" customFormat="1" ht="23" customHeight="1">
      <c r="B165" s="137"/>
      <c r="D165" s="138" t="s">
        <v>75</v>
      </c>
      <c r="E165" s="148" t="s">
        <v>264</v>
      </c>
      <c r="F165" s="148" t="s">
        <v>693</v>
      </c>
      <c r="I165" s="140"/>
      <c r="J165" s="149">
        <f>BK165</f>
        <v>0</v>
      </c>
      <c r="L165" s="137"/>
      <c r="M165" s="142"/>
      <c r="N165" s="143"/>
      <c r="O165" s="143"/>
      <c r="P165" s="144">
        <f>SUM(P166:P178)</f>
        <v>0</v>
      </c>
      <c r="Q165" s="143"/>
      <c r="R165" s="144">
        <f>SUM(R166:R178)</f>
        <v>15.605082100000002</v>
      </c>
      <c r="S165" s="143"/>
      <c r="T165" s="145">
        <f>SUM(T166:T178)</f>
        <v>0</v>
      </c>
      <c r="AR165" s="138" t="s">
        <v>83</v>
      </c>
      <c r="AT165" s="146" t="s">
        <v>75</v>
      </c>
      <c r="AU165" s="146" t="s">
        <v>83</v>
      </c>
      <c r="AY165" s="138" t="s">
        <v>211</v>
      </c>
      <c r="BK165" s="147">
        <f>SUM(BK166:BK178)</f>
        <v>0</v>
      </c>
    </row>
    <row r="166" spans="1:65" s="2" customFormat="1" ht="38" customHeight="1">
      <c r="A166" s="32"/>
      <c r="B166" s="150"/>
      <c r="C166" s="151" t="s">
        <v>320</v>
      </c>
      <c r="D166" s="151" t="s">
        <v>213</v>
      </c>
      <c r="E166" s="152" t="s">
        <v>2115</v>
      </c>
      <c r="F166" s="153" t="s">
        <v>2116</v>
      </c>
      <c r="G166" s="154" t="s">
        <v>582</v>
      </c>
      <c r="H166" s="155">
        <v>109.27</v>
      </c>
      <c r="I166" s="156"/>
      <c r="J166" s="155">
        <f>ROUND(I166*H166,3)</f>
        <v>0</v>
      </c>
      <c r="K166" s="157"/>
      <c r="L166" s="33"/>
      <c r="M166" s="158" t="s">
        <v>1</v>
      </c>
      <c r="N166" s="159" t="s">
        <v>42</v>
      </c>
      <c r="O166" s="58"/>
      <c r="P166" s="160">
        <f>O166*H166</f>
        <v>0</v>
      </c>
      <c r="Q166" s="160">
        <v>9.8530000000000006E-2</v>
      </c>
      <c r="R166" s="160">
        <f>Q166*H166</f>
        <v>10.766373100000001</v>
      </c>
      <c r="S166" s="160">
        <v>0</v>
      </c>
      <c r="T166" s="161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2" t="s">
        <v>217</v>
      </c>
      <c r="AT166" s="162" t="s">
        <v>213</v>
      </c>
      <c r="AU166" s="162" t="s">
        <v>89</v>
      </c>
      <c r="AY166" s="17" t="s">
        <v>211</v>
      </c>
      <c r="BE166" s="163">
        <f>IF(N166="základná",J166,0)</f>
        <v>0</v>
      </c>
      <c r="BF166" s="163">
        <f>IF(N166="znížená",J166,0)</f>
        <v>0</v>
      </c>
      <c r="BG166" s="163">
        <f>IF(N166="zákl. prenesená",J166,0)</f>
        <v>0</v>
      </c>
      <c r="BH166" s="163">
        <f>IF(N166="zníž. prenesená",J166,0)</f>
        <v>0</v>
      </c>
      <c r="BI166" s="163">
        <f>IF(N166="nulová",J166,0)</f>
        <v>0</v>
      </c>
      <c r="BJ166" s="17" t="s">
        <v>89</v>
      </c>
      <c r="BK166" s="164">
        <f>ROUND(I166*H166,3)</f>
        <v>0</v>
      </c>
      <c r="BL166" s="17" t="s">
        <v>217</v>
      </c>
      <c r="BM166" s="162" t="s">
        <v>2117</v>
      </c>
    </row>
    <row r="167" spans="1:65" s="14" customFormat="1" ht="12">
      <c r="B167" s="173"/>
      <c r="D167" s="166" t="s">
        <v>219</v>
      </c>
      <c r="E167" s="174" t="s">
        <v>1</v>
      </c>
      <c r="F167" s="175" t="s">
        <v>2118</v>
      </c>
      <c r="H167" s="176">
        <v>83.11</v>
      </c>
      <c r="I167" s="177"/>
      <c r="L167" s="173"/>
      <c r="M167" s="178"/>
      <c r="N167" s="179"/>
      <c r="O167" s="179"/>
      <c r="P167" s="179"/>
      <c r="Q167" s="179"/>
      <c r="R167" s="179"/>
      <c r="S167" s="179"/>
      <c r="T167" s="180"/>
      <c r="AT167" s="174" t="s">
        <v>219</v>
      </c>
      <c r="AU167" s="174" t="s">
        <v>89</v>
      </c>
      <c r="AV167" s="14" t="s">
        <v>89</v>
      </c>
      <c r="AW167" s="14" t="s">
        <v>30</v>
      </c>
      <c r="AX167" s="14" t="s">
        <v>76</v>
      </c>
      <c r="AY167" s="174" t="s">
        <v>211</v>
      </c>
    </row>
    <row r="168" spans="1:65" s="14" customFormat="1" ht="12">
      <c r="B168" s="173"/>
      <c r="D168" s="166" t="s">
        <v>219</v>
      </c>
      <c r="E168" s="174" t="s">
        <v>1</v>
      </c>
      <c r="F168" s="175" t="s">
        <v>2119</v>
      </c>
      <c r="H168" s="176">
        <v>26.16</v>
      </c>
      <c r="I168" s="177"/>
      <c r="L168" s="173"/>
      <c r="M168" s="178"/>
      <c r="N168" s="179"/>
      <c r="O168" s="179"/>
      <c r="P168" s="179"/>
      <c r="Q168" s="179"/>
      <c r="R168" s="179"/>
      <c r="S168" s="179"/>
      <c r="T168" s="180"/>
      <c r="AT168" s="174" t="s">
        <v>219</v>
      </c>
      <c r="AU168" s="174" t="s">
        <v>89</v>
      </c>
      <c r="AV168" s="14" t="s">
        <v>89</v>
      </c>
      <c r="AW168" s="14" t="s">
        <v>30</v>
      </c>
      <c r="AX168" s="14" t="s">
        <v>76</v>
      </c>
      <c r="AY168" s="174" t="s">
        <v>211</v>
      </c>
    </row>
    <row r="169" spans="1:65" s="15" customFormat="1" ht="12">
      <c r="B169" s="181"/>
      <c r="D169" s="166" t="s">
        <v>219</v>
      </c>
      <c r="E169" s="182" t="s">
        <v>2058</v>
      </c>
      <c r="F169" s="183" t="s">
        <v>233</v>
      </c>
      <c r="H169" s="184">
        <v>109.27</v>
      </c>
      <c r="I169" s="185"/>
      <c r="L169" s="181"/>
      <c r="M169" s="186"/>
      <c r="N169" s="187"/>
      <c r="O169" s="187"/>
      <c r="P169" s="187"/>
      <c r="Q169" s="187"/>
      <c r="R169" s="187"/>
      <c r="S169" s="187"/>
      <c r="T169" s="188"/>
      <c r="AT169" s="182" t="s">
        <v>219</v>
      </c>
      <c r="AU169" s="182" t="s">
        <v>89</v>
      </c>
      <c r="AV169" s="15" t="s">
        <v>217</v>
      </c>
      <c r="AW169" s="15" t="s">
        <v>30</v>
      </c>
      <c r="AX169" s="15" t="s">
        <v>83</v>
      </c>
      <c r="AY169" s="182" t="s">
        <v>211</v>
      </c>
    </row>
    <row r="170" spans="1:65" s="2" customFormat="1" ht="14.5" customHeight="1">
      <c r="A170" s="32"/>
      <c r="B170" s="150"/>
      <c r="C170" s="189" t="s">
        <v>324</v>
      </c>
      <c r="D170" s="189" t="s">
        <v>514</v>
      </c>
      <c r="E170" s="190" t="s">
        <v>2120</v>
      </c>
      <c r="F170" s="191" t="s">
        <v>2121</v>
      </c>
      <c r="G170" s="192" t="s">
        <v>135</v>
      </c>
      <c r="H170" s="193">
        <v>110.363</v>
      </c>
      <c r="I170" s="194"/>
      <c r="J170" s="193">
        <f>ROUND(I170*H170,3)</f>
        <v>0</v>
      </c>
      <c r="K170" s="195"/>
      <c r="L170" s="196"/>
      <c r="M170" s="197" t="s">
        <v>1</v>
      </c>
      <c r="N170" s="198" t="s">
        <v>42</v>
      </c>
      <c r="O170" s="58"/>
      <c r="P170" s="160">
        <f>O170*H170</f>
        <v>0</v>
      </c>
      <c r="Q170" s="160">
        <v>2.3E-2</v>
      </c>
      <c r="R170" s="160">
        <f>Q170*H170</f>
        <v>2.5383489999999997</v>
      </c>
      <c r="S170" s="160">
        <v>0</v>
      </c>
      <c r="T170" s="161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2" t="s">
        <v>140</v>
      </c>
      <c r="AT170" s="162" t="s">
        <v>514</v>
      </c>
      <c r="AU170" s="162" t="s">
        <v>89</v>
      </c>
      <c r="AY170" s="17" t="s">
        <v>211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7" t="s">
        <v>89</v>
      </c>
      <c r="BK170" s="164">
        <f>ROUND(I170*H170,3)</f>
        <v>0</v>
      </c>
      <c r="BL170" s="17" t="s">
        <v>217</v>
      </c>
      <c r="BM170" s="162" t="s">
        <v>2122</v>
      </c>
    </row>
    <row r="171" spans="1:65" s="14" customFormat="1" ht="12">
      <c r="B171" s="173"/>
      <c r="D171" s="166" t="s">
        <v>219</v>
      </c>
      <c r="E171" s="174" t="s">
        <v>1</v>
      </c>
      <c r="F171" s="175" t="s">
        <v>2058</v>
      </c>
      <c r="H171" s="176">
        <v>109.27</v>
      </c>
      <c r="I171" s="177"/>
      <c r="L171" s="173"/>
      <c r="M171" s="178"/>
      <c r="N171" s="179"/>
      <c r="O171" s="179"/>
      <c r="P171" s="179"/>
      <c r="Q171" s="179"/>
      <c r="R171" s="179"/>
      <c r="S171" s="179"/>
      <c r="T171" s="180"/>
      <c r="AT171" s="174" t="s">
        <v>219</v>
      </c>
      <c r="AU171" s="174" t="s">
        <v>89</v>
      </c>
      <c r="AV171" s="14" t="s">
        <v>89</v>
      </c>
      <c r="AW171" s="14" t="s">
        <v>30</v>
      </c>
      <c r="AX171" s="14" t="s">
        <v>83</v>
      </c>
      <c r="AY171" s="174" t="s">
        <v>211</v>
      </c>
    </row>
    <row r="172" spans="1:65" s="14" customFormat="1" ht="12">
      <c r="B172" s="173"/>
      <c r="D172" s="166" t="s">
        <v>219</v>
      </c>
      <c r="F172" s="175" t="s">
        <v>2123</v>
      </c>
      <c r="H172" s="176">
        <v>110.363</v>
      </c>
      <c r="I172" s="177"/>
      <c r="L172" s="173"/>
      <c r="M172" s="178"/>
      <c r="N172" s="179"/>
      <c r="O172" s="179"/>
      <c r="P172" s="179"/>
      <c r="Q172" s="179"/>
      <c r="R172" s="179"/>
      <c r="S172" s="179"/>
      <c r="T172" s="180"/>
      <c r="AT172" s="174" t="s">
        <v>219</v>
      </c>
      <c r="AU172" s="174" t="s">
        <v>89</v>
      </c>
      <c r="AV172" s="14" t="s">
        <v>89</v>
      </c>
      <c r="AW172" s="14" t="s">
        <v>3</v>
      </c>
      <c r="AX172" s="14" t="s">
        <v>83</v>
      </c>
      <c r="AY172" s="174" t="s">
        <v>211</v>
      </c>
    </row>
    <row r="173" spans="1:65" s="2" customFormat="1" ht="38" customHeight="1">
      <c r="A173" s="32"/>
      <c r="B173" s="150"/>
      <c r="C173" s="151" t="s">
        <v>329</v>
      </c>
      <c r="D173" s="151" t="s">
        <v>213</v>
      </c>
      <c r="E173" s="152" t="s">
        <v>2124</v>
      </c>
      <c r="F173" s="153" t="s">
        <v>2125</v>
      </c>
      <c r="G173" s="154" t="s">
        <v>582</v>
      </c>
      <c r="H173" s="155">
        <v>16</v>
      </c>
      <c r="I173" s="156"/>
      <c r="J173" s="155">
        <f t="shared" ref="J173:J178" si="0">ROUND(I173*H173,3)</f>
        <v>0</v>
      </c>
      <c r="K173" s="157"/>
      <c r="L173" s="33"/>
      <c r="M173" s="158" t="s">
        <v>1</v>
      </c>
      <c r="N173" s="159" t="s">
        <v>42</v>
      </c>
      <c r="O173" s="58"/>
      <c r="P173" s="160">
        <f t="shared" ref="P173:P178" si="1">O173*H173</f>
        <v>0</v>
      </c>
      <c r="Q173" s="160">
        <v>9.6280000000000004E-2</v>
      </c>
      <c r="R173" s="160">
        <f t="shared" ref="R173:R178" si="2">Q173*H173</f>
        <v>1.5404800000000001</v>
      </c>
      <c r="S173" s="160">
        <v>0</v>
      </c>
      <c r="T173" s="161">
        <f t="shared" ref="T173:T178" si="3"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2" t="s">
        <v>217</v>
      </c>
      <c r="AT173" s="162" t="s">
        <v>213</v>
      </c>
      <c r="AU173" s="162" t="s">
        <v>89</v>
      </c>
      <c r="AY173" s="17" t="s">
        <v>211</v>
      </c>
      <c r="BE173" s="163">
        <f t="shared" ref="BE173:BE178" si="4">IF(N173="základná",J173,0)</f>
        <v>0</v>
      </c>
      <c r="BF173" s="163">
        <f t="shared" ref="BF173:BF178" si="5">IF(N173="znížená",J173,0)</f>
        <v>0</v>
      </c>
      <c r="BG173" s="163">
        <f t="shared" ref="BG173:BG178" si="6">IF(N173="zákl. prenesená",J173,0)</f>
        <v>0</v>
      </c>
      <c r="BH173" s="163">
        <f t="shared" ref="BH173:BH178" si="7">IF(N173="zníž. prenesená",J173,0)</f>
        <v>0</v>
      </c>
      <c r="BI173" s="163">
        <f t="shared" ref="BI173:BI178" si="8">IF(N173="nulová",J173,0)</f>
        <v>0</v>
      </c>
      <c r="BJ173" s="17" t="s">
        <v>89</v>
      </c>
      <c r="BK173" s="164">
        <f t="shared" ref="BK173:BK178" si="9">ROUND(I173*H173,3)</f>
        <v>0</v>
      </c>
      <c r="BL173" s="17" t="s">
        <v>217</v>
      </c>
      <c r="BM173" s="162" t="s">
        <v>2126</v>
      </c>
    </row>
    <row r="174" spans="1:65" s="2" customFormat="1" ht="38" customHeight="1">
      <c r="A174" s="32"/>
      <c r="B174" s="150"/>
      <c r="C174" s="189" t="s">
        <v>7</v>
      </c>
      <c r="D174" s="189" t="s">
        <v>514</v>
      </c>
      <c r="E174" s="190" t="s">
        <v>2127</v>
      </c>
      <c r="F174" s="191" t="s">
        <v>2128</v>
      </c>
      <c r="G174" s="192" t="s">
        <v>135</v>
      </c>
      <c r="H174" s="193">
        <v>2</v>
      </c>
      <c r="I174" s="194"/>
      <c r="J174" s="193">
        <f t="shared" si="0"/>
        <v>0</v>
      </c>
      <c r="K174" s="195"/>
      <c r="L174" s="196"/>
      <c r="M174" s="197" t="s">
        <v>1</v>
      </c>
      <c r="N174" s="198" t="s">
        <v>42</v>
      </c>
      <c r="O174" s="58"/>
      <c r="P174" s="160">
        <f t="shared" si="1"/>
        <v>0</v>
      </c>
      <c r="Q174" s="160">
        <v>1.6000000000000001E-3</v>
      </c>
      <c r="R174" s="160">
        <f t="shared" si="2"/>
        <v>3.2000000000000002E-3</v>
      </c>
      <c r="S174" s="160">
        <v>0</v>
      </c>
      <c r="T174" s="161">
        <f t="shared" si="3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2" t="s">
        <v>140</v>
      </c>
      <c r="AT174" s="162" t="s">
        <v>514</v>
      </c>
      <c r="AU174" s="162" t="s">
        <v>89</v>
      </c>
      <c r="AY174" s="17" t="s">
        <v>211</v>
      </c>
      <c r="BE174" s="163">
        <f t="shared" si="4"/>
        <v>0</v>
      </c>
      <c r="BF174" s="163">
        <f t="shared" si="5"/>
        <v>0</v>
      </c>
      <c r="BG174" s="163">
        <f t="shared" si="6"/>
        <v>0</v>
      </c>
      <c r="BH174" s="163">
        <f t="shared" si="7"/>
        <v>0</v>
      </c>
      <c r="BI174" s="163">
        <f t="shared" si="8"/>
        <v>0</v>
      </c>
      <c r="BJ174" s="17" t="s">
        <v>89</v>
      </c>
      <c r="BK174" s="164">
        <f t="shared" si="9"/>
        <v>0</v>
      </c>
      <c r="BL174" s="17" t="s">
        <v>217</v>
      </c>
      <c r="BM174" s="162" t="s">
        <v>2129</v>
      </c>
    </row>
    <row r="175" spans="1:65" s="2" customFormat="1" ht="24.25" customHeight="1">
      <c r="A175" s="32"/>
      <c r="B175" s="150"/>
      <c r="C175" s="189" t="s">
        <v>345</v>
      </c>
      <c r="D175" s="189" t="s">
        <v>514</v>
      </c>
      <c r="E175" s="190" t="s">
        <v>2130</v>
      </c>
      <c r="F175" s="191" t="s">
        <v>2131</v>
      </c>
      <c r="G175" s="192" t="s">
        <v>135</v>
      </c>
      <c r="H175" s="193">
        <v>16</v>
      </c>
      <c r="I175" s="194"/>
      <c r="J175" s="193">
        <f t="shared" si="0"/>
        <v>0</v>
      </c>
      <c r="K175" s="195"/>
      <c r="L175" s="196"/>
      <c r="M175" s="197" t="s">
        <v>1</v>
      </c>
      <c r="N175" s="198" t="s">
        <v>42</v>
      </c>
      <c r="O175" s="58"/>
      <c r="P175" s="160">
        <f t="shared" si="1"/>
        <v>0</v>
      </c>
      <c r="Q175" s="160">
        <v>2.1000000000000001E-2</v>
      </c>
      <c r="R175" s="160">
        <f t="shared" si="2"/>
        <v>0.33600000000000002</v>
      </c>
      <c r="S175" s="160">
        <v>0</v>
      </c>
      <c r="T175" s="161">
        <f t="shared" si="3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2" t="s">
        <v>140</v>
      </c>
      <c r="AT175" s="162" t="s">
        <v>514</v>
      </c>
      <c r="AU175" s="162" t="s">
        <v>89</v>
      </c>
      <c r="AY175" s="17" t="s">
        <v>211</v>
      </c>
      <c r="BE175" s="163">
        <f t="shared" si="4"/>
        <v>0</v>
      </c>
      <c r="BF175" s="163">
        <f t="shared" si="5"/>
        <v>0</v>
      </c>
      <c r="BG175" s="163">
        <f t="shared" si="6"/>
        <v>0</v>
      </c>
      <c r="BH175" s="163">
        <f t="shared" si="7"/>
        <v>0</v>
      </c>
      <c r="BI175" s="163">
        <f t="shared" si="8"/>
        <v>0</v>
      </c>
      <c r="BJ175" s="17" t="s">
        <v>89</v>
      </c>
      <c r="BK175" s="164">
        <f t="shared" si="9"/>
        <v>0</v>
      </c>
      <c r="BL175" s="17" t="s">
        <v>217</v>
      </c>
      <c r="BM175" s="162" t="s">
        <v>2132</v>
      </c>
    </row>
    <row r="176" spans="1:65" s="2" customFormat="1" ht="49.25" customHeight="1">
      <c r="A176" s="32"/>
      <c r="B176" s="150"/>
      <c r="C176" s="189" t="s">
        <v>351</v>
      </c>
      <c r="D176" s="189" t="s">
        <v>514</v>
      </c>
      <c r="E176" s="190" t="s">
        <v>2133</v>
      </c>
      <c r="F176" s="191" t="s">
        <v>2134</v>
      </c>
      <c r="G176" s="192" t="s">
        <v>135</v>
      </c>
      <c r="H176" s="193">
        <v>16</v>
      </c>
      <c r="I176" s="194"/>
      <c r="J176" s="193">
        <f t="shared" si="0"/>
        <v>0</v>
      </c>
      <c r="K176" s="195"/>
      <c r="L176" s="196"/>
      <c r="M176" s="197" t="s">
        <v>1</v>
      </c>
      <c r="N176" s="198" t="s">
        <v>42</v>
      </c>
      <c r="O176" s="58"/>
      <c r="P176" s="160">
        <f t="shared" si="1"/>
        <v>0</v>
      </c>
      <c r="Q176" s="160">
        <v>1.9E-3</v>
      </c>
      <c r="R176" s="160">
        <f t="shared" si="2"/>
        <v>3.04E-2</v>
      </c>
      <c r="S176" s="160">
        <v>0</v>
      </c>
      <c r="T176" s="161">
        <f t="shared" si="3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2" t="s">
        <v>140</v>
      </c>
      <c r="AT176" s="162" t="s">
        <v>514</v>
      </c>
      <c r="AU176" s="162" t="s">
        <v>89</v>
      </c>
      <c r="AY176" s="17" t="s">
        <v>211</v>
      </c>
      <c r="BE176" s="163">
        <f t="shared" si="4"/>
        <v>0</v>
      </c>
      <c r="BF176" s="163">
        <f t="shared" si="5"/>
        <v>0</v>
      </c>
      <c r="BG176" s="163">
        <f t="shared" si="6"/>
        <v>0</v>
      </c>
      <c r="BH176" s="163">
        <f t="shared" si="7"/>
        <v>0</v>
      </c>
      <c r="BI176" s="163">
        <f t="shared" si="8"/>
        <v>0</v>
      </c>
      <c r="BJ176" s="17" t="s">
        <v>89</v>
      </c>
      <c r="BK176" s="164">
        <f t="shared" si="9"/>
        <v>0</v>
      </c>
      <c r="BL176" s="17" t="s">
        <v>217</v>
      </c>
      <c r="BM176" s="162" t="s">
        <v>2135</v>
      </c>
    </row>
    <row r="177" spans="1:65" s="2" customFormat="1" ht="24.25" customHeight="1">
      <c r="A177" s="32"/>
      <c r="B177" s="150"/>
      <c r="C177" s="151" t="s">
        <v>356</v>
      </c>
      <c r="D177" s="151" t="s">
        <v>213</v>
      </c>
      <c r="E177" s="152" t="s">
        <v>2136</v>
      </c>
      <c r="F177" s="153" t="s">
        <v>2137</v>
      </c>
      <c r="G177" s="154" t="s">
        <v>135</v>
      </c>
      <c r="H177" s="155">
        <v>2</v>
      </c>
      <c r="I177" s="156"/>
      <c r="J177" s="155">
        <f t="shared" si="0"/>
        <v>0</v>
      </c>
      <c r="K177" s="157"/>
      <c r="L177" s="33"/>
      <c r="M177" s="158" t="s">
        <v>1</v>
      </c>
      <c r="N177" s="159" t="s">
        <v>42</v>
      </c>
      <c r="O177" s="58"/>
      <c r="P177" s="160">
        <f t="shared" si="1"/>
        <v>0</v>
      </c>
      <c r="Q177" s="160">
        <v>0.16384000000000001</v>
      </c>
      <c r="R177" s="160">
        <f t="shared" si="2"/>
        <v>0.32768000000000003</v>
      </c>
      <c r="S177" s="160">
        <v>0</v>
      </c>
      <c r="T177" s="161">
        <f t="shared" si="3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2" t="s">
        <v>217</v>
      </c>
      <c r="AT177" s="162" t="s">
        <v>213</v>
      </c>
      <c r="AU177" s="162" t="s">
        <v>89</v>
      </c>
      <c r="AY177" s="17" t="s">
        <v>211</v>
      </c>
      <c r="BE177" s="163">
        <f t="shared" si="4"/>
        <v>0</v>
      </c>
      <c r="BF177" s="163">
        <f t="shared" si="5"/>
        <v>0</v>
      </c>
      <c r="BG177" s="163">
        <f t="shared" si="6"/>
        <v>0</v>
      </c>
      <c r="BH177" s="163">
        <f t="shared" si="7"/>
        <v>0</v>
      </c>
      <c r="BI177" s="163">
        <f t="shared" si="8"/>
        <v>0</v>
      </c>
      <c r="BJ177" s="17" t="s">
        <v>89</v>
      </c>
      <c r="BK177" s="164">
        <f t="shared" si="9"/>
        <v>0</v>
      </c>
      <c r="BL177" s="17" t="s">
        <v>217</v>
      </c>
      <c r="BM177" s="162" t="s">
        <v>2138</v>
      </c>
    </row>
    <row r="178" spans="1:65" s="2" customFormat="1" ht="38" customHeight="1">
      <c r="A178" s="32"/>
      <c r="B178" s="150"/>
      <c r="C178" s="189" t="s">
        <v>360</v>
      </c>
      <c r="D178" s="189" t="s">
        <v>514</v>
      </c>
      <c r="E178" s="190" t="s">
        <v>2139</v>
      </c>
      <c r="F178" s="191" t="s">
        <v>2140</v>
      </c>
      <c r="G178" s="192" t="s">
        <v>135</v>
      </c>
      <c r="H178" s="193">
        <v>2</v>
      </c>
      <c r="I178" s="194"/>
      <c r="J178" s="193">
        <f t="shared" si="0"/>
        <v>0</v>
      </c>
      <c r="K178" s="195"/>
      <c r="L178" s="196"/>
      <c r="M178" s="197" t="s">
        <v>1</v>
      </c>
      <c r="N178" s="198" t="s">
        <v>42</v>
      </c>
      <c r="O178" s="58"/>
      <c r="P178" s="160">
        <f t="shared" si="1"/>
        <v>0</v>
      </c>
      <c r="Q178" s="160">
        <v>3.1300000000000001E-2</v>
      </c>
      <c r="R178" s="160">
        <f t="shared" si="2"/>
        <v>6.2600000000000003E-2</v>
      </c>
      <c r="S178" s="160">
        <v>0</v>
      </c>
      <c r="T178" s="161">
        <f t="shared" si="3"/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2" t="s">
        <v>140</v>
      </c>
      <c r="AT178" s="162" t="s">
        <v>514</v>
      </c>
      <c r="AU178" s="162" t="s">
        <v>89</v>
      </c>
      <c r="AY178" s="17" t="s">
        <v>211</v>
      </c>
      <c r="BE178" s="163">
        <f t="shared" si="4"/>
        <v>0</v>
      </c>
      <c r="BF178" s="163">
        <f t="shared" si="5"/>
        <v>0</v>
      </c>
      <c r="BG178" s="163">
        <f t="shared" si="6"/>
        <v>0</v>
      </c>
      <c r="BH178" s="163">
        <f t="shared" si="7"/>
        <v>0</v>
      </c>
      <c r="BI178" s="163">
        <f t="shared" si="8"/>
        <v>0</v>
      </c>
      <c r="BJ178" s="17" t="s">
        <v>89</v>
      </c>
      <c r="BK178" s="164">
        <f t="shared" si="9"/>
        <v>0</v>
      </c>
      <c r="BL178" s="17" t="s">
        <v>217</v>
      </c>
      <c r="BM178" s="162" t="s">
        <v>2141</v>
      </c>
    </row>
    <row r="179" spans="1:65" s="12" customFormat="1" ht="23" customHeight="1">
      <c r="B179" s="137"/>
      <c r="D179" s="138" t="s">
        <v>75</v>
      </c>
      <c r="E179" s="148" t="s">
        <v>830</v>
      </c>
      <c r="F179" s="148" t="s">
        <v>834</v>
      </c>
      <c r="I179" s="140"/>
      <c r="J179" s="149">
        <f>BK179</f>
        <v>0</v>
      </c>
      <c r="L179" s="137"/>
      <c r="M179" s="142"/>
      <c r="N179" s="143"/>
      <c r="O179" s="143"/>
      <c r="P179" s="144">
        <f>P180</f>
        <v>0</v>
      </c>
      <c r="Q179" s="143"/>
      <c r="R179" s="144">
        <f>R180</f>
        <v>0</v>
      </c>
      <c r="S179" s="143"/>
      <c r="T179" s="145">
        <f>T180</f>
        <v>0</v>
      </c>
      <c r="AR179" s="138" t="s">
        <v>83</v>
      </c>
      <c r="AT179" s="146" t="s">
        <v>75</v>
      </c>
      <c r="AU179" s="146" t="s">
        <v>83</v>
      </c>
      <c r="AY179" s="138" t="s">
        <v>211</v>
      </c>
      <c r="BK179" s="147">
        <f>BK180</f>
        <v>0</v>
      </c>
    </row>
    <row r="180" spans="1:65" s="2" customFormat="1" ht="24.25" customHeight="1">
      <c r="A180" s="32"/>
      <c r="B180" s="150"/>
      <c r="C180" s="151" t="s">
        <v>367</v>
      </c>
      <c r="D180" s="151" t="s">
        <v>213</v>
      </c>
      <c r="E180" s="152" t="s">
        <v>2142</v>
      </c>
      <c r="F180" s="153" t="s">
        <v>2143</v>
      </c>
      <c r="G180" s="154" t="s">
        <v>276</v>
      </c>
      <c r="H180" s="155">
        <v>76.024000000000001</v>
      </c>
      <c r="I180" s="156"/>
      <c r="J180" s="155">
        <f>ROUND(I180*H180,3)</f>
        <v>0</v>
      </c>
      <c r="K180" s="157"/>
      <c r="L180" s="33"/>
      <c r="M180" s="158" t="s">
        <v>1</v>
      </c>
      <c r="N180" s="159" t="s">
        <v>42</v>
      </c>
      <c r="O180" s="58"/>
      <c r="P180" s="160">
        <f>O180*H180</f>
        <v>0</v>
      </c>
      <c r="Q180" s="160">
        <v>0</v>
      </c>
      <c r="R180" s="160">
        <f>Q180*H180</f>
        <v>0</v>
      </c>
      <c r="S180" s="160">
        <v>0</v>
      </c>
      <c r="T180" s="161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2" t="s">
        <v>217</v>
      </c>
      <c r="AT180" s="162" t="s">
        <v>213</v>
      </c>
      <c r="AU180" s="162" t="s">
        <v>89</v>
      </c>
      <c r="AY180" s="17" t="s">
        <v>211</v>
      </c>
      <c r="BE180" s="163">
        <f>IF(N180="základná",J180,0)</f>
        <v>0</v>
      </c>
      <c r="BF180" s="163">
        <f>IF(N180="znížená",J180,0)</f>
        <v>0</v>
      </c>
      <c r="BG180" s="163">
        <f>IF(N180="zákl. prenesená",J180,0)</f>
        <v>0</v>
      </c>
      <c r="BH180" s="163">
        <f>IF(N180="zníž. prenesená",J180,0)</f>
        <v>0</v>
      </c>
      <c r="BI180" s="163">
        <f>IF(N180="nulová",J180,0)</f>
        <v>0</v>
      </c>
      <c r="BJ180" s="17" t="s">
        <v>89</v>
      </c>
      <c r="BK180" s="164">
        <f>ROUND(I180*H180,3)</f>
        <v>0</v>
      </c>
      <c r="BL180" s="17" t="s">
        <v>217</v>
      </c>
      <c r="BM180" s="162" t="s">
        <v>2144</v>
      </c>
    </row>
    <row r="181" spans="1:65" s="12" customFormat="1" ht="26" customHeight="1">
      <c r="B181" s="137"/>
      <c r="D181" s="138" t="s">
        <v>75</v>
      </c>
      <c r="E181" s="139" t="s">
        <v>1460</v>
      </c>
      <c r="F181" s="139" t="s">
        <v>1461</v>
      </c>
      <c r="I181" s="140"/>
      <c r="J181" s="141">
        <f>BK181</f>
        <v>0</v>
      </c>
      <c r="L181" s="137"/>
      <c r="M181" s="142"/>
      <c r="N181" s="143"/>
      <c r="O181" s="143"/>
      <c r="P181" s="144">
        <f>P182</f>
        <v>0</v>
      </c>
      <c r="Q181" s="143"/>
      <c r="R181" s="144">
        <f>R182</f>
        <v>0</v>
      </c>
      <c r="S181" s="143"/>
      <c r="T181" s="145">
        <f>T182</f>
        <v>0</v>
      </c>
      <c r="AR181" s="138" t="s">
        <v>244</v>
      </c>
      <c r="AT181" s="146" t="s">
        <v>75</v>
      </c>
      <c r="AU181" s="146" t="s">
        <v>76</v>
      </c>
      <c r="AY181" s="138" t="s">
        <v>211</v>
      </c>
      <c r="BK181" s="147">
        <f>BK182</f>
        <v>0</v>
      </c>
    </row>
    <row r="182" spans="1:65" s="12" customFormat="1" ht="23" customHeight="1">
      <c r="B182" s="137"/>
      <c r="D182" s="138" t="s">
        <v>75</v>
      </c>
      <c r="E182" s="148" t="s">
        <v>1462</v>
      </c>
      <c r="F182" s="148" t="s">
        <v>1463</v>
      </c>
      <c r="I182" s="140"/>
      <c r="J182" s="149">
        <f>BK182</f>
        <v>0</v>
      </c>
      <c r="L182" s="137"/>
      <c r="M182" s="142"/>
      <c r="N182" s="143"/>
      <c r="O182" s="143"/>
      <c r="P182" s="144">
        <f>P183</f>
        <v>0</v>
      </c>
      <c r="Q182" s="143"/>
      <c r="R182" s="144">
        <f>R183</f>
        <v>0</v>
      </c>
      <c r="S182" s="143"/>
      <c r="T182" s="145">
        <f>T183</f>
        <v>0</v>
      </c>
      <c r="AR182" s="138" t="s">
        <v>244</v>
      </c>
      <c r="AT182" s="146" t="s">
        <v>75</v>
      </c>
      <c r="AU182" s="146" t="s">
        <v>83</v>
      </c>
      <c r="AY182" s="138" t="s">
        <v>211</v>
      </c>
      <c r="BK182" s="147">
        <f>BK183</f>
        <v>0</v>
      </c>
    </row>
    <row r="183" spans="1:65" s="2" customFormat="1" ht="14.5" customHeight="1">
      <c r="A183" s="32"/>
      <c r="B183" s="150"/>
      <c r="C183" s="151" t="s">
        <v>382</v>
      </c>
      <c r="D183" s="151" t="s">
        <v>213</v>
      </c>
      <c r="E183" s="152" t="s">
        <v>1465</v>
      </c>
      <c r="F183" s="153" t="s">
        <v>1466</v>
      </c>
      <c r="G183" s="154" t="s">
        <v>893</v>
      </c>
      <c r="H183" s="156"/>
      <c r="I183" s="156"/>
      <c r="J183" s="155">
        <f>ROUND(I183*H183,3)</f>
        <v>0</v>
      </c>
      <c r="K183" s="157"/>
      <c r="L183" s="33"/>
      <c r="M183" s="199" t="s">
        <v>1</v>
      </c>
      <c r="N183" s="200" t="s">
        <v>42</v>
      </c>
      <c r="O183" s="201"/>
      <c r="P183" s="202">
        <f>O183*H183</f>
        <v>0</v>
      </c>
      <c r="Q183" s="202">
        <v>0</v>
      </c>
      <c r="R183" s="202">
        <f>Q183*H183</f>
        <v>0</v>
      </c>
      <c r="S183" s="202">
        <v>0</v>
      </c>
      <c r="T183" s="203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2" t="s">
        <v>1467</v>
      </c>
      <c r="AT183" s="162" t="s">
        <v>213</v>
      </c>
      <c r="AU183" s="162" t="s">
        <v>89</v>
      </c>
      <c r="AY183" s="17" t="s">
        <v>211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7" t="s">
        <v>89</v>
      </c>
      <c r="BK183" s="164">
        <f>ROUND(I183*H183,3)</f>
        <v>0</v>
      </c>
      <c r="BL183" s="17" t="s">
        <v>1467</v>
      </c>
      <c r="BM183" s="162" t="s">
        <v>2145</v>
      </c>
    </row>
    <row r="184" spans="1:65" s="2" customFormat="1" ht="7" customHeight="1">
      <c r="A184" s="32"/>
      <c r="B184" s="47"/>
      <c r="C184" s="48"/>
      <c r="D184" s="48"/>
      <c r="E184" s="48"/>
      <c r="F184" s="48"/>
      <c r="G184" s="48"/>
      <c r="H184" s="48"/>
      <c r="I184" s="48"/>
      <c r="J184" s="48"/>
      <c r="K184" s="48"/>
      <c r="L184" s="33"/>
      <c r="M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</row>
  </sheetData>
  <autoFilter ref="C123:K183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60"/>
  <sheetViews>
    <sheetView showGridLines="0" workbookViewId="0"/>
  </sheetViews>
  <sheetFormatPr baseColWidth="10" defaultColWidth="8.75" defaultRowHeight="11"/>
  <cols>
    <col min="1" max="1" width="8.25" style="1" customWidth="1"/>
    <col min="2" max="2" width="1.75" style="1" customWidth="1"/>
    <col min="3" max="3" width="25" style="1" customWidth="1"/>
    <col min="4" max="4" width="75.75" style="1" customWidth="1"/>
    <col min="5" max="5" width="13.25" style="1" customWidth="1"/>
    <col min="6" max="6" width="20" style="1" customWidth="1"/>
    <col min="7" max="7" width="1.75" style="1" customWidth="1"/>
    <col min="8" max="8" width="8.25" style="1" customWidth="1"/>
  </cols>
  <sheetData>
    <row r="1" spans="1:8" s="1" customFormat="1" ht="11.25" customHeight="1"/>
    <row r="2" spans="1:8" s="1" customFormat="1" ht="37" customHeight="1"/>
    <row r="3" spans="1:8" s="1" customFormat="1" ht="7" customHeight="1">
      <c r="B3" s="18"/>
      <c r="C3" s="19"/>
      <c r="D3" s="19"/>
      <c r="E3" s="19"/>
      <c r="F3" s="19"/>
      <c r="G3" s="19"/>
      <c r="H3" s="20"/>
    </row>
    <row r="4" spans="1:8" s="1" customFormat="1" ht="25" customHeight="1">
      <c r="B4" s="20"/>
      <c r="C4" s="21" t="s">
        <v>2146</v>
      </c>
      <c r="H4" s="20"/>
    </row>
    <row r="5" spans="1:8" s="1" customFormat="1" ht="12" customHeight="1">
      <c r="B5" s="20"/>
      <c r="C5" s="24" t="s">
        <v>11</v>
      </c>
      <c r="D5" s="233" t="s">
        <v>12</v>
      </c>
      <c r="E5" s="218"/>
      <c r="F5" s="218"/>
      <c r="H5" s="20"/>
    </row>
    <row r="6" spans="1:8" s="1" customFormat="1" ht="37" customHeight="1">
      <c r="B6" s="20"/>
      <c r="C6" s="26" t="s">
        <v>14</v>
      </c>
      <c r="D6" s="230" t="s">
        <v>15</v>
      </c>
      <c r="E6" s="218"/>
      <c r="F6" s="218"/>
      <c r="H6" s="20"/>
    </row>
    <row r="7" spans="1:8" s="1" customFormat="1" ht="16.5" customHeight="1">
      <c r="B7" s="20"/>
      <c r="C7" s="27" t="s">
        <v>20</v>
      </c>
      <c r="D7" s="55" t="str">
        <f>'Rekapitulácia stavby'!AN8</f>
        <v>12. 10. 2020</v>
      </c>
      <c r="H7" s="20"/>
    </row>
    <row r="8" spans="1:8" s="2" customFormat="1" ht="11" customHeight="1">
      <c r="A8" s="32"/>
      <c r="B8" s="33"/>
      <c r="C8" s="32"/>
      <c r="D8" s="32"/>
      <c r="E8" s="32"/>
      <c r="F8" s="32"/>
      <c r="G8" s="32"/>
      <c r="H8" s="33"/>
    </row>
    <row r="9" spans="1:8" s="11" customFormat="1" ht="29.25" customHeight="1">
      <c r="A9" s="126"/>
      <c r="B9" s="127"/>
      <c r="C9" s="128" t="s">
        <v>57</v>
      </c>
      <c r="D9" s="129" t="s">
        <v>58</v>
      </c>
      <c r="E9" s="129" t="s">
        <v>199</v>
      </c>
      <c r="F9" s="130" t="s">
        <v>2147</v>
      </c>
      <c r="G9" s="126"/>
      <c r="H9" s="127"/>
    </row>
    <row r="10" spans="1:8" s="2" customFormat="1" ht="26.5" customHeight="1">
      <c r="A10" s="32"/>
      <c r="B10" s="33"/>
      <c r="C10" s="210" t="s">
        <v>2148</v>
      </c>
      <c r="D10" s="210" t="s">
        <v>87</v>
      </c>
      <c r="E10" s="32"/>
      <c r="F10" s="32"/>
      <c r="G10" s="32"/>
      <c r="H10" s="33"/>
    </row>
    <row r="11" spans="1:8" s="2" customFormat="1" ht="17" customHeight="1">
      <c r="A11" s="32"/>
      <c r="B11" s="33"/>
      <c r="C11" s="211" t="s">
        <v>107</v>
      </c>
      <c r="D11" s="212" t="s">
        <v>1</v>
      </c>
      <c r="E11" s="213" t="s">
        <v>1</v>
      </c>
      <c r="F11" s="214">
        <v>39.472999999999999</v>
      </c>
      <c r="G11" s="32"/>
      <c r="H11" s="33"/>
    </row>
    <row r="12" spans="1:8" s="2" customFormat="1" ht="17" customHeight="1">
      <c r="A12" s="32"/>
      <c r="B12" s="33"/>
      <c r="C12" s="215" t="s">
        <v>1</v>
      </c>
      <c r="D12" s="215" t="s">
        <v>231</v>
      </c>
      <c r="E12" s="17" t="s">
        <v>1</v>
      </c>
      <c r="F12" s="164">
        <v>0</v>
      </c>
      <c r="G12" s="32"/>
      <c r="H12" s="33"/>
    </row>
    <row r="13" spans="1:8" s="2" customFormat="1" ht="17" customHeight="1">
      <c r="A13" s="32"/>
      <c r="B13" s="33"/>
      <c r="C13" s="215" t="s">
        <v>1</v>
      </c>
      <c r="D13" s="215" t="s">
        <v>232</v>
      </c>
      <c r="E13" s="17" t="s">
        <v>1</v>
      </c>
      <c r="F13" s="164">
        <v>39.472999999999999</v>
      </c>
      <c r="G13" s="32"/>
      <c r="H13" s="33"/>
    </row>
    <row r="14" spans="1:8" s="2" customFormat="1" ht="17" customHeight="1">
      <c r="A14" s="32"/>
      <c r="B14" s="33"/>
      <c r="C14" s="215" t="s">
        <v>107</v>
      </c>
      <c r="D14" s="215" t="s">
        <v>233</v>
      </c>
      <c r="E14" s="17" t="s">
        <v>1</v>
      </c>
      <c r="F14" s="164">
        <v>39.472999999999999</v>
      </c>
      <c r="G14" s="32"/>
      <c r="H14" s="33"/>
    </row>
    <row r="15" spans="1:8" s="2" customFormat="1" ht="17" customHeight="1">
      <c r="A15" s="32"/>
      <c r="B15" s="33"/>
      <c r="C15" s="216" t="s">
        <v>2149</v>
      </c>
      <c r="D15" s="32"/>
      <c r="E15" s="32"/>
      <c r="F15" s="32"/>
      <c r="G15" s="32"/>
      <c r="H15" s="33"/>
    </row>
    <row r="16" spans="1:8" s="2" customFormat="1" ht="17" customHeight="1">
      <c r="A16" s="32"/>
      <c r="B16" s="33"/>
      <c r="C16" s="215" t="s">
        <v>228</v>
      </c>
      <c r="D16" s="215" t="s">
        <v>229</v>
      </c>
      <c r="E16" s="17" t="s">
        <v>224</v>
      </c>
      <c r="F16" s="164">
        <v>39.472999999999999</v>
      </c>
      <c r="G16" s="32"/>
      <c r="H16" s="33"/>
    </row>
    <row r="17" spans="1:8" s="2" customFormat="1" ht="24">
      <c r="A17" s="32"/>
      <c r="B17" s="33"/>
      <c r="C17" s="215" t="s">
        <v>260</v>
      </c>
      <c r="D17" s="215" t="s">
        <v>261</v>
      </c>
      <c r="E17" s="17" t="s">
        <v>224</v>
      </c>
      <c r="F17" s="164">
        <v>60.353999999999999</v>
      </c>
      <c r="G17" s="32"/>
      <c r="H17" s="33"/>
    </row>
    <row r="18" spans="1:8" s="2" customFormat="1" ht="24">
      <c r="A18" s="32"/>
      <c r="B18" s="33"/>
      <c r="C18" s="215" t="s">
        <v>265</v>
      </c>
      <c r="D18" s="215" t="s">
        <v>266</v>
      </c>
      <c r="E18" s="17" t="s">
        <v>224</v>
      </c>
      <c r="F18" s="164">
        <v>724.24800000000005</v>
      </c>
      <c r="G18" s="32"/>
      <c r="H18" s="33"/>
    </row>
    <row r="19" spans="1:8" s="2" customFormat="1" ht="17" customHeight="1">
      <c r="A19" s="32"/>
      <c r="B19" s="33"/>
      <c r="C19" s="215" t="s">
        <v>274</v>
      </c>
      <c r="D19" s="215" t="s">
        <v>275</v>
      </c>
      <c r="E19" s="17" t="s">
        <v>276</v>
      </c>
      <c r="F19" s="164">
        <v>99.584000000000003</v>
      </c>
      <c r="G19" s="32"/>
      <c r="H19" s="33"/>
    </row>
    <row r="20" spans="1:8" s="2" customFormat="1" ht="17" customHeight="1">
      <c r="A20" s="32"/>
      <c r="B20" s="33"/>
      <c r="C20" s="211" t="s">
        <v>163</v>
      </c>
      <c r="D20" s="212" t="s">
        <v>1</v>
      </c>
      <c r="E20" s="213" t="s">
        <v>1</v>
      </c>
      <c r="F20" s="214">
        <v>161.417</v>
      </c>
      <c r="G20" s="32"/>
      <c r="H20" s="33"/>
    </row>
    <row r="21" spans="1:8" s="2" customFormat="1" ht="17" customHeight="1">
      <c r="A21" s="32"/>
      <c r="B21" s="33"/>
      <c r="C21" s="215" t="s">
        <v>1</v>
      </c>
      <c r="D21" s="215" t="s">
        <v>704</v>
      </c>
      <c r="E21" s="17" t="s">
        <v>1</v>
      </c>
      <c r="F21" s="164">
        <v>161.417</v>
      </c>
      <c r="G21" s="32"/>
      <c r="H21" s="33"/>
    </row>
    <row r="22" spans="1:8" s="2" customFormat="1" ht="17" customHeight="1">
      <c r="A22" s="32"/>
      <c r="B22" s="33"/>
      <c r="C22" s="215" t="s">
        <v>163</v>
      </c>
      <c r="D22" s="215" t="s">
        <v>233</v>
      </c>
      <c r="E22" s="17" t="s">
        <v>1</v>
      </c>
      <c r="F22" s="164">
        <v>161.417</v>
      </c>
      <c r="G22" s="32"/>
      <c r="H22" s="33"/>
    </row>
    <row r="23" spans="1:8" s="2" customFormat="1" ht="17" customHeight="1">
      <c r="A23" s="32"/>
      <c r="B23" s="33"/>
      <c r="C23" s="216" t="s">
        <v>2149</v>
      </c>
      <c r="D23" s="32"/>
      <c r="E23" s="32"/>
      <c r="F23" s="32"/>
      <c r="G23" s="32"/>
      <c r="H23" s="33"/>
    </row>
    <row r="24" spans="1:8" s="2" customFormat="1" ht="17" customHeight="1">
      <c r="A24" s="32"/>
      <c r="B24" s="33"/>
      <c r="C24" s="215" t="s">
        <v>701</v>
      </c>
      <c r="D24" s="215" t="s">
        <v>702</v>
      </c>
      <c r="E24" s="17" t="s">
        <v>216</v>
      </c>
      <c r="F24" s="164">
        <v>161.417</v>
      </c>
      <c r="G24" s="32"/>
      <c r="H24" s="33"/>
    </row>
    <row r="25" spans="1:8" s="2" customFormat="1" ht="17" customHeight="1">
      <c r="A25" s="32"/>
      <c r="B25" s="33"/>
      <c r="C25" s="215" t="s">
        <v>706</v>
      </c>
      <c r="D25" s="215" t="s">
        <v>707</v>
      </c>
      <c r="E25" s="17" t="s">
        <v>216</v>
      </c>
      <c r="F25" s="164">
        <v>161.417</v>
      </c>
      <c r="G25" s="32"/>
      <c r="H25" s="33"/>
    </row>
    <row r="26" spans="1:8" s="2" customFormat="1" ht="24">
      <c r="A26" s="32"/>
      <c r="B26" s="33"/>
      <c r="C26" s="215" t="s">
        <v>710</v>
      </c>
      <c r="D26" s="215" t="s">
        <v>711</v>
      </c>
      <c r="E26" s="17" t="s">
        <v>216</v>
      </c>
      <c r="F26" s="164">
        <v>161.417</v>
      </c>
      <c r="G26" s="32"/>
      <c r="H26" s="33"/>
    </row>
    <row r="27" spans="1:8" s="2" customFormat="1" ht="17" customHeight="1">
      <c r="A27" s="32"/>
      <c r="B27" s="33"/>
      <c r="C27" s="211" t="s">
        <v>109</v>
      </c>
      <c r="D27" s="212" t="s">
        <v>1</v>
      </c>
      <c r="E27" s="213" t="s">
        <v>1</v>
      </c>
      <c r="F27" s="214">
        <v>36.027000000000001</v>
      </c>
      <c r="G27" s="32"/>
      <c r="H27" s="33"/>
    </row>
    <row r="28" spans="1:8" s="2" customFormat="1" ht="17" customHeight="1">
      <c r="A28" s="32"/>
      <c r="B28" s="33"/>
      <c r="C28" s="215" t="s">
        <v>1</v>
      </c>
      <c r="D28" s="215" t="s">
        <v>237</v>
      </c>
      <c r="E28" s="17" t="s">
        <v>1</v>
      </c>
      <c r="F28" s="164">
        <v>10.95</v>
      </c>
      <c r="G28" s="32"/>
      <c r="H28" s="33"/>
    </row>
    <row r="29" spans="1:8" s="2" customFormat="1" ht="17" customHeight="1">
      <c r="A29" s="32"/>
      <c r="B29" s="33"/>
      <c r="C29" s="215" t="s">
        <v>1</v>
      </c>
      <c r="D29" s="215" t="s">
        <v>238</v>
      </c>
      <c r="E29" s="17" t="s">
        <v>1</v>
      </c>
      <c r="F29" s="164">
        <v>4.984</v>
      </c>
      <c r="G29" s="32"/>
      <c r="H29" s="33"/>
    </row>
    <row r="30" spans="1:8" s="2" customFormat="1" ht="17" customHeight="1">
      <c r="A30" s="32"/>
      <c r="B30" s="33"/>
      <c r="C30" s="215" t="s">
        <v>1</v>
      </c>
      <c r="D30" s="215" t="s">
        <v>239</v>
      </c>
      <c r="E30" s="17" t="s">
        <v>1</v>
      </c>
      <c r="F30" s="164">
        <v>4.444</v>
      </c>
      <c r="G30" s="32"/>
      <c r="H30" s="33"/>
    </row>
    <row r="31" spans="1:8" s="2" customFormat="1" ht="17" customHeight="1">
      <c r="A31" s="32"/>
      <c r="B31" s="33"/>
      <c r="C31" s="215" t="s">
        <v>1</v>
      </c>
      <c r="D31" s="215" t="s">
        <v>240</v>
      </c>
      <c r="E31" s="17" t="s">
        <v>1</v>
      </c>
      <c r="F31" s="164">
        <v>4.74</v>
      </c>
      <c r="G31" s="32"/>
      <c r="H31" s="33"/>
    </row>
    <row r="32" spans="1:8" s="2" customFormat="1" ht="17" customHeight="1">
      <c r="A32" s="32"/>
      <c r="B32" s="33"/>
      <c r="C32" s="215" t="s">
        <v>1</v>
      </c>
      <c r="D32" s="215" t="s">
        <v>241</v>
      </c>
      <c r="E32" s="17" t="s">
        <v>1</v>
      </c>
      <c r="F32" s="164">
        <v>3.375</v>
      </c>
      <c r="G32" s="32"/>
      <c r="H32" s="33"/>
    </row>
    <row r="33" spans="1:8" s="2" customFormat="1" ht="17" customHeight="1">
      <c r="A33" s="32"/>
      <c r="B33" s="33"/>
      <c r="C33" s="215" t="s">
        <v>1</v>
      </c>
      <c r="D33" s="215" t="s">
        <v>242</v>
      </c>
      <c r="E33" s="17" t="s">
        <v>1</v>
      </c>
      <c r="F33" s="164">
        <v>0</v>
      </c>
      <c r="G33" s="32"/>
      <c r="H33" s="33"/>
    </row>
    <row r="34" spans="1:8" s="2" customFormat="1" ht="17" customHeight="1">
      <c r="A34" s="32"/>
      <c r="B34" s="33"/>
      <c r="C34" s="215" t="s">
        <v>1</v>
      </c>
      <c r="D34" s="215" t="s">
        <v>243</v>
      </c>
      <c r="E34" s="17" t="s">
        <v>1</v>
      </c>
      <c r="F34" s="164">
        <v>7.5339999999999998</v>
      </c>
      <c r="G34" s="32"/>
      <c r="H34" s="33"/>
    </row>
    <row r="35" spans="1:8" s="2" customFormat="1" ht="17" customHeight="1">
      <c r="A35" s="32"/>
      <c r="B35" s="33"/>
      <c r="C35" s="215" t="s">
        <v>109</v>
      </c>
      <c r="D35" s="215" t="s">
        <v>233</v>
      </c>
      <c r="E35" s="17" t="s">
        <v>1</v>
      </c>
      <c r="F35" s="164">
        <v>36.027000000000001</v>
      </c>
      <c r="G35" s="32"/>
      <c r="H35" s="33"/>
    </row>
    <row r="36" spans="1:8" s="2" customFormat="1" ht="17" customHeight="1">
      <c r="A36" s="32"/>
      <c r="B36" s="33"/>
      <c r="C36" s="216" t="s">
        <v>2149</v>
      </c>
      <c r="D36" s="32"/>
      <c r="E36" s="32"/>
      <c r="F36" s="32"/>
      <c r="G36" s="32"/>
      <c r="H36" s="33"/>
    </row>
    <row r="37" spans="1:8" s="2" customFormat="1" ht="17" customHeight="1">
      <c r="A37" s="32"/>
      <c r="B37" s="33"/>
      <c r="C37" s="215" t="s">
        <v>234</v>
      </c>
      <c r="D37" s="215" t="s">
        <v>235</v>
      </c>
      <c r="E37" s="17" t="s">
        <v>224</v>
      </c>
      <c r="F37" s="164">
        <v>36.027000000000001</v>
      </c>
      <c r="G37" s="32"/>
      <c r="H37" s="33"/>
    </row>
    <row r="38" spans="1:8" s="2" customFormat="1" ht="24">
      <c r="A38" s="32"/>
      <c r="B38" s="33"/>
      <c r="C38" s="215" t="s">
        <v>250</v>
      </c>
      <c r="D38" s="215" t="s">
        <v>251</v>
      </c>
      <c r="E38" s="17" t="s">
        <v>224</v>
      </c>
      <c r="F38" s="164">
        <v>18.013999999999999</v>
      </c>
      <c r="G38" s="32"/>
      <c r="H38" s="33"/>
    </row>
    <row r="39" spans="1:8" s="2" customFormat="1" ht="24">
      <c r="A39" s="32"/>
      <c r="B39" s="33"/>
      <c r="C39" s="215" t="s">
        <v>260</v>
      </c>
      <c r="D39" s="215" t="s">
        <v>261</v>
      </c>
      <c r="E39" s="17" t="s">
        <v>224</v>
      </c>
      <c r="F39" s="164">
        <v>60.353999999999999</v>
      </c>
      <c r="G39" s="32"/>
      <c r="H39" s="33"/>
    </row>
    <row r="40" spans="1:8" s="2" customFormat="1" ht="24">
      <c r="A40" s="32"/>
      <c r="B40" s="33"/>
      <c r="C40" s="215" t="s">
        <v>265</v>
      </c>
      <c r="D40" s="215" t="s">
        <v>266</v>
      </c>
      <c r="E40" s="17" t="s">
        <v>224</v>
      </c>
      <c r="F40" s="164">
        <v>724.24800000000005</v>
      </c>
      <c r="G40" s="32"/>
      <c r="H40" s="33"/>
    </row>
    <row r="41" spans="1:8" s="2" customFormat="1" ht="17" customHeight="1">
      <c r="A41" s="32"/>
      <c r="B41" s="33"/>
      <c r="C41" s="215" t="s">
        <v>274</v>
      </c>
      <c r="D41" s="215" t="s">
        <v>275</v>
      </c>
      <c r="E41" s="17" t="s">
        <v>276</v>
      </c>
      <c r="F41" s="164">
        <v>99.584000000000003</v>
      </c>
      <c r="G41" s="32"/>
      <c r="H41" s="33"/>
    </row>
    <row r="42" spans="1:8" s="2" customFormat="1" ht="17" customHeight="1">
      <c r="A42" s="32"/>
      <c r="B42" s="33"/>
      <c r="C42" s="211" t="s">
        <v>141</v>
      </c>
      <c r="D42" s="212" t="s">
        <v>1</v>
      </c>
      <c r="E42" s="213" t="s">
        <v>1</v>
      </c>
      <c r="F42" s="214">
        <v>11.14</v>
      </c>
      <c r="G42" s="32"/>
      <c r="H42" s="33"/>
    </row>
    <row r="43" spans="1:8" s="2" customFormat="1" ht="17" customHeight="1">
      <c r="A43" s="32"/>
      <c r="B43" s="33"/>
      <c r="C43" s="215" t="s">
        <v>141</v>
      </c>
      <c r="D43" s="215" t="s">
        <v>672</v>
      </c>
      <c r="E43" s="17" t="s">
        <v>1</v>
      </c>
      <c r="F43" s="164">
        <v>11.14</v>
      </c>
      <c r="G43" s="32"/>
      <c r="H43" s="33"/>
    </row>
    <row r="44" spans="1:8" s="2" customFormat="1" ht="17" customHeight="1">
      <c r="A44" s="32"/>
      <c r="B44" s="33"/>
      <c r="C44" s="216" t="s">
        <v>2149</v>
      </c>
      <c r="D44" s="32"/>
      <c r="E44" s="32"/>
      <c r="F44" s="32"/>
      <c r="G44" s="32"/>
      <c r="H44" s="33"/>
    </row>
    <row r="45" spans="1:8" s="2" customFormat="1" ht="17" customHeight="1">
      <c r="A45" s="32"/>
      <c r="B45" s="33"/>
      <c r="C45" s="215" t="s">
        <v>669</v>
      </c>
      <c r="D45" s="215" t="s">
        <v>670</v>
      </c>
      <c r="E45" s="17" t="s">
        <v>224</v>
      </c>
      <c r="F45" s="164">
        <v>11.14</v>
      </c>
      <c r="G45" s="32"/>
      <c r="H45" s="33"/>
    </row>
    <row r="46" spans="1:8" s="2" customFormat="1" ht="17" customHeight="1">
      <c r="A46" s="32"/>
      <c r="B46" s="33"/>
      <c r="C46" s="215" t="s">
        <v>674</v>
      </c>
      <c r="D46" s="215" t="s">
        <v>675</v>
      </c>
      <c r="E46" s="17" t="s">
        <v>224</v>
      </c>
      <c r="F46" s="164">
        <v>11.14</v>
      </c>
      <c r="G46" s="32"/>
      <c r="H46" s="33"/>
    </row>
    <row r="47" spans="1:8" s="2" customFormat="1" ht="17" customHeight="1">
      <c r="A47" s="32"/>
      <c r="B47" s="33"/>
      <c r="C47" s="211" t="s">
        <v>116</v>
      </c>
      <c r="D47" s="212" t="s">
        <v>1</v>
      </c>
      <c r="E47" s="213" t="s">
        <v>1</v>
      </c>
      <c r="F47" s="214">
        <v>183.42500000000001</v>
      </c>
      <c r="G47" s="32"/>
      <c r="H47" s="33"/>
    </row>
    <row r="48" spans="1:8" s="2" customFormat="1" ht="17" customHeight="1">
      <c r="A48" s="32"/>
      <c r="B48" s="33"/>
      <c r="C48" s="215" t="s">
        <v>1</v>
      </c>
      <c r="D48" s="215" t="s">
        <v>857</v>
      </c>
      <c r="E48" s="17" t="s">
        <v>1</v>
      </c>
      <c r="F48" s="164">
        <v>183.42500000000001</v>
      </c>
      <c r="G48" s="32"/>
      <c r="H48" s="33"/>
    </row>
    <row r="49" spans="1:8" s="2" customFormat="1" ht="17" customHeight="1">
      <c r="A49" s="32"/>
      <c r="B49" s="33"/>
      <c r="C49" s="215" t="s">
        <v>116</v>
      </c>
      <c r="D49" s="215" t="s">
        <v>233</v>
      </c>
      <c r="E49" s="17" t="s">
        <v>1</v>
      </c>
      <c r="F49" s="164">
        <v>183.42500000000001</v>
      </c>
      <c r="G49" s="32"/>
      <c r="H49" s="33"/>
    </row>
    <row r="50" spans="1:8" s="2" customFormat="1" ht="17" customHeight="1">
      <c r="A50" s="32"/>
      <c r="B50" s="33"/>
      <c r="C50" s="216" t="s">
        <v>2149</v>
      </c>
      <c r="D50" s="32"/>
      <c r="E50" s="32"/>
      <c r="F50" s="32"/>
      <c r="G50" s="32"/>
      <c r="H50" s="33"/>
    </row>
    <row r="51" spans="1:8" s="2" customFormat="1" ht="17" customHeight="1">
      <c r="A51" s="32"/>
      <c r="B51" s="33"/>
      <c r="C51" s="215" t="s">
        <v>854</v>
      </c>
      <c r="D51" s="215" t="s">
        <v>855</v>
      </c>
      <c r="E51" s="17" t="s">
        <v>216</v>
      </c>
      <c r="F51" s="164">
        <v>183.42500000000001</v>
      </c>
      <c r="G51" s="32"/>
      <c r="H51" s="33"/>
    </row>
    <row r="52" spans="1:8" s="2" customFormat="1" ht="17" customHeight="1">
      <c r="A52" s="32"/>
      <c r="B52" s="33"/>
      <c r="C52" s="215" t="s">
        <v>871</v>
      </c>
      <c r="D52" s="215" t="s">
        <v>872</v>
      </c>
      <c r="E52" s="17" t="s">
        <v>216</v>
      </c>
      <c r="F52" s="164">
        <v>366.85</v>
      </c>
      <c r="G52" s="32"/>
      <c r="H52" s="33"/>
    </row>
    <row r="53" spans="1:8" s="2" customFormat="1" ht="17" customHeight="1">
      <c r="A53" s="32"/>
      <c r="B53" s="33"/>
      <c r="C53" s="215" t="s">
        <v>865</v>
      </c>
      <c r="D53" s="215" t="s">
        <v>866</v>
      </c>
      <c r="E53" s="17" t="s">
        <v>276</v>
      </c>
      <c r="F53" s="164">
        <v>0.23499999999999999</v>
      </c>
      <c r="G53" s="32"/>
      <c r="H53" s="33"/>
    </row>
    <row r="54" spans="1:8" s="2" customFormat="1" ht="36">
      <c r="A54" s="32"/>
      <c r="B54" s="33"/>
      <c r="C54" s="215" t="s">
        <v>881</v>
      </c>
      <c r="D54" s="215" t="s">
        <v>882</v>
      </c>
      <c r="E54" s="17" t="s">
        <v>216</v>
      </c>
      <c r="F54" s="164">
        <v>535.52499999999998</v>
      </c>
      <c r="G54" s="32"/>
      <c r="H54" s="33"/>
    </row>
    <row r="55" spans="1:8" s="2" customFormat="1" ht="17" customHeight="1">
      <c r="A55" s="32"/>
      <c r="B55" s="33"/>
      <c r="C55" s="211" t="s">
        <v>118</v>
      </c>
      <c r="D55" s="212" t="s">
        <v>1</v>
      </c>
      <c r="E55" s="213" t="s">
        <v>1</v>
      </c>
      <c r="F55" s="214">
        <v>47.353000000000002</v>
      </c>
      <c r="G55" s="32"/>
      <c r="H55" s="33"/>
    </row>
    <row r="56" spans="1:8" s="2" customFormat="1" ht="17" customHeight="1">
      <c r="A56" s="32"/>
      <c r="B56" s="33"/>
      <c r="C56" s="215" t="s">
        <v>1</v>
      </c>
      <c r="D56" s="215" t="s">
        <v>862</v>
      </c>
      <c r="E56" s="17" t="s">
        <v>1</v>
      </c>
      <c r="F56" s="164">
        <v>48.128</v>
      </c>
      <c r="G56" s="32"/>
      <c r="H56" s="33"/>
    </row>
    <row r="57" spans="1:8" s="2" customFormat="1" ht="17" customHeight="1">
      <c r="A57" s="32"/>
      <c r="B57" s="33"/>
      <c r="C57" s="215" t="s">
        <v>1</v>
      </c>
      <c r="D57" s="215" t="s">
        <v>863</v>
      </c>
      <c r="E57" s="17" t="s">
        <v>1</v>
      </c>
      <c r="F57" s="164">
        <v>-0.77500000000000002</v>
      </c>
      <c r="G57" s="32"/>
      <c r="H57" s="33"/>
    </row>
    <row r="58" spans="1:8" s="2" customFormat="1" ht="17" customHeight="1">
      <c r="A58" s="32"/>
      <c r="B58" s="33"/>
      <c r="C58" s="215" t="s">
        <v>118</v>
      </c>
      <c r="D58" s="215" t="s">
        <v>233</v>
      </c>
      <c r="E58" s="17" t="s">
        <v>1</v>
      </c>
      <c r="F58" s="164">
        <v>47.353000000000002</v>
      </c>
      <c r="G58" s="32"/>
      <c r="H58" s="33"/>
    </row>
    <row r="59" spans="1:8" s="2" customFormat="1" ht="17" customHeight="1">
      <c r="A59" s="32"/>
      <c r="B59" s="33"/>
      <c r="C59" s="216" t="s">
        <v>2149</v>
      </c>
      <c r="D59" s="32"/>
      <c r="E59" s="32"/>
      <c r="F59" s="32"/>
      <c r="G59" s="32"/>
      <c r="H59" s="33"/>
    </row>
    <row r="60" spans="1:8" s="2" customFormat="1" ht="17" customHeight="1">
      <c r="A60" s="32"/>
      <c r="B60" s="33"/>
      <c r="C60" s="215" t="s">
        <v>859</v>
      </c>
      <c r="D60" s="215" t="s">
        <v>860</v>
      </c>
      <c r="E60" s="17" t="s">
        <v>216</v>
      </c>
      <c r="F60" s="164">
        <v>47.353000000000002</v>
      </c>
      <c r="G60" s="32"/>
      <c r="H60" s="33"/>
    </row>
    <row r="61" spans="1:8" s="2" customFormat="1" ht="17" customHeight="1">
      <c r="A61" s="32"/>
      <c r="B61" s="33"/>
      <c r="C61" s="215" t="s">
        <v>876</v>
      </c>
      <c r="D61" s="215" t="s">
        <v>877</v>
      </c>
      <c r="E61" s="17" t="s">
        <v>216</v>
      </c>
      <c r="F61" s="164">
        <v>94.706000000000003</v>
      </c>
      <c r="G61" s="32"/>
      <c r="H61" s="33"/>
    </row>
    <row r="62" spans="1:8" s="2" customFormat="1" ht="17" customHeight="1">
      <c r="A62" s="32"/>
      <c r="B62" s="33"/>
      <c r="C62" s="215" t="s">
        <v>865</v>
      </c>
      <c r="D62" s="215" t="s">
        <v>866</v>
      </c>
      <c r="E62" s="17" t="s">
        <v>276</v>
      </c>
      <c r="F62" s="164">
        <v>0.23499999999999999</v>
      </c>
      <c r="G62" s="32"/>
      <c r="H62" s="33"/>
    </row>
    <row r="63" spans="1:8" s="2" customFormat="1" ht="36">
      <c r="A63" s="32"/>
      <c r="B63" s="33"/>
      <c r="C63" s="215" t="s">
        <v>881</v>
      </c>
      <c r="D63" s="215" t="s">
        <v>882</v>
      </c>
      <c r="E63" s="17" t="s">
        <v>216</v>
      </c>
      <c r="F63" s="164">
        <v>535.52499999999998</v>
      </c>
      <c r="G63" s="32"/>
      <c r="H63" s="33"/>
    </row>
    <row r="64" spans="1:8" s="2" customFormat="1" ht="17" customHeight="1">
      <c r="A64" s="32"/>
      <c r="B64" s="33"/>
      <c r="C64" s="211" t="s">
        <v>135</v>
      </c>
      <c r="D64" s="212" t="s">
        <v>1</v>
      </c>
      <c r="E64" s="213" t="s">
        <v>1</v>
      </c>
      <c r="F64" s="214">
        <v>4.5999999999999996</v>
      </c>
      <c r="G64" s="32"/>
      <c r="H64" s="33"/>
    </row>
    <row r="65" spans="1:8" s="2" customFormat="1" ht="17" customHeight="1">
      <c r="A65" s="32"/>
      <c r="B65" s="33"/>
      <c r="C65" s="215" t="s">
        <v>1</v>
      </c>
      <c r="D65" s="215" t="s">
        <v>1317</v>
      </c>
      <c r="E65" s="17" t="s">
        <v>1</v>
      </c>
      <c r="F65" s="164">
        <v>4.5999999999999996</v>
      </c>
      <c r="G65" s="32"/>
      <c r="H65" s="33"/>
    </row>
    <row r="66" spans="1:8" s="2" customFormat="1" ht="17" customHeight="1">
      <c r="A66" s="32"/>
      <c r="B66" s="33"/>
      <c r="C66" s="215" t="s">
        <v>135</v>
      </c>
      <c r="D66" s="215" t="s">
        <v>233</v>
      </c>
      <c r="E66" s="17" t="s">
        <v>1</v>
      </c>
      <c r="F66" s="164">
        <v>4.5999999999999996</v>
      </c>
      <c r="G66" s="32"/>
      <c r="H66" s="33"/>
    </row>
    <row r="67" spans="1:8" s="2" customFormat="1" ht="17" customHeight="1">
      <c r="A67" s="32"/>
      <c r="B67" s="33"/>
      <c r="C67" s="216" t="s">
        <v>2149</v>
      </c>
      <c r="D67" s="32"/>
      <c r="E67" s="32"/>
      <c r="F67" s="32"/>
      <c r="G67" s="32"/>
      <c r="H67" s="33"/>
    </row>
    <row r="68" spans="1:8" s="2" customFormat="1" ht="17" customHeight="1">
      <c r="A68" s="32"/>
      <c r="B68" s="33"/>
      <c r="C68" s="215" t="s">
        <v>1314</v>
      </c>
      <c r="D68" s="215" t="s">
        <v>1315</v>
      </c>
      <c r="E68" s="17" t="s">
        <v>582</v>
      </c>
      <c r="F68" s="164">
        <v>4.5999999999999996</v>
      </c>
      <c r="G68" s="32"/>
      <c r="H68" s="33"/>
    </row>
    <row r="69" spans="1:8" s="2" customFormat="1" ht="17" customHeight="1">
      <c r="A69" s="32"/>
      <c r="B69" s="33"/>
      <c r="C69" s="215" t="s">
        <v>678</v>
      </c>
      <c r="D69" s="215" t="s">
        <v>679</v>
      </c>
      <c r="E69" s="17" t="s">
        <v>582</v>
      </c>
      <c r="F69" s="164">
        <v>119.42</v>
      </c>
      <c r="G69" s="32"/>
      <c r="H69" s="33"/>
    </row>
    <row r="70" spans="1:8" s="2" customFormat="1" ht="17" customHeight="1">
      <c r="A70" s="32"/>
      <c r="B70" s="33"/>
      <c r="C70" s="215" t="s">
        <v>1319</v>
      </c>
      <c r="D70" s="215" t="s">
        <v>1320</v>
      </c>
      <c r="E70" s="17" t="s">
        <v>582</v>
      </c>
      <c r="F70" s="164">
        <v>4.6920000000000002</v>
      </c>
      <c r="G70" s="32"/>
      <c r="H70" s="33"/>
    </row>
    <row r="71" spans="1:8" s="2" customFormat="1" ht="17" customHeight="1">
      <c r="A71" s="32"/>
      <c r="B71" s="33"/>
      <c r="C71" s="211" t="s">
        <v>151</v>
      </c>
      <c r="D71" s="212" t="s">
        <v>1</v>
      </c>
      <c r="E71" s="213" t="s">
        <v>1</v>
      </c>
      <c r="F71" s="214">
        <v>465.34199999999998</v>
      </c>
      <c r="G71" s="32"/>
      <c r="H71" s="33"/>
    </row>
    <row r="72" spans="1:8" s="2" customFormat="1" ht="17" customHeight="1">
      <c r="A72" s="32"/>
      <c r="B72" s="33"/>
      <c r="C72" s="215" t="s">
        <v>1</v>
      </c>
      <c r="D72" s="215" t="s">
        <v>143</v>
      </c>
      <c r="E72" s="17" t="s">
        <v>1</v>
      </c>
      <c r="F72" s="164">
        <v>139.32</v>
      </c>
      <c r="G72" s="32"/>
      <c r="H72" s="33"/>
    </row>
    <row r="73" spans="1:8" s="2" customFormat="1" ht="17" customHeight="1">
      <c r="A73" s="32"/>
      <c r="B73" s="33"/>
      <c r="C73" s="215" t="s">
        <v>1</v>
      </c>
      <c r="D73" s="215" t="s">
        <v>1443</v>
      </c>
      <c r="E73" s="17" t="s">
        <v>1</v>
      </c>
      <c r="F73" s="164">
        <v>402.38200000000001</v>
      </c>
      <c r="G73" s="32"/>
      <c r="H73" s="33"/>
    </row>
    <row r="74" spans="1:8" s="2" customFormat="1" ht="17" customHeight="1">
      <c r="A74" s="32"/>
      <c r="B74" s="33"/>
      <c r="C74" s="215" t="s">
        <v>1</v>
      </c>
      <c r="D74" s="215" t="s">
        <v>1444</v>
      </c>
      <c r="E74" s="17" t="s">
        <v>1</v>
      </c>
      <c r="F74" s="164">
        <v>-76.36</v>
      </c>
      <c r="G74" s="32"/>
      <c r="H74" s="33"/>
    </row>
    <row r="75" spans="1:8" s="2" customFormat="1" ht="17" customHeight="1">
      <c r="A75" s="32"/>
      <c r="B75" s="33"/>
      <c r="C75" s="215" t="s">
        <v>151</v>
      </c>
      <c r="D75" s="215" t="s">
        <v>233</v>
      </c>
      <c r="E75" s="17" t="s">
        <v>1</v>
      </c>
      <c r="F75" s="164">
        <v>465.34199999999998</v>
      </c>
      <c r="G75" s="32"/>
      <c r="H75" s="33"/>
    </row>
    <row r="76" spans="1:8" s="2" customFormat="1" ht="17" customHeight="1">
      <c r="A76" s="32"/>
      <c r="B76" s="33"/>
      <c r="C76" s="216" t="s">
        <v>2149</v>
      </c>
      <c r="D76" s="32"/>
      <c r="E76" s="32"/>
      <c r="F76" s="32"/>
      <c r="G76" s="32"/>
      <c r="H76" s="33"/>
    </row>
    <row r="77" spans="1:8" s="2" customFormat="1" ht="17" customHeight="1">
      <c r="A77" s="32"/>
      <c r="B77" s="33"/>
      <c r="C77" s="215" t="s">
        <v>1440</v>
      </c>
      <c r="D77" s="215" t="s">
        <v>1441</v>
      </c>
      <c r="E77" s="17" t="s">
        <v>216</v>
      </c>
      <c r="F77" s="164">
        <v>465.34199999999998</v>
      </c>
      <c r="G77" s="32"/>
      <c r="H77" s="33"/>
    </row>
    <row r="78" spans="1:8" s="2" customFormat="1" ht="24">
      <c r="A78" s="32"/>
      <c r="B78" s="33"/>
      <c r="C78" s="215" t="s">
        <v>1446</v>
      </c>
      <c r="D78" s="215" t="s">
        <v>1447</v>
      </c>
      <c r="E78" s="17" t="s">
        <v>216</v>
      </c>
      <c r="F78" s="164">
        <v>465.34199999999998</v>
      </c>
      <c r="G78" s="32"/>
      <c r="H78" s="33"/>
    </row>
    <row r="79" spans="1:8" s="2" customFormat="1" ht="17" customHeight="1">
      <c r="A79" s="32"/>
      <c r="B79" s="33"/>
      <c r="C79" s="211" t="s">
        <v>149</v>
      </c>
      <c r="D79" s="212" t="s">
        <v>1</v>
      </c>
      <c r="E79" s="213" t="s">
        <v>1</v>
      </c>
      <c r="F79" s="214">
        <v>76.36</v>
      </c>
      <c r="G79" s="32"/>
      <c r="H79" s="33"/>
    </row>
    <row r="80" spans="1:8" s="2" customFormat="1" ht="17" customHeight="1">
      <c r="A80" s="32"/>
      <c r="B80" s="33"/>
      <c r="C80" s="215" t="s">
        <v>1</v>
      </c>
      <c r="D80" s="215" t="s">
        <v>561</v>
      </c>
      <c r="E80" s="17" t="s">
        <v>1</v>
      </c>
      <c r="F80" s="164">
        <v>0</v>
      </c>
      <c r="G80" s="32"/>
      <c r="H80" s="33"/>
    </row>
    <row r="81" spans="1:8" s="2" customFormat="1" ht="17" customHeight="1">
      <c r="A81" s="32"/>
      <c r="B81" s="33"/>
      <c r="C81" s="215" t="s">
        <v>1</v>
      </c>
      <c r="D81" s="215" t="s">
        <v>1401</v>
      </c>
      <c r="E81" s="17" t="s">
        <v>1</v>
      </c>
      <c r="F81" s="164">
        <v>26.611000000000001</v>
      </c>
      <c r="G81" s="32"/>
      <c r="H81" s="33"/>
    </row>
    <row r="82" spans="1:8" s="2" customFormat="1" ht="17" customHeight="1">
      <c r="A82" s="32"/>
      <c r="B82" s="33"/>
      <c r="C82" s="215" t="s">
        <v>1</v>
      </c>
      <c r="D82" s="215" t="s">
        <v>563</v>
      </c>
      <c r="E82" s="17" t="s">
        <v>1</v>
      </c>
      <c r="F82" s="164">
        <v>0.72599999999999998</v>
      </c>
      <c r="G82" s="32"/>
      <c r="H82" s="33"/>
    </row>
    <row r="83" spans="1:8" s="2" customFormat="1" ht="17" customHeight="1">
      <c r="A83" s="32"/>
      <c r="B83" s="33"/>
      <c r="C83" s="215" t="s">
        <v>1</v>
      </c>
      <c r="D83" s="215" t="s">
        <v>551</v>
      </c>
      <c r="E83" s="17" t="s">
        <v>1</v>
      </c>
      <c r="F83" s="164">
        <v>0.74099999999999999</v>
      </c>
      <c r="G83" s="32"/>
      <c r="H83" s="33"/>
    </row>
    <row r="84" spans="1:8" s="2" customFormat="1" ht="17" customHeight="1">
      <c r="A84" s="32"/>
      <c r="B84" s="33"/>
      <c r="C84" s="215" t="s">
        <v>1</v>
      </c>
      <c r="D84" s="215" t="s">
        <v>564</v>
      </c>
      <c r="E84" s="17" t="s">
        <v>1</v>
      </c>
      <c r="F84" s="164">
        <v>0.73</v>
      </c>
      <c r="G84" s="32"/>
      <c r="H84" s="33"/>
    </row>
    <row r="85" spans="1:8" s="2" customFormat="1" ht="17" customHeight="1">
      <c r="A85" s="32"/>
      <c r="B85" s="33"/>
      <c r="C85" s="215" t="s">
        <v>1</v>
      </c>
      <c r="D85" s="215" t="s">
        <v>565</v>
      </c>
      <c r="E85" s="17" t="s">
        <v>1</v>
      </c>
      <c r="F85" s="164">
        <v>0</v>
      </c>
      <c r="G85" s="32"/>
      <c r="H85" s="33"/>
    </row>
    <row r="86" spans="1:8" s="2" customFormat="1" ht="17" customHeight="1">
      <c r="A86" s="32"/>
      <c r="B86" s="33"/>
      <c r="C86" s="215" t="s">
        <v>1</v>
      </c>
      <c r="D86" s="215" t="s">
        <v>1402</v>
      </c>
      <c r="E86" s="17" t="s">
        <v>1</v>
      </c>
      <c r="F86" s="164">
        <v>24.585999999999999</v>
      </c>
      <c r="G86" s="32"/>
      <c r="H86" s="33"/>
    </row>
    <row r="87" spans="1:8" s="2" customFormat="1" ht="17" customHeight="1">
      <c r="A87" s="32"/>
      <c r="B87" s="33"/>
      <c r="C87" s="215" t="s">
        <v>1</v>
      </c>
      <c r="D87" s="215" t="s">
        <v>567</v>
      </c>
      <c r="E87" s="17" t="s">
        <v>1</v>
      </c>
      <c r="F87" s="164">
        <v>0.75</v>
      </c>
      <c r="G87" s="32"/>
      <c r="H87" s="33"/>
    </row>
    <row r="88" spans="1:8" s="2" customFormat="1" ht="17" customHeight="1">
      <c r="A88" s="32"/>
      <c r="B88" s="33"/>
      <c r="C88" s="215" t="s">
        <v>1</v>
      </c>
      <c r="D88" s="215" t="s">
        <v>570</v>
      </c>
      <c r="E88" s="17" t="s">
        <v>1</v>
      </c>
      <c r="F88" s="164">
        <v>0</v>
      </c>
      <c r="G88" s="32"/>
      <c r="H88" s="33"/>
    </row>
    <row r="89" spans="1:8" s="2" customFormat="1" ht="17" customHeight="1">
      <c r="A89" s="32"/>
      <c r="B89" s="33"/>
      <c r="C89" s="215" t="s">
        <v>1</v>
      </c>
      <c r="D89" s="215" t="s">
        <v>1403</v>
      </c>
      <c r="E89" s="17" t="s">
        <v>1</v>
      </c>
      <c r="F89" s="164">
        <v>12.545999999999999</v>
      </c>
      <c r="G89" s="32"/>
      <c r="H89" s="33"/>
    </row>
    <row r="90" spans="1:8" s="2" customFormat="1" ht="17" customHeight="1">
      <c r="A90" s="32"/>
      <c r="B90" s="33"/>
      <c r="C90" s="215" t="s">
        <v>1</v>
      </c>
      <c r="D90" s="215" t="s">
        <v>572</v>
      </c>
      <c r="E90" s="17" t="s">
        <v>1</v>
      </c>
      <c r="F90" s="164">
        <v>0</v>
      </c>
      <c r="G90" s="32"/>
      <c r="H90" s="33"/>
    </row>
    <row r="91" spans="1:8" s="2" customFormat="1" ht="17" customHeight="1">
      <c r="A91" s="32"/>
      <c r="B91" s="33"/>
      <c r="C91" s="215" t="s">
        <v>1</v>
      </c>
      <c r="D91" s="215" t="s">
        <v>1404</v>
      </c>
      <c r="E91" s="17" t="s">
        <v>1</v>
      </c>
      <c r="F91" s="164">
        <v>9.1199999999999992</v>
      </c>
      <c r="G91" s="32"/>
      <c r="H91" s="33"/>
    </row>
    <row r="92" spans="1:8" s="2" customFormat="1" ht="17" customHeight="1">
      <c r="A92" s="32"/>
      <c r="B92" s="33"/>
      <c r="C92" s="215" t="s">
        <v>1</v>
      </c>
      <c r="D92" s="215" t="s">
        <v>574</v>
      </c>
      <c r="E92" s="17" t="s">
        <v>1</v>
      </c>
      <c r="F92" s="164">
        <v>0.55000000000000004</v>
      </c>
      <c r="G92" s="32"/>
      <c r="H92" s="33"/>
    </row>
    <row r="93" spans="1:8" s="2" customFormat="1" ht="17" customHeight="1">
      <c r="A93" s="32"/>
      <c r="B93" s="33"/>
      <c r="C93" s="215" t="s">
        <v>1</v>
      </c>
      <c r="D93" s="215" t="s">
        <v>1</v>
      </c>
      <c r="E93" s="17" t="s">
        <v>1</v>
      </c>
      <c r="F93" s="164">
        <v>0</v>
      </c>
      <c r="G93" s="32"/>
      <c r="H93" s="33"/>
    </row>
    <row r="94" spans="1:8" s="2" customFormat="1" ht="17" customHeight="1">
      <c r="A94" s="32"/>
      <c r="B94" s="33"/>
      <c r="C94" s="215" t="s">
        <v>1</v>
      </c>
      <c r="D94" s="215" t="s">
        <v>1</v>
      </c>
      <c r="E94" s="17" t="s">
        <v>1</v>
      </c>
      <c r="F94" s="164">
        <v>0</v>
      </c>
      <c r="G94" s="32"/>
      <c r="H94" s="33"/>
    </row>
    <row r="95" spans="1:8" s="2" customFormat="1" ht="17" customHeight="1">
      <c r="A95" s="32"/>
      <c r="B95" s="33"/>
      <c r="C95" s="215" t="s">
        <v>149</v>
      </c>
      <c r="D95" s="215" t="s">
        <v>233</v>
      </c>
      <c r="E95" s="17" t="s">
        <v>1</v>
      </c>
      <c r="F95" s="164">
        <v>76.36</v>
      </c>
      <c r="G95" s="32"/>
      <c r="H95" s="33"/>
    </row>
    <row r="96" spans="1:8" s="2" customFormat="1" ht="17" customHeight="1">
      <c r="A96" s="32"/>
      <c r="B96" s="33"/>
      <c r="C96" s="216" t="s">
        <v>2149</v>
      </c>
      <c r="D96" s="32"/>
      <c r="E96" s="32"/>
      <c r="F96" s="32"/>
      <c r="G96" s="32"/>
      <c r="H96" s="33"/>
    </row>
    <row r="97" spans="1:8" s="2" customFormat="1" ht="17" customHeight="1">
      <c r="A97" s="32"/>
      <c r="B97" s="33"/>
      <c r="C97" s="215" t="s">
        <v>1398</v>
      </c>
      <c r="D97" s="215" t="s">
        <v>1399</v>
      </c>
      <c r="E97" s="17" t="s">
        <v>216</v>
      </c>
      <c r="F97" s="164">
        <v>76.36</v>
      </c>
      <c r="G97" s="32"/>
      <c r="H97" s="33"/>
    </row>
    <row r="98" spans="1:8" s="2" customFormat="1" ht="17" customHeight="1">
      <c r="A98" s="32"/>
      <c r="B98" s="33"/>
      <c r="C98" s="215" t="s">
        <v>1440</v>
      </c>
      <c r="D98" s="215" t="s">
        <v>1441</v>
      </c>
      <c r="E98" s="17" t="s">
        <v>216</v>
      </c>
      <c r="F98" s="164">
        <v>465.34199999999998</v>
      </c>
      <c r="G98" s="32"/>
      <c r="H98" s="33"/>
    </row>
    <row r="99" spans="1:8" s="2" customFormat="1" ht="17" customHeight="1">
      <c r="A99" s="32"/>
      <c r="B99" s="33"/>
      <c r="C99" s="215" t="s">
        <v>1406</v>
      </c>
      <c r="D99" s="215" t="s">
        <v>1407</v>
      </c>
      <c r="E99" s="17" t="s">
        <v>216</v>
      </c>
      <c r="F99" s="164">
        <v>77.887</v>
      </c>
      <c r="G99" s="32"/>
      <c r="H99" s="33"/>
    </row>
    <row r="100" spans="1:8" s="2" customFormat="1" ht="17" customHeight="1">
      <c r="A100" s="32"/>
      <c r="B100" s="33"/>
      <c r="C100" s="211" t="s">
        <v>2056</v>
      </c>
      <c r="D100" s="212" t="s">
        <v>1</v>
      </c>
      <c r="E100" s="213" t="s">
        <v>1</v>
      </c>
      <c r="F100" s="214">
        <v>15.49</v>
      </c>
      <c r="G100" s="32"/>
      <c r="H100" s="33"/>
    </row>
    <row r="101" spans="1:8" s="2" customFormat="1" ht="17" customHeight="1">
      <c r="A101" s="32"/>
      <c r="B101" s="33"/>
      <c r="C101" s="215" t="s">
        <v>1</v>
      </c>
      <c r="D101" s="215" t="s">
        <v>2096</v>
      </c>
      <c r="E101" s="17" t="s">
        <v>1</v>
      </c>
      <c r="F101" s="164">
        <v>0</v>
      </c>
      <c r="G101" s="32"/>
      <c r="H101" s="33"/>
    </row>
    <row r="102" spans="1:8" s="2" customFormat="1" ht="17" customHeight="1">
      <c r="A102" s="32"/>
      <c r="B102" s="33"/>
      <c r="C102" s="215" t="s">
        <v>2056</v>
      </c>
      <c r="D102" s="215" t="s">
        <v>2097</v>
      </c>
      <c r="E102" s="17" t="s">
        <v>1</v>
      </c>
      <c r="F102" s="164">
        <v>15.49</v>
      </c>
      <c r="G102" s="32"/>
      <c r="H102" s="33"/>
    </row>
    <row r="103" spans="1:8" s="2" customFormat="1" ht="17" customHeight="1">
      <c r="A103" s="32"/>
      <c r="B103" s="33"/>
      <c r="C103" s="211" t="s">
        <v>145</v>
      </c>
      <c r="D103" s="212" t="s">
        <v>1</v>
      </c>
      <c r="E103" s="213" t="s">
        <v>1</v>
      </c>
      <c r="F103" s="214">
        <v>365.80200000000002</v>
      </c>
      <c r="G103" s="32"/>
      <c r="H103" s="33"/>
    </row>
    <row r="104" spans="1:8" s="2" customFormat="1" ht="17" customHeight="1">
      <c r="A104" s="32"/>
      <c r="B104" s="33"/>
      <c r="C104" s="215" t="s">
        <v>1</v>
      </c>
      <c r="D104" s="215" t="s">
        <v>545</v>
      </c>
      <c r="E104" s="17" t="s">
        <v>1</v>
      </c>
      <c r="F104" s="164">
        <v>0</v>
      </c>
      <c r="G104" s="32"/>
      <c r="H104" s="33"/>
    </row>
    <row r="105" spans="1:8" s="2" customFormat="1" ht="17" customHeight="1">
      <c r="A105" s="32"/>
      <c r="B105" s="33"/>
      <c r="C105" s="215" t="s">
        <v>1</v>
      </c>
      <c r="D105" s="215" t="s">
        <v>546</v>
      </c>
      <c r="E105" s="17" t="s">
        <v>1</v>
      </c>
      <c r="F105" s="164">
        <v>14.945</v>
      </c>
      <c r="G105" s="32"/>
      <c r="H105" s="33"/>
    </row>
    <row r="106" spans="1:8" s="2" customFormat="1" ht="17" customHeight="1">
      <c r="A106" s="32"/>
      <c r="B106" s="33"/>
      <c r="C106" s="215" t="s">
        <v>1</v>
      </c>
      <c r="D106" s="215" t="s">
        <v>547</v>
      </c>
      <c r="E106" s="17" t="s">
        <v>1</v>
      </c>
      <c r="F106" s="164">
        <v>1.024</v>
      </c>
      <c r="G106" s="32"/>
      <c r="H106" s="33"/>
    </row>
    <row r="107" spans="1:8" s="2" customFormat="1" ht="17" customHeight="1">
      <c r="A107" s="32"/>
      <c r="B107" s="33"/>
      <c r="C107" s="215" t="s">
        <v>1</v>
      </c>
      <c r="D107" s="215" t="s">
        <v>548</v>
      </c>
      <c r="E107" s="17" t="s">
        <v>1</v>
      </c>
      <c r="F107" s="164">
        <v>4.7190000000000003</v>
      </c>
      <c r="G107" s="32"/>
      <c r="H107" s="33"/>
    </row>
    <row r="108" spans="1:8" s="2" customFormat="1" ht="17" customHeight="1">
      <c r="A108" s="32"/>
      <c r="B108" s="33"/>
      <c r="C108" s="215" t="s">
        <v>1</v>
      </c>
      <c r="D108" s="215" t="s">
        <v>549</v>
      </c>
      <c r="E108" s="17" t="s">
        <v>1</v>
      </c>
      <c r="F108" s="164">
        <v>0</v>
      </c>
      <c r="G108" s="32"/>
      <c r="H108" s="33"/>
    </row>
    <row r="109" spans="1:8" s="2" customFormat="1" ht="17" customHeight="1">
      <c r="A109" s="32"/>
      <c r="B109" s="33"/>
      <c r="C109" s="215" t="s">
        <v>1</v>
      </c>
      <c r="D109" s="215" t="s">
        <v>550</v>
      </c>
      <c r="E109" s="17" t="s">
        <v>1</v>
      </c>
      <c r="F109" s="164">
        <v>30.952999999999999</v>
      </c>
      <c r="G109" s="32"/>
      <c r="H109" s="33"/>
    </row>
    <row r="110" spans="1:8" s="2" customFormat="1" ht="17" customHeight="1">
      <c r="A110" s="32"/>
      <c r="B110" s="33"/>
      <c r="C110" s="215" t="s">
        <v>1</v>
      </c>
      <c r="D110" s="215" t="s">
        <v>436</v>
      </c>
      <c r="E110" s="17" t="s">
        <v>1</v>
      </c>
      <c r="F110" s="164">
        <v>2.4569999999999999</v>
      </c>
      <c r="G110" s="32"/>
      <c r="H110" s="33"/>
    </row>
    <row r="111" spans="1:8" s="2" customFormat="1" ht="17" customHeight="1">
      <c r="A111" s="32"/>
      <c r="B111" s="33"/>
      <c r="C111" s="215" t="s">
        <v>1</v>
      </c>
      <c r="D111" s="215" t="s">
        <v>551</v>
      </c>
      <c r="E111" s="17" t="s">
        <v>1</v>
      </c>
      <c r="F111" s="164">
        <v>0.74099999999999999</v>
      </c>
      <c r="G111" s="32"/>
      <c r="H111" s="33"/>
    </row>
    <row r="112" spans="1:8" s="2" customFormat="1" ht="17" customHeight="1">
      <c r="A112" s="32"/>
      <c r="B112" s="33"/>
      <c r="C112" s="215" t="s">
        <v>1</v>
      </c>
      <c r="D112" s="215" t="s">
        <v>552</v>
      </c>
      <c r="E112" s="17" t="s">
        <v>1</v>
      </c>
      <c r="F112" s="164">
        <v>0</v>
      </c>
      <c r="G112" s="32"/>
      <c r="H112" s="33"/>
    </row>
    <row r="113" spans="1:8" s="2" customFormat="1" ht="17" customHeight="1">
      <c r="A113" s="32"/>
      <c r="B113" s="33"/>
      <c r="C113" s="215" t="s">
        <v>1</v>
      </c>
      <c r="D113" s="215" t="s">
        <v>553</v>
      </c>
      <c r="E113" s="17" t="s">
        <v>1</v>
      </c>
      <c r="F113" s="164">
        <v>89.96</v>
      </c>
      <c r="G113" s="32"/>
      <c r="H113" s="33"/>
    </row>
    <row r="114" spans="1:8" s="2" customFormat="1" ht="17" customHeight="1">
      <c r="A114" s="32"/>
      <c r="B114" s="33"/>
      <c r="C114" s="215" t="s">
        <v>1</v>
      </c>
      <c r="D114" s="215" t="s">
        <v>554</v>
      </c>
      <c r="E114" s="17" t="s">
        <v>1</v>
      </c>
      <c r="F114" s="164">
        <v>7.35</v>
      </c>
      <c r="G114" s="32"/>
      <c r="H114" s="33"/>
    </row>
    <row r="115" spans="1:8" s="2" customFormat="1" ht="17" customHeight="1">
      <c r="A115" s="32"/>
      <c r="B115" s="33"/>
      <c r="C115" s="215" t="s">
        <v>1</v>
      </c>
      <c r="D115" s="215" t="s">
        <v>555</v>
      </c>
      <c r="E115" s="17" t="s">
        <v>1</v>
      </c>
      <c r="F115" s="164">
        <v>0.80100000000000005</v>
      </c>
      <c r="G115" s="32"/>
      <c r="H115" s="33"/>
    </row>
    <row r="116" spans="1:8" s="2" customFormat="1" ht="17" customHeight="1">
      <c r="A116" s="32"/>
      <c r="B116" s="33"/>
      <c r="C116" s="215" t="s">
        <v>1</v>
      </c>
      <c r="D116" s="215" t="s">
        <v>556</v>
      </c>
      <c r="E116" s="17" t="s">
        <v>1</v>
      </c>
      <c r="F116" s="164">
        <v>0</v>
      </c>
      <c r="G116" s="32"/>
      <c r="H116" s="33"/>
    </row>
    <row r="117" spans="1:8" s="2" customFormat="1" ht="17" customHeight="1">
      <c r="A117" s="32"/>
      <c r="B117" s="33"/>
      <c r="C117" s="215" t="s">
        <v>1</v>
      </c>
      <c r="D117" s="215" t="s">
        <v>557</v>
      </c>
      <c r="E117" s="17" t="s">
        <v>1</v>
      </c>
      <c r="F117" s="164">
        <v>78.992000000000004</v>
      </c>
      <c r="G117" s="32"/>
      <c r="H117" s="33"/>
    </row>
    <row r="118" spans="1:8" s="2" customFormat="1" ht="17" customHeight="1">
      <c r="A118" s="32"/>
      <c r="B118" s="33"/>
      <c r="C118" s="215" t="s">
        <v>1</v>
      </c>
      <c r="D118" s="215" t="s">
        <v>558</v>
      </c>
      <c r="E118" s="17" t="s">
        <v>1</v>
      </c>
      <c r="F118" s="164">
        <v>1.0680000000000001</v>
      </c>
      <c r="G118" s="32"/>
      <c r="H118" s="33"/>
    </row>
    <row r="119" spans="1:8" s="2" customFormat="1" ht="17" customHeight="1">
      <c r="A119" s="32"/>
      <c r="B119" s="33"/>
      <c r="C119" s="215" t="s">
        <v>1</v>
      </c>
      <c r="D119" s="215" t="s">
        <v>559</v>
      </c>
      <c r="E119" s="17" t="s">
        <v>1</v>
      </c>
      <c r="F119" s="164">
        <v>1.3240000000000001</v>
      </c>
      <c r="G119" s="32"/>
      <c r="H119" s="33"/>
    </row>
    <row r="120" spans="1:8" s="2" customFormat="1" ht="17" customHeight="1">
      <c r="A120" s="32"/>
      <c r="B120" s="33"/>
      <c r="C120" s="215" t="s">
        <v>1</v>
      </c>
      <c r="D120" s="215" t="s">
        <v>560</v>
      </c>
      <c r="E120" s="17" t="s">
        <v>1</v>
      </c>
      <c r="F120" s="164">
        <v>2.1</v>
      </c>
      <c r="G120" s="32"/>
      <c r="H120" s="33"/>
    </row>
    <row r="121" spans="1:8" s="2" customFormat="1" ht="17" customHeight="1">
      <c r="A121" s="32"/>
      <c r="B121" s="33"/>
      <c r="C121" s="215" t="s">
        <v>1</v>
      </c>
      <c r="D121" s="215" t="s">
        <v>561</v>
      </c>
      <c r="E121" s="17" t="s">
        <v>1</v>
      </c>
      <c r="F121" s="164">
        <v>0</v>
      </c>
      <c r="G121" s="32"/>
      <c r="H121" s="33"/>
    </row>
    <row r="122" spans="1:8" s="2" customFormat="1" ht="17" customHeight="1">
      <c r="A122" s="32"/>
      <c r="B122" s="33"/>
      <c r="C122" s="215" t="s">
        <v>1</v>
      </c>
      <c r="D122" s="215" t="s">
        <v>562</v>
      </c>
      <c r="E122" s="17" t="s">
        <v>1</v>
      </c>
      <c r="F122" s="164">
        <v>38.923000000000002</v>
      </c>
      <c r="G122" s="32"/>
      <c r="H122" s="33"/>
    </row>
    <row r="123" spans="1:8" s="2" customFormat="1" ht="17" customHeight="1">
      <c r="A123" s="32"/>
      <c r="B123" s="33"/>
      <c r="C123" s="215" t="s">
        <v>1</v>
      </c>
      <c r="D123" s="215" t="s">
        <v>563</v>
      </c>
      <c r="E123" s="17" t="s">
        <v>1</v>
      </c>
      <c r="F123" s="164">
        <v>0.72599999999999998</v>
      </c>
      <c r="G123" s="32"/>
      <c r="H123" s="33"/>
    </row>
    <row r="124" spans="1:8" s="2" customFormat="1" ht="17" customHeight="1">
      <c r="A124" s="32"/>
      <c r="B124" s="33"/>
      <c r="C124" s="215" t="s">
        <v>1</v>
      </c>
      <c r="D124" s="215" t="s">
        <v>551</v>
      </c>
      <c r="E124" s="17" t="s">
        <v>1</v>
      </c>
      <c r="F124" s="164">
        <v>0.74099999999999999</v>
      </c>
      <c r="G124" s="32"/>
      <c r="H124" s="33"/>
    </row>
    <row r="125" spans="1:8" s="2" customFormat="1" ht="17" customHeight="1">
      <c r="A125" s="32"/>
      <c r="B125" s="33"/>
      <c r="C125" s="215" t="s">
        <v>1</v>
      </c>
      <c r="D125" s="215" t="s">
        <v>564</v>
      </c>
      <c r="E125" s="17" t="s">
        <v>1</v>
      </c>
      <c r="F125" s="164">
        <v>0.73</v>
      </c>
      <c r="G125" s="32"/>
      <c r="H125" s="33"/>
    </row>
    <row r="126" spans="1:8" s="2" customFormat="1" ht="17" customHeight="1">
      <c r="A126" s="32"/>
      <c r="B126" s="33"/>
      <c r="C126" s="215" t="s">
        <v>1</v>
      </c>
      <c r="D126" s="215" t="s">
        <v>565</v>
      </c>
      <c r="E126" s="17" t="s">
        <v>1</v>
      </c>
      <c r="F126" s="164">
        <v>0</v>
      </c>
      <c r="G126" s="32"/>
      <c r="H126" s="33"/>
    </row>
    <row r="127" spans="1:8" s="2" customFormat="1" ht="17" customHeight="1">
      <c r="A127" s="32"/>
      <c r="B127" s="33"/>
      <c r="C127" s="215" t="s">
        <v>1</v>
      </c>
      <c r="D127" s="215" t="s">
        <v>566</v>
      </c>
      <c r="E127" s="17" t="s">
        <v>1</v>
      </c>
      <c r="F127" s="164">
        <v>38.26</v>
      </c>
      <c r="G127" s="32"/>
      <c r="H127" s="33"/>
    </row>
    <row r="128" spans="1:8" s="2" customFormat="1" ht="17" customHeight="1">
      <c r="A128" s="32"/>
      <c r="B128" s="33"/>
      <c r="C128" s="215" t="s">
        <v>1</v>
      </c>
      <c r="D128" s="215" t="s">
        <v>567</v>
      </c>
      <c r="E128" s="17" t="s">
        <v>1</v>
      </c>
      <c r="F128" s="164">
        <v>0.75</v>
      </c>
      <c r="G128" s="32"/>
      <c r="H128" s="33"/>
    </row>
    <row r="129" spans="1:8" s="2" customFormat="1" ht="17" customHeight="1">
      <c r="A129" s="32"/>
      <c r="B129" s="33"/>
      <c r="C129" s="215" t="s">
        <v>1</v>
      </c>
      <c r="D129" s="215" t="s">
        <v>568</v>
      </c>
      <c r="E129" s="17" t="s">
        <v>1</v>
      </c>
      <c r="F129" s="164">
        <v>0</v>
      </c>
      <c r="G129" s="32"/>
      <c r="H129" s="33"/>
    </row>
    <row r="130" spans="1:8" s="2" customFormat="1" ht="17" customHeight="1">
      <c r="A130" s="32"/>
      <c r="B130" s="33"/>
      <c r="C130" s="215" t="s">
        <v>1</v>
      </c>
      <c r="D130" s="215" t="s">
        <v>569</v>
      </c>
      <c r="E130" s="17" t="s">
        <v>1</v>
      </c>
      <c r="F130" s="164">
        <v>14.513999999999999</v>
      </c>
      <c r="G130" s="32"/>
      <c r="H130" s="33"/>
    </row>
    <row r="131" spans="1:8" s="2" customFormat="1" ht="17" customHeight="1">
      <c r="A131" s="32"/>
      <c r="B131" s="33"/>
      <c r="C131" s="215" t="s">
        <v>1</v>
      </c>
      <c r="D131" s="215" t="s">
        <v>570</v>
      </c>
      <c r="E131" s="17" t="s">
        <v>1</v>
      </c>
      <c r="F131" s="164">
        <v>0</v>
      </c>
      <c r="G131" s="32"/>
      <c r="H131" s="33"/>
    </row>
    <row r="132" spans="1:8" s="2" customFormat="1" ht="17" customHeight="1">
      <c r="A132" s="32"/>
      <c r="B132" s="33"/>
      <c r="C132" s="215" t="s">
        <v>1</v>
      </c>
      <c r="D132" s="215" t="s">
        <v>571</v>
      </c>
      <c r="E132" s="17" t="s">
        <v>1</v>
      </c>
      <c r="F132" s="164">
        <v>20.071999999999999</v>
      </c>
      <c r="G132" s="32"/>
      <c r="H132" s="33"/>
    </row>
    <row r="133" spans="1:8" s="2" customFormat="1" ht="17" customHeight="1">
      <c r="A133" s="32"/>
      <c r="B133" s="33"/>
      <c r="C133" s="215" t="s">
        <v>1</v>
      </c>
      <c r="D133" s="215" t="s">
        <v>572</v>
      </c>
      <c r="E133" s="17" t="s">
        <v>1</v>
      </c>
      <c r="F133" s="164">
        <v>0</v>
      </c>
      <c r="G133" s="32"/>
      <c r="H133" s="33"/>
    </row>
    <row r="134" spans="1:8" s="2" customFormat="1" ht="17" customHeight="1">
      <c r="A134" s="32"/>
      <c r="B134" s="33"/>
      <c r="C134" s="215" t="s">
        <v>1</v>
      </c>
      <c r="D134" s="215" t="s">
        <v>573</v>
      </c>
      <c r="E134" s="17" t="s">
        <v>1</v>
      </c>
      <c r="F134" s="164">
        <v>14.102</v>
      </c>
      <c r="G134" s="32"/>
      <c r="H134" s="33"/>
    </row>
    <row r="135" spans="1:8" s="2" customFormat="1" ht="17" customHeight="1">
      <c r="A135" s="32"/>
      <c r="B135" s="33"/>
      <c r="C135" s="215" t="s">
        <v>1</v>
      </c>
      <c r="D135" s="215" t="s">
        <v>574</v>
      </c>
      <c r="E135" s="17" t="s">
        <v>1</v>
      </c>
      <c r="F135" s="164">
        <v>0.55000000000000004</v>
      </c>
      <c r="G135" s="32"/>
      <c r="H135" s="33"/>
    </row>
    <row r="136" spans="1:8" s="2" customFormat="1" ht="17" customHeight="1">
      <c r="A136" s="32"/>
      <c r="B136" s="33"/>
      <c r="C136" s="215" t="s">
        <v>145</v>
      </c>
      <c r="D136" s="215" t="s">
        <v>233</v>
      </c>
      <c r="E136" s="17" t="s">
        <v>1</v>
      </c>
      <c r="F136" s="164">
        <v>365.80200000000002</v>
      </c>
      <c r="G136" s="32"/>
      <c r="H136" s="33"/>
    </row>
    <row r="137" spans="1:8" s="2" customFormat="1" ht="17" customHeight="1">
      <c r="A137" s="32"/>
      <c r="B137" s="33"/>
      <c r="C137" s="216" t="s">
        <v>2149</v>
      </c>
      <c r="D137" s="32"/>
      <c r="E137" s="32"/>
      <c r="F137" s="32"/>
      <c r="G137" s="32"/>
      <c r="H137" s="33"/>
    </row>
    <row r="138" spans="1:8" s="2" customFormat="1" ht="17" customHeight="1">
      <c r="A138" s="32"/>
      <c r="B138" s="33"/>
      <c r="C138" s="215" t="s">
        <v>542</v>
      </c>
      <c r="D138" s="215" t="s">
        <v>543</v>
      </c>
      <c r="E138" s="17" t="s">
        <v>216</v>
      </c>
      <c r="F138" s="164">
        <v>365.80200000000002</v>
      </c>
      <c r="G138" s="32"/>
      <c r="H138" s="33"/>
    </row>
    <row r="139" spans="1:8" s="2" customFormat="1" ht="17" customHeight="1">
      <c r="A139" s="32"/>
      <c r="B139" s="33"/>
      <c r="C139" s="215" t="s">
        <v>576</v>
      </c>
      <c r="D139" s="215" t="s">
        <v>577</v>
      </c>
      <c r="E139" s="17" t="s">
        <v>216</v>
      </c>
      <c r="F139" s="164">
        <v>365.80200000000002</v>
      </c>
      <c r="G139" s="32"/>
      <c r="H139" s="33"/>
    </row>
    <row r="140" spans="1:8" s="2" customFormat="1" ht="17" customHeight="1">
      <c r="A140" s="32"/>
      <c r="B140" s="33"/>
      <c r="C140" s="215" t="s">
        <v>1440</v>
      </c>
      <c r="D140" s="215" t="s">
        <v>1441</v>
      </c>
      <c r="E140" s="17" t="s">
        <v>216</v>
      </c>
      <c r="F140" s="164">
        <v>465.34199999999998</v>
      </c>
      <c r="G140" s="32"/>
      <c r="H140" s="33"/>
    </row>
    <row r="141" spans="1:8" s="2" customFormat="1" ht="17" customHeight="1">
      <c r="A141" s="32"/>
      <c r="B141" s="33"/>
      <c r="C141" s="211" t="s">
        <v>143</v>
      </c>
      <c r="D141" s="212" t="s">
        <v>1</v>
      </c>
      <c r="E141" s="213" t="s">
        <v>1</v>
      </c>
      <c r="F141" s="214">
        <v>139.32</v>
      </c>
      <c r="G141" s="32"/>
      <c r="H141" s="33"/>
    </row>
    <row r="142" spans="1:8" s="2" customFormat="1" ht="17" customHeight="1">
      <c r="A142" s="32"/>
      <c r="B142" s="33"/>
      <c r="C142" s="215" t="s">
        <v>1</v>
      </c>
      <c r="D142" s="215" t="s">
        <v>525</v>
      </c>
      <c r="E142" s="17" t="s">
        <v>1</v>
      </c>
      <c r="F142" s="164">
        <v>4.41</v>
      </c>
      <c r="G142" s="32"/>
      <c r="H142" s="33"/>
    </row>
    <row r="143" spans="1:8" s="2" customFormat="1" ht="17" customHeight="1">
      <c r="A143" s="32"/>
      <c r="B143" s="33"/>
      <c r="C143" s="215" t="s">
        <v>1</v>
      </c>
      <c r="D143" s="215" t="s">
        <v>526</v>
      </c>
      <c r="E143" s="17" t="s">
        <v>1</v>
      </c>
      <c r="F143" s="164">
        <v>78.75</v>
      </c>
      <c r="G143" s="32"/>
      <c r="H143" s="33"/>
    </row>
    <row r="144" spans="1:8" s="2" customFormat="1" ht="17" customHeight="1">
      <c r="A144" s="32"/>
      <c r="B144" s="33"/>
      <c r="C144" s="215" t="s">
        <v>1</v>
      </c>
      <c r="D144" s="215" t="s">
        <v>527</v>
      </c>
      <c r="E144" s="17" t="s">
        <v>1</v>
      </c>
      <c r="F144" s="164">
        <v>44.65</v>
      </c>
      <c r="G144" s="32"/>
      <c r="H144" s="33"/>
    </row>
    <row r="145" spans="1:8" s="2" customFormat="1" ht="17" customHeight="1">
      <c r="A145" s="32"/>
      <c r="B145" s="33"/>
      <c r="C145" s="215" t="s">
        <v>1</v>
      </c>
      <c r="D145" s="215" t="s">
        <v>528</v>
      </c>
      <c r="E145" s="17" t="s">
        <v>1</v>
      </c>
      <c r="F145" s="164">
        <v>8.07</v>
      </c>
      <c r="G145" s="32"/>
      <c r="H145" s="33"/>
    </row>
    <row r="146" spans="1:8" s="2" customFormat="1" ht="17" customHeight="1">
      <c r="A146" s="32"/>
      <c r="B146" s="33"/>
      <c r="C146" s="215" t="s">
        <v>1</v>
      </c>
      <c r="D146" s="215" t="s">
        <v>529</v>
      </c>
      <c r="E146" s="17" t="s">
        <v>1</v>
      </c>
      <c r="F146" s="164">
        <v>2.2000000000000002</v>
      </c>
      <c r="G146" s="32"/>
      <c r="H146" s="33"/>
    </row>
    <row r="147" spans="1:8" s="2" customFormat="1" ht="17" customHeight="1">
      <c r="A147" s="32"/>
      <c r="B147" s="33"/>
      <c r="C147" s="215" t="s">
        <v>1</v>
      </c>
      <c r="D147" s="215" t="s">
        <v>530</v>
      </c>
      <c r="E147" s="17" t="s">
        <v>1</v>
      </c>
      <c r="F147" s="164">
        <v>1.24</v>
      </c>
      <c r="G147" s="32"/>
      <c r="H147" s="33"/>
    </row>
    <row r="148" spans="1:8" s="2" customFormat="1" ht="17" customHeight="1">
      <c r="A148" s="32"/>
      <c r="B148" s="33"/>
      <c r="C148" s="215" t="s">
        <v>143</v>
      </c>
      <c r="D148" s="215" t="s">
        <v>233</v>
      </c>
      <c r="E148" s="17" t="s">
        <v>1</v>
      </c>
      <c r="F148" s="164">
        <v>139.32</v>
      </c>
      <c r="G148" s="32"/>
      <c r="H148" s="33"/>
    </row>
    <row r="149" spans="1:8" s="2" customFormat="1" ht="17" customHeight="1">
      <c r="A149" s="32"/>
      <c r="B149" s="33"/>
      <c r="C149" s="216" t="s">
        <v>2149</v>
      </c>
      <c r="D149" s="32"/>
      <c r="E149" s="32"/>
      <c r="F149" s="32"/>
      <c r="G149" s="32"/>
      <c r="H149" s="33"/>
    </row>
    <row r="150" spans="1:8" s="2" customFormat="1" ht="17" customHeight="1">
      <c r="A150" s="32"/>
      <c r="B150" s="33"/>
      <c r="C150" s="215" t="s">
        <v>522</v>
      </c>
      <c r="D150" s="215" t="s">
        <v>523</v>
      </c>
      <c r="E150" s="17" t="s">
        <v>216</v>
      </c>
      <c r="F150" s="164">
        <v>139.32</v>
      </c>
      <c r="G150" s="32"/>
      <c r="H150" s="33"/>
    </row>
    <row r="151" spans="1:8" s="2" customFormat="1" ht="17" customHeight="1">
      <c r="A151" s="32"/>
      <c r="B151" s="33"/>
      <c r="C151" s="215" t="s">
        <v>532</v>
      </c>
      <c r="D151" s="215" t="s">
        <v>533</v>
      </c>
      <c r="E151" s="17" t="s">
        <v>216</v>
      </c>
      <c r="F151" s="164">
        <v>139.32</v>
      </c>
      <c r="G151" s="32"/>
      <c r="H151" s="33"/>
    </row>
    <row r="152" spans="1:8" s="2" customFormat="1" ht="17" customHeight="1">
      <c r="A152" s="32"/>
      <c r="B152" s="33"/>
      <c r="C152" s="215" t="s">
        <v>1440</v>
      </c>
      <c r="D152" s="215" t="s">
        <v>1441</v>
      </c>
      <c r="E152" s="17" t="s">
        <v>216</v>
      </c>
      <c r="F152" s="164">
        <v>465.34199999999998</v>
      </c>
      <c r="G152" s="32"/>
      <c r="H152" s="33"/>
    </row>
    <row r="153" spans="1:8" s="2" customFormat="1" ht="17" customHeight="1">
      <c r="A153" s="32"/>
      <c r="B153" s="33"/>
      <c r="C153" s="215" t="s">
        <v>714</v>
      </c>
      <c r="D153" s="215" t="s">
        <v>715</v>
      </c>
      <c r="E153" s="17" t="s">
        <v>216</v>
      </c>
      <c r="F153" s="164">
        <v>159.13999999999999</v>
      </c>
      <c r="G153" s="32"/>
      <c r="H153" s="33"/>
    </row>
    <row r="154" spans="1:8" s="2" customFormat="1" ht="17" customHeight="1">
      <c r="A154" s="32"/>
      <c r="B154" s="33"/>
      <c r="C154" s="211" t="s">
        <v>157</v>
      </c>
      <c r="D154" s="212" t="s">
        <v>1</v>
      </c>
      <c r="E154" s="213" t="s">
        <v>1</v>
      </c>
      <c r="F154" s="214">
        <v>9.1839999999999993</v>
      </c>
      <c r="G154" s="32"/>
      <c r="H154" s="33"/>
    </row>
    <row r="155" spans="1:8" s="2" customFormat="1" ht="17" customHeight="1">
      <c r="A155" s="32"/>
      <c r="B155" s="33"/>
      <c r="C155" s="215" t="s">
        <v>1</v>
      </c>
      <c r="D155" s="215" t="s">
        <v>640</v>
      </c>
      <c r="E155" s="17" t="s">
        <v>1</v>
      </c>
      <c r="F155" s="164">
        <v>7.56</v>
      </c>
      <c r="G155" s="32"/>
      <c r="H155" s="33"/>
    </row>
    <row r="156" spans="1:8" s="2" customFormat="1" ht="17" customHeight="1">
      <c r="A156" s="32"/>
      <c r="B156" s="33"/>
      <c r="C156" s="215" t="s">
        <v>1</v>
      </c>
      <c r="D156" s="215" t="s">
        <v>641</v>
      </c>
      <c r="E156" s="17" t="s">
        <v>1</v>
      </c>
      <c r="F156" s="164">
        <v>0.6</v>
      </c>
      <c r="G156" s="32"/>
      <c r="H156" s="33"/>
    </row>
    <row r="157" spans="1:8" s="2" customFormat="1" ht="17" customHeight="1">
      <c r="A157" s="32"/>
      <c r="B157" s="33"/>
      <c r="C157" s="215" t="s">
        <v>1</v>
      </c>
      <c r="D157" s="215" t="s">
        <v>642</v>
      </c>
      <c r="E157" s="17" t="s">
        <v>1</v>
      </c>
      <c r="F157" s="164">
        <v>0.44</v>
      </c>
      <c r="G157" s="32"/>
      <c r="H157" s="33"/>
    </row>
    <row r="158" spans="1:8" s="2" customFormat="1" ht="17" customHeight="1">
      <c r="A158" s="32"/>
      <c r="B158" s="33"/>
      <c r="C158" s="215" t="s">
        <v>1</v>
      </c>
      <c r="D158" s="215" t="s">
        <v>643</v>
      </c>
      <c r="E158" s="17" t="s">
        <v>1</v>
      </c>
      <c r="F158" s="164">
        <v>0.58399999999999996</v>
      </c>
      <c r="G158" s="32"/>
      <c r="H158" s="33"/>
    </row>
    <row r="159" spans="1:8" s="2" customFormat="1" ht="17" customHeight="1">
      <c r="A159" s="32"/>
      <c r="B159" s="33"/>
      <c r="C159" s="215" t="s">
        <v>157</v>
      </c>
      <c r="D159" s="215" t="s">
        <v>233</v>
      </c>
      <c r="E159" s="17" t="s">
        <v>1</v>
      </c>
      <c r="F159" s="164">
        <v>9.1839999999999993</v>
      </c>
      <c r="G159" s="32"/>
      <c r="H159" s="33"/>
    </row>
    <row r="160" spans="1:8" s="2" customFormat="1" ht="17" customHeight="1">
      <c r="A160" s="32"/>
      <c r="B160" s="33"/>
      <c r="C160" s="216" t="s">
        <v>2149</v>
      </c>
      <c r="D160" s="32"/>
      <c r="E160" s="32"/>
      <c r="F160" s="32"/>
      <c r="G160" s="32"/>
      <c r="H160" s="33"/>
    </row>
    <row r="161" spans="1:8" s="2" customFormat="1" ht="17" customHeight="1">
      <c r="A161" s="32"/>
      <c r="B161" s="33"/>
      <c r="C161" s="215" t="s">
        <v>637</v>
      </c>
      <c r="D161" s="215" t="s">
        <v>638</v>
      </c>
      <c r="E161" s="17" t="s">
        <v>216</v>
      </c>
      <c r="F161" s="164">
        <v>9.1839999999999993</v>
      </c>
      <c r="G161" s="32"/>
      <c r="H161" s="33"/>
    </row>
    <row r="162" spans="1:8" s="2" customFormat="1" ht="17" customHeight="1">
      <c r="A162" s="32"/>
      <c r="B162" s="33"/>
      <c r="C162" s="215" t="s">
        <v>604</v>
      </c>
      <c r="D162" s="215" t="s">
        <v>605</v>
      </c>
      <c r="E162" s="17" t="s">
        <v>216</v>
      </c>
      <c r="F162" s="164">
        <v>121.53700000000001</v>
      </c>
      <c r="G162" s="32"/>
      <c r="H162" s="33"/>
    </row>
    <row r="163" spans="1:8" s="2" customFormat="1" ht="17" customHeight="1">
      <c r="A163" s="32"/>
      <c r="B163" s="33"/>
      <c r="C163" s="211" t="s">
        <v>155</v>
      </c>
      <c r="D163" s="212" t="s">
        <v>1</v>
      </c>
      <c r="E163" s="213" t="s">
        <v>1</v>
      </c>
      <c r="F163" s="214">
        <v>2.198</v>
      </c>
      <c r="G163" s="32"/>
      <c r="H163" s="33"/>
    </row>
    <row r="164" spans="1:8" s="2" customFormat="1" ht="17" customHeight="1">
      <c r="A164" s="32"/>
      <c r="B164" s="33"/>
      <c r="C164" s="215" t="s">
        <v>1</v>
      </c>
      <c r="D164" s="215" t="s">
        <v>666</v>
      </c>
      <c r="E164" s="17" t="s">
        <v>1</v>
      </c>
      <c r="F164" s="164">
        <v>1.0589999999999999</v>
      </c>
      <c r="G164" s="32"/>
      <c r="H164" s="33"/>
    </row>
    <row r="165" spans="1:8" s="2" customFormat="1" ht="17" customHeight="1">
      <c r="A165" s="32"/>
      <c r="B165" s="33"/>
      <c r="C165" s="215" t="s">
        <v>1</v>
      </c>
      <c r="D165" s="215" t="s">
        <v>667</v>
      </c>
      <c r="E165" s="17" t="s">
        <v>1</v>
      </c>
      <c r="F165" s="164">
        <v>1.139</v>
      </c>
      <c r="G165" s="32"/>
      <c r="H165" s="33"/>
    </row>
    <row r="166" spans="1:8" s="2" customFormat="1" ht="17" customHeight="1">
      <c r="A166" s="32"/>
      <c r="B166" s="33"/>
      <c r="C166" s="215" t="s">
        <v>155</v>
      </c>
      <c r="D166" s="215" t="s">
        <v>233</v>
      </c>
      <c r="E166" s="17" t="s">
        <v>1</v>
      </c>
      <c r="F166" s="164">
        <v>2.198</v>
      </c>
      <c r="G166" s="32"/>
      <c r="H166" s="33"/>
    </row>
    <row r="167" spans="1:8" s="2" customFormat="1" ht="17" customHeight="1">
      <c r="A167" s="32"/>
      <c r="B167" s="33"/>
      <c r="C167" s="216" t="s">
        <v>2149</v>
      </c>
      <c r="D167" s="32"/>
      <c r="E167" s="32"/>
      <c r="F167" s="32"/>
      <c r="G167" s="32"/>
      <c r="H167" s="33"/>
    </row>
    <row r="168" spans="1:8" s="2" customFormat="1" ht="17" customHeight="1">
      <c r="A168" s="32"/>
      <c r="B168" s="33"/>
      <c r="C168" s="215" t="s">
        <v>663</v>
      </c>
      <c r="D168" s="215" t="s">
        <v>664</v>
      </c>
      <c r="E168" s="17" t="s">
        <v>216</v>
      </c>
      <c r="F168" s="164">
        <v>2.198</v>
      </c>
      <c r="G168" s="32"/>
      <c r="H168" s="33"/>
    </row>
    <row r="169" spans="1:8" s="2" customFormat="1" ht="17" customHeight="1">
      <c r="A169" s="32"/>
      <c r="B169" s="33"/>
      <c r="C169" s="215" t="s">
        <v>604</v>
      </c>
      <c r="D169" s="215" t="s">
        <v>605</v>
      </c>
      <c r="E169" s="17" t="s">
        <v>216</v>
      </c>
      <c r="F169" s="164">
        <v>121.53700000000001</v>
      </c>
      <c r="G169" s="32"/>
      <c r="H169" s="33"/>
    </row>
    <row r="170" spans="1:8" s="2" customFormat="1" ht="17" customHeight="1">
      <c r="A170" s="32"/>
      <c r="B170" s="33"/>
      <c r="C170" s="211" t="s">
        <v>131</v>
      </c>
      <c r="D170" s="212" t="s">
        <v>1</v>
      </c>
      <c r="E170" s="213" t="s">
        <v>1</v>
      </c>
      <c r="F170" s="214">
        <v>137.24</v>
      </c>
      <c r="G170" s="32"/>
      <c r="H170" s="33"/>
    </row>
    <row r="171" spans="1:8" s="2" customFormat="1" ht="17" customHeight="1">
      <c r="A171" s="32"/>
      <c r="B171" s="33"/>
      <c r="C171" s="215" t="s">
        <v>1</v>
      </c>
      <c r="D171" s="215" t="s">
        <v>1375</v>
      </c>
      <c r="E171" s="17" t="s">
        <v>1</v>
      </c>
      <c r="F171" s="164">
        <v>0</v>
      </c>
      <c r="G171" s="32"/>
      <c r="H171" s="33"/>
    </row>
    <row r="172" spans="1:8" s="2" customFormat="1" ht="17" customHeight="1">
      <c r="A172" s="32"/>
      <c r="B172" s="33"/>
      <c r="C172" s="215" t="s">
        <v>1</v>
      </c>
      <c r="D172" s="215" t="s">
        <v>525</v>
      </c>
      <c r="E172" s="17" t="s">
        <v>1</v>
      </c>
      <c r="F172" s="164">
        <v>4.41</v>
      </c>
      <c r="G172" s="32"/>
      <c r="H172" s="33"/>
    </row>
    <row r="173" spans="1:8" s="2" customFormat="1" ht="17" customHeight="1">
      <c r="A173" s="32"/>
      <c r="B173" s="33"/>
      <c r="C173" s="215" t="s">
        <v>1</v>
      </c>
      <c r="D173" s="215" t="s">
        <v>1081</v>
      </c>
      <c r="E173" s="17" t="s">
        <v>1</v>
      </c>
      <c r="F173" s="164">
        <v>9.43</v>
      </c>
      <c r="G173" s="32"/>
      <c r="H173" s="33"/>
    </row>
    <row r="174" spans="1:8" s="2" customFormat="1" ht="17" customHeight="1">
      <c r="A174" s="32"/>
      <c r="B174" s="33"/>
      <c r="C174" s="215" t="s">
        <v>1</v>
      </c>
      <c r="D174" s="215" t="s">
        <v>526</v>
      </c>
      <c r="E174" s="17" t="s">
        <v>1</v>
      </c>
      <c r="F174" s="164">
        <v>78.75</v>
      </c>
      <c r="G174" s="32"/>
      <c r="H174" s="33"/>
    </row>
    <row r="175" spans="1:8" s="2" customFormat="1" ht="17" customHeight="1">
      <c r="A175" s="32"/>
      <c r="B175" s="33"/>
      <c r="C175" s="215" t="s">
        <v>1</v>
      </c>
      <c r="D175" s="215" t="s">
        <v>527</v>
      </c>
      <c r="E175" s="17" t="s">
        <v>1</v>
      </c>
      <c r="F175" s="164">
        <v>44.65</v>
      </c>
      <c r="G175" s="32"/>
      <c r="H175" s="33"/>
    </row>
    <row r="176" spans="1:8" s="2" customFormat="1" ht="17" customHeight="1">
      <c r="A176" s="32"/>
      <c r="B176" s="33"/>
      <c r="C176" s="215" t="s">
        <v>131</v>
      </c>
      <c r="D176" s="215" t="s">
        <v>233</v>
      </c>
      <c r="E176" s="17" t="s">
        <v>1</v>
      </c>
      <c r="F176" s="164">
        <v>137.24</v>
      </c>
      <c r="G176" s="32"/>
      <c r="H176" s="33"/>
    </row>
    <row r="177" spans="1:8" s="2" customFormat="1" ht="17" customHeight="1">
      <c r="A177" s="32"/>
      <c r="B177" s="33"/>
      <c r="C177" s="216" t="s">
        <v>2149</v>
      </c>
      <c r="D177" s="32"/>
      <c r="E177" s="32"/>
      <c r="F177" s="32"/>
      <c r="G177" s="32"/>
      <c r="H177" s="33"/>
    </row>
    <row r="178" spans="1:8" s="2" customFormat="1" ht="17" customHeight="1">
      <c r="A178" s="32"/>
      <c r="B178" s="33"/>
      <c r="C178" s="215" t="s">
        <v>1372</v>
      </c>
      <c r="D178" s="215" t="s">
        <v>1373</v>
      </c>
      <c r="E178" s="17" t="s">
        <v>216</v>
      </c>
      <c r="F178" s="164">
        <v>137.24</v>
      </c>
      <c r="G178" s="32"/>
      <c r="H178" s="33"/>
    </row>
    <row r="179" spans="1:8" s="2" customFormat="1" ht="17" customHeight="1">
      <c r="A179" s="32"/>
      <c r="B179" s="33"/>
      <c r="C179" s="215" t="s">
        <v>669</v>
      </c>
      <c r="D179" s="215" t="s">
        <v>670</v>
      </c>
      <c r="E179" s="17" t="s">
        <v>224</v>
      </c>
      <c r="F179" s="164">
        <v>11.14</v>
      </c>
      <c r="G179" s="32"/>
      <c r="H179" s="33"/>
    </row>
    <row r="180" spans="1:8" s="2" customFormat="1" ht="17" customHeight="1">
      <c r="A180" s="32"/>
      <c r="B180" s="33"/>
      <c r="C180" s="215" t="s">
        <v>690</v>
      </c>
      <c r="D180" s="215" t="s">
        <v>691</v>
      </c>
      <c r="E180" s="17" t="s">
        <v>216</v>
      </c>
      <c r="F180" s="164">
        <v>137.24</v>
      </c>
      <c r="G180" s="32"/>
      <c r="H180" s="33"/>
    </row>
    <row r="181" spans="1:8" s="2" customFormat="1" ht="17" customHeight="1">
      <c r="A181" s="32"/>
      <c r="B181" s="33"/>
      <c r="C181" s="215" t="s">
        <v>993</v>
      </c>
      <c r="D181" s="215" t="s">
        <v>994</v>
      </c>
      <c r="E181" s="17" t="s">
        <v>216</v>
      </c>
      <c r="F181" s="164">
        <v>159.13999999999999</v>
      </c>
      <c r="G181" s="32"/>
      <c r="H181" s="33"/>
    </row>
    <row r="182" spans="1:8" s="2" customFormat="1" ht="17" customHeight="1">
      <c r="A182" s="32"/>
      <c r="B182" s="33"/>
      <c r="C182" s="215" t="s">
        <v>1003</v>
      </c>
      <c r="D182" s="215" t="s">
        <v>1004</v>
      </c>
      <c r="E182" s="17" t="s">
        <v>216</v>
      </c>
      <c r="F182" s="164">
        <v>159.13999999999999</v>
      </c>
      <c r="G182" s="32"/>
      <c r="H182" s="33"/>
    </row>
    <row r="183" spans="1:8" s="2" customFormat="1" ht="17" customHeight="1">
      <c r="A183" s="32"/>
      <c r="B183" s="33"/>
      <c r="C183" s="215" t="s">
        <v>1007</v>
      </c>
      <c r="D183" s="215" t="s">
        <v>1008</v>
      </c>
      <c r="E183" s="17" t="s">
        <v>216</v>
      </c>
      <c r="F183" s="164">
        <v>162.32300000000001</v>
      </c>
      <c r="G183" s="32"/>
      <c r="H183" s="33"/>
    </row>
    <row r="184" spans="1:8" s="2" customFormat="1" ht="17" customHeight="1">
      <c r="A184" s="32"/>
      <c r="B184" s="33"/>
      <c r="C184" s="215" t="s">
        <v>1377</v>
      </c>
      <c r="D184" s="215" t="s">
        <v>1378</v>
      </c>
      <c r="E184" s="17" t="s">
        <v>216</v>
      </c>
      <c r="F184" s="164">
        <v>141.357</v>
      </c>
      <c r="G184" s="32"/>
      <c r="H184" s="33"/>
    </row>
    <row r="185" spans="1:8" s="2" customFormat="1" ht="17" customHeight="1">
      <c r="A185" s="32"/>
      <c r="B185" s="33"/>
      <c r="C185" s="211" t="s">
        <v>133</v>
      </c>
      <c r="D185" s="212" t="s">
        <v>1</v>
      </c>
      <c r="E185" s="213" t="s">
        <v>1</v>
      </c>
      <c r="F185" s="214">
        <v>123.4</v>
      </c>
      <c r="G185" s="32"/>
      <c r="H185" s="33"/>
    </row>
    <row r="186" spans="1:8" s="2" customFormat="1" ht="17" customHeight="1">
      <c r="A186" s="32"/>
      <c r="B186" s="33"/>
      <c r="C186" s="215" t="s">
        <v>1</v>
      </c>
      <c r="D186" s="215" t="s">
        <v>1385</v>
      </c>
      <c r="E186" s="17" t="s">
        <v>1</v>
      </c>
      <c r="F186" s="164">
        <v>0</v>
      </c>
      <c r="G186" s="32"/>
      <c r="H186" s="33"/>
    </row>
    <row r="187" spans="1:8" s="2" customFormat="1" ht="17" customHeight="1">
      <c r="A187" s="32"/>
      <c r="B187" s="33"/>
      <c r="C187" s="215" t="s">
        <v>1</v>
      </c>
      <c r="D187" s="215" t="s">
        <v>526</v>
      </c>
      <c r="E187" s="17" t="s">
        <v>1</v>
      </c>
      <c r="F187" s="164">
        <v>78.75</v>
      </c>
      <c r="G187" s="32"/>
      <c r="H187" s="33"/>
    </row>
    <row r="188" spans="1:8" s="2" customFormat="1" ht="17" customHeight="1">
      <c r="A188" s="32"/>
      <c r="B188" s="33"/>
      <c r="C188" s="215" t="s">
        <v>1</v>
      </c>
      <c r="D188" s="215" t="s">
        <v>527</v>
      </c>
      <c r="E188" s="17" t="s">
        <v>1</v>
      </c>
      <c r="F188" s="164">
        <v>44.65</v>
      </c>
      <c r="G188" s="32"/>
      <c r="H188" s="33"/>
    </row>
    <row r="189" spans="1:8" s="2" customFormat="1" ht="17" customHeight="1">
      <c r="A189" s="32"/>
      <c r="B189" s="33"/>
      <c r="C189" s="215" t="s">
        <v>133</v>
      </c>
      <c r="D189" s="215" t="s">
        <v>233</v>
      </c>
      <c r="E189" s="17" t="s">
        <v>1</v>
      </c>
      <c r="F189" s="164">
        <v>123.4</v>
      </c>
      <c r="G189" s="32"/>
      <c r="H189" s="33"/>
    </row>
    <row r="190" spans="1:8" s="2" customFormat="1" ht="17" customHeight="1">
      <c r="A190" s="32"/>
      <c r="B190" s="33"/>
      <c r="C190" s="216" t="s">
        <v>2149</v>
      </c>
      <c r="D190" s="32"/>
      <c r="E190" s="32"/>
      <c r="F190" s="32"/>
      <c r="G190" s="32"/>
      <c r="H190" s="33"/>
    </row>
    <row r="191" spans="1:8" s="2" customFormat="1" ht="17" customHeight="1">
      <c r="A191" s="32"/>
      <c r="B191" s="33"/>
      <c r="C191" s="215" t="s">
        <v>1382</v>
      </c>
      <c r="D191" s="215" t="s">
        <v>1383</v>
      </c>
      <c r="E191" s="17" t="s">
        <v>216</v>
      </c>
      <c r="F191" s="164">
        <v>123.4</v>
      </c>
      <c r="G191" s="32"/>
      <c r="H191" s="33"/>
    </row>
    <row r="192" spans="1:8" s="2" customFormat="1" ht="17" customHeight="1">
      <c r="A192" s="32"/>
      <c r="B192" s="33"/>
      <c r="C192" s="215" t="s">
        <v>1387</v>
      </c>
      <c r="D192" s="215" t="s">
        <v>1388</v>
      </c>
      <c r="E192" s="17" t="s">
        <v>216</v>
      </c>
      <c r="F192" s="164">
        <v>129.57</v>
      </c>
      <c r="G192" s="32"/>
      <c r="H192" s="33"/>
    </row>
    <row r="193" spans="1:8" s="2" customFormat="1" ht="17" customHeight="1">
      <c r="A193" s="32"/>
      <c r="B193" s="33"/>
      <c r="C193" s="211" t="s">
        <v>137</v>
      </c>
      <c r="D193" s="212" t="s">
        <v>1</v>
      </c>
      <c r="E193" s="213" t="s">
        <v>1</v>
      </c>
      <c r="F193" s="214">
        <v>21.9</v>
      </c>
      <c r="G193" s="32"/>
      <c r="H193" s="33"/>
    </row>
    <row r="194" spans="1:8" s="2" customFormat="1" ht="17" customHeight="1">
      <c r="A194" s="32"/>
      <c r="B194" s="33"/>
      <c r="C194" s="215" t="s">
        <v>1</v>
      </c>
      <c r="D194" s="215" t="s">
        <v>1327</v>
      </c>
      <c r="E194" s="17" t="s">
        <v>1</v>
      </c>
      <c r="F194" s="164">
        <v>0</v>
      </c>
      <c r="G194" s="32"/>
      <c r="H194" s="33"/>
    </row>
    <row r="195" spans="1:8" s="2" customFormat="1" ht="17" customHeight="1">
      <c r="A195" s="32"/>
      <c r="B195" s="33"/>
      <c r="C195" s="215" t="s">
        <v>1</v>
      </c>
      <c r="D195" s="215" t="s">
        <v>1328</v>
      </c>
      <c r="E195" s="17" t="s">
        <v>1</v>
      </c>
      <c r="F195" s="164">
        <v>8.3000000000000007</v>
      </c>
      <c r="G195" s="32"/>
      <c r="H195" s="33"/>
    </row>
    <row r="196" spans="1:8" s="2" customFormat="1" ht="17" customHeight="1">
      <c r="A196" s="32"/>
      <c r="B196" s="33"/>
      <c r="C196" s="215" t="s">
        <v>1</v>
      </c>
      <c r="D196" s="215" t="s">
        <v>528</v>
      </c>
      <c r="E196" s="17" t="s">
        <v>1</v>
      </c>
      <c r="F196" s="164">
        <v>8.07</v>
      </c>
      <c r="G196" s="32"/>
      <c r="H196" s="33"/>
    </row>
    <row r="197" spans="1:8" s="2" customFormat="1" ht="17" customHeight="1">
      <c r="A197" s="32"/>
      <c r="B197" s="33"/>
      <c r="C197" s="215" t="s">
        <v>1</v>
      </c>
      <c r="D197" s="215" t="s">
        <v>1329</v>
      </c>
      <c r="E197" s="17" t="s">
        <v>1</v>
      </c>
      <c r="F197" s="164">
        <v>2.09</v>
      </c>
      <c r="G197" s="32"/>
      <c r="H197" s="33"/>
    </row>
    <row r="198" spans="1:8" s="2" customFormat="1" ht="17" customHeight="1">
      <c r="A198" s="32"/>
      <c r="B198" s="33"/>
      <c r="C198" s="215" t="s">
        <v>1</v>
      </c>
      <c r="D198" s="215" t="s">
        <v>529</v>
      </c>
      <c r="E198" s="17" t="s">
        <v>1</v>
      </c>
      <c r="F198" s="164">
        <v>2.2000000000000002</v>
      </c>
      <c r="G198" s="32"/>
      <c r="H198" s="33"/>
    </row>
    <row r="199" spans="1:8" s="2" customFormat="1" ht="17" customHeight="1">
      <c r="A199" s="32"/>
      <c r="B199" s="33"/>
      <c r="C199" s="215" t="s">
        <v>1</v>
      </c>
      <c r="D199" s="215" t="s">
        <v>530</v>
      </c>
      <c r="E199" s="17" t="s">
        <v>1</v>
      </c>
      <c r="F199" s="164">
        <v>1.24</v>
      </c>
      <c r="G199" s="32"/>
      <c r="H199" s="33"/>
    </row>
    <row r="200" spans="1:8" s="2" customFormat="1" ht="17" customHeight="1">
      <c r="A200" s="32"/>
      <c r="B200" s="33"/>
      <c r="C200" s="215" t="s">
        <v>137</v>
      </c>
      <c r="D200" s="215" t="s">
        <v>233</v>
      </c>
      <c r="E200" s="17" t="s">
        <v>1</v>
      </c>
      <c r="F200" s="164">
        <v>21.9</v>
      </c>
      <c r="G200" s="32"/>
      <c r="H200" s="33"/>
    </row>
    <row r="201" spans="1:8" s="2" customFormat="1" ht="17" customHeight="1">
      <c r="A201" s="32"/>
      <c r="B201" s="33"/>
      <c r="C201" s="216" t="s">
        <v>2149</v>
      </c>
      <c r="D201" s="32"/>
      <c r="E201" s="32"/>
      <c r="F201" s="32"/>
      <c r="G201" s="32"/>
      <c r="H201" s="33"/>
    </row>
    <row r="202" spans="1:8" s="2" customFormat="1" ht="17" customHeight="1">
      <c r="A202" s="32"/>
      <c r="B202" s="33"/>
      <c r="C202" s="215" t="s">
        <v>1324</v>
      </c>
      <c r="D202" s="215" t="s">
        <v>1325</v>
      </c>
      <c r="E202" s="17" t="s">
        <v>216</v>
      </c>
      <c r="F202" s="164">
        <v>21.9</v>
      </c>
      <c r="G202" s="32"/>
      <c r="H202" s="33"/>
    </row>
    <row r="203" spans="1:8" s="2" customFormat="1" ht="17" customHeight="1">
      <c r="A203" s="32"/>
      <c r="B203" s="33"/>
      <c r="C203" s="215" t="s">
        <v>669</v>
      </c>
      <c r="D203" s="215" t="s">
        <v>670</v>
      </c>
      <c r="E203" s="17" t="s">
        <v>224</v>
      </c>
      <c r="F203" s="164">
        <v>11.14</v>
      </c>
      <c r="G203" s="32"/>
      <c r="H203" s="33"/>
    </row>
    <row r="204" spans="1:8" s="2" customFormat="1" ht="17" customHeight="1">
      <c r="A204" s="32"/>
      <c r="B204" s="33"/>
      <c r="C204" s="215" t="s">
        <v>993</v>
      </c>
      <c r="D204" s="215" t="s">
        <v>994</v>
      </c>
      <c r="E204" s="17" t="s">
        <v>216</v>
      </c>
      <c r="F204" s="164">
        <v>159.13999999999999</v>
      </c>
      <c r="G204" s="32"/>
      <c r="H204" s="33"/>
    </row>
    <row r="205" spans="1:8" s="2" customFormat="1" ht="17" customHeight="1">
      <c r="A205" s="32"/>
      <c r="B205" s="33"/>
      <c r="C205" s="215" t="s">
        <v>1003</v>
      </c>
      <c r="D205" s="215" t="s">
        <v>1004</v>
      </c>
      <c r="E205" s="17" t="s">
        <v>216</v>
      </c>
      <c r="F205" s="164">
        <v>159.13999999999999</v>
      </c>
      <c r="G205" s="32"/>
      <c r="H205" s="33"/>
    </row>
    <row r="206" spans="1:8" s="2" customFormat="1" ht="17" customHeight="1">
      <c r="A206" s="32"/>
      <c r="B206" s="33"/>
      <c r="C206" s="215" t="s">
        <v>1007</v>
      </c>
      <c r="D206" s="215" t="s">
        <v>1008</v>
      </c>
      <c r="E206" s="17" t="s">
        <v>216</v>
      </c>
      <c r="F206" s="164">
        <v>162.32300000000001</v>
      </c>
      <c r="G206" s="32"/>
      <c r="H206" s="33"/>
    </row>
    <row r="207" spans="1:8" s="2" customFormat="1" ht="17" customHeight="1">
      <c r="A207" s="32"/>
      <c r="B207" s="33"/>
      <c r="C207" s="215" t="s">
        <v>1331</v>
      </c>
      <c r="D207" s="215" t="s">
        <v>1332</v>
      </c>
      <c r="E207" s="17" t="s">
        <v>216</v>
      </c>
      <c r="F207" s="164">
        <v>22.338000000000001</v>
      </c>
      <c r="G207" s="32"/>
      <c r="H207" s="33"/>
    </row>
    <row r="208" spans="1:8" s="2" customFormat="1" ht="17" customHeight="1">
      <c r="A208" s="32"/>
      <c r="B208" s="33"/>
      <c r="C208" s="211" t="s">
        <v>121</v>
      </c>
      <c r="D208" s="212" t="s">
        <v>1</v>
      </c>
      <c r="E208" s="213" t="s">
        <v>1</v>
      </c>
      <c r="F208" s="214">
        <v>183.42500000000001</v>
      </c>
      <c r="G208" s="32"/>
      <c r="H208" s="33"/>
    </row>
    <row r="209" spans="1:8" s="2" customFormat="1" ht="17" customHeight="1">
      <c r="A209" s="32"/>
      <c r="B209" s="33"/>
      <c r="C209" s="215" t="s">
        <v>1</v>
      </c>
      <c r="D209" s="215" t="s">
        <v>901</v>
      </c>
      <c r="E209" s="17" t="s">
        <v>1</v>
      </c>
      <c r="F209" s="164">
        <v>0</v>
      </c>
      <c r="G209" s="32"/>
      <c r="H209" s="33"/>
    </row>
    <row r="210" spans="1:8" s="2" customFormat="1" ht="17" customHeight="1">
      <c r="A210" s="32"/>
      <c r="B210" s="33"/>
      <c r="C210" s="215" t="s">
        <v>1</v>
      </c>
      <c r="D210" s="215" t="s">
        <v>857</v>
      </c>
      <c r="E210" s="17" t="s">
        <v>1</v>
      </c>
      <c r="F210" s="164">
        <v>183.42500000000001</v>
      </c>
      <c r="G210" s="32"/>
      <c r="H210" s="33"/>
    </row>
    <row r="211" spans="1:8" s="2" customFormat="1" ht="17" customHeight="1">
      <c r="A211" s="32"/>
      <c r="B211" s="33"/>
      <c r="C211" s="215" t="s">
        <v>121</v>
      </c>
      <c r="D211" s="215" t="s">
        <v>233</v>
      </c>
      <c r="E211" s="17" t="s">
        <v>1</v>
      </c>
      <c r="F211" s="164">
        <v>183.42500000000001</v>
      </c>
      <c r="G211" s="32"/>
      <c r="H211" s="33"/>
    </row>
    <row r="212" spans="1:8" s="2" customFormat="1" ht="17" customHeight="1">
      <c r="A212" s="32"/>
      <c r="B212" s="33"/>
      <c r="C212" s="216" t="s">
        <v>2149</v>
      </c>
      <c r="D212" s="32"/>
      <c r="E212" s="32"/>
      <c r="F212" s="32"/>
      <c r="G212" s="32"/>
      <c r="H212" s="33"/>
    </row>
    <row r="213" spans="1:8" s="2" customFormat="1" ht="17" customHeight="1">
      <c r="A213" s="32"/>
      <c r="B213" s="33"/>
      <c r="C213" s="215" t="s">
        <v>898</v>
      </c>
      <c r="D213" s="215" t="s">
        <v>899</v>
      </c>
      <c r="E213" s="17" t="s">
        <v>216</v>
      </c>
      <c r="F213" s="164">
        <v>183.42500000000001</v>
      </c>
      <c r="G213" s="32"/>
      <c r="H213" s="33"/>
    </row>
    <row r="214" spans="1:8" s="2" customFormat="1" ht="24">
      <c r="A214" s="32"/>
      <c r="B214" s="33"/>
      <c r="C214" s="215" t="s">
        <v>906</v>
      </c>
      <c r="D214" s="215" t="s">
        <v>907</v>
      </c>
      <c r="E214" s="17" t="s">
        <v>216</v>
      </c>
      <c r="F214" s="164">
        <v>183.42500000000001</v>
      </c>
      <c r="G214" s="32"/>
      <c r="H214" s="33"/>
    </row>
    <row r="215" spans="1:8" s="2" customFormat="1" ht="17" customHeight="1">
      <c r="A215" s="32"/>
      <c r="B215" s="33"/>
      <c r="C215" s="215" t="s">
        <v>910</v>
      </c>
      <c r="D215" s="215" t="s">
        <v>911</v>
      </c>
      <c r="E215" s="17" t="s">
        <v>216</v>
      </c>
      <c r="F215" s="164">
        <v>183.42500000000001</v>
      </c>
      <c r="G215" s="32"/>
      <c r="H215" s="33"/>
    </row>
    <row r="216" spans="1:8" s="2" customFormat="1" ht="17" customHeight="1">
      <c r="A216" s="32"/>
      <c r="B216" s="33"/>
      <c r="C216" s="211" t="s">
        <v>139</v>
      </c>
      <c r="D216" s="212" t="s">
        <v>1</v>
      </c>
      <c r="E216" s="213" t="s">
        <v>1</v>
      </c>
      <c r="F216" s="214">
        <v>8</v>
      </c>
      <c r="G216" s="32"/>
      <c r="H216" s="33"/>
    </row>
    <row r="217" spans="1:8" s="2" customFormat="1" ht="17" customHeight="1">
      <c r="A217" s="32"/>
      <c r="B217" s="33"/>
      <c r="C217" s="215" t="s">
        <v>1</v>
      </c>
      <c r="D217" s="215" t="s">
        <v>1359</v>
      </c>
      <c r="E217" s="17" t="s">
        <v>1</v>
      </c>
      <c r="F217" s="164">
        <v>8</v>
      </c>
      <c r="G217" s="32"/>
      <c r="H217" s="33"/>
    </row>
    <row r="218" spans="1:8" s="2" customFormat="1" ht="17" customHeight="1">
      <c r="A218" s="32"/>
      <c r="B218" s="33"/>
      <c r="C218" s="215" t="s">
        <v>139</v>
      </c>
      <c r="D218" s="215" t="s">
        <v>233</v>
      </c>
      <c r="E218" s="17" t="s">
        <v>1</v>
      </c>
      <c r="F218" s="164">
        <v>8</v>
      </c>
      <c r="G218" s="32"/>
      <c r="H218" s="33"/>
    </row>
    <row r="219" spans="1:8" s="2" customFormat="1" ht="17" customHeight="1">
      <c r="A219" s="32"/>
      <c r="B219" s="33"/>
      <c r="C219" s="216" t="s">
        <v>2149</v>
      </c>
      <c r="D219" s="32"/>
      <c r="E219" s="32"/>
      <c r="F219" s="32"/>
      <c r="G219" s="32"/>
      <c r="H219" s="33"/>
    </row>
    <row r="220" spans="1:8" s="2" customFormat="1" ht="17" customHeight="1">
      <c r="A220" s="32"/>
      <c r="B220" s="33"/>
      <c r="C220" s="215" t="s">
        <v>1356</v>
      </c>
      <c r="D220" s="215" t="s">
        <v>1357</v>
      </c>
      <c r="E220" s="17" t="s">
        <v>582</v>
      </c>
      <c r="F220" s="164">
        <v>8</v>
      </c>
      <c r="G220" s="32"/>
      <c r="H220" s="33"/>
    </row>
    <row r="221" spans="1:8" s="2" customFormat="1" ht="17" customHeight="1">
      <c r="A221" s="32"/>
      <c r="B221" s="33"/>
      <c r="C221" s="215" t="s">
        <v>1361</v>
      </c>
      <c r="D221" s="215" t="s">
        <v>1362</v>
      </c>
      <c r="E221" s="17" t="s">
        <v>582</v>
      </c>
      <c r="F221" s="164">
        <v>8.08</v>
      </c>
      <c r="G221" s="32"/>
      <c r="H221" s="33"/>
    </row>
    <row r="222" spans="1:8" s="2" customFormat="1" ht="17" customHeight="1">
      <c r="A222" s="32"/>
      <c r="B222" s="33"/>
      <c r="C222" s="211" t="s">
        <v>147</v>
      </c>
      <c r="D222" s="212" t="s">
        <v>1</v>
      </c>
      <c r="E222" s="213" t="s">
        <v>1</v>
      </c>
      <c r="F222" s="214">
        <v>19.82</v>
      </c>
      <c r="G222" s="32"/>
      <c r="H222" s="33"/>
    </row>
    <row r="223" spans="1:8" s="2" customFormat="1" ht="17" customHeight="1">
      <c r="A223" s="32"/>
      <c r="B223" s="33"/>
      <c r="C223" s="215" t="s">
        <v>1</v>
      </c>
      <c r="D223" s="215" t="s">
        <v>1081</v>
      </c>
      <c r="E223" s="17" t="s">
        <v>1</v>
      </c>
      <c r="F223" s="164">
        <v>9.43</v>
      </c>
      <c r="G223" s="32"/>
      <c r="H223" s="33"/>
    </row>
    <row r="224" spans="1:8" s="2" customFormat="1" ht="17" customHeight="1">
      <c r="A224" s="32"/>
      <c r="B224" s="33"/>
      <c r="C224" s="215" t="s">
        <v>1</v>
      </c>
      <c r="D224" s="215" t="s">
        <v>1082</v>
      </c>
      <c r="E224" s="17" t="s">
        <v>1</v>
      </c>
      <c r="F224" s="164">
        <v>2.09</v>
      </c>
      <c r="G224" s="32"/>
      <c r="H224" s="33"/>
    </row>
    <row r="225" spans="1:8" s="2" customFormat="1" ht="17" customHeight="1">
      <c r="A225" s="32"/>
      <c r="B225" s="33"/>
      <c r="C225" s="215" t="s">
        <v>1</v>
      </c>
      <c r="D225" s="215" t="s">
        <v>1083</v>
      </c>
      <c r="E225" s="17" t="s">
        <v>1</v>
      </c>
      <c r="F225" s="164">
        <v>8.3000000000000007</v>
      </c>
      <c r="G225" s="32"/>
      <c r="H225" s="33"/>
    </row>
    <row r="226" spans="1:8" s="2" customFormat="1" ht="17" customHeight="1">
      <c r="A226" s="32"/>
      <c r="B226" s="33"/>
      <c r="C226" s="215" t="s">
        <v>147</v>
      </c>
      <c r="D226" s="215" t="s">
        <v>233</v>
      </c>
      <c r="E226" s="17" t="s">
        <v>1</v>
      </c>
      <c r="F226" s="164">
        <v>19.82</v>
      </c>
      <c r="G226" s="32"/>
      <c r="H226" s="33"/>
    </row>
    <row r="227" spans="1:8" s="2" customFormat="1" ht="17" customHeight="1">
      <c r="A227" s="32"/>
      <c r="B227" s="33"/>
      <c r="C227" s="216" t="s">
        <v>2149</v>
      </c>
      <c r="D227" s="32"/>
      <c r="E227" s="32"/>
      <c r="F227" s="32"/>
      <c r="G227" s="32"/>
      <c r="H227" s="33"/>
    </row>
    <row r="228" spans="1:8" s="2" customFormat="1" ht="17" customHeight="1">
      <c r="A228" s="32"/>
      <c r="B228" s="33"/>
      <c r="C228" s="215" t="s">
        <v>1078</v>
      </c>
      <c r="D228" s="215" t="s">
        <v>1079</v>
      </c>
      <c r="E228" s="17" t="s">
        <v>216</v>
      </c>
      <c r="F228" s="164">
        <v>19.82</v>
      </c>
      <c r="G228" s="32"/>
      <c r="H228" s="33"/>
    </row>
    <row r="229" spans="1:8" s="2" customFormat="1" ht="17" customHeight="1">
      <c r="A229" s="32"/>
      <c r="B229" s="33"/>
      <c r="C229" s="215" t="s">
        <v>714</v>
      </c>
      <c r="D229" s="215" t="s">
        <v>715</v>
      </c>
      <c r="E229" s="17" t="s">
        <v>216</v>
      </c>
      <c r="F229" s="164">
        <v>159.13999999999999</v>
      </c>
      <c r="G229" s="32"/>
      <c r="H229" s="33"/>
    </row>
    <row r="230" spans="1:8" s="2" customFormat="1" ht="17" customHeight="1">
      <c r="A230" s="32"/>
      <c r="B230" s="33"/>
      <c r="C230" s="211" t="s">
        <v>129</v>
      </c>
      <c r="D230" s="212" t="s">
        <v>1</v>
      </c>
      <c r="E230" s="213" t="s">
        <v>1</v>
      </c>
      <c r="F230" s="214">
        <v>74.92</v>
      </c>
      <c r="G230" s="32"/>
      <c r="H230" s="33"/>
    </row>
    <row r="231" spans="1:8" s="2" customFormat="1" ht="17" customHeight="1">
      <c r="A231" s="32"/>
      <c r="B231" s="33"/>
      <c r="C231" s="215" t="s">
        <v>1</v>
      </c>
      <c r="D231" s="215" t="s">
        <v>1345</v>
      </c>
      <c r="E231" s="17" t="s">
        <v>1</v>
      </c>
      <c r="F231" s="164">
        <v>0</v>
      </c>
      <c r="G231" s="32"/>
      <c r="H231" s="33"/>
    </row>
    <row r="232" spans="1:8" s="2" customFormat="1" ht="17" customHeight="1">
      <c r="A232" s="32"/>
      <c r="B232" s="33"/>
      <c r="C232" s="215" t="s">
        <v>1</v>
      </c>
      <c r="D232" s="215" t="s">
        <v>1346</v>
      </c>
      <c r="E232" s="17" t="s">
        <v>1</v>
      </c>
      <c r="F232" s="164">
        <v>5.82</v>
      </c>
      <c r="G232" s="32"/>
      <c r="H232" s="33"/>
    </row>
    <row r="233" spans="1:8" s="2" customFormat="1" ht="17" customHeight="1">
      <c r="A233" s="32"/>
      <c r="B233" s="33"/>
      <c r="C233" s="215" t="s">
        <v>1</v>
      </c>
      <c r="D233" s="215" t="s">
        <v>1347</v>
      </c>
      <c r="E233" s="17" t="s">
        <v>1</v>
      </c>
      <c r="F233" s="164">
        <v>9.6999999999999993</v>
      </c>
      <c r="G233" s="32"/>
      <c r="H233" s="33"/>
    </row>
    <row r="234" spans="1:8" s="2" customFormat="1" ht="17" customHeight="1">
      <c r="A234" s="32"/>
      <c r="B234" s="33"/>
      <c r="C234" s="215" t="s">
        <v>1</v>
      </c>
      <c r="D234" s="215" t="s">
        <v>1348</v>
      </c>
      <c r="E234" s="17" t="s">
        <v>1</v>
      </c>
      <c r="F234" s="164">
        <v>32.4</v>
      </c>
      <c r="G234" s="32"/>
      <c r="H234" s="33"/>
    </row>
    <row r="235" spans="1:8" s="2" customFormat="1" ht="17" customHeight="1">
      <c r="A235" s="32"/>
      <c r="B235" s="33"/>
      <c r="C235" s="215" t="s">
        <v>1</v>
      </c>
      <c r="D235" s="215" t="s">
        <v>1349</v>
      </c>
      <c r="E235" s="17" t="s">
        <v>1</v>
      </c>
      <c r="F235" s="164">
        <v>27</v>
      </c>
      <c r="G235" s="32"/>
      <c r="H235" s="33"/>
    </row>
    <row r="236" spans="1:8" s="2" customFormat="1" ht="17" customHeight="1">
      <c r="A236" s="32"/>
      <c r="B236" s="33"/>
      <c r="C236" s="215" t="s">
        <v>129</v>
      </c>
      <c r="D236" s="215" t="s">
        <v>233</v>
      </c>
      <c r="E236" s="17" t="s">
        <v>1</v>
      </c>
      <c r="F236" s="164">
        <v>74.92</v>
      </c>
      <c r="G236" s="32"/>
      <c r="H236" s="33"/>
    </row>
    <row r="237" spans="1:8" s="2" customFormat="1" ht="17" customHeight="1">
      <c r="A237" s="32"/>
      <c r="B237" s="33"/>
      <c r="C237" s="216" t="s">
        <v>2149</v>
      </c>
      <c r="D237" s="32"/>
      <c r="E237" s="32"/>
      <c r="F237" s="32"/>
      <c r="G237" s="32"/>
      <c r="H237" s="33"/>
    </row>
    <row r="238" spans="1:8" s="2" customFormat="1" ht="17" customHeight="1">
      <c r="A238" s="32"/>
      <c r="B238" s="33"/>
      <c r="C238" s="215" t="s">
        <v>1342</v>
      </c>
      <c r="D238" s="215" t="s">
        <v>1343</v>
      </c>
      <c r="E238" s="17" t="s">
        <v>582</v>
      </c>
      <c r="F238" s="164">
        <v>74.92</v>
      </c>
      <c r="G238" s="32"/>
      <c r="H238" s="33"/>
    </row>
    <row r="239" spans="1:8" s="2" customFormat="1" ht="17" customHeight="1">
      <c r="A239" s="32"/>
      <c r="B239" s="33"/>
      <c r="C239" s="215" t="s">
        <v>678</v>
      </c>
      <c r="D239" s="215" t="s">
        <v>679</v>
      </c>
      <c r="E239" s="17" t="s">
        <v>582</v>
      </c>
      <c r="F239" s="164">
        <v>119.42</v>
      </c>
      <c r="G239" s="32"/>
      <c r="H239" s="33"/>
    </row>
    <row r="240" spans="1:8" s="2" customFormat="1" ht="17" customHeight="1">
      <c r="A240" s="32"/>
      <c r="B240" s="33"/>
      <c r="C240" s="215" t="s">
        <v>1351</v>
      </c>
      <c r="D240" s="215" t="s">
        <v>1352</v>
      </c>
      <c r="E240" s="17" t="s">
        <v>135</v>
      </c>
      <c r="F240" s="164">
        <v>76.418000000000006</v>
      </c>
      <c r="G240" s="32"/>
      <c r="H240" s="33"/>
    </row>
    <row r="241" spans="1:8" s="2" customFormat="1" ht="17" customHeight="1">
      <c r="A241" s="32"/>
      <c r="B241" s="33"/>
      <c r="C241" s="211" t="s">
        <v>123</v>
      </c>
      <c r="D241" s="212" t="s">
        <v>1</v>
      </c>
      <c r="E241" s="213" t="s">
        <v>1</v>
      </c>
      <c r="F241" s="214">
        <v>173.54400000000001</v>
      </c>
      <c r="G241" s="32"/>
      <c r="H241" s="33"/>
    </row>
    <row r="242" spans="1:8" s="2" customFormat="1" ht="17" customHeight="1">
      <c r="A242" s="32"/>
      <c r="B242" s="33"/>
      <c r="C242" s="215" t="s">
        <v>1</v>
      </c>
      <c r="D242" s="215" t="s">
        <v>901</v>
      </c>
      <c r="E242" s="17" t="s">
        <v>1</v>
      </c>
      <c r="F242" s="164">
        <v>0</v>
      </c>
      <c r="G242" s="32"/>
      <c r="H242" s="33"/>
    </row>
    <row r="243" spans="1:8" s="2" customFormat="1" ht="17" customHeight="1">
      <c r="A243" s="32"/>
      <c r="B243" s="33"/>
      <c r="C243" s="215" t="s">
        <v>1</v>
      </c>
      <c r="D243" s="215" t="s">
        <v>922</v>
      </c>
      <c r="E243" s="17" t="s">
        <v>1</v>
      </c>
      <c r="F243" s="164">
        <v>173.54400000000001</v>
      </c>
      <c r="G243" s="32"/>
      <c r="H243" s="33"/>
    </row>
    <row r="244" spans="1:8" s="2" customFormat="1" ht="17" customHeight="1">
      <c r="A244" s="32"/>
      <c r="B244" s="33"/>
      <c r="C244" s="215" t="s">
        <v>123</v>
      </c>
      <c r="D244" s="215" t="s">
        <v>233</v>
      </c>
      <c r="E244" s="17" t="s">
        <v>1</v>
      </c>
      <c r="F244" s="164">
        <v>173.54400000000001</v>
      </c>
      <c r="G244" s="32"/>
      <c r="H244" s="33"/>
    </row>
    <row r="245" spans="1:8" s="2" customFormat="1" ht="17" customHeight="1">
      <c r="A245" s="32"/>
      <c r="B245" s="33"/>
      <c r="C245" s="216" t="s">
        <v>2149</v>
      </c>
      <c r="D245" s="32"/>
      <c r="E245" s="32"/>
      <c r="F245" s="32"/>
      <c r="G245" s="32"/>
      <c r="H245" s="33"/>
    </row>
    <row r="246" spans="1:8" s="2" customFormat="1" ht="24">
      <c r="A246" s="32"/>
      <c r="B246" s="33"/>
      <c r="C246" s="215" t="s">
        <v>919</v>
      </c>
      <c r="D246" s="215" t="s">
        <v>920</v>
      </c>
      <c r="E246" s="17" t="s">
        <v>216</v>
      </c>
      <c r="F246" s="164">
        <v>173.54400000000001</v>
      </c>
      <c r="G246" s="32"/>
      <c r="H246" s="33"/>
    </row>
    <row r="247" spans="1:8" s="2" customFormat="1" ht="17" customHeight="1">
      <c r="A247" s="32"/>
      <c r="B247" s="33"/>
      <c r="C247" s="215" t="s">
        <v>914</v>
      </c>
      <c r="D247" s="215" t="s">
        <v>915</v>
      </c>
      <c r="E247" s="17" t="s">
        <v>216</v>
      </c>
      <c r="F247" s="164">
        <v>202.363</v>
      </c>
      <c r="G247" s="32"/>
      <c r="H247" s="33"/>
    </row>
    <row r="248" spans="1:8" s="2" customFormat="1" ht="17" customHeight="1">
      <c r="A248" s="32"/>
      <c r="B248" s="33"/>
      <c r="C248" s="215" t="s">
        <v>966</v>
      </c>
      <c r="D248" s="215" t="s">
        <v>967</v>
      </c>
      <c r="E248" s="17" t="s">
        <v>216</v>
      </c>
      <c r="F248" s="164">
        <v>202.363</v>
      </c>
      <c r="G248" s="32"/>
      <c r="H248" s="33"/>
    </row>
    <row r="249" spans="1:8" s="2" customFormat="1" ht="24">
      <c r="A249" s="32"/>
      <c r="B249" s="33"/>
      <c r="C249" s="215" t="s">
        <v>1022</v>
      </c>
      <c r="D249" s="215" t="s">
        <v>1023</v>
      </c>
      <c r="E249" s="17" t="s">
        <v>216</v>
      </c>
      <c r="F249" s="164">
        <v>173.54400000000001</v>
      </c>
      <c r="G249" s="32"/>
      <c r="H249" s="33"/>
    </row>
    <row r="250" spans="1:8" s="2" customFormat="1" ht="24">
      <c r="A250" s="32"/>
      <c r="B250" s="33"/>
      <c r="C250" s="215" t="s">
        <v>1032</v>
      </c>
      <c r="D250" s="215" t="s">
        <v>1033</v>
      </c>
      <c r="E250" s="17" t="s">
        <v>216</v>
      </c>
      <c r="F250" s="164">
        <v>173.54400000000001</v>
      </c>
      <c r="G250" s="32"/>
      <c r="H250" s="33"/>
    </row>
    <row r="251" spans="1:8" s="2" customFormat="1" ht="17" customHeight="1">
      <c r="A251" s="32"/>
      <c r="B251" s="33"/>
      <c r="C251" s="215" t="s">
        <v>1026</v>
      </c>
      <c r="D251" s="215" t="s">
        <v>1027</v>
      </c>
      <c r="E251" s="17" t="s">
        <v>216</v>
      </c>
      <c r="F251" s="164">
        <v>354.03</v>
      </c>
      <c r="G251" s="32"/>
      <c r="H251" s="33"/>
    </row>
    <row r="252" spans="1:8" s="2" customFormat="1" ht="17" customHeight="1">
      <c r="A252" s="32"/>
      <c r="B252" s="33"/>
      <c r="C252" s="215" t="s">
        <v>1036</v>
      </c>
      <c r="D252" s="215" t="s">
        <v>1037</v>
      </c>
      <c r="E252" s="17" t="s">
        <v>224</v>
      </c>
      <c r="F252" s="164">
        <v>8.8510000000000009</v>
      </c>
      <c r="G252" s="32"/>
      <c r="H252" s="33"/>
    </row>
    <row r="253" spans="1:8" s="2" customFormat="1" ht="17" customHeight="1">
      <c r="A253" s="32"/>
      <c r="B253" s="33"/>
      <c r="C253" s="211" t="s">
        <v>126</v>
      </c>
      <c r="D253" s="212" t="s">
        <v>1</v>
      </c>
      <c r="E253" s="213" t="s">
        <v>1</v>
      </c>
      <c r="F253" s="214">
        <v>28.818999999999999</v>
      </c>
      <c r="G253" s="32"/>
      <c r="H253" s="33"/>
    </row>
    <row r="254" spans="1:8" s="2" customFormat="1" ht="17" customHeight="1">
      <c r="A254" s="32"/>
      <c r="B254" s="33"/>
      <c r="C254" s="215" t="s">
        <v>1</v>
      </c>
      <c r="D254" s="215" t="s">
        <v>935</v>
      </c>
      <c r="E254" s="17" t="s">
        <v>1</v>
      </c>
      <c r="F254" s="164">
        <v>0</v>
      </c>
      <c r="G254" s="32"/>
      <c r="H254" s="33"/>
    </row>
    <row r="255" spans="1:8" s="2" customFormat="1" ht="17" customHeight="1">
      <c r="A255" s="32"/>
      <c r="B255" s="33"/>
      <c r="C255" s="215" t="s">
        <v>1</v>
      </c>
      <c r="D255" s="215" t="s">
        <v>936</v>
      </c>
      <c r="E255" s="17" t="s">
        <v>1</v>
      </c>
      <c r="F255" s="164">
        <v>28.818999999999999</v>
      </c>
      <c r="G255" s="32"/>
      <c r="H255" s="33"/>
    </row>
    <row r="256" spans="1:8" s="2" customFormat="1" ht="17" customHeight="1">
      <c r="A256" s="32"/>
      <c r="B256" s="33"/>
      <c r="C256" s="215" t="s">
        <v>126</v>
      </c>
      <c r="D256" s="215" t="s">
        <v>233</v>
      </c>
      <c r="E256" s="17" t="s">
        <v>1</v>
      </c>
      <c r="F256" s="164">
        <v>28.818999999999999</v>
      </c>
      <c r="G256" s="32"/>
      <c r="H256" s="33"/>
    </row>
    <row r="257" spans="1:8" s="2" customFormat="1" ht="17" customHeight="1">
      <c r="A257" s="32"/>
      <c r="B257" s="33"/>
      <c r="C257" s="216" t="s">
        <v>2149</v>
      </c>
      <c r="D257" s="32"/>
      <c r="E257" s="32"/>
      <c r="F257" s="32"/>
      <c r="G257" s="32"/>
      <c r="H257" s="33"/>
    </row>
    <row r="258" spans="1:8" s="2" customFormat="1" ht="24">
      <c r="A258" s="32"/>
      <c r="B258" s="33"/>
      <c r="C258" s="215" t="s">
        <v>932</v>
      </c>
      <c r="D258" s="215" t="s">
        <v>933</v>
      </c>
      <c r="E258" s="17" t="s">
        <v>216</v>
      </c>
      <c r="F258" s="164">
        <v>28.818999999999999</v>
      </c>
      <c r="G258" s="32"/>
      <c r="H258" s="33"/>
    </row>
    <row r="259" spans="1:8" s="2" customFormat="1" ht="17" customHeight="1">
      <c r="A259" s="32"/>
      <c r="B259" s="33"/>
      <c r="C259" s="215" t="s">
        <v>914</v>
      </c>
      <c r="D259" s="215" t="s">
        <v>915</v>
      </c>
      <c r="E259" s="17" t="s">
        <v>216</v>
      </c>
      <c r="F259" s="164">
        <v>202.363</v>
      </c>
      <c r="G259" s="32"/>
      <c r="H259" s="33"/>
    </row>
    <row r="260" spans="1:8" s="2" customFormat="1" ht="17" customHeight="1">
      <c r="A260" s="32"/>
      <c r="B260" s="33"/>
      <c r="C260" s="215" t="s">
        <v>966</v>
      </c>
      <c r="D260" s="215" t="s">
        <v>967</v>
      </c>
      <c r="E260" s="17" t="s">
        <v>216</v>
      </c>
      <c r="F260" s="164">
        <v>202.363</v>
      </c>
      <c r="G260" s="32"/>
      <c r="H260" s="33"/>
    </row>
    <row r="261" spans="1:8" s="2" customFormat="1" ht="17" customHeight="1">
      <c r="A261" s="32"/>
      <c r="B261" s="33"/>
      <c r="C261" s="211" t="s">
        <v>114</v>
      </c>
      <c r="D261" s="212" t="s">
        <v>1</v>
      </c>
      <c r="E261" s="213" t="s">
        <v>1</v>
      </c>
      <c r="F261" s="214">
        <v>33.061999999999998</v>
      </c>
      <c r="G261" s="32"/>
      <c r="H261" s="33"/>
    </row>
    <row r="262" spans="1:8" s="2" customFormat="1" ht="17" customHeight="1">
      <c r="A262" s="32"/>
      <c r="B262" s="33"/>
      <c r="C262" s="215" t="s">
        <v>1</v>
      </c>
      <c r="D262" s="215" t="s">
        <v>1015</v>
      </c>
      <c r="E262" s="17" t="s">
        <v>1</v>
      </c>
      <c r="F262" s="164">
        <v>0</v>
      </c>
      <c r="G262" s="32"/>
      <c r="H262" s="33"/>
    </row>
    <row r="263" spans="1:8" s="2" customFormat="1" ht="17" customHeight="1">
      <c r="A263" s="32"/>
      <c r="B263" s="33"/>
      <c r="C263" s="215" t="s">
        <v>1</v>
      </c>
      <c r="D263" s="215" t="s">
        <v>847</v>
      </c>
      <c r="E263" s="17" t="s">
        <v>1</v>
      </c>
      <c r="F263" s="164">
        <v>33.061999999999998</v>
      </c>
      <c r="G263" s="32"/>
      <c r="H263" s="33"/>
    </row>
    <row r="264" spans="1:8" s="2" customFormat="1" ht="17" customHeight="1">
      <c r="A264" s="32"/>
      <c r="B264" s="33"/>
      <c r="C264" s="215" t="s">
        <v>114</v>
      </c>
      <c r="D264" s="215" t="s">
        <v>233</v>
      </c>
      <c r="E264" s="17" t="s">
        <v>1</v>
      </c>
      <c r="F264" s="164">
        <v>33.061999999999998</v>
      </c>
      <c r="G264" s="32"/>
      <c r="H264" s="33"/>
    </row>
    <row r="265" spans="1:8" s="2" customFormat="1" ht="17" customHeight="1">
      <c r="A265" s="32"/>
      <c r="B265" s="33"/>
      <c r="C265" s="216" t="s">
        <v>2149</v>
      </c>
      <c r="D265" s="32"/>
      <c r="E265" s="32"/>
      <c r="F265" s="32"/>
      <c r="G265" s="32"/>
      <c r="H265" s="33"/>
    </row>
    <row r="266" spans="1:8" s="2" customFormat="1" ht="17" customHeight="1">
      <c r="A266" s="32"/>
      <c r="B266" s="33"/>
      <c r="C266" s="215" t="s">
        <v>1012</v>
      </c>
      <c r="D266" s="215" t="s">
        <v>1013</v>
      </c>
      <c r="E266" s="17" t="s">
        <v>216</v>
      </c>
      <c r="F266" s="164">
        <v>33.061999999999998</v>
      </c>
      <c r="G266" s="32"/>
      <c r="H266" s="33"/>
    </row>
    <row r="267" spans="1:8" s="2" customFormat="1" ht="17" customHeight="1">
      <c r="A267" s="32"/>
      <c r="B267" s="33"/>
      <c r="C267" s="215" t="s">
        <v>1017</v>
      </c>
      <c r="D267" s="215" t="s">
        <v>1018</v>
      </c>
      <c r="E267" s="17" t="s">
        <v>216</v>
      </c>
      <c r="F267" s="164">
        <v>33.722999999999999</v>
      </c>
      <c r="G267" s="32"/>
      <c r="H267" s="33"/>
    </row>
    <row r="268" spans="1:8" s="2" customFormat="1" ht="17" customHeight="1">
      <c r="A268" s="32"/>
      <c r="B268" s="33"/>
      <c r="C268" s="211" t="s">
        <v>112</v>
      </c>
      <c r="D268" s="212" t="s">
        <v>1</v>
      </c>
      <c r="E268" s="213" t="s">
        <v>1</v>
      </c>
      <c r="F268" s="214">
        <v>15.146000000000001</v>
      </c>
      <c r="G268" s="32"/>
      <c r="H268" s="33"/>
    </row>
    <row r="269" spans="1:8" s="2" customFormat="1" ht="17" customHeight="1">
      <c r="A269" s="32"/>
      <c r="B269" s="33"/>
      <c r="C269" s="215" t="s">
        <v>1</v>
      </c>
      <c r="D269" s="215" t="s">
        <v>283</v>
      </c>
      <c r="E269" s="17" t="s">
        <v>1</v>
      </c>
      <c r="F269" s="164">
        <v>0</v>
      </c>
      <c r="G269" s="32"/>
      <c r="H269" s="33"/>
    </row>
    <row r="270" spans="1:8" s="2" customFormat="1" ht="17" customHeight="1">
      <c r="A270" s="32"/>
      <c r="B270" s="33"/>
      <c r="C270" s="215" t="s">
        <v>1</v>
      </c>
      <c r="D270" s="215" t="s">
        <v>284</v>
      </c>
      <c r="E270" s="17" t="s">
        <v>1</v>
      </c>
      <c r="F270" s="164">
        <v>0.78600000000000003</v>
      </c>
      <c r="G270" s="32"/>
      <c r="H270" s="33"/>
    </row>
    <row r="271" spans="1:8" s="2" customFormat="1" ht="17" customHeight="1">
      <c r="A271" s="32"/>
      <c r="B271" s="33"/>
      <c r="C271" s="215" t="s">
        <v>1</v>
      </c>
      <c r="D271" s="215" t="s">
        <v>285</v>
      </c>
      <c r="E271" s="17" t="s">
        <v>1</v>
      </c>
      <c r="F271" s="164">
        <v>7.8579999999999997</v>
      </c>
      <c r="G271" s="32"/>
      <c r="H271" s="33"/>
    </row>
    <row r="272" spans="1:8" s="2" customFormat="1" ht="17" customHeight="1">
      <c r="A272" s="32"/>
      <c r="B272" s="33"/>
      <c r="C272" s="215" t="s">
        <v>1</v>
      </c>
      <c r="D272" s="215" t="s">
        <v>286</v>
      </c>
      <c r="E272" s="17" t="s">
        <v>1</v>
      </c>
      <c r="F272" s="164">
        <v>7.9000000000000001E-2</v>
      </c>
      <c r="G272" s="32"/>
      <c r="H272" s="33"/>
    </row>
    <row r="273" spans="1:8" s="2" customFormat="1" ht="17" customHeight="1">
      <c r="A273" s="32"/>
      <c r="B273" s="33"/>
      <c r="C273" s="215" t="s">
        <v>1</v>
      </c>
      <c r="D273" s="215" t="s">
        <v>287</v>
      </c>
      <c r="E273" s="17" t="s">
        <v>1</v>
      </c>
      <c r="F273" s="164">
        <v>0.158</v>
      </c>
      <c r="G273" s="32"/>
      <c r="H273" s="33"/>
    </row>
    <row r="274" spans="1:8" s="2" customFormat="1" ht="17" customHeight="1">
      <c r="A274" s="32"/>
      <c r="B274" s="33"/>
      <c r="C274" s="215" t="s">
        <v>1</v>
      </c>
      <c r="D274" s="215" t="s">
        <v>288</v>
      </c>
      <c r="E274" s="17" t="s">
        <v>1</v>
      </c>
      <c r="F274" s="164">
        <v>0.11799999999999999</v>
      </c>
      <c r="G274" s="32"/>
      <c r="H274" s="33"/>
    </row>
    <row r="275" spans="1:8" s="2" customFormat="1" ht="17" customHeight="1">
      <c r="A275" s="32"/>
      <c r="B275" s="33"/>
      <c r="C275" s="215" t="s">
        <v>1</v>
      </c>
      <c r="D275" s="215" t="s">
        <v>289</v>
      </c>
      <c r="E275" s="17" t="s">
        <v>1</v>
      </c>
      <c r="F275" s="164">
        <v>0.23599999999999999</v>
      </c>
      <c r="G275" s="32"/>
      <c r="H275" s="33"/>
    </row>
    <row r="276" spans="1:8" s="2" customFormat="1" ht="17" customHeight="1">
      <c r="A276" s="32"/>
      <c r="B276" s="33"/>
      <c r="C276" s="215" t="s">
        <v>1</v>
      </c>
      <c r="D276" s="215" t="s">
        <v>290</v>
      </c>
      <c r="E276" s="17" t="s">
        <v>1</v>
      </c>
      <c r="F276" s="164">
        <v>0.16600000000000001</v>
      </c>
      <c r="G276" s="32"/>
      <c r="H276" s="33"/>
    </row>
    <row r="277" spans="1:8" s="2" customFormat="1" ht="17" customHeight="1">
      <c r="A277" s="32"/>
      <c r="B277" s="33"/>
      <c r="C277" s="215" t="s">
        <v>1</v>
      </c>
      <c r="D277" s="215" t="s">
        <v>291</v>
      </c>
      <c r="E277" s="17" t="s">
        <v>1</v>
      </c>
      <c r="F277" s="164">
        <v>0.41499999999999998</v>
      </c>
      <c r="G277" s="32"/>
      <c r="H277" s="33"/>
    </row>
    <row r="278" spans="1:8" s="2" customFormat="1" ht="17" customHeight="1">
      <c r="A278" s="32"/>
      <c r="B278" s="33"/>
      <c r="C278" s="215" t="s">
        <v>1</v>
      </c>
      <c r="D278" s="215" t="s">
        <v>292</v>
      </c>
      <c r="E278" s="17" t="s">
        <v>1</v>
      </c>
      <c r="F278" s="164">
        <v>0.20699999999999999</v>
      </c>
      <c r="G278" s="32"/>
      <c r="H278" s="33"/>
    </row>
    <row r="279" spans="1:8" s="2" customFormat="1" ht="17" customHeight="1">
      <c r="A279" s="32"/>
      <c r="B279" s="33"/>
      <c r="C279" s="215" t="s">
        <v>1</v>
      </c>
      <c r="D279" s="215" t="s">
        <v>293</v>
      </c>
      <c r="E279" s="17" t="s">
        <v>1</v>
      </c>
      <c r="F279" s="164">
        <v>0</v>
      </c>
      <c r="G279" s="32"/>
      <c r="H279" s="33"/>
    </row>
    <row r="280" spans="1:8" s="2" customFormat="1" ht="17" customHeight="1">
      <c r="A280" s="32"/>
      <c r="B280" s="33"/>
      <c r="C280" s="215" t="s">
        <v>1</v>
      </c>
      <c r="D280" s="215" t="s">
        <v>294</v>
      </c>
      <c r="E280" s="17" t="s">
        <v>1</v>
      </c>
      <c r="F280" s="164">
        <v>5.1230000000000002</v>
      </c>
      <c r="G280" s="32"/>
      <c r="H280" s="33"/>
    </row>
    <row r="281" spans="1:8" s="2" customFormat="1" ht="17" customHeight="1">
      <c r="A281" s="32"/>
      <c r="B281" s="33"/>
      <c r="C281" s="215" t="s">
        <v>112</v>
      </c>
      <c r="D281" s="215" t="s">
        <v>233</v>
      </c>
      <c r="E281" s="17" t="s">
        <v>1</v>
      </c>
      <c r="F281" s="164">
        <v>15.146000000000001</v>
      </c>
      <c r="G281" s="32"/>
      <c r="H281" s="33"/>
    </row>
    <row r="282" spans="1:8" s="2" customFormat="1" ht="17" customHeight="1">
      <c r="A282" s="32"/>
      <c r="B282" s="33"/>
      <c r="C282" s="216" t="s">
        <v>2149</v>
      </c>
      <c r="D282" s="32"/>
      <c r="E282" s="32"/>
      <c r="F282" s="32"/>
      <c r="G282" s="32"/>
      <c r="H282" s="33"/>
    </row>
    <row r="283" spans="1:8" s="2" customFormat="1" ht="17" customHeight="1">
      <c r="A283" s="32"/>
      <c r="B283" s="33"/>
      <c r="C283" s="215" t="s">
        <v>280</v>
      </c>
      <c r="D283" s="215" t="s">
        <v>281</v>
      </c>
      <c r="E283" s="17" t="s">
        <v>224</v>
      </c>
      <c r="F283" s="164">
        <v>15.146000000000001</v>
      </c>
      <c r="G283" s="32"/>
      <c r="H283" s="33"/>
    </row>
    <row r="284" spans="1:8" s="2" customFormat="1" ht="17" customHeight="1">
      <c r="A284" s="32"/>
      <c r="B284" s="33"/>
      <c r="C284" s="215" t="s">
        <v>255</v>
      </c>
      <c r="D284" s="215" t="s">
        <v>256</v>
      </c>
      <c r="E284" s="17" t="s">
        <v>224</v>
      </c>
      <c r="F284" s="164">
        <v>30.292000000000002</v>
      </c>
      <c r="G284" s="32"/>
      <c r="H284" s="33"/>
    </row>
    <row r="285" spans="1:8" s="2" customFormat="1" ht="24">
      <c r="A285" s="32"/>
      <c r="B285" s="33"/>
      <c r="C285" s="215" t="s">
        <v>260</v>
      </c>
      <c r="D285" s="215" t="s">
        <v>261</v>
      </c>
      <c r="E285" s="17" t="s">
        <v>224</v>
      </c>
      <c r="F285" s="164">
        <v>60.353999999999999</v>
      </c>
      <c r="G285" s="32"/>
      <c r="H285" s="33"/>
    </row>
    <row r="286" spans="1:8" s="2" customFormat="1" ht="24">
      <c r="A286" s="32"/>
      <c r="B286" s="33"/>
      <c r="C286" s="215" t="s">
        <v>265</v>
      </c>
      <c r="D286" s="215" t="s">
        <v>266</v>
      </c>
      <c r="E286" s="17" t="s">
        <v>224</v>
      </c>
      <c r="F286" s="164">
        <v>724.24800000000005</v>
      </c>
      <c r="G286" s="32"/>
      <c r="H286" s="33"/>
    </row>
    <row r="287" spans="1:8" s="2" customFormat="1" ht="17" customHeight="1">
      <c r="A287" s="32"/>
      <c r="B287" s="33"/>
      <c r="C287" s="215" t="s">
        <v>270</v>
      </c>
      <c r="D287" s="215" t="s">
        <v>271</v>
      </c>
      <c r="E287" s="17" t="s">
        <v>224</v>
      </c>
      <c r="F287" s="164">
        <v>15.146000000000001</v>
      </c>
      <c r="G287" s="32"/>
      <c r="H287" s="33"/>
    </row>
    <row r="288" spans="1:8" s="2" customFormat="1" ht="17" customHeight="1">
      <c r="A288" s="32"/>
      <c r="B288" s="33"/>
      <c r="C288" s="215" t="s">
        <v>274</v>
      </c>
      <c r="D288" s="215" t="s">
        <v>275</v>
      </c>
      <c r="E288" s="17" t="s">
        <v>276</v>
      </c>
      <c r="F288" s="164">
        <v>99.584000000000003</v>
      </c>
      <c r="G288" s="32"/>
      <c r="H288" s="33"/>
    </row>
    <row r="289" spans="1:8" s="2" customFormat="1" ht="17" customHeight="1">
      <c r="A289" s="32"/>
      <c r="B289" s="33"/>
      <c r="C289" s="211" t="s">
        <v>153</v>
      </c>
      <c r="D289" s="212" t="s">
        <v>1</v>
      </c>
      <c r="E289" s="213" t="s">
        <v>1</v>
      </c>
      <c r="F289" s="214">
        <v>94.956000000000003</v>
      </c>
      <c r="G289" s="32"/>
      <c r="H289" s="33"/>
    </row>
    <row r="290" spans="1:8" s="2" customFormat="1" ht="17" customHeight="1">
      <c r="A290" s="32"/>
      <c r="B290" s="33"/>
      <c r="C290" s="215" t="s">
        <v>1</v>
      </c>
      <c r="D290" s="215" t="s">
        <v>627</v>
      </c>
      <c r="E290" s="17" t="s">
        <v>1</v>
      </c>
      <c r="F290" s="164">
        <v>0</v>
      </c>
      <c r="G290" s="32"/>
      <c r="H290" s="33"/>
    </row>
    <row r="291" spans="1:8" s="2" customFormat="1" ht="17" customHeight="1">
      <c r="A291" s="32"/>
      <c r="B291" s="33"/>
      <c r="C291" s="215" t="s">
        <v>1</v>
      </c>
      <c r="D291" s="215" t="s">
        <v>628</v>
      </c>
      <c r="E291" s="17" t="s">
        <v>1</v>
      </c>
      <c r="F291" s="164">
        <v>142.53</v>
      </c>
      <c r="G291" s="32"/>
      <c r="H291" s="33"/>
    </row>
    <row r="292" spans="1:8" s="2" customFormat="1" ht="17" customHeight="1">
      <c r="A292" s="32"/>
      <c r="B292" s="33"/>
      <c r="C292" s="215" t="s">
        <v>1</v>
      </c>
      <c r="D292" s="215" t="s">
        <v>629</v>
      </c>
      <c r="E292" s="17" t="s">
        <v>1</v>
      </c>
      <c r="F292" s="164">
        <v>-22.5</v>
      </c>
      <c r="G292" s="32"/>
      <c r="H292" s="33"/>
    </row>
    <row r="293" spans="1:8" s="2" customFormat="1" ht="17" customHeight="1">
      <c r="A293" s="32"/>
      <c r="B293" s="33"/>
      <c r="C293" s="215" t="s">
        <v>1</v>
      </c>
      <c r="D293" s="215" t="s">
        <v>630</v>
      </c>
      <c r="E293" s="17" t="s">
        <v>1</v>
      </c>
      <c r="F293" s="164">
        <v>-4.2149999999999999</v>
      </c>
      <c r="G293" s="32"/>
      <c r="H293" s="33"/>
    </row>
    <row r="294" spans="1:8" s="2" customFormat="1" ht="17" customHeight="1">
      <c r="A294" s="32"/>
      <c r="B294" s="33"/>
      <c r="C294" s="215" t="s">
        <v>1</v>
      </c>
      <c r="D294" s="215" t="s">
        <v>631</v>
      </c>
      <c r="E294" s="17" t="s">
        <v>1</v>
      </c>
      <c r="F294" s="164">
        <v>-2.81</v>
      </c>
      <c r="G294" s="32"/>
      <c r="H294" s="33"/>
    </row>
    <row r="295" spans="1:8" s="2" customFormat="1" ht="17" customHeight="1">
      <c r="A295" s="32"/>
      <c r="B295" s="33"/>
      <c r="C295" s="215" t="s">
        <v>1</v>
      </c>
      <c r="D295" s="215" t="s">
        <v>632</v>
      </c>
      <c r="E295" s="17" t="s">
        <v>1</v>
      </c>
      <c r="F295" s="164">
        <v>-1.125</v>
      </c>
      <c r="G295" s="32"/>
      <c r="H295" s="33"/>
    </row>
    <row r="296" spans="1:8" s="2" customFormat="1" ht="17" customHeight="1">
      <c r="A296" s="32"/>
      <c r="B296" s="33"/>
      <c r="C296" s="215" t="s">
        <v>1</v>
      </c>
      <c r="D296" s="215" t="s">
        <v>633</v>
      </c>
      <c r="E296" s="17" t="s">
        <v>1</v>
      </c>
      <c r="F296" s="164">
        <v>-0.75</v>
      </c>
      <c r="G296" s="32"/>
      <c r="H296" s="33"/>
    </row>
    <row r="297" spans="1:8" s="2" customFormat="1" ht="17" customHeight="1">
      <c r="A297" s="32"/>
      <c r="B297" s="33"/>
      <c r="C297" s="215" t="s">
        <v>1</v>
      </c>
      <c r="D297" s="215" t="s">
        <v>634</v>
      </c>
      <c r="E297" s="17" t="s">
        <v>1</v>
      </c>
      <c r="F297" s="164">
        <v>-0.97499999999999998</v>
      </c>
      <c r="G297" s="32"/>
      <c r="H297" s="33"/>
    </row>
    <row r="298" spans="1:8" s="2" customFormat="1" ht="17" customHeight="1">
      <c r="A298" s="32"/>
      <c r="B298" s="33"/>
      <c r="C298" s="215" t="s">
        <v>1</v>
      </c>
      <c r="D298" s="215" t="s">
        <v>635</v>
      </c>
      <c r="E298" s="17" t="s">
        <v>1</v>
      </c>
      <c r="F298" s="164">
        <v>-15.199</v>
      </c>
      <c r="G298" s="32"/>
      <c r="H298" s="33"/>
    </row>
    <row r="299" spans="1:8" s="2" customFormat="1" ht="17" customHeight="1">
      <c r="A299" s="32"/>
      <c r="B299" s="33"/>
      <c r="C299" s="215" t="s">
        <v>153</v>
      </c>
      <c r="D299" s="215" t="s">
        <v>233</v>
      </c>
      <c r="E299" s="17" t="s">
        <v>1</v>
      </c>
      <c r="F299" s="164">
        <v>94.956000000000003</v>
      </c>
      <c r="G299" s="32"/>
      <c r="H299" s="33"/>
    </row>
    <row r="300" spans="1:8" s="2" customFormat="1" ht="17" customHeight="1">
      <c r="A300" s="32"/>
      <c r="B300" s="33"/>
      <c r="C300" s="216" t="s">
        <v>2149</v>
      </c>
      <c r="D300" s="32"/>
      <c r="E300" s="32"/>
      <c r="F300" s="32"/>
      <c r="G300" s="32"/>
      <c r="H300" s="33"/>
    </row>
    <row r="301" spans="1:8" s="2" customFormat="1" ht="17" customHeight="1">
      <c r="A301" s="32"/>
      <c r="B301" s="33"/>
      <c r="C301" s="215" t="s">
        <v>624</v>
      </c>
      <c r="D301" s="215" t="s">
        <v>625</v>
      </c>
      <c r="E301" s="17" t="s">
        <v>216</v>
      </c>
      <c r="F301" s="164">
        <v>94.956000000000003</v>
      </c>
      <c r="G301" s="32"/>
      <c r="H301" s="33"/>
    </row>
    <row r="302" spans="1:8" s="2" customFormat="1" ht="17" customHeight="1">
      <c r="A302" s="32"/>
      <c r="B302" s="33"/>
      <c r="C302" s="215" t="s">
        <v>604</v>
      </c>
      <c r="D302" s="215" t="s">
        <v>605</v>
      </c>
      <c r="E302" s="17" t="s">
        <v>216</v>
      </c>
      <c r="F302" s="164">
        <v>121.53700000000001</v>
      </c>
      <c r="G302" s="32"/>
      <c r="H302" s="33"/>
    </row>
    <row r="303" spans="1:8" s="2" customFormat="1" ht="17" customHeight="1">
      <c r="A303" s="32"/>
      <c r="B303" s="33"/>
      <c r="C303" s="211" t="s">
        <v>161</v>
      </c>
      <c r="D303" s="212" t="s">
        <v>1</v>
      </c>
      <c r="E303" s="213" t="s">
        <v>1</v>
      </c>
      <c r="F303" s="214">
        <v>17.762</v>
      </c>
      <c r="G303" s="32"/>
      <c r="H303" s="33"/>
    </row>
    <row r="304" spans="1:8" s="2" customFormat="1" ht="17" customHeight="1">
      <c r="A304" s="32"/>
      <c r="B304" s="33"/>
      <c r="C304" s="215" t="s">
        <v>1</v>
      </c>
      <c r="D304" s="215" t="s">
        <v>648</v>
      </c>
      <c r="E304" s="17" t="s">
        <v>1</v>
      </c>
      <c r="F304" s="164">
        <v>0</v>
      </c>
      <c r="G304" s="32"/>
      <c r="H304" s="33"/>
    </row>
    <row r="305" spans="1:8" s="2" customFormat="1" ht="17" customHeight="1">
      <c r="A305" s="32"/>
      <c r="B305" s="33"/>
      <c r="C305" s="215" t="s">
        <v>1</v>
      </c>
      <c r="D305" s="215" t="s">
        <v>649</v>
      </c>
      <c r="E305" s="17" t="s">
        <v>1</v>
      </c>
      <c r="F305" s="164">
        <v>18.887</v>
      </c>
      <c r="G305" s="32"/>
      <c r="H305" s="33"/>
    </row>
    <row r="306" spans="1:8" s="2" customFormat="1" ht="17" customHeight="1">
      <c r="A306" s="32"/>
      <c r="B306" s="33"/>
      <c r="C306" s="215" t="s">
        <v>1</v>
      </c>
      <c r="D306" s="215" t="s">
        <v>650</v>
      </c>
      <c r="E306" s="17" t="s">
        <v>1</v>
      </c>
      <c r="F306" s="164">
        <v>-0.67500000000000004</v>
      </c>
      <c r="G306" s="32"/>
      <c r="H306" s="33"/>
    </row>
    <row r="307" spans="1:8" s="2" customFormat="1" ht="17" customHeight="1">
      <c r="A307" s="32"/>
      <c r="B307" s="33"/>
      <c r="C307" s="215" t="s">
        <v>1</v>
      </c>
      <c r="D307" s="215" t="s">
        <v>651</v>
      </c>
      <c r="E307" s="17" t="s">
        <v>1</v>
      </c>
      <c r="F307" s="164">
        <v>-0.45</v>
      </c>
      <c r="G307" s="32"/>
      <c r="H307" s="33"/>
    </row>
    <row r="308" spans="1:8" s="2" customFormat="1" ht="17" customHeight="1">
      <c r="A308" s="32"/>
      <c r="B308" s="33"/>
      <c r="C308" s="215" t="s">
        <v>161</v>
      </c>
      <c r="D308" s="215" t="s">
        <v>233</v>
      </c>
      <c r="E308" s="17" t="s">
        <v>1</v>
      </c>
      <c r="F308" s="164">
        <v>17.762</v>
      </c>
      <c r="G308" s="32"/>
      <c r="H308" s="33"/>
    </row>
    <row r="309" spans="1:8" s="2" customFormat="1" ht="17" customHeight="1">
      <c r="A309" s="32"/>
      <c r="B309" s="33"/>
      <c r="C309" s="216" t="s">
        <v>2149</v>
      </c>
      <c r="D309" s="32"/>
      <c r="E309" s="32"/>
      <c r="F309" s="32"/>
      <c r="G309" s="32"/>
      <c r="H309" s="33"/>
    </row>
    <row r="310" spans="1:8" s="2" customFormat="1" ht="24">
      <c r="A310" s="32"/>
      <c r="B310" s="33"/>
      <c r="C310" s="215" t="s">
        <v>645</v>
      </c>
      <c r="D310" s="215" t="s">
        <v>646</v>
      </c>
      <c r="E310" s="17" t="s">
        <v>216</v>
      </c>
      <c r="F310" s="164">
        <v>17.762</v>
      </c>
      <c r="G310" s="32"/>
      <c r="H310" s="33"/>
    </row>
    <row r="311" spans="1:8" s="2" customFormat="1" ht="17" customHeight="1">
      <c r="A311" s="32"/>
      <c r="B311" s="33"/>
      <c r="C311" s="215" t="s">
        <v>609</v>
      </c>
      <c r="D311" s="215" t="s">
        <v>610</v>
      </c>
      <c r="E311" s="17" t="s">
        <v>216</v>
      </c>
      <c r="F311" s="164">
        <v>17.762</v>
      </c>
      <c r="G311" s="32"/>
      <c r="H311" s="33"/>
    </row>
    <row r="312" spans="1:8" s="2" customFormat="1" ht="17" customHeight="1">
      <c r="A312" s="32"/>
      <c r="B312" s="33"/>
      <c r="C312" s="211" t="s">
        <v>159</v>
      </c>
      <c r="D312" s="212" t="s">
        <v>1</v>
      </c>
      <c r="E312" s="213" t="s">
        <v>1</v>
      </c>
      <c r="F312" s="214">
        <v>15.199</v>
      </c>
      <c r="G312" s="32"/>
      <c r="H312" s="33"/>
    </row>
    <row r="313" spans="1:8" s="2" customFormat="1" ht="17" customHeight="1">
      <c r="A313" s="32"/>
      <c r="B313" s="33"/>
      <c r="C313" s="215" t="s">
        <v>1</v>
      </c>
      <c r="D313" s="215" t="s">
        <v>656</v>
      </c>
      <c r="E313" s="17" t="s">
        <v>1</v>
      </c>
      <c r="F313" s="164">
        <v>0</v>
      </c>
      <c r="G313" s="32"/>
      <c r="H313" s="33"/>
    </row>
    <row r="314" spans="1:8" s="2" customFormat="1" ht="17" customHeight="1">
      <c r="A314" s="32"/>
      <c r="B314" s="33"/>
      <c r="C314" s="215" t="s">
        <v>1</v>
      </c>
      <c r="D314" s="215" t="s">
        <v>657</v>
      </c>
      <c r="E314" s="17" t="s">
        <v>1</v>
      </c>
      <c r="F314" s="164">
        <v>18.507999999999999</v>
      </c>
      <c r="G314" s="32"/>
      <c r="H314" s="33"/>
    </row>
    <row r="315" spans="1:8" s="2" customFormat="1" ht="17" customHeight="1">
      <c r="A315" s="32"/>
      <c r="B315" s="33"/>
      <c r="C315" s="215" t="s">
        <v>1</v>
      </c>
      <c r="D315" s="215" t="s">
        <v>658</v>
      </c>
      <c r="E315" s="17" t="s">
        <v>1</v>
      </c>
      <c r="F315" s="164">
        <v>-2.41</v>
      </c>
      <c r="G315" s="32"/>
      <c r="H315" s="33"/>
    </row>
    <row r="316" spans="1:8" s="2" customFormat="1" ht="17" customHeight="1">
      <c r="A316" s="32"/>
      <c r="B316" s="33"/>
      <c r="C316" s="215" t="s">
        <v>1</v>
      </c>
      <c r="D316" s="215" t="s">
        <v>659</v>
      </c>
      <c r="E316" s="17" t="s">
        <v>1</v>
      </c>
      <c r="F316" s="164">
        <v>-3.6150000000000002</v>
      </c>
      <c r="G316" s="32"/>
      <c r="H316" s="33"/>
    </row>
    <row r="317" spans="1:8" s="2" customFormat="1" ht="17" customHeight="1">
      <c r="A317" s="32"/>
      <c r="B317" s="33"/>
      <c r="C317" s="215" t="s">
        <v>1</v>
      </c>
      <c r="D317" s="215" t="s">
        <v>660</v>
      </c>
      <c r="E317" s="17" t="s">
        <v>1</v>
      </c>
      <c r="F317" s="164">
        <v>2.7160000000000002</v>
      </c>
      <c r="G317" s="32"/>
      <c r="H317" s="33"/>
    </row>
    <row r="318" spans="1:8" s="2" customFormat="1" ht="17" customHeight="1">
      <c r="A318" s="32"/>
      <c r="B318" s="33"/>
      <c r="C318" s="215" t="s">
        <v>159</v>
      </c>
      <c r="D318" s="215" t="s">
        <v>661</v>
      </c>
      <c r="E318" s="17" t="s">
        <v>1</v>
      </c>
      <c r="F318" s="164">
        <v>15.199</v>
      </c>
      <c r="G318" s="32"/>
      <c r="H318" s="33"/>
    </row>
    <row r="319" spans="1:8" s="2" customFormat="1" ht="17" customHeight="1">
      <c r="A319" s="32"/>
      <c r="B319" s="33"/>
      <c r="C319" s="216" t="s">
        <v>2149</v>
      </c>
      <c r="D319" s="32"/>
      <c r="E319" s="32"/>
      <c r="F319" s="32"/>
      <c r="G319" s="32"/>
      <c r="H319" s="33"/>
    </row>
    <row r="320" spans="1:8" s="2" customFormat="1" ht="17" customHeight="1">
      <c r="A320" s="32"/>
      <c r="B320" s="33"/>
      <c r="C320" s="215" t="s">
        <v>653</v>
      </c>
      <c r="D320" s="215" t="s">
        <v>654</v>
      </c>
      <c r="E320" s="17" t="s">
        <v>216</v>
      </c>
      <c r="F320" s="164">
        <v>15.199</v>
      </c>
      <c r="G320" s="32"/>
      <c r="H320" s="33"/>
    </row>
    <row r="321" spans="1:8" s="2" customFormat="1" ht="17" customHeight="1">
      <c r="A321" s="32"/>
      <c r="B321" s="33"/>
      <c r="C321" s="215" t="s">
        <v>604</v>
      </c>
      <c r="D321" s="215" t="s">
        <v>605</v>
      </c>
      <c r="E321" s="17" t="s">
        <v>216</v>
      </c>
      <c r="F321" s="164">
        <v>121.53700000000001</v>
      </c>
      <c r="G321" s="32"/>
      <c r="H321" s="33"/>
    </row>
    <row r="322" spans="1:8" s="2" customFormat="1" ht="17" customHeight="1">
      <c r="A322" s="32"/>
      <c r="B322" s="33"/>
      <c r="C322" s="215" t="s">
        <v>624</v>
      </c>
      <c r="D322" s="215" t="s">
        <v>625</v>
      </c>
      <c r="E322" s="17" t="s">
        <v>216</v>
      </c>
      <c r="F322" s="164">
        <v>94.956000000000003</v>
      </c>
      <c r="G322" s="32"/>
      <c r="H322" s="33"/>
    </row>
    <row r="323" spans="1:8" s="2" customFormat="1" ht="26.5" customHeight="1">
      <c r="A323" s="32"/>
      <c r="B323" s="33"/>
      <c r="C323" s="210" t="s">
        <v>2150</v>
      </c>
      <c r="D323" s="210" t="s">
        <v>105</v>
      </c>
      <c r="E323" s="32"/>
      <c r="F323" s="32"/>
      <c r="G323" s="32"/>
      <c r="H323" s="33"/>
    </row>
    <row r="324" spans="1:8" s="2" customFormat="1" ht="17" customHeight="1">
      <c r="A324" s="32"/>
      <c r="B324" s="33"/>
      <c r="C324" s="211" t="s">
        <v>107</v>
      </c>
      <c r="D324" s="212" t="s">
        <v>1</v>
      </c>
      <c r="E324" s="213" t="s">
        <v>1</v>
      </c>
      <c r="F324" s="214">
        <v>9.3119999999999994</v>
      </c>
      <c r="G324" s="32"/>
      <c r="H324" s="33"/>
    </row>
    <row r="325" spans="1:8" s="2" customFormat="1" ht="17" customHeight="1">
      <c r="A325" s="32"/>
      <c r="B325" s="33"/>
      <c r="C325" s="215" t="s">
        <v>107</v>
      </c>
      <c r="D325" s="215" t="s">
        <v>2066</v>
      </c>
      <c r="E325" s="17" t="s">
        <v>1</v>
      </c>
      <c r="F325" s="164">
        <v>9.3119999999999994</v>
      </c>
      <c r="G325" s="32"/>
      <c r="H325" s="33"/>
    </row>
    <row r="326" spans="1:8" s="2" customFormat="1" ht="17" customHeight="1">
      <c r="A326" s="32"/>
      <c r="B326" s="33"/>
      <c r="C326" s="216" t="s">
        <v>2149</v>
      </c>
      <c r="D326" s="32"/>
      <c r="E326" s="32"/>
      <c r="F326" s="32"/>
      <c r="G326" s="32"/>
      <c r="H326" s="33"/>
    </row>
    <row r="327" spans="1:8" s="2" customFormat="1" ht="17" customHeight="1">
      <c r="A327" s="32"/>
      <c r="B327" s="33"/>
      <c r="C327" s="215" t="s">
        <v>228</v>
      </c>
      <c r="D327" s="215" t="s">
        <v>229</v>
      </c>
      <c r="E327" s="17" t="s">
        <v>224</v>
      </c>
      <c r="F327" s="164">
        <v>9.3119999999999994</v>
      </c>
      <c r="G327" s="32"/>
      <c r="H327" s="33"/>
    </row>
    <row r="328" spans="1:8" s="2" customFormat="1" ht="24">
      <c r="A328" s="32"/>
      <c r="B328" s="33"/>
      <c r="C328" s="215" t="s">
        <v>260</v>
      </c>
      <c r="D328" s="215" t="s">
        <v>261</v>
      </c>
      <c r="E328" s="17" t="s">
        <v>224</v>
      </c>
      <c r="F328" s="164">
        <v>10.512</v>
      </c>
      <c r="G328" s="32"/>
      <c r="H328" s="33"/>
    </row>
    <row r="329" spans="1:8" s="2" customFormat="1" ht="24">
      <c r="A329" s="32"/>
      <c r="B329" s="33"/>
      <c r="C329" s="215" t="s">
        <v>265</v>
      </c>
      <c r="D329" s="215" t="s">
        <v>266</v>
      </c>
      <c r="E329" s="17" t="s">
        <v>224</v>
      </c>
      <c r="F329" s="164">
        <v>126.14400000000001</v>
      </c>
      <c r="G329" s="32"/>
      <c r="H329" s="33"/>
    </row>
    <row r="330" spans="1:8" s="2" customFormat="1" ht="17" customHeight="1">
      <c r="A330" s="32"/>
      <c r="B330" s="33"/>
      <c r="C330" s="215" t="s">
        <v>274</v>
      </c>
      <c r="D330" s="215" t="s">
        <v>275</v>
      </c>
      <c r="E330" s="17" t="s">
        <v>276</v>
      </c>
      <c r="F330" s="164">
        <v>17.344999999999999</v>
      </c>
      <c r="G330" s="32"/>
      <c r="H330" s="33"/>
    </row>
    <row r="331" spans="1:8" s="2" customFormat="1" ht="17" customHeight="1">
      <c r="A331" s="32"/>
      <c r="B331" s="33"/>
      <c r="C331" s="211" t="s">
        <v>109</v>
      </c>
      <c r="D331" s="212" t="s">
        <v>1</v>
      </c>
      <c r="E331" s="213" t="s">
        <v>1</v>
      </c>
      <c r="F331" s="214">
        <v>1.2</v>
      </c>
      <c r="G331" s="32"/>
      <c r="H331" s="33"/>
    </row>
    <row r="332" spans="1:8" s="2" customFormat="1" ht="17" customHeight="1">
      <c r="A332" s="32"/>
      <c r="B332" s="33"/>
      <c r="C332" s="215" t="s">
        <v>1</v>
      </c>
      <c r="D332" s="215" t="s">
        <v>2068</v>
      </c>
      <c r="E332" s="17" t="s">
        <v>1</v>
      </c>
      <c r="F332" s="164">
        <v>1.2</v>
      </c>
      <c r="G332" s="32"/>
      <c r="H332" s="33"/>
    </row>
    <row r="333" spans="1:8" s="2" customFormat="1" ht="17" customHeight="1">
      <c r="A333" s="32"/>
      <c r="B333" s="33"/>
      <c r="C333" s="215" t="s">
        <v>109</v>
      </c>
      <c r="D333" s="215" t="s">
        <v>233</v>
      </c>
      <c r="E333" s="17" t="s">
        <v>1</v>
      </c>
      <c r="F333" s="164">
        <v>1.2</v>
      </c>
      <c r="G333" s="32"/>
      <c r="H333" s="33"/>
    </row>
    <row r="334" spans="1:8" s="2" customFormat="1" ht="17" customHeight="1">
      <c r="A334" s="32"/>
      <c r="B334" s="33"/>
      <c r="C334" s="216" t="s">
        <v>2149</v>
      </c>
      <c r="D334" s="32"/>
      <c r="E334" s="32"/>
      <c r="F334" s="32"/>
      <c r="G334" s="32"/>
      <c r="H334" s="33"/>
    </row>
    <row r="335" spans="1:8" s="2" customFormat="1" ht="17" customHeight="1">
      <c r="A335" s="32"/>
      <c r="B335" s="33"/>
      <c r="C335" s="215" t="s">
        <v>234</v>
      </c>
      <c r="D335" s="215" t="s">
        <v>235</v>
      </c>
      <c r="E335" s="17" t="s">
        <v>224</v>
      </c>
      <c r="F335" s="164">
        <v>1.2</v>
      </c>
      <c r="G335" s="32"/>
      <c r="H335" s="33"/>
    </row>
    <row r="336" spans="1:8" s="2" customFormat="1" ht="24">
      <c r="A336" s="32"/>
      <c r="B336" s="33"/>
      <c r="C336" s="215" t="s">
        <v>260</v>
      </c>
      <c r="D336" s="215" t="s">
        <v>261</v>
      </c>
      <c r="E336" s="17" t="s">
        <v>224</v>
      </c>
      <c r="F336" s="164">
        <v>10.512</v>
      </c>
      <c r="G336" s="32"/>
      <c r="H336" s="33"/>
    </row>
    <row r="337" spans="1:8" s="2" customFormat="1" ht="24">
      <c r="A337" s="32"/>
      <c r="B337" s="33"/>
      <c r="C337" s="215" t="s">
        <v>265</v>
      </c>
      <c r="D337" s="215" t="s">
        <v>266</v>
      </c>
      <c r="E337" s="17" t="s">
        <v>224</v>
      </c>
      <c r="F337" s="164">
        <v>126.14400000000001</v>
      </c>
      <c r="G337" s="32"/>
      <c r="H337" s="33"/>
    </row>
    <row r="338" spans="1:8" s="2" customFormat="1" ht="17" customHeight="1">
      <c r="A338" s="32"/>
      <c r="B338" s="33"/>
      <c r="C338" s="215" t="s">
        <v>274</v>
      </c>
      <c r="D338" s="215" t="s">
        <v>275</v>
      </c>
      <c r="E338" s="17" t="s">
        <v>276</v>
      </c>
      <c r="F338" s="164">
        <v>17.344999999999999</v>
      </c>
      <c r="G338" s="32"/>
      <c r="H338" s="33"/>
    </row>
    <row r="339" spans="1:8" s="2" customFormat="1" ht="17" customHeight="1">
      <c r="A339" s="32"/>
      <c r="B339" s="33"/>
      <c r="C339" s="211" t="s">
        <v>2058</v>
      </c>
      <c r="D339" s="212" t="s">
        <v>1</v>
      </c>
      <c r="E339" s="213" t="s">
        <v>1</v>
      </c>
      <c r="F339" s="214">
        <v>109.27</v>
      </c>
      <c r="G339" s="32"/>
      <c r="H339" s="33"/>
    </row>
    <row r="340" spans="1:8" s="2" customFormat="1" ht="17" customHeight="1">
      <c r="A340" s="32"/>
      <c r="B340" s="33"/>
      <c r="C340" s="215" t="s">
        <v>1</v>
      </c>
      <c r="D340" s="215" t="s">
        <v>2118</v>
      </c>
      <c r="E340" s="17" t="s">
        <v>1</v>
      </c>
      <c r="F340" s="164">
        <v>83.11</v>
      </c>
      <c r="G340" s="32"/>
      <c r="H340" s="33"/>
    </row>
    <row r="341" spans="1:8" s="2" customFormat="1" ht="17" customHeight="1">
      <c r="A341" s="32"/>
      <c r="B341" s="33"/>
      <c r="C341" s="215" t="s">
        <v>1</v>
      </c>
      <c r="D341" s="215" t="s">
        <v>2119</v>
      </c>
      <c r="E341" s="17" t="s">
        <v>1</v>
      </c>
      <c r="F341" s="164">
        <v>26.16</v>
      </c>
      <c r="G341" s="32"/>
      <c r="H341" s="33"/>
    </row>
    <row r="342" spans="1:8" s="2" customFormat="1" ht="17" customHeight="1">
      <c r="A342" s="32"/>
      <c r="B342" s="33"/>
      <c r="C342" s="215" t="s">
        <v>2058</v>
      </c>
      <c r="D342" s="215" t="s">
        <v>233</v>
      </c>
      <c r="E342" s="17" t="s">
        <v>1</v>
      </c>
      <c r="F342" s="164">
        <v>109.27</v>
      </c>
      <c r="G342" s="32"/>
      <c r="H342" s="33"/>
    </row>
    <row r="343" spans="1:8" s="2" customFormat="1" ht="17" customHeight="1">
      <c r="A343" s="32"/>
      <c r="B343" s="33"/>
      <c r="C343" s="216" t="s">
        <v>2149</v>
      </c>
      <c r="D343" s="32"/>
      <c r="E343" s="32"/>
      <c r="F343" s="32"/>
      <c r="G343" s="32"/>
      <c r="H343" s="33"/>
    </row>
    <row r="344" spans="1:8" s="2" customFormat="1" ht="24">
      <c r="A344" s="32"/>
      <c r="B344" s="33"/>
      <c r="C344" s="215" t="s">
        <v>2115</v>
      </c>
      <c r="D344" s="215" t="s">
        <v>2116</v>
      </c>
      <c r="E344" s="17" t="s">
        <v>582</v>
      </c>
      <c r="F344" s="164">
        <v>109.27</v>
      </c>
      <c r="G344" s="32"/>
      <c r="H344" s="33"/>
    </row>
    <row r="345" spans="1:8" s="2" customFormat="1" ht="17" customHeight="1">
      <c r="A345" s="32"/>
      <c r="B345" s="33"/>
      <c r="C345" s="215" t="s">
        <v>2120</v>
      </c>
      <c r="D345" s="215" t="s">
        <v>2121</v>
      </c>
      <c r="E345" s="17" t="s">
        <v>135</v>
      </c>
      <c r="F345" s="164">
        <v>110.363</v>
      </c>
      <c r="G345" s="32"/>
      <c r="H345" s="33"/>
    </row>
    <row r="346" spans="1:8" s="2" customFormat="1" ht="17" customHeight="1">
      <c r="A346" s="32"/>
      <c r="B346" s="33"/>
      <c r="C346" s="211" t="s">
        <v>2056</v>
      </c>
      <c r="D346" s="212" t="s">
        <v>1</v>
      </c>
      <c r="E346" s="213" t="s">
        <v>1</v>
      </c>
      <c r="F346" s="214">
        <v>15.49</v>
      </c>
      <c r="G346" s="32"/>
      <c r="H346" s="33"/>
    </row>
    <row r="347" spans="1:8" s="2" customFormat="1" ht="17" customHeight="1">
      <c r="A347" s="32"/>
      <c r="B347" s="33"/>
      <c r="C347" s="215" t="s">
        <v>1</v>
      </c>
      <c r="D347" s="215" t="s">
        <v>2096</v>
      </c>
      <c r="E347" s="17" t="s">
        <v>1</v>
      </c>
      <c r="F347" s="164">
        <v>0</v>
      </c>
      <c r="G347" s="32"/>
      <c r="H347" s="33"/>
    </row>
    <row r="348" spans="1:8" s="2" customFormat="1" ht="17" customHeight="1">
      <c r="A348" s="32"/>
      <c r="B348" s="33"/>
      <c r="C348" s="215" t="s">
        <v>2056</v>
      </c>
      <c r="D348" s="215" t="s">
        <v>2097</v>
      </c>
      <c r="E348" s="17" t="s">
        <v>1</v>
      </c>
      <c r="F348" s="164">
        <v>15.49</v>
      </c>
      <c r="G348" s="32"/>
      <c r="H348" s="33"/>
    </row>
    <row r="349" spans="1:8" s="2" customFormat="1" ht="17" customHeight="1">
      <c r="A349" s="32"/>
      <c r="B349" s="33"/>
      <c r="C349" s="216" t="s">
        <v>2149</v>
      </c>
      <c r="D349" s="32"/>
      <c r="E349" s="32"/>
      <c r="F349" s="32"/>
      <c r="G349" s="32"/>
      <c r="H349" s="33"/>
    </row>
    <row r="350" spans="1:8" s="2" customFormat="1" ht="17" customHeight="1">
      <c r="A350" s="32"/>
      <c r="B350" s="33"/>
      <c r="C350" s="215" t="s">
        <v>2093</v>
      </c>
      <c r="D350" s="215" t="s">
        <v>2094</v>
      </c>
      <c r="E350" s="17" t="s">
        <v>224</v>
      </c>
      <c r="F350" s="164">
        <v>1.5489999999999999</v>
      </c>
      <c r="G350" s="32"/>
      <c r="H350" s="33"/>
    </row>
    <row r="351" spans="1:8" s="2" customFormat="1" ht="17" customHeight="1">
      <c r="A351" s="32"/>
      <c r="B351" s="33"/>
      <c r="C351" s="215" t="s">
        <v>2082</v>
      </c>
      <c r="D351" s="215" t="s">
        <v>2083</v>
      </c>
      <c r="E351" s="17" t="s">
        <v>216</v>
      </c>
      <c r="F351" s="164">
        <v>15.49</v>
      </c>
      <c r="G351" s="32"/>
      <c r="H351" s="33"/>
    </row>
    <row r="352" spans="1:8" s="2" customFormat="1" ht="17" customHeight="1">
      <c r="A352" s="32"/>
      <c r="B352" s="33"/>
      <c r="C352" s="215" t="s">
        <v>2099</v>
      </c>
      <c r="D352" s="215" t="s">
        <v>2100</v>
      </c>
      <c r="E352" s="17" t="s">
        <v>224</v>
      </c>
      <c r="F352" s="164">
        <v>1.5489999999999999</v>
      </c>
      <c r="G352" s="32"/>
      <c r="H352" s="33"/>
    </row>
    <row r="353" spans="1:8" s="2" customFormat="1" ht="17" customHeight="1">
      <c r="A353" s="32"/>
      <c r="B353" s="33"/>
      <c r="C353" s="211" t="s">
        <v>2054</v>
      </c>
      <c r="D353" s="212" t="s">
        <v>1</v>
      </c>
      <c r="E353" s="213" t="s">
        <v>1</v>
      </c>
      <c r="F353" s="214">
        <v>62.08</v>
      </c>
      <c r="G353" s="32"/>
      <c r="H353" s="33"/>
    </row>
    <row r="354" spans="1:8" s="2" customFormat="1" ht="17" customHeight="1">
      <c r="A354" s="32"/>
      <c r="B354" s="33"/>
      <c r="C354" s="215" t="s">
        <v>2054</v>
      </c>
      <c r="D354" s="215" t="s">
        <v>2088</v>
      </c>
      <c r="E354" s="17" t="s">
        <v>1</v>
      </c>
      <c r="F354" s="164">
        <v>62.08</v>
      </c>
      <c r="G354" s="32"/>
      <c r="H354" s="33"/>
    </row>
    <row r="355" spans="1:8" s="2" customFormat="1" ht="17" customHeight="1">
      <c r="A355" s="32"/>
      <c r="B355" s="33"/>
      <c r="C355" s="216" t="s">
        <v>2149</v>
      </c>
      <c r="D355" s="32"/>
      <c r="E355" s="32"/>
      <c r="F355" s="32"/>
      <c r="G355" s="32"/>
      <c r="H355" s="33"/>
    </row>
    <row r="356" spans="1:8" s="2" customFormat="1" ht="24">
      <c r="A356" s="32"/>
      <c r="B356" s="33"/>
      <c r="C356" s="215" t="s">
        <v>2085</v>
      </c>
      <c r="D356" s="215" t="s">
        <v>2086</v>
      </c>
      <c r="E356" s="17" t="s">
        <v>216</v>
      </c>
      <c r="F356" s="164">
        <v>62.08</v>
      </c>
      <c r="G356" s="32"/>
      <c r="H356" s="33"/>
    </row>
    <row r="357" spans="1:8" s="2" customFormat="1" ht="24">
      <c r="A357" s="32"/>
      <c r="B357" s="33"/>
      <c r="C357" s="215" t="s">
        <v>2076</v>
      </c>
      <c r="D357" s="215" t="s">
        <v>2077</v>
      </c>
      <c r="E357" s="17" t="s">
        <v>216</v>
      </c>
      <c r="F357" s="164">
        <v>62.08</v>
      </c>
      <c r="G357" s="32"/>
      <c r="H357" s="33"/>
    </row>
    <row r="358" spans="1:8" s="2" customFormat="1" ht="24">
      <c r="A358" s="32"/>
      <c r="B358" s="33"/>
      <c r="C358" s="215" t="s">
        <v>2079</v>
      </c>
      <c r="D358" s="215" t="s">
        <v>2080</v>
      </c>
      <c r="E358" s="17" t="s">
        <v>216</v>
      </c>
      <c r="F358" s="164">
        <v>62.08</v>
      </c>
      <c r="G358" s="32"/>
      <c r="H358" s="33"/>
    </row>
    <row r="359" spans="1:8" s="2" customFormat="1" ht="7.25" customHeight="1">
      <c r="A359" s="32"/>
      <c r="B359" s="47"/>
      <c r="C359" s="48"/>
      <c r="D359" s="48"/>
      <c r="E359" s="48"/>
      <c r="F359" s="48"/>
      <c r="G359" s="48"/>
      <c r="H359" s="33"/>
    </row>
    <row r="360" spans="1:8" s="2" customFormat="1">
      <c r="A360" s="32"/>
      <c r="B360" s="32"/>
      <c r="C360" s="32"/>
      <c r="D360" s="32"/>
      <c r="E360" s="32"/>
      <c r="F360" s="32"/>
      <c r="G360" s="32"/>
      <c r="H360" s="32"/>
    </row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001 - Architektúra, stave...</vt:lpstr>
      <vt:lpstr>002 - Vykurovanie</vt:lpstr>
      <vt:lpstr>003 - Zdravotechnika</vt:lpstr>
      <vt:lpstr>004 - Elektroinštalácia</vt:lpstr>
      <vt:lpstr>005 - Vzduchotechnika</vt:lpstr>
      <vt:lpstr>SO 02 - Spevnené plochy</vt:lpstr>
      <vt:lpstr>Zoznam figúr</vt:lpstr>
      <vt:lpstr>'001 - Architektúra, stave...'!Názvy_tlače</vt:lpstr>
      <vt:lpstr>'002 - Vykurovanie'!Názvy_tlače</vt:lpstr>
      <vt:lpstr>'003 - Zdravotechnika'!Názvy_tlače</vt:lpstr>
      <vt:lpstr>'004 - Elektroinštalácia'!Názvy_tlače</vt:lpstr>
      <vt:lpstr>'005 - Vzduchotechnika'!Názvy_tlače</vt:lpstr>
      <vt:lpstr>'Rekapitulácia stavby'!Názvy_tlače</vt:lpstr>
      <vt:lpstr>'SO 02 - Spevnené plochy'!Názvy_tlače</vt:lpstr>
      <vt:lpstr>'Zoznam figúr'!Názvy_tlače</vt:lpstr>
      <vt:lpstr>'001 - Architektúra, stave...'!Oblasť_tlače</vt:lpstr>
      <vt:lpstr>'002 - Vykurovanie'!Oblasť_tlače</vt:lpstr>
      <vt:lpstr>'003 - Zdravotechnika'!Oblasť_tlače</vt:lpstr>
      <vt:lpstr>'004 - Elektroinštalácia'!Oblasť_tlače</vt:lpstr>
      <vt:lpstr>'005 - Vzduchotechnika'!Oblasť_tlače</vt:lpstr>
      <vt:lpstr>'Rekapitulácia stavby'!Oblasť_tlače</vt:lpstr>
      <vt:lpstr>'SO 02 - Spevnené plochy'!Oblasť_tlače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DESKTOP-FHBU5EG\Arteco</dc:creator>
  <cp:lastModifiedBy>Andrej Zelenák</cp:lastModifiedBy>
  <dcterms:created xsi:type="dcterms:W3CDTF">2020-10-27T07:13:40Z</dcterms:created>
  <dcterms:modified xsi:type="dcterms:W3CDTF">2021-08-17T13:12:19Z</dcterms:modified>
</cp:coreProperties>
</file>