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sp\Documents\FNTN-2019\2019-PZ-02-Prístavba onkológie\Vysvetľovanie SP\vysvetlenie 4,5, 6\"/>
    </mc:Choice>
  </mc:AlternateContent>
  <bookViews>
    <workbookView xWindow="0" yWindow="0" windowWidth="10920" windowHeight="11370" activeTab="1"/>
  </bookViews>
  <sheets>
    <sheet name="Rekapitulácia stavby" sheetId="1" r:id="rId1"/>
    <sheet name="1 - SO 02 Prístavba pavil..." sheetId="2" r:id="rId2"/>
    <sheet name="2 - SO 02-3 - Rekonštrukc..." sheetId="3" r:id="rId3"/>
    <sheet name="3 - SO03 Preložka VN" sheetId="4" r:id="rId4"/>
    <sheet name="4 - SO04 Prípojka NN" sheetId="5" r:id="rId5"/>
    <sheet name="5 - SO05 Búracie práce" sheetId="6" r:id="rId6"/>
    <sheet name="6 - SO06 Spevnené plochy" sheetId="7" r:id="rId7"/>
    <sheet name="7 - SO07 Sadové úpravy" sheetId="8" r:id="rId8"/>
  </sheets>
  <definedNames>
    <definedName name="_xlnm._FilterDatabase" localSheetId="1" hidden="1">'1 - SO 02 Prístavba pavil...'!$C$143:$K$1675</definedName>
    <definedName name="_xlnm._FilterDatabase" localSheetId="2" hidden="1">'2 - SO 02-3 - Rekonštrukc...'!$C$117:$K$125</definedName>
    <definedName name="_xlnm._FilterDatabase" localSheetId="3" hidden="1">'3 - SO03 Preložka VN'!$C$117:$K$138</definedName>
    <definedName name="_xlnm._FilterDatabase" localSheetId="4" hidden="1">'4 - SO04 Prípojka NN'!$C$117:$K$146</definedName>
    <definedName name="_xlnm._FilterDatabase" localSheetId="5" hidden="1">'5 - SO05 Búracie práce'!$C$118:$K$146</definedName>
    <definedName name="_xlnm._FilterDatabase" localSheetId="6" hidden="1">'6 - SO06 Spevnené plochy'!$C$121:$K$141</definedName>
    <definedName name="_xlnm._FilterDatabase" localSheetId="7" hidden="1">'7 - SO07 Sadové úpravy'!$C$121:$K$175</definedName>
    <definedName name="_xlnm.Print_Titles" localSheetId="1">'1 - SO 02 Prístavba pavil...'!$143:$143</definedName>
    <definedName name="_xlnm.Print_Titles" localSheetId="2">'2 - SO 02-3 - Rekonštrukc...'!$117:$117</definedName>
    <definedName name="_xlnm.Print_Titles" localSheetId="3">'3 - SO03 Preložka VN'!$117:$117</definedName>
    <definedName name="_xlnm.Print_Titles" localSheetId="4">'4 - SO04 Prípojka NN'!$117:$117</definedName>
    <definedName name="_xlnm.Print_Titles" localSheetId="5">'5 - SO05 Búracie práce'!$118:$118</definedName>
    <definedName name="_xlnm.Print_Titles" localSheetId="6">'6 - SO06 Spevnené plochy'!$121:$121</definedName>
    <definedName name="_xlnm.Print_Titles" localSheetId="7">'7 - SO07 Sadové úpravy'!$121:$121</definedName>
    <definedName name="_xlnm.Print_Titles" localSheetId="0">'Rekapitulácia stavby'!$92:$92</definedName>
    <definedName name="_xlnm.Print_Area" localSheetId="1">'1 - SO 02 Prístavba pavil...'!$C$4:$J$76,'1 - SO 02 Prístavba pavil...'!$C$82:$J$125,'1 - SO 02 Prístavba pavil...'!$C$131:$K$1675</definedName>
    <definedName name="_xlnm.Print_Area" localSheetId="2">'2 - SO 02-3 - Rekonštrukc...'!$C$4:$J$76,'2 - SO 02-3 - Rekonštrukc...'!$C$82:$J$99,'2 - SO 02-3 - Rekonštrukc...'!$C$105:$K$125</definedName>
    <definedName name="_xlnm.Print_Area" localSheetId="3">'3 - SO03 Preložka VN'!$C$4:$J$76,'3 - SO03 Preložka VN'!$C$82:$J$99,'3 - SO03 Preložka VN'!$C$105:$K$138</definedName>
    <definedName name="_xlnm.Print_Area" localSheetId="4">'4 - SO04 Prípojka NN'!$C$4:$J$76,'4 - SO04 Prípojka NN'!$C$82:$J$99,'4 - SO04 Prípojka NN'!$C$105:$K$146</definedName>
    <definedName name="_xlnm.Print_Area" localSheetId="5">'5 - SO05 Búracie práce'!$C$4:$J$76,'5 - SO05 Búracie práce'!$C$82:$J$100,'5 - SO05 Búracie práce'!$C$106:$K$146</definedName>
    <definedName name="_xlnm.Print_Area" localSheetId="6">'6 - SO06 Spevnené plochy'!$C$4:$J$76,'6 - SO06 Spevnené plochy'!$C$82:$J$103,'6 - SO06 Spevnené plochy'!$C$109:$K$141</definedName>
    <definedName name="_xlnm.Print_Area" localSheetId="7">'7 - SO07 Sadové úpravy'!$C$4:$J$76,'7 - SO07 Sadové úpravy'!$C$82:$J$103,'7 - SO07 Sadové úpravy'!$C$109:$K$175</definedName>
    <definedName name="_xlnm.Print_Area" localSheetId="0">'Rekapitulácia stavby'!$D$4:$AO$76,'Rekapitulácia stavby'!$C$82:$AQ$102</definedName>
  </definedNames>
  <calcPr calcId="162913"/>
</workbook>
</file>

<file path=xl/calcChain.xml><?xml version="1.0" encoding="utf-8"?>
<calcChain xmlns="http://schemas.openxmlformats.org/spreadsheetml/2006/main">
  <c r="J37" i="8" l="1"/>
  <c r="J36" i="8"/>
  <c r="AY101" i="1" s="1"/>
  <c r="J35" i="8"/>
  <c r="AX101" i="1" s="1"/>
  <c r="BI175" i="8"/>
  <c r="BH175" i="8"/>
  <c r="BG175" i="8"/>
  <c r="BE175" i="8"/>
  <c r="T175" i="8"/>
  <c r="R175" i="8"/>
  <c r="P175" i="8"/>
  <c r="BK175" i="8"/>
  <c r="J175" i="8"/>
  <c r="BF175" i="8"/>
  <c r="BI174" i="8"/>
  <c r="BH174" i="8"/>
  <c r="BG174" i="8"/>
  <c r="BE174" i="8"/>
  <c r="T174" i="8"/>
  <c r="R174" i="8"/>
  <c r="P174" i="8"/>
  <c r="BK174" i="8"/>
  <c r="J174" i="8"/>
  <c r="BF174" i="8"/>
  <c r="BI173" i="8"/>
  <c r="BH173" i="8"/>
  <c r="BG173" i="8"/>
  <c r="BE173" i="8"/>
  <c r="T173" i="8"/>
  <c r="R173" i="8"/>
  <c r="P173" i="8"/>
  <c r="BK173" i="8"/>
  <c r="J173" i="8"/>
  <c r="BF173" i="8"/>
  <c r="BI172" i="8"/>
  <c r="BH172" i="8"/>
  <c r="BG172" i="8"/>
  <c r="BE172" i="8"/>
  <c r="T172" i="8"/>
  <c r="R172" i="8"/>
  <c r="P172" i="8"/>
  <c r="BK172" i="8"/>
  <c r="J172" i="8"/>
  <c r="BF172" i="8"/>
  <c r="BI171" i="8"/>
  <c r="BH171" i="8"/>
  <c r="BG171" i="8"/>
  <c r="BE171" i="8"/>
  <c r="T171" i="8"/>
  <c r="R171" i="8"/>
  <c r="P171" i="8"/>
  <c r="BK171" i="8"/>
  <c r="J171" i="8"/>
  <c r="BF171" i="8"/>
  <c r="BI170" i="8"/>
  <c r="BH170" i="8"/>
  <c r="BG170" i="8"/>
  <c r="BE170" i="8"/>
  <c r="T170" i="8"/>
  <c r="R170" i="8"/>
  <c r="P170" i="8"/>
  <c r="BK170" i="8"/>
  <c r="J170" i="8"/>
  <c r="BF170" i="8"/>
  <c r="BI169" i="8"/>
  <c r="BH169" i="8"/>
  <c r="BG169" i="8"/>
  <c r="BE169" i="8"/>
  <c r="T169" i="8"/>
  <c r="R169" i="8"/>
  <c r="P169" i="8"/>
  <c r="BK169" i="8"/>
  <c r="J169" i="8"/>
  <c r="BF169" i="8"/>
  <c r="BI168" i="8"/>
  <c r="BH168" i="8"/>
  <c r="BG168" i="8"/>
  <c r="BE168" i="8"/>
  <c r="T168" i="8"/>
  <c r="R168" i="8"/>
  <c r="P168" i="8"/>
  <c r="BK168" i="8"/>
  <c r="J168" i="8"/>
  <c r="BF168" i="8"/>
  <c r="BI167" i="8"/>
  <c r="BH167" i="8"/>
  <c r="BG167" i="8"/>
  <c r="BE167" i="8"/>
  <c r="T167" i="8"/>
  <c r="T166" i="8"/>
  <c r="R167" i="8"/>
  <c r="R166" i="8"/>
  <c r="P167" i="8"/>
  <c r="P166" i="8"/>
  <c r="BK167" i="8"/>
  <c r="BK166" i="8"/>
  <c r="J166" i="8" s="1"/>
  <c r="J102" i="8" s="1"/>
  <c r="J167" i="8"/>
  <c r="BF167" i="8" s="1"/>
  <c r="BI165" i="8"/>
  <c r="BH165" i="8"/>
  <c r="BG165" i="8"/>
  <c r="BE165" i="8"/>
  <c r="T165" i="8"/>
  <c r="R165" i="8"/>
  <c r="P165" i="8"/>
  <c r="BK165" i="8"/>
  <c r="J165" i="8"/>
  <c r="BF165" i="8"/>
  <c r="BI164" i="8"/>
  <c r="BH164" i="8"/>
  <c r="BG164" i="8"/>
  <c r="BE164" i="8"/>
  <c r="T164" i="8"/>
  <c r="R164" i="8"/>
  <c r="P164" i="8"/>
  <c r="BK164" i="8"/>
  <c r="J164" i="8"/>
  <c r="BF164" i="8"/>
  <c r="BI163" i="8"/>
  <c r="BH163" i="8"/>
  <c r="BG163" i="8"/>
  <c r="BE163" i="8"/>
  <c r="T163" i="8"/>
  <c r="R163" i="8"/>
  <c r="P163" i="8"/>
  <c r="BK163" i="8"/>
  <c r="J163" i="8"/>
  <c r="BF163" i="8"/>
  <c r="BI162" i="8"/>
  <c r="BH162" i="8"/>
  <c r="BG162" i="8"/>
  <c r="BE162" i="8"/>
  <c r="T162" i="8"/>
  <c r="R162" i="8"/>
  <c r="P162" i="8"/>
  <c r="BK162" i="8"/>
  <c r="J162" i="8"/>
  <c r="BF162" i="8"/>
  <c r="BI161" i="8"/>
  <c r="BH161" i="8"/>
  <c r="BG161" i="8"/>
  <c r="BE161" i="8"/>
  <c r="T161" i="8"/>
  <c r="R161" i="8"/>
  <c r="P161" i="8"/>
  <c r="BK161" i="8"/>
  <c r="J161" i="8"/>
  <c r="BF161" i="8"/>
  <c r="BI160" i="8"/>
  <c r="BH160" i="8"/>
  <c r="BG160" i="8"/>
  <c r="BE160" i="8"/>
  <c r="T160" i="8"/>
  <c r="R160" i="8"/>
  <c r="P160" i="8"/>
  <c r="BK160" i="8"/>
  <c r="J160" i="8"/>
  <c r="BF160" i="8"/>
  <c r="BI159" i="8"/>
  <c r="BH159" i="8"/>
  <c r="BG159" i="8"/>
  <c r="BE159" i="8"/>
  <c r="T159" i="8"/>
  <c r="R159" i="8"/>
  <c r="P159" i="8"/>
  <c r="BK159" i="8"/>
  <c r="J159" i="8"/>
  <c r="BF159" i="8"/>
  <c r="BI158" i="8"/>
  <c r="BH158" i="8"/>
  <c r="BG158" i="8"/>
  <c r="BE158" i="8"/>
  <c r="T158" i="8"/>
  <c r="R158" i="8"/>
  <c r="P158" i="8"/>
  <c r="BK158" i="8"/>
  <c r="J158" i="8"/>
  <c r="BF158" i="8"/>
  <c r="BI157" i="8"/>
  <c r="BH157" i="8"/>
  <c r="BG157" i="8"/>
  <c r="BE157" i="8"/>
  <c r="T157" i="8"/>
  <c r="R157" i="8"/>
  <c r="P157" i="8"/>
  <c r="BK157" i="8"/>
  <c r="J157" i="8"/>
  <c r="BF157" i="8"/>
  <c r="BI156" i="8"/>
  <c r="BH156" i="8"/>
  <c r="BG156" i="8"/>
  <c r="BE156" i="8"/>
  <c r="T156" i="8"/>
  <c r="R156" i="8"/>
  <c r="P156" i="8"/>
  <c r="BK156" i="8"/>
  <c r="J156" i="8"/>
  <c r="BF156" i="8"/>
  <c r="BI155" i="8"/>
  <c r="BH155" i="8"/>
  <c r="BG155" i="8"/>
  <c r="BE155" i="8"/>
  <c r="T155" i="8"/>
  <c r="T154" i="8"/>
  <c r="R155" i="8"/>
  <c r="R154" i="8"/>
  <c r="P155" i="8"/>
  <c r="P154" i="8"/>
  <c r="BK155" i="8"/>
  <c r="BK154" i="8"/>
  <c r="J154" i="8" s="1"/>
  <c r="J101" i="8" s="1"/>
  <c r="J155" i="8"/>
  <c r="BF155" i="8" s="1"/>
  <c r="BI153" i="8"/>
  <c r="BH153" i="8"/>
  <c r="BG153" i="8"/>
  <c r="BE153" i="8"/>
  <c r="T153" i="8"/>
  <c r="R153" i="8"/>
  <c r="P153" i="8"/>
  <c r="BK153" i="8"/>
  <c r="J153" i="8"/>
  <c r="BF153" i="8"/>
  <c r="BI152" i="8"/>
  <c r="BH152" i="8"/>
  <c r="BG152" i="8"/>
  <c r="BE152" i="8"/>
  <c r="T152" i="8"/>
  <c r="R152" i="8"/>
  <c r="P152" i="8"/>
  <c r="BK152" i="8"/>
  <c r="J152" i="8"/>
  <c r="BF152" i="8"/>
  <c r="BI151" i="8"/>
  <c r="BH151" i="8"/>
  <c r="BG151" i="8"/>
  <c r="BE151" i="8"/>
  <c r="T151" i="8"/>
  <c r="R151" i="8"/>
  <c r="P151" i="8"/>
  <c r="BK151" i="8"/>
  <c r="J151" i="8"/>
  <c r="BF151" i="8"/>
  <c r="BI150" i="8"/>
  <c r="BH150" i="8"/>
  <c r="BG150" i="8"/>
  <c r="BE150" i="8"/>
  <c r="T150" i="8"/>
  <c r="R150" i="8"/>
  <c r="P150" i="8"/>
  <c r="BK150" i="8"/>
  <c r="J150" i="8"/>
  <c r="BF150" i="8"/>
  <c r="BI149" i="8"/>
  <c r="BH149" i="8"/>
  <c r="BG149" i="8"/>
  <c r="BE149" i="8"/>
  <c r="T149" i="8"/>
  <c r="R149" i="8"/>
  <c r="P149" i="8"/>
  <c r="BK149" i="8"/>
  <c r="J149" i="8"/>
  <c r="BF149" i="8"/>
  <c r="BI148" i="8"/>
  <c r="BH148" i="8"/>
  <c r="BG148" i="8"/>
  <c r="BE148" i="8"/>
  <c r="T148" i="8"/>
  <c r="R148" i="8"/>
  <c r="P148" i="8"/>
  <c r="BK148" i="8"/>
  <c r="J148" i="8"/>
  <c r="BF148" i="8"/>
  <c r="BI147" i="8"/>
  <c r="BH147" i="8"/>
  <c r="BG147" i="8"/>
  <c r="BE147" i="8"/>
  <c r="T147" i="8"/>
  <c r="R147" i="8"/>
  <c r="P147" i="8"/>
  <c r="BK147" i="8"/>
  <c r="J147" i="8"/>
  <c r="BF147" i="8"/>
  <c r="BI146" i="8"/>
  <c r="BH146" i="8"/>
  <c r="BG146" i="8"/>
  <c r="BE146" i="8"/>
  <c r="T146" i="8"/>
  <c r="R146" i="8"/>
  <c r="P146" i="8"/>
  <c r="BK146" i="8"/>
  <c r="J146" i="8"/>
  <c r="BF146" i="8"/>
  <c r="BI145" i="8"/>
  <c r="BH145" i="8"/>
  <c r="BG145" i="8"/>
  <c r="BE145" i="8"/>
  <c r="T145" i="8"/>
  <c r="R145" i="8"/>
  <c r="P145" i="8"/>
  <c r="BK145" i="8"/>
  <c r="J145" i="8"/>
  <c r="BF145" i="8"/>
  <c r="BI144" i="8"/>
  <c r="BH144" i="8"/>
  <c r="BG144" i="8"/>
  <c r="BE144" i="8"/>
  <c r="T144" i="8"/>
  <c r="R144" i="8"/>
  <c r="P144" i="8"/>
  <c r="BK144" i="8"/>
  <c r="J144" i="8"/>
  <c r="BF144" i="8"/>
  <c r="BI143" i="8"/>
  <c r="BH143" i="8"/>
  <c r="BG143" i="8"/>
  <c r="BE143" i="8"/>
  <c r="T143" i="8"/>
  <c r="T142" i="8"/>
  <c r="R143" i="8"/>
  <c r="R142" i="8"/>
  <c r="P143" i="8"/>
  <c r="P142" i="8"/>
  <c r="BK143" i="8"/>
  <c r="BK142" i="8"/>
  <c r="J142" i="8" s="1"/>
  <c r="J100" i="8" s="1"/>
  <c r="J143" i="8"/>
  <c r="BF143" i="8" s="1"/>
  <c r="BI141" i="8"/>
  <c r="BH141" i="8"/>
  <c r="BG141" i="8"/>
  <c r="BE141" i="8"/>
  <c r="T141" i="8"/>
  <c r="R141" i="8"/>
  <c r="P141" i="8"/>
  <c r="BK141" i="8"/>
  <c r="J141" i="8"/>
  <c r="BF141" i="8"/>
  <c r="BI140" i="8"/>
  <c r="BH140" i="8"/>
  <c r="BG140" i="8"/>
  <c r="BE140" i="8"/>
  <c r="T140" i="8"/>
  <c r="R140" i="8"/>
  <c r="P140" i="8"/>
  <c r="BK140" i="8"/>
  <c r="J140" i="8"/>
  <c r="BF140" i="8"/>
  <c r="BI139" i="8"/>
  <c r="BH139" i="8"/>
  <c r="BG139" i="8"/>
  <c r="BE139" i="8"/>
  <c r="T139" i="8"/>
  <c r="R139" i="8"/>
  <c r="P139" i="8"/>
  <c r="BK139" i="8"/>
  <c r="J139" i="8"/>
  <c r="BF139" i="8"/>
  <c r="BI138" i="8"/>
  <c r="BH138" i="8"/>
  <c r="BG138" i="8"/>
  <c r="BE138" i="8"/>
  <c r="T138" i="8"/>
  <c r="R138" i="8"/>
  <c r="P138" i="8"/>
  <c r="BK138" i="8"/>
  <c r="J138" i="8"/>
  <c r="BF138" i="8"/>
  <c r="BI137" i="8"/>
  <c r="BH137" i="8"/>
  <c r="BG137" i="8"/>
  <c r="BE137" i="8"/>
  <c r="T137" i="8"/>
  <c r="R137" i="8"/>
  <c r="P137" i="8"/>
  <c r="BK137" i="8"/>
  <c r="J137" i="8"/>
  <c r="BF137" i="8"/>
  <c r="BI136" i="8"/>
  <c r="BH136" i="8"/>
  <c r="BG136" i="8"/>
  <c r="BE136" i="8"/>
  <c r="T136" i="8"/>
  <c r="R136" i="8"/>
  <c r="P136" i="8"/>
  <c r="BK136" i="8"/>
  <c r="J136" i="8"/>
  <c r="BF136" i="8"/>
  <c r="BI135" i="8"/>
  <c r="BH135" i="8"/>
  <c r="BG135" i="8"/>
  <c r="BE135" i="8"/>
  <c r="T135" i="8"/>
  <c r="R135" i="8"/>
  <c r="P135" i="8"/>
  <c r="BK135" i="8"/>
  <c r="J135" i="8"/>
  <c r="BF135" i="8"/>
  <c r="BI134" i="8"/>
  <c r="BH134" i="8"/>
  <c r="BG134" i="8"/>
  <c r="BE134" i="8"/>
  <c r="T134" i="8"/>
  <c r="R134" i="8"/>
  <c r="P134" i="8"/>
  <c r="BK134" i="8"/>
  <c r="J134" i="8"/>
  <c r="BF134" i="8"/>
  <c r="BI133" i="8"/>
  <c r="BH133" i="8"/>
  <c r="BG133" i="8"/>
  <c r="BE133" i="8"/>
  <c r="T133" i="8"/>
  <c r="R133" i="8"/>
  <c r="P133" i="8"/>
  <c r="BK133" i="8"/>
  <c r="J133" i="8"/>
  <c r="BF133" i="8"/>
  <c r="BI132" i="8"/>
  <c r="BH132" i="8"/>
  <c r="BG132" i="8"/>
  <c r="BE132" i="8"/>
  <c r="T132" i="8"/>
  <c r="R132" i="8"/>
  <c r="P132" i="8"/>
  <c r="BK132" i="8"/>
  <c r="J132" i="8"/>
  <c r="BF132" i="8"/>
  <c r="BI131" i="8"/>
  <c r="BH131" i="8"/>
  <c r="BG131" i="8"/>
  <c r="BE131" i="8"/>
  <c r="T131" i="8"/>
  <c r="R131" i="8"/>
  <c r="P131" i="8"/>
  <c r="BK131" i="8"/>
  <c r="J131" i="8"/>
  <c r="BF131" i="8"/>
  <c r="BI130" i="8"/>
  <c r="BH130" i="8"/>
  <c r="BG130" i="8"/>
  <c r="BE130" i="8"/>
  <c r="T130" i="8"/>
  <c r="T129" i="8"/>
  <c r="R130" i="8"/>
  <c r="R129" i="8"/>
  <c r="P130" i="8"/>
  <c r="P129" i="8"/>
  <c r="BK130" i="8"/>
  <c r="BK129" i="8"/>
  <c r="J129" i="8" s="1"/>
  <c r="J99" i="8" s="1"/>
  <c r="J130" i="8"/>
  <c r="BF130" i="8" s="1"/>
  <c r="BI128" i="8"/>
  <c r="BH128" i="8"/>
  <c r="BG128" i="8"/>
  <c r="BE128" i="8"/>
  <c r="T128" i="8"/>
  <c r="R128" i="8"/>
  <c r="P128" i="8"/>
  <c r="BK128" i="8"/>
  <c r="J128" i="8"/>
  <c r="BF128" i="8"/>
  <c r="BI127" i="8"/>
  <c r="BH127" i="8"/>
  <c r="BG127" i="8"/>
  <c r="BE127" i="8"/>
  <c r="T127" i="8"/>
  <c r="R127" i="8"/>
  <c r="P127" i="8"/>
  <c r="BK127" i="8"/>
  <c r="J127" i="8"/>
  <c r="BF127" i="8"/>
  <c r="BI126" i="8"/>
  <c r="BH126" i="8"/>
  <c r="BG126" i="8"/>
  <c r="BE126" i="8"/>
  <c r="T126" i="8"/>
  <c r="R126" i="8"/>
  <c r="P126" i="8"/>
  <c r="BK126" i="8"/>
  <c r="J126" i="8"/>
  <c r="BF126" i="8"/>
  <c r="BI125" i="8"/>
  <c r="F37" i="8"/>
  <c r="BD101" i="1" s="1"/>
  <c r="BH125" i="8"/>
  <c r="F36" i="8" s="1"/>
  <c r="BC101" i="1" s="1"/>
  <c r="BG125" i="8"/>
  <c r="F35" i="8"/>
  <c r="BB101" i="1" s="1"/>
  <c r="BE125" i="8"/>
  <c r="J33" i="8" s="1"/>
  <c r="AV101" i="1" s="1"/>
  <c r="T125" i="8"/>
  <c r="T124" i="8"/>
  <c r="T123" i="8" s="1"/>
  <c r="T122" i="8" s="1"/>
  <c r="R125" i="8"/>
  <c r="R124" i="8"/>
  <c r="R123" i="8" s="1"/>
  <c r="R122" i="8" s="1"/>
  <c r="P125" i="8"/>
  <c r="P124" i="8"/>
  <c r="P123" i="8" s="1"/>
  <c r="P122" i="8" s="1"/>
  <c r="AU101" i="1" s="1"/>
  <c r="BK125" i="8"/>
  <c r="BK124" i="8" s="1"/>
  <c r="J125" i="8"/>
  <c r="BF125" i="8" s="1"/>
  <c r="J119" i="8"/>
  <c r="J118" i="8"/>
  <c r="F118" i="8"/>
  <c r="F116" i="8"/>
  <c r="E114" i="8"/>
  <c r="J92" i="8"/>
  <c r="J91" i="8"/>
  <c r="F91" i="8"/>
  <c r="F89" i="8"/>
  <c r="E87" i="8"/>
  <c r="J18" i="8"/>
  <c r="E18" i="8"/>
  <c r="F119" i="8" s="1"/>
  <c r="F92" i="8"/>
  <c r="J17" i="8"/>
  <c r="J12" i="8"/>
  <c r="J116" i="8" s="1"/>
  <c r="J89" i="8"/>
  <c r="E7" i="8"/>
  <c r="E112" i="8"/>
  <c r="E85" i="8"/>
  <c r="J37" i="7"/>
  <c r="J36" i="7"/>
  <c r="AY100" i="1"/>
  <c r="J35" i="7"/>
  <c r="AX100" i="1"/>
  <c r="BI141" i="7"/>
  <c r="BH141" i="7"/>
  <c r="BG141" i="7"/>
  <c r="BE141" i="7"/>
  <c r="T141" i="7"/>
  <c r="R141" i="7"/>
  <c r="P141" i="7"/>
  <c r="BK141" i="7"/>
  <c r="J141" i="7"/>
  <c r="BF141" i="7"/>
  <c r="BI140" i="7"/>
  <c r="BH140" i="7"/>
  <c r="BG140" i="7"/>
  <c r="BE140" i="7"/>
  <c r="T140" i="7"/>
  <c r="T139" i="7"/>
  <c r="R140" i="7"/>
  <c r="R139" i="7"/>
  <c r="P140" i="7"/>
  <c r="P139" i="7"/>
  <c r="BK140" i="7"/>
  <c r="BK139" i="7"/>
  <c r="J139" i="7" s="1"/>
  <c r="J102" i="7" s="1"/>
  <c r="J140" i="7"/>
  <c r="BF140" i="7" s="1"/>
  <c r="BI138" i="7"/>
  <c r="BH138" i="7"/>
  <c r="BG138" i="7"/>
  <c r="BE138" i="7"/>
  <c r="T138" i="7"/>
  <c r="R138" i="7"/>
  <c r="P138" i="7"/>
  <c r="BK138" i="7"/>
  <c r="J138" i="7"/>
  <c r="BF138" i="7"/>
  <c r="BI137" i="7"/>
  <c r="BH137" i="7"/>
  <c r="BG137" i="7"/>
  <c r="BE137" i="7"/>
  <c r="T137" i="7"/>
  <c r="T136" i="7"/>
  <c r="R137" i="7"/>
  <c r="R136" i="7"/>
  <c r="P137" i="7"/>
  <c r="P136" i="7"/>
  <c r="BK137" i="7"/>
  <c r="BK136" i="7"/>
  <c r="J136" i="7" s="1"/>
  <c r="J101" i="7" s="1"/>
  <c r="J137" i="7"/>
  <c r="BF137" i="7" s="1"/>
  <c r="BI135" i="7"/>
  <c r="BH135" i="7"/>
  <c r="BG135" i="7"/>
  <c r="BE135" i="7"/>
  <c r="T135" i="7"/>
  <c r="R135" i="7"/>
  <c r="P135" i="7"/>
  <c r="BK135" i="7"/>
  <c r="J135" i="7"/>
  <c r="BF135" i="7"/>
  <c r="BI134" i="7"/>
  <c r="BH134" i="7"/>
  <c r="BG134" i="7"/>
  <c r="BE134" i="7"/>
  <c r="T134" i="7"/>
  <c r="R134" i="7"/>
  <c r="P134" i="7"/>
  <c r="BK134" i="7"/>
  <c r="J134" i="7"/>
  <c r="BF134" i="7"/>
  <c r="BI133" i="7"/>
  <c r="BH133" i="7"/>
  <c r="BG133" i="7"/>
  <c r="BE133" i="7"/>
  <c r="T133" i="7"/>
  <c r="R133" i="7"/>
  <c r="P133" i="7"/>
  <c r="BK133" i="7"/>
  <c r="J133" i="7"/>
  <c r="BF133" i="7"/>
  <c r="BI132" i="7"/>
  <c r="BH132" i="7"/>
  <c r="BG132" i="7"/>
  <c r="BE132" i="7"/>
  <c r="T132" i="7"/>
  <c r="T131" i="7"/>
  <c r="R132" i="7"/>
  <c r="R131" i="7"/>
  <c r="P132" i="7"/>
  <c r="P131" i="7"/>
  <c r="BK132" i="7"/>
  <c r="BK131" i="7"/>
  <c r="J131" i="7" s="1"/>
  <c r="J100" i="7" s="1"/>
  <c r="J132" i="7"/>
  <c r="BF132" i="7" s="1"/>
  <c r="BI130" i="7"/>
  <c r="BH130" i="7"/>
  <c r="BG130" i="7"/>
  <c r="BE130" i="7"/>
  <c r="T130" i="7"/>
  <c r="R130" i="7"/>
  <c r="P130" i="7"/>
  <c r="BK130" i="7"/>
  <c r="J130" i="7"/>
  <c r="BF130" i="7"/>
  <c r="BI129" i="7"/>
  <c r="BH129" i="7"/>
  <c r="BG129" i="7"/>
  <c r="BE129" i="7"/>
  <c r="T129" i="7"/>
  <c r="R129" i="7"/>
  <c r="P129" i="7"/>
  <c r="BK129" i="7"/>
  <c r="J129" i="7"/>
  <c r="BF129" i="7"/>
  <c r="BI128" i="7"/>
  <c r="BH128" i="7"/>
  <c r="BG128" i="7"/>
  <c r="BE128" i="7"/>
  <c r="T128" i="7"/>
  <c r="R128" i="7"/>
  <c r="P128" i="7"/>
  <c r="BK128" i="7"/>
  <c r="J128" i="7"/>
  <c r="BF128" i="7"/>
  <c r="BI127" i="7"/>
  <c r="BH127" i="7"/>
  <c r="BG127" i="7"/>
  <c r="BE127" i="7"/>
  <c r="T127" i="7"/>
  <c r="T126" i="7"/>
  <c r="R127" i="7"/>
  <c r="R126" i="7"/>
  <c r="P127" i="7"/>
  <c r="P126" i="7"/>
  <c r="BK127" i="7"/>
  <c r="BK126" i="7"/>
  <c r="J126" i="7" s="1"/>
  <c r="J99" i="7" s="1"/>
  <c r="J127" i="7"/>
  <c r="BF127" i="7" s="1"/>
  <c r="BI125" i="7"/>
  <c r="F37" i="7"/>
  <c r="BD100" i="1" s="1"/>
  <c r="BH125" i="7"/>
  <c r="F36" i="7" s="1"/>
  <c r="BC100" i="1" s="1"/>
  <c r="BG125" i="7"/>
  <c r="F35" i="7"/>
  <c r="BB100" i="1" s="1"/>
  <c r="BE125" i="7"/>
  <c r="J33" i="7" s="1"/>
  <c r="AV100" i="1" s="1"/>
  <c r="T125" i="7"/>
  <c r="T124" i="7"/>
  <c r="T123" i="7" s="1"/>
  <c r="T122" i="7" s="1"/>
  <c r="R125" i="7"/>
  <c r="R124" i="7"/>
  <c r="R123" i="7" s="1"/>
  <c r="R122" i="7" s="1"/>
  <c r="P125" i="7"/>
  <c r="P124" i="7"/>
  <c r="P123" i="7" s="1"/>
  <c r="P122" i="7" s="1"/>
  <c r="AU100" i="1" s="1"/>
  <c r="BK125" i="7"/>
  <c r="BK124" i="7" s="1"/>
  <c r="J125" i="7"/>
  <c r="BF125" i="7" s="1"/>
  <c r="J119" i="7"/>
  <c r="J118" i="7"/>
  <c r="F118" i="7"/>
  <c r="F116" i="7"/>
  <c r="E114" i="7"/>
  <c r="J92" i="7"/>
  <c r="J91" i="7"/>
  <c r="F91" i="7"/>
  <c r="F89" i="7"/>
  <c r="E87" i="7"/>
  <c r="J18" i="7"/>
  <c r="E18" i="7"/>
  <c r="F119" i="7" s="1"/>
  <c r="F92" i="7"/>
  <c r="J17" i="7"/>
  <c r="J12" i="7"/>
  <c r="J116" i="7" s="1"/>
  <c r="J89" i="7"/>
  <c r="E7" i="7"/>
  <c r="E112" i="7"/>
  <c r="E85" i="7"/>
  <c r="J37" i="6"/>
  <c r="J36" i="6"/>
  <c r="AY99" i="1"/>
  <c r="J35" i="6"/>
  <c r="AX99" i="1"/>
  <c r="BI146" i="6"/>
  <c r="BH146" i="6"/>
  <c r="BG146" i="6"/>
  <c r="BE146" i="6"/>
  <c r="T146" i="6"/>
  <c r="R146" i="6"/>
  <c r="P146" i="6"/>
  <c r="BK146" i="6"/>
  <c r="J146" i="6"/>
  <c r="BF146" i="6"/>
  <c r="BI144" i="6"/>
  <c r="BH144" i="6"/>
  <c r="BG144" i="6"/>
  <c r="BE144" i="6"/>
  <c r="T144" i="6"/>
  <c r="R144" i="6"/>
  <c r="P144" i="6"/>
  <c r="BK144" i="6"/>
  <c r="J144" i="6"/>
  <c r="BF144" i="6"/>
  <c r="BI143" i="6"/>
  <c r="BH143" i="6"/>
  <c r="BG143" i="6"/>
  <c r="BE143" i="6"/>
  <c r="T143" i="6"/>
  <c r="R143" i="6"/>
  <c r="P143" i="6"/>
  <c r="BK143" i="6"/>
  <c r="J143" i="6"/>
  <c r="BF143" i="6"/>
  <c r="BI142" i="6"/>
  <c r="BH142" i="6"/>
  <c r="BG142" i="6"/>
  <c r="BE142" i="6"/>
  <c r="T142" i="6"/>
  <c r="R142" i="6"/>
  <c r="P142" i="6"/>
  <c r="BK142" i="6"/>
  <c r="J142" i="6"/>
  <c r="BF142" i="6"/>
  <c r="BI141" i="6"/>
  <c r="BH141" i="6"/>
  <c r="BG141" i="6"/>
  <c r="BE141" i="6"/>
  <c r="T141" i="6"/>
  <c r="R141" i="6"/>
  <c r="P141" i="6"/>
  <c r="BK141" i="6"/>
  <c r="J141" i="6"/>
  <c r="BF141" i="6"/>
  <c r="BI140" i="6"/>
  <c r="BH140" i="6"/>
  <c r="BG140" i="6"/>
  <c r="BE140" i="6"/>
  <c r="T140" i="6"/>
  <c r="T139" i="6"/>
  <c r="R140" i="6"/>
  <c r="R139" i="6"/>
  <c r="P140" i="6"/>
  <c r="P139" i="6"/>
  <c r="BK140" i="6"/>
  <c r="BK139" i="6"/>
  <c r="J139" i="6" s="1"/>
  <c r="J99" i="6" s="1"/>
  <c r="J140" i="6"/>
  <c r="BF140" i="6" s="1"/>
  <c r="BI133" i="6"/>
  <c r="BH133" i="6"/>
  <c r="BG133" i="6"/>
  <c r="BE133" i="6"/>
  <c r="T133" i="6"/>
  <c r="R133" i="6"/>
  <c r="P133" i="6"/>
  <c r="BK133" i="6"/>
  <c r="J133" i="6"/>
  <c r="BF133" i="6"/>
  <c r="BI125" i="6"/>
  <c r="BH125" i="6"/>
  <c r="BG125" i="6"/>
  <c r="BE125" i="6"/>
  <c r="T125" i="6"/>
  <c r="R125" i="6"/>
  <c r="P125" i="6"/>
  <c r="BK125" i="6"/>
  <c r="J125" i="6"/>
  <c r="BF125" i="6"/>
  <c r="BI122" i="6"/>
  <c r="F37" i="6"/>
  <c r="BD99" i="1" s="1"/>
  <c r="BH122" i="6"/>
  <c r="F36" i="6" s="1"/>
  <c r="BC99" i="1" s="1"/>
  <c r="BG122" i="6"/>
  <c r="F35" i="6"/>
  <c r="BB99" i="1" s="1"/>
  <c r="BE122" i="6"/>
  <c r="J33" i="6" s="1"/>
  <c r="AV99" i="1" s="1"/>
  <c r="T122" i="6"/>
  <c r="T121" i="6"/>
  <c r="T120" i="6" s="1"/>
  <c r="T119" i="6" s="1"/>
  <c r="R122" i="6"/>
  <c r="R121" i="6"/>
  <c r="R120" i="6" s="1"/>
  <c r="R119" i="6" s="1"/>
  <c r="P122" i="6"/>
  <c r="P121" i="6"/>
  <c r="P120" i="6" s="1"/>
  <c r="P119" i="6" s="1"/>
  <c r="AU99" i="1" s="1"/>
  <c r="BK122" i="6"/>
  <c r="BK121" i="6" s="1"/>
  <c r="J122" i="6"/>
  <c r="BF122" i="6" s="1"/>
  <c r="J116" i="6"/>
  <c r="J115" i="6"/>
  <c r="F115" i="6"/>
  <c r="F113" i="6"/>
  <c r="E111" i="6"/>
  <c r="J92" i="6"/>
  <c r="J91" i="6"/>
  <c r="F91" i="6"/>
  <c r="F89" i="6"/>
  <c r="E87" i="6"/>
  <c r="J18" i="6"/>
  <c r="E18" i="6"/>
  <c r="F116" i="6" s="1"/>
  <c r="F92" i="6"/>
  <c r="J17" i="6"/>
  <c r="J12" i="6"/>
  <c r="J113" i="6" s="1"/>
  <c r="J89" i="6"/>
  <c r="E7" i="6"/>
  <c r="E109" i="6"/>
  <c r="E85" i="6"/>
  <c r="J37" i="5"/>
  <c r="J36" i="5"/>
  <c r="AY98" i="1"/>
  <c r="J35" i="5"/>
  <c r="AX98" i="1"/>
  <c r="BI146" i="5"/>
  <c r="BH146" i="5"/>
  <c r="BG146" i="5"/>
  <c r="BE146" i="5"/>
  <c r="T146" i="5"/>
  <c r="R146" i="5"/>
  <c r="P146" i="5"/>
  <c r="BK146" i="5"/>
  <c r="J146" i="5"/>
  <c r="BF146" i="5"/>
  <c r="BI145" i="5"/>
  <c r="BH145" i="5"/>
  <c r="BG145" i="5"/>
  <c r="BE145" i="5"/>
  <c r="T145" i="5"/>
  <c r="R145" i="5"/>
  <c r="P145" i="5"/>
  <c r="BK145" i="5"/>
  <c r="J145" i="5"/>
  <c r="BF145" i="5"/>
  <c r="BI144" i="5"/>
  <c r="BH144" i="5"/>
  <c r="BG144" i="5"/>
  <c r="BE144" i="5"/>
  <c r="T144" i="5"/>
  <c r="R144" i="5"/>
  <c r="P144" i="5"/>
  <c r="BK144" i="5"/>
  <c r="J144" i="5"/>
  <c r="BF144" i="5"/>
  <c r="BI143" i="5"/>
  <c r="BH143" i="5"/>
  <c r="BG143" i="5"/>
  <c r="BE143" i="5"/>
  <c r="T143" i="5"/>
  <c r="R143" i="5"/>
  <c r="P143" i="5"/>
  <c r="BK143" i="5"/>
  <c r="J143" i="5"/>
  <c r="BF143" i="5"/>
  <c r="BI142" i="5"/>
  <c r="BH142" i="5"/>
  <c r="BG142" i="5"/>
  <c r="BE142" i="5"/>
  <c r="T142" i="5"/>
  <c r="R142" i="5"/>
  <c r="P142" i="5"/>
  <c r="BK142" i="5"/>
  <c r="J142" i="5"/>
  <c r="BF142" i="5"/>
  <c r="BI141" i="5"/>
  <c r="BH141" i="5"/>
  <c r="BG141" i="5"/>
  <c r="BE141" i="5"/>
  <c r="T141" i="5"/>
  <c r="R141" i="5"/>
  <c r="P141" i="5"/>
  <c r="BK141" i="5"/>
  <c r="J141" i="5"/>
  <c r="BF141" i="5"/>
  <c r="BI140" i="5"/>
  <c r="BH140" i="5"/>
  <c r="BG140" i="5"/>
  <c r="BE140" i="5"/>
  <c r="T140" i="5"/>
  <c r="R140" i="5"/>
  <c r="P140" i="5"/>
  <c r="BK140" i="5"/>
  <c r="J140" i="5"/>
  <c r="BF140" i="5"/>
  <c r="BI139" i="5"/>
  <c r="BH139" i="5"/>
  <c r="BG139" i="5"/>
  <c r="BE139" i="5"/>
  <c r="T139" i="5"/>
  <c r="R139" i="5"/>
  <c r="P139" i="5"/>
  <c r="BK139" i="5"/>
  <c r="J139" i="5"/>
  <c r="BF139" i="5"/>
  <c r="BI138" i="5"/>
  <c r="BH138" i="5"/>
  <c r="BG138" i="5"/>
  <c r="BE138" i="5"/>
  <c r="T138" i="5"/>
  <c r="R138" i="5"/>
  <c r="P138" i="5"/>
  <c r="BK138" i="5"/>
  <c r="J138" i="5"/>
  <c r="BF138" i="5"/>
  <c r="BI137" i="5"/>
  <c r="BH137" i="5"/>
  <c r="BG137" i="5"/>
  <c r="BE137" i="5"/>
  <c r="T137" i="5"/>
  <c r="R137" i="5"/>
  <c r="P137" i="5"/>
  <c r="BK137" i="5"/>
  <c r="J137" i="5"/>
  <c r="BF137" i="5"/>
  <c r="BI136" i="5"/>
  <c r="BH136" i="5"/>
  <c r="BG136" i="5"/>
  <c r="BE136" i="5"/>
  <c r="T136" i="5"/>
  <c r="R136" i="5"/>
  <c r="P136" i="5"/>
  <c r="BK136" i="5"/>
  <c r="J136" i="5"/>
  <c r="BF136" i="5"/>
  <c r="BI135" i="5"/>
  <c r="BH135" i="5"/>
  <c r="BG135" i="5"/>
  <c r="BE135" i="5"/>
  <c r="T135" i="5"/>
  <c r="R135" i="5"/>
  <c r="P135" i="5"/>
  <c r="BK135" i="5"/>
  <c r="J135" i="5"/>
  <c r="BF135" i="5"/>
  <c r="BI134" i="5"/>
  <c r="BH134" i="5"/>
  <c r="BG134" i="5"/>
  <c r="BE134" i="5"/>
  <c r="T134" i="5"/>
  <c r="R134" i="5"/>
  <c r="P134" i="5"/>
  <c r="BK134" i="5"/>
  <c r="J134" i="5"/>
  <c r="BF134" i="5"/>
  <c r="BI133" i="5"/>
  <c r="BH133" i="5"/>
  <c r="BG133" i="5"/>
  <c r="BE133" i="5"/>
  <c r="T133" i="5"/>
  <c r="R133" i="5"/>
  <c r="P133" i="5"/>
  <c r="BK133" i="5"/>
  <c r="J133" i="5"/>
  <c r="BF133" i="5"/>
  <c r="BI132" i="5"/>
  <c r="BH132" i="5"/>
  <c r="BG132" i="5"/>
  <c r="BE132" i="5"/>
  <c r="T132" i="5"/>
  <c r="R132" i="5"/>
  <c r="P132" i="5"/>
  <c r="BK132" i="5"/>
  <c r="J132" i="5"/>
  <c r="BF132" i="5"/>
  <c r="BI131" i="5"/>
  <c r="BH131" i="5"/>
  <c r="BG131" i="5"/>
  <c r="BE131" i="5"/>
  <c r="T131" i="5"/>
  <c r="R131" i="5"/>
  <c r="P131" i="5"/>
  <c r="BK131" i="5"/>
  <c r="J131" i="5"/>
  <c r="BF131" i="5"/>
  <c r="BI130" i="5"/>
  <c r="BH130" i="5"/>
  <c r="BG130" i="5"/>
  <c r="BE130" i="5"/>
  <c r="T130" i="5"/>
  <c r="R130" i="5"/>
  <c r="P130" i="5"/>
  <c r="BK130" i="5"/>
  <c r="J130" i="5"/>
  <c r="BF130" i="5"/>
  <c r="BI129" i="5"/>
  <c r="BH129" i="5"/>
  <c r="BG129" i="5"/>
  <c r="BE129" i="5"/>
  <c r="T129" i="5"/>
  <c r="R129" i="5"/>
  <c r="P129" i="5"/>
  <c r="BK129" i="5"/>
  <c r="J129" i="5"/>
  <c r="BF129" i="5"/>
  <c r="BI128" i="5"/>
  <c r="BH128" i="5"/>
  <c r="BG128" i="5"/>
  <c r="BE128" i="5"/>
  <c r="T128" i="5"/>
  <c r="R128" i="5"/>
  <c r="P128" i="5"/>
  <c r="BK128" i="5"/>
  <c r="J128" i="5"/>
  <c r="BF128" i="5"/>
  <c r="BI127" i="5"/>
  <c r="BH127" i="5"/>
  <c r="BG127" i="5"/>
  <c r="BE127" i="5"/>
  <c r="T127" i="5"/>
  <c r="R127" i="5"/>
  <c r="P127" i="5"/>
  <c r="BK127" i="5"/>
  <c r="J127" i="5"/>
  <c r="BF127" i="5"/>
  <c r="BI126" i="5"/>
  <c r="BH126" i="5"/>
  <c r="BG126" i="5"/>
  <c r="BE126" i="5"/>
  <c r="T126" i="5"/>
  <c r="R126" i="5"/>
  <c r="P126" i="5"/>
  <c r="BK126" i="5"/>
  <c r="J126" i="5"/>
  <c r="BF126" i="5"/>
  <c r="BI125" i="5"/>
  <c r="BH125" i="5"/>
  <c r="BG125" i="5"/>
  <c r="BE125" i="5"/>
  <c r="T125" i="5"/>
  <c r="R125" i="5"/>
  <c r="P125" i="5"/>
  <c r="BK125" i="5"/>
  <c r="J125" i="5"/>
  <c r="BF125" i="5"/>
  <c r="BI124" i="5"/>
  <c r="BH124" i="5"/>
  <c r="BG124" i="5"/>
  <c r="BE124" i="5"/>
  <c r="T124" i="5"/>
  <c r="R124" i="5"/>
  <c r="P124" i="5"/>
  <c r="BK124" i="5"/>
  <c r="J124" i="5"/>
  <c r="BF124" i="5"/>
  <c r="BI123" i="5"/>
  <c r="BH123" i="5"/>
  <c r="BG123" i="5"/>
  <c r="BE123" i="5"/>
  <c r="T123" i="5"/>
  <c r="R123" i="5"/>
  <c r="P123" i="5"/>
  <c r="BK123" i="5"/>
  <c r="J123" i="5"/>
  <c r="BF123" i="5"/>
  <c r="BI122" i="5"/>
  <c r="BH122" i="5"/>
  <c r="BG122" i="5"/>
  <c r="BE122" i="5"/>
  <c r="T122" i="5"/>
  <c r="R122" i="5"/>
  <c r="P122" i="5"/>
  <c r="BK122" i="5"/>
  <c r="J122" i="5"/>
  <c r="BF122" i="5"/>
  <c r="BI121" i="5"/>
  <c r="F37" i="5"/>
  <c r="BD98" i="1" s="1"/>
  <c r="BH121" i="5"/>
  <c r="BG121" i="5"/>
  <c r="F35" i="5"/>
  <c r="BB98" i="1" s="1"/>
  <c r="BE121" i="5"/>
  <c r="T121" i="5"/>
  <c r="T120" i="5"/>
  <c r="T119" i="5" s="1"/>
  <c r="T118" i="5"/>
  <c r="R121" i="5"/>
  <c r="R120" i="5"/>
  <c r="R119" i="5" s="1"/>
  <c r="R118" i="5" s="1"/>
  <c r="P121" i="5"/>
  <c r="P120" i="5" s="1"/>
  <c r="P119" i="5" s="1"/>
  <c r="P118" i="5" s="1"/>
  <c r="AU98" i="1" s="1"/>
  <c r="BK121" i="5"/>
  <c r="BK120" i="5"/>
  <c r="J120" i="5" s="1"/>
  <c r="J98" i="5" s="1"/>
  <c r="BK119" i="5"/>
  <c r="J119" i="5" s="1"/>
  <c r="J97" i="5" s="1"/>
  <c r="BK118" i="5"/>
  <c r="J118" i="5" s="1"/>
  <c r="J121" i="5"/>
  <c r="BF121" i="5"/>
  <c r="J34" i="5" s="1"/>
  <c r="AW98" i="1" s="1"/>
  <c r="J115" i="5"/>
  <c r="J114" i="5"/>
  <c r="F114" i="5"/>
  <c r="F112" i="5"/>
  <c r="E110" i="5"/>
  <c r="J92" i="5"/>
  <c r="J91" i="5"/>
  <c r="F91" i="5"/>
  <c r="F89" i="5"/>
  <c r="E87" i="5"/>
  <c r="J18" i="5"/>
  <c r="E18" i="5"/>
  <c r="F115" i="5"/>
  <c r="F92" i="5"/>
  <c r="J17" i="5"/>
  <c r="J12" i="5"/>
  <c r="J112" i="5"/>
  <c r="J89" i="5"/>
  <c r="E7" i="5"/>
  <c r="E108" i="5" s="1"/>
  <c r="E85" i="5"/>
  <c r="J37" i="4"/>
  <c r="J36" i="4"/>
  <c r="AY97" i="1" s="1"/>
  <c r="J35" i="4"/>
  <c r="AX97" i="1" s="1"/>
  <c r="BI138" i="4"/>
  <c r="BH138" i="4"/>
  <c r="BG138" i="4"/>
  <c r="BE138" i="4"/>
  <c r="T138" i="4"/>
  <c r="R138" i="4"/>
  <c r="P138" i="4"/>
  <c r="BK138" i="4"/>
  <c r="J138" i="4"/>
  <c r="BF138" i="4" s="1"/>
  <c r="BI137" i="4"/>
  <c r="BH137" i="4"/>
  <c r="BG137" i="4"/>
  <c r="BE137" i="4"/>
  <c r="T137" i="4"/>
  <c r="R137" i="4"/>
  <c r="P137" i="4"/>
  <c r="BK137" i="4"/>
  <c r="J137" i="4"/>
  <c r="BF137" i="4" s="1"/>
  <c r="BI136" i="4"/>
  <c r="BH136" i="4"/>
  <c r="BG136" i="4"/>
  <c r="BE136" i="4"/>
  <c r="T136" i="4"/>
  <c r="R136" i="4"/>
  <c r="P136" i="4"/>
  <c r="BK136" i="4"/>
  <c r="J136" i="4"/>
  <c r="BF136" i="4" s="1"/>
  <c r="BI135" i="4"/>
  <c r="BH135" i="4"/>
  <c r="BG135" i="4"/>
  <c r="BE135" i="4"/>
  <c r="T135" i="4"/>
  <c r="R135" i="4"/>
  <c r="P135" i="4"/>
  <c r="BK135" i="4"/>
  <c r="J135" i="4"/>
  <c r="BF135" i="4" s="1"/>
  <c r="BI134" i="4"/>
  <c r="BH134" i="4"/>
  <c r="BG134" i="4"/>
  <c r="BE134" i="4"/>
  <c r="T134" i="4"/>
  <c r="R134" i="4"/>
  <c r="P134" i="4"/>
  <c r="BK134" i="4"/>
  <c r="J134" i="4"/>
  <c r="BF134" i="4" s="1"/>
  <c r="BI133" i="4"/>
  <c r="BH133" i="4"/>
  <c r="BG133" i="4"/>
  <c r="BE133" i="4"/>
  <c r="T133" i="4"/>
  <c r="R133" i="4"/>
  <c r="P133" i="4"/>
  <c r="BK133" i="4"/>
  <c r="J133" i="4"/>
  <c r="BF133" i="4" s="1"/>
  <c r="BI132" i="4"/>
  <c r="BH132" i="4"/>
  <c r="BG132" i="4"/>
  <c r="BE132" i="4"/>
  <c r="T132" i="4"/>
  <c r="R132" i="4"/>
  <c r="P132" i="4"/>
  <c r="BK132" i="4"/>
  <c r="J132" i="4"/>
  <c r="BF132" i="4" s="1"/>
  <c r="BI131" i="4"/>
  <c r="BH131" i="4"/>
  <c r="BG131" i="4"/>
  <c r="BE131" i="4"/>
  <c r="T131" i="4"/>
  <c r="R131" i="4"/>
  <c r="P131" i="4"/>
  <c r="BK131" i="4"/>
  <c r="J131" i="4"/>
  <c r="BF131" i="4" s="1"/>
  <c r="BI130" i="4"/>
  <c r="BH130" i="4"/>
  <c r="BG130" i="4"/>
  <c r="BE130" i="4"/>
  <c r="T130" i="4"/>
  <c r="R130" i="4"/>
  <c r="P130" i="4"/>
  <c r="BK130" i="4"/>
  <c r="J130" i="4"/>
  <c r="BF130" i="4" s="1"/>
  <c r="BI129" i="4"/>
  <c r="BH129" i="4"/>
  <c r="BG129" i="4"/>
  <c r="BE129" i="4"/>
  <c r="T129" i="4"/>
  <c r="R129" i="4"/>
  <c r="P129" i="4"/>
  <c r="BK129" i="4"/>
  <c r="J129" i="4"/>
  <c r="BF129" i="4" s="1"/>
  <c r="BI128" i="4"/>
  <c r="BH128" i="4"/>
  <c r="BG128" i="4"/>
  <c r="BE128" i="4"/>
  <c r="T128" i="4"/>
  <c r="R128" i="4"/>
  <c r="P128" i="4"/>
  <c r="BK128" i="4"/>
  <c r="J128" i="4"/>
  <c r="BF128" i="4" s="1"/>
  <c r="BI127" i="4"/>
  <c r="BH127" i="4"/>
  <c r="BG127" i="4"/>
  <c r="BE127" i="4"/>
  <c r="T127" i="4"/>
  <c r="R127" i="4"/>
  <c r="P127" i="4"/>
  <c r="BK127" i="4"/>
  <c r="J127" i="4"/>
  <c r="BF127" i="4" s="1"/>
  <c r="BI126" i="4"/>
  <c r="BH126" i="4"/>
  <c r="BG126" i="4"/>
  <c r="BE126" i="4"/>
  <c r="T126" i="4"/>
  <c r="R126" i="4"/>
  <c r="P126" i="4"/>
  <c r="BK126" i="4"/>
  <c r="J126" i="4"/>
  <c r="BF126" i="4" s="1"/>
  <c r="BI125" i="4"/>
  <c r="BH125" i="4"/>
  <c r="BG125" i="4"/>
  <c r="BE125" i="4"/>
  <c r="T125" i="4"/>
  <c r="R125" i="4"/>
  <c r="P125" i="4"/>
  <c r="BK125" i="4"/>
  <c r="J125" i="4"/>
  <c r="BF125" i="4" s="1"/>
  <c r="BI124" i="4"/>
  <c r="BH124" i="4"/>
  <c r="BG124" i="4"/>
  <c r="BE124" i="4"/>
  <c r="T124" i="4"/>
  <c r="R124" i="4"/>
  <c r="P124" i="4"/>
  <c r="BK124" i="4"/>
  <c r="J124" i="4"/>
  <c r="BF124" i="4" s="1"/>
  <c r="BI123" i="4"/>
  <c r="BH123" i="4"/>
  <c r="BG123" i="4"/>
  <c r="BE123" i="4"/>
  <c r="T123" i="4"/>
  <c r="R123" i="4"/>
  <c r="P123" i="4"/>
  <c r="BK123" i="4"/>
  <c r="J123" i="4"/>
  <c r="BF123" i="4" s="1"/>
  <c r="BI122" i="4"/>
  <c r="BH122" i="4"/>
  <c r="BG122" i="4"/>
  <c r="BE122" i="4"/>
  <c r="T122" i="4"/>
  <c r="R122" i="4"/>
  <c r="P122" i="4"/>
  <c r="BK122" i="4"/>
  <c r="J122" i="4"/>
  <c r="BF122" i="4" s="1"/>
  <c r="BI121" i="4"/>
  <c r="F37" i="4" s="1"/>
  <c r="BD97" i="1" s="1"/>
  <c r="BH121" i="4"/>
  <c r="F36" i="4"/>
  <c r="BC97" i="1" s="1"/>
  <c r="BG121" i="4"/>
  <c r="F35" i="4" s="1"/>
  <c r="BB97" i="1" s="1"/>
  <c r="BE121" i="4"/>
  <c r="J33" i="4"/>
  <c r="AV97" i="1" s="1"/>
  <c r="F33" i="4"/>
  <c r="AZ97" i="1" s="1"/>
  <c r="T121" i="4"/>
  <c r="T120" i="4" s="1"/>
  <c r="T119" i="4" s="1"/>
  <c r="T118" i="4" s="1"/>
  <c r="R121" i="4"/>
  <c r="R120" i="4" s="1"/>
  <c r="R119" i="4" s="1"/>
  <c r="R118" i="4" s="1"/>
  <c r="P121" i="4"/>
  <c r="P120" i="4" s="1"/>
  <c r="P119" i="4" s="1"/>
  <c r="P118" i="4" s="1"/>
  <c r="AU97" i="1" s="1"/>
  <c r="BK121" i="4"/>
  <c r="BK120" i="4"/>
  <c r="J120" i="4" s="1"/>
  <c r="J98" i="4" s="1"/>
  <c r="BK119" i="4"/>
  <c r="J119" i="4" s="1"/>
  <c r="J97" i="4" s="1"/>
  <c r="BK118" i="4"/>
  <c r="J118" i="4" s="1"/>
  <c r="J121" i="4"/>
  <c r="BF121" i="4"/>
  <c r="J34" i="4" s="1"/>
  <c r="AW97" i="1" s="1"/>
  <c r="F112" i="4"/>
  <c r="E110" i="4"/>
  <c r="F89" i="4"/>
  <c r="E87" i="4"/>
  <c r="J24" i="4"/>
  <c r="E24" i="4"/>
  <c r="J115" i="4"/>
  <c r="J92" i="4"/>
  <c r="J23" i="4"/>
  <c r="J21" i="4"/>
  <c r="E21" i="4"/>
  <c r="J114" i="4" s="1"/>
  <c r="J91" i="4"/>
  <c r="J20" i="4"/>
  <c r="J18" i="4"/>
  <c r="E18" i="4"/>
  <c r="F115" i="4"/>
  <c r="F92" i="4"/>
  <c r="J17" i="4"/>
  <c r="J15" i="4"/>
  <c r="E15" i="4"/>
  <c r="F114" i="4" s="1"/>
  <c r="F91" i="4"/>
  <c r="J14" i="4"/>
  <c r="J12" i="4"/>
  <c r="J112" i="4" s="1"/>
  <c r="J89" i="4"/>
  <c r="E7" i="4"/>
  <c r="E108" i="4"/>
  <c r="E85" i="4"/>
  <c r="J37" i="3"/>
  <c r="J36" i="3"/>
  <c r="AY96" i="1"/>
  <c r="J35" i="3"/>
  <c r="AX96" i="1"/>
  <c r="BI125" i="3"/>
  <c r="BH125" i="3"/>
  <c r="BG125" i="3"/>
  <c r="BE125" i="3"/>
  <c r="T125" i="3"/>
  <c r="R125" i="3"/>
  <c r="P125" i="3"/>
  <c r="BK125" i="3"/>
  <c r="J125" i="3"/>
  <c r="BF125" i="3"/>
  <c r="BI124" i="3"/>
  <c r="BH124" i="3"/>
  <c r="BG124" i="3"/>
  <c r="BE124" i="3"/>
  <c r="T124" i="3"/>
  <c r="R124" i="3"/>
  <c r="P124" i="3"/>
  <c r="BK124" i="3"/>
  <c r="J124" i="3"/>
  <c r="BF124" i="3"/>
  <c r="BI123" i="3"/>
  <c r="BH123" i="3"/>
  <c r="BG123" i="3"/>
  <c r="BE123" i="3"/>
  <c r="T123" i="3"/>
  <c r="R123" i="3"/>
  <c r="P123" i="3"/>
  <c r="BK123" i="3"/>
  <c r="J123" i="3"/>
  <c r="BF123" i="3"/>
  <c r="BI122" i="3"/>
  <c r="BH122" i="3"/>
  <c r="BG122" i="3"/>
  <c r="BE122" i="3"/>
  <c r="T122" i="3"/>
  <c r="R122" i="3"/>
  <c r="P122" i="3"/>
  <c r="BK122" i="3"/>
  <c r="J122" i="3"/>
  <c r="BF122" i="3"/>
  <c r="BI121" i="3"/>
  <c r="F37" i="3"/>
  <c r="BD96" i="1" s="1"/>
  <c r="BH121" i="3"/>
  <c r="F36" i="3" s="1"/>
  <c r="BC96" i="1" s="1"/>
  <c r="BG121" i="3"/>
  <c r="F35" i="3"/>
  <c r="BB96" i="1" s="1"/>
  <c r="BE121" i="3"/>
  <c r="J33" i="3" s="1"/>
  <c r="AV96" i="1" s="1"/>
  <c r="T121" i="3"/>
  <c r="T120" i="3"/>
  <c r="T119" i="3" s="1"/>
  <c r="T118" i="3" s="1"/>
  <c r="R121" i="3"/>
  <c r="R120" i="3"/>
  <c r="R119" i="3" s="1"/>
  <c r="R118" i="3" s="1"/>
  <c r="P121" i="3"/>
  <c r="P120" i="3"/>
  <c r="P119" i="3" s="1"/>
  <c r="P118" i="3" s="1"/>
  <c r="AU96" i="1" s="1"/>
  <c r="BK121" i="3"/>
  <c r="BK120" i="3" s="1"/>
  <c r="J121" i="3"/>
  <c r="BF121" i="3" s="1"/>
  <c r="F112" i="3"/>
  <c r="E110" i="3"/>
  <c r="F89" i="3"/>
  <c r="E87" i="3"/>
  <c r="J24" i="3"/>
  <c r="E24" i="3"/>
  <c r="J115" i="3" s="1"/>
  <c r="J92" i="3"/>
  <c r="J23" i="3"/>
  <c r="J21" i="3"/>
  <c r="E21" i="3"/>
  <c r="J114" i="3"/>
  <c r="J91" i="3"/>
  <c r="J20" i="3"/>
  <c r="J18" i="3"/>
  <c r="E18" i="3"/>
  <c r="F115" i="3" s="1"/>
  <c r="F92" i="3"/>
  <c r="J17" i="3"/>
  <c r="J15" i="3"/>
  <c r="E15" i="3"/>
  <c r="F114" i="3"/>
  <c r="F91" i="3"/>
  <c r="J14" i="3"/>
  <c r="J12" i="3"/>
  <c r="J112" i="3"/>
  <c r="J89" i="3"/>
  <c r="E7" i="3"/>
  <c r="E108" i="3" s="1"/>
  <c r="E85" i="3"/>
  <c r="J37" i="2"/>
  <c r="J36" i="2"/>
  <c r="AY95" i="1" s="1"/>
  <c r="J35" i="2"/>
  <c r="AX95" i="1" s="1"/>
  <c r="BI1675" i="2"/>
  <c r="BH1675" i="2"/>
  <c r="BG1675" i="2"/>
  <c r="BE1675" i="2"/>
  <c r="T1675" i="2"/>
  <c r="R1675" i="2"/>
  <c r="P1675" i="2"/>
  <c r="BK1675" i="2"/>
  <c r="J1675" i="2"/>
  <c r="BF1675" i="2" s="1"/>
  <c r="BI1674" i="2"/>
  <c r="BH1674" i="2"/>
  <c r="BG1674" i="2"/>
  <c r="BE1674" i="2"/>
  <c r="T1674" i="2"/>
  <c r="R1674" i="2"/>
  <c r="P1674" i="2"/>
  <c r="BK1674" i="2"/>
  <c r="J1674" i="2"/>
  <c r="BF1674" i="2" s="1"/>
  <c r="BI1673" i="2"/>
  <c r="BH1673" i="2"/>
  <c r="BG1673" i="2"/>
  <c r="BE1673" i="2"/>
  <c r="T1673" i="2"/>
  <c r="R1673" i="2"/>
  <c r="P1673" i="2"/>
  <c r="BK1673" i="2"/>
  <c r="J1673" i="2"/>
  <c r="BF1673" i="2" s="1"/>
  <c r="BI1672" i="2"/>
  <c r="BH1672" i="2"/>
  <c r="BG1672" i="2"/>
  <c r="BE1672" i="2"/>
  <c r="T1672" i="2"/>
  <c r="R1672" i="2"/>
  <c r="P1672" i="2"/>
  <c r="BK1672" i="2"/>
  <c r="J1672" i="2"/>
  <c r="BF1672" i="2" s="1"/>
  <c r="BI1671" i="2"/>
  <c r="BH1671" i="2"/>
  <c r="BG1671" i="2"/>
  <c r="BE1671" i="2"/>
  <c r="T1671" i="2"/>
  <c r="R1671" i="2"/>
  <c r="P1671" i="2"/>
  <c r="BK1671" i="2"/>
  <c r="J1671" i="2"/>
  <c r="BF1671" i="2"/>
  <c r="BI1670" i="2"/>
  <c r="BH1670" i="2"/>
  <c r="BG1670" i="2"/>
  <c r="BE1670" i="2"/>
  <c r="T1670" i="2"/>
  <c r="R1670" i="2"/>
  <c r="P1670" i="2"/>
  <c r="BK1670" i="2"/>
  <c r="J1670" i="2"/>
  <c r="BF1670" i="2"/>
  <c r="BI1669" i="2"/>
  <c r="BH1669" i="2"/>
  <c r="BG1669" i="2"/>
  <c r="BE1669" i="2"/>
  <c r="T1669" i="2"/>
  <c r="R1669" i="2"/>
  <c r="P1669" i="2"/>
  <c r="BK1669" i="2"/>
  <c r="J1669" i="2"/>
  <c r="BF1669" i="2"/>
  <c r="BI1668" i="2"/>
  <c r="BH1668" i="2"/>
  <c r="BG1668" i="2"/>
  <c r="BE1668" i="2"/>
  <c r="T1668" i="2"/>
  <c r="R1668" i="2"/>
  <c r="P1668" i="2"/>
  <c r="BK1668" i="2"/>
  <c r="J1668" i="2"/>
  <c r="BF1668" i="2"/>
  <c r="BI1667" i="2"/>
  <c r="BH1667" i="2"/>
  <c r="BG1667" i="2"/>
  <c r="BE1667" i="2"/>
  <c r="T1667" i="2"/>
  <c r="R1667" i="2"/>
  <c r="P1667" i="2"/>
  <c r="BK1667" i="2"/>
  <c r="J1667" i="2"/>
  <c r="BF1667" i="2"/>
  <c r="BI1666" i="2"/>
  <c r="BH1666" i="2"/>
  <c r="BG1666" i="2"/>
  <c r="BE1666" i="2"/>
  <c r="T1666" i="2"/>
  <c r="R1666" i="2"/>
  <c r="P1666" i="2"/>
  <c r="BK1666" i="2"/>
  <c r="J1666" i="2"/>
  <c r="BF1666" i="2"/>
  <c r="BI1665" i="2"/>
  <c r="BH1665" i="2"/>
  <c r="BG1665" i="2"/>
  <c r="BE1665" i="2"/>
  <c r="T1665" i="2"/>
  <c r="R1665" i="2"/>
  <c r="P1665" i="2"/>
  <c r="BK1665" i="2"/>
  <c r="J1665" i="2"/>
  <c r="BF1665" i="2"/>
  <c r="BI1664" i="2"/>
  <c r="BH1664" i="2"/>
  <c r="BG1664" i="2"/>
  <c r="BE1664" i="2"/>
  <c r="T1664" i="2"/>
  <c r="R1664" i="2"/>
  <c r="P1664" i="2"/>
  <c r="BK1664" i="2"/>
  <c r="J1664" i="2"/>
  <c r="BF1664" i="2"/>
  <c r="BI1663" i="2"/>
  <c r="BH1663" i="2"/>
  <c r="BG1663" i="2"/>
  <c r="BE1663" i="2"/>
  <c r="T1663" i="2"/>
  <c r="R1663" i="2"/>
  <c r="P1663" i="2"/>
  <c r="BK1663" i="2"/>
  <c r="J1663" i="2"/>
  <c r="BF1663" i="2"/>
  <c r="BI1662" i="2"/>
  <c r="BH1662" i="2"/>
  <c r="BG1662" i="2"/>
  <c r="BE1662" i="2"/>
  <c r="T1662" i="2"/>
  <c r="R1662" i="2"/>
  <c r="P1662" i="2"/>
  <c r="BK1662" i="2"/>
  <c r="J1662" i="2"/>
  <c r="BF1662" i="2"/>
  <c r="BI1661" i="2"/>
  <c r="BH1661" i="2"/>
  <c r="BG1661" i="2"/>
  <c r="BE1661" i="2"/>
  <c r="T1661" i="2"/>
  <c r="R1661" i="2"/>
  <c r="P1661" i="2"/>
  <c r="BK1661" i="2"/>
  <c r="J1661" i="2"/>
  <c r="BF1661" i="2"/>
  <c r="BI1660" i="2"/>
  <c r="BH1660" i="2"/>
  <c r="BG1660" i="2"/>
  <c r="BE1660" i="2"/>
  <c r="T1660" i="2"/>
  <c r="R1660" i="2"/>
  <c r="P1660" i="2"/>
  <c r="BK1660" i="2"/>
  <c r="J1660" i="2"/>
  <c r="BF1660" i="2"/>
  <c r="BI1659" i="2"/>
  <c r="BH1659" i="2"/>
  <c r="BG1659" i="2"/>
  <c r="BE1659" i="2"/>
  <c r="T1659" i="2"/>
  <c r="R1659" i="2"/>
  <c r="P1659" i="2"/>
  <c r="BK1659" i="2"/>
  <c r="J1659" i="2"/>
  <c r="BF1659" i="2"/>
  <c r="BI1658" i="2"/>
  <c r="BH1658" i="2"/>
  <c r="BG1658" i="2"/>
  <c r="BE1658" i="2"/>
  <c r="T1658" i="2"/>
  <c r="R1658" i="2"/>
  <c r="P1658" i="2"/>
  <c r="BK1658" i="2"/>
  <c r="J1658" i="2"/>
  <c r="BF1658" i="2"/>
  <c r="BI1657" i="2"/>
  <c r="BH1657" i="2"/>
  <c r="BG1657" i="2"/>
  <c r="BE1657" i="2"/>
  <c r="T1657" i="2"/>
  <c r="R1657" i="2"/>
  <c r="P1657" i="2"/>
  <c r="BK1657" i="2"/>
  <c r="J1657" i="2"/>
  <c r="BF1657" i="2"/>
  <c r="BI1656" i="2"/>
  <c r="BH1656" i="2"/>
  <c r="BG1656" i="2"/>
  <c r="BE1656" i="2"/>
  <c r="T1656" i="2"/>
  <c r="R1656" i="2"/>
  <c r="P1656" i="2"/>
  <c r="BK1656" i="2"/>
  <c r="J1656" i="2"/>
  <c r="BF1656" i="2"/>
  <c r="BI1655" i="2"/>
  <c r="BH1655" i="2"/>
  <c r="BG1655" i="2"/>
  <c r="BE1655" i="2"/>
  <c r="T1655" i="2"/>
  <c r="R1655" i="2"/>
  <c r="P1655" i="2"/>
  <c r="BK1655" i="2"/>
  <c r="J1655" i="2"/>
  <c r="BF1655" i="2"/>
  <c r="BI1654" i="2"/>
  <c r="BH1654" i="2"/>
  <c r="BG1654" i="2"/>
  <c r="BE1654" i="2"/>
  <c r="T1654" i="2"/>
  <c r="R1654" i="2"/>
  <c r="P1654" i="2"/>
  <c r="BK1654" i="2"/>
  <c r="J1654" i="2"/>
  <c r="BF1654" i="2"/>
  <c r="BI1653" i="2"/>
  <c r="BH1653" i="2"/>
  <c r="BG1653" i="2"/>
  <c r="BE1653" i="2"/>
  <c r="T1653" i="2"/>
  <c r="R1653" i="2"/>
  <c r="P1653" i="2"/>
  <c r="BK1653" i="2"/>
  <c r="J1653" i="2"/>
  <c r="BF1653" i="2"/>
  <c r="BI1652" i="2"/>
  <c r="BH1652" i="2"/>
  <c r="BG1652" i="2"/>
  <c r="BE1652" i="2"/>
  <c r="T1652" i="2"/>
  <c r="R1652" i="2"/>
  <c r="P1652" i="2"/>
  <c r="BK1652" i="2"/>
  <c r="J1652" i="2"/>
  <c r="BF1652" i="2"/>
  <c r="BI1651" i="2"/>
  <c r="BH1651" i="2"/>
  <c r="BG1651" i="2"/>
  <c r="BE1651" i="2"/>
  <c r="T1651" i="2"/>
  <c r="R1651" i="2"/>
  <c r="P1651" i="2"/>
  <c r="BK1651" i="2"/>
  <c r="J1651" i="2"/>
  <c r="BF1651" i="2"/>
  <c r="BI1650" i="2"/>
  <c r="BH1650" i="2"/>
  <c r="BG1650" i="2"/>
  <c r="BE1650" i="2"/>
  <c r="T1650" i="2"/>
  <c r="R1650" i="2"/>
  <c r="P1650" i="2"/>
  <c r="BK1650" i="2"/>
  <c r="J1650" i="2"/>
  <c r="BF1650" i="2"/>
  <c r="BI1649" i="2"/>
  <c r="BH1649" i="2"/>
  <c r="BG1649" i="2"/>
  <c r="BE1649" i="2"/>
  <c r="T1649" i="2"/>
  <c r="R1649" i="2"/>
  <c r="P1649" i="2"/>
  <c r="BK1649" i="2"/>
  <c r="J1649" i="2"/>
  <c r="BF1649" i="2"/>
  <c r="BI1648" i="2"/>
  <c r="BH1648" i="2"/>
  <c r="BG1648" i="2"/>
  <c r="BE1648" i="2"/>
  <c r="T1648" i="2"/>
  <c r="R1648" i="2"/>
  <c r="P1648" i="2"/>
  <c r="BK1648" i="2"/>
  <c r="J1648" i="2"/>
  <c r="BF1648" i="2"/>
  <c r="BI1647" i="2"/>
  <c r="BH1647" i="2"/>
  <c r="BG1647" i="2"/>
  <c r="BE1647" i="2"/>
  <c r="T1647" i="2"/>
  <c r="R1647" i="2"/>
  <c r="P1647" i="2"/>
  <c r="BK1647" i="2"/>
  <c r="J1647" i="2"/>
  <c r="BF1647" i="2"/>
  <c r="BI1646" i="2"/>
  <c r="BH1646" i="2"/>
  <c r="BG1646" i="2"/>
  <c r="BE1646" i="2"/>
  <c r="T1646" i="2"/>
  <c r="R1646" i="2"/>
  <c r="P1646" i="2"/>
  <c r="BK1646" i="2"/>
  <c r="J1646" i="2"/>
  <c r="BF1646" i="2"/>
  <c r="BI1645" i="2"/>
  <c r="BH1645" i="2"/>
  <c r="BG1645" i="2"/>
  <c r="BE1645" i="2"/>
  <c r="T1645" i="2"/>
  <c r="R1645" i="2"/>
  <c r="P1645" i="2"/>
  <c r="BK1645" i="2"/>
  <c r="J1645" i="2"/>
  <c r="BF1645" i="2"/>
  <c r="BI1644" i="2"/>
  <c r="BH1644" i="2"/>
  <c r="BG1644" i="2"/>
  <c r="BE1644" i="2"/>
  <c r="T1644" i="2"/>
  <c r="R1644" i="2"/>
  <c r="P1644" i="2"/>
  <c r="BK1644" i="2"/>
  <c r="J1644" i="2"/>
  <c r="BF1644" i="2"/>
  <c r="BI1643" i="2"/>
  <c r="BH1643" i="2"/>
  <c r="BG1643" i="2"/>
  <c r="BE1643" i="2"/>
  <c r="T1643" i="2"/>
  <c r="R1643" i="2"/>
  <c r="P1643" i="2"/>
  <c r="BK1643" i="2"/>
  <c r="J1643" i="2"/>
  <c r="BF1643" i="2"/>
  <c r="BI1642" i="2"/>
  <c r="BH1642" i="2"/>
  <c r="BG1642" i="2"/>
  <c r="BE1642" i="2"/>
  <c r="T1642" i="2"/>
  <c r="R1642" i="2"/>
  <c r="P1642" i="2"/>
  <c r="BK1642" i="2"/>
  <c r="J1642" i="2"/>
  <c r="BF1642" i="2"/>
  <c r="BI1641" i="2"/>
  <c r="BH1641" i="2"/>
  <c r="BG1641" i="2"/>
  <c r="BE1641" i="2"/>
  <c r="T1641" i="2"/>
  <c r="R1641" i="2"/>
  <c r="P1641" i="2"/>
  <c r="BK1641" i="2"/>
  <c r="J1641" i="2"/>
  <c r="BF1641" i="2"/>
  <c r="BI1640" i="2"/>
  <c r="BH1640" i="2"/>
  <c r="BG1640" i="2"/>
  <c r="BE1640" i="2"/>
  <c r="T1640" i="2"/>
  <c r="R1640" i="2"/>
  <c r="P1640" i="2"/>
  <c r="BK1640" i="2"/>
  <c r="J1640" i="2"/>
  <c r="BF1640" i="2"/>
  <c r="BI1639" i="2"/>
  <c r="BH1639" i="2"/>
  <c r="BG1639" i="2"/>
  <c r="BE1639" i="2"/>
  <c r="T1639" i="2"/>
  <c r="R1639" i="2"/>
  <c r="P1639" i="2"/>
  <c r="BK1639" i="2"/>
  <c r="J1639" i="2"/>
  <c r="BF1639" i="2"/>
  <c r="BI1638" i="2"/>
  <c r="BH1638" i="2"/>
  <c r="BG1638" i="2"/>
  <c r="BE1638" i="2"/>
  <c r="T1638" i="2"/>
  <c r="R1638" i="2"/>
  <c r="P1638" i="2"/>
  <c r="BK1638" i="2"/>
  <c r="J1638" i="2"/>
  <c r="BF1638" i="2"/>
  <c r="BI1637" i="2"/>
  <c r="BH1637" i="2"/>
  <c r="BG1637" i="2"/>
  <c r="BE1637" i="2"/>
  <c r="T1637" i="2"/>
  <c r="R1637" i="2"/>
  <c r="P1637" i="2"/>
  <c r="BK1637" i="2"/>
  <c r="J1637" i="2"/>
  <c r="BF1637" i="2"/>
  <c r="BI1636" i="2"/>
  <c r="BH1636" i="2"/>
  <c r="BG1636" i="2"/>
  <c r="BE1636" i="2"/>
  <c r="T1636" i="2"/>
  <c r="R1636" i="2"/>
  <c r="P1636" i="2"/>
  <c r="BK1636" i="2"/>
  <c r="J1636" i="2"/>
  <c r="BF1636" i="2"/>
  <c r="BI1635" i="2"/>
  <c r="BH1635" i="2"/>
  <c r="BG1635" i="2"/>
  <c r="BE1635" i="2"/>
  <c r="T1635" i="2"/>
  <c r="R1635" i="2"/>
  <c r="P1635" i="2"/>
  <c r="BK1635" i="2"/>
  <c r="J1635" i="2"/>
  <c r="BF1635" i="2"/>
  <c r="BI1634" i="2"/>
  <c r="BH1634" i="2"/>
  <c r="BG1634" i="2"/>
  <c r="BE1634" i="2"/>
  <c r="T1634" i="2"/>
  <c r="R1634" i="2"/>
  <c r="P1634" i="2"/>
  <c r="BK1634" i="2"/>
  <c r="J1634" i="2"/>
  <c r="BF1634" i="2"/>
  <c r="BI1633" i="2"/>
  <c r="BH1633" i="2"/>
  <c r="BG1633" i="2"/>
  <c r="BE1633" i="2"/>
  <c r="T1633" i="2"/>
  <c r="R1633" i="2"/>
  <c r="P1633" i="2"/>
  <c r="BK1633" i="2"/>
  <c r="J1633" i="2"/>
  <c r="BF1633" i="2"/>
  <c r="BI1632" i="2"/>
  <c r="BH1632" i="2"/>
  <c r="BG1632" i="2"/>
  <c r="BE1632" i="2"/>
  <c r="T1632" i="2"/>
  <c r="R1632" i="2"/>
  <c r="P1632" i="2"/>
  <c r="BK1632" i="2"/>
  <c r="J1632" i="2"/>
  <c r="BF1632" i="2"/>
  <c r="BI1631" i="2"/>
  <c r="BH1631" i="2"/>
  <c r="BG1631" i="2"/>
  <c r="BE1631" i="2"/>
  <c r="T1631" i="2"/>
  <c r="R1631" i="2"/>
  <c r="P1631" i="2"/>
  <c r="BK1631" i="2"/>
  <c r="J1631" i="2"/>
  <c r="BF1631" i="2"/>
  <c r="BI1630" i="2"/>
  <c r="BH1630" i="2"/>
  <c r="BG1630" i="2"/>
  <c r="BE1630" i="2"/>
  <c r="T1630" i="2"/>
  <c r="R1630" i="2"/>
  <c r="P1630" i="2"/>
  <c r="BK1630" i="2"/>
  <c r="J1630" i="2"/>
  <c r="BF1630" i="2"/>
  <c r="BI1629" i="2"/>
  <c r="BH1629" i="2"/>
  <c r="BG1629" i="2"/>
  <c r="BE1629" i="2"/>
  <c r="T1629" i="2"/>
  <c r="R1629" i="2"/>
  <c r="P1629" i="2"/>
  <c r="BK1629" i="2"/>
  <c r="J1629" i="2"/>
  <c r="BF1629" i="2"/>
  <c r="BI1628" i="2"/>
  <c r="BH1628" i="2"/>
  <c r="BG1628" i="2"/>
  <c r="BE1628" i="2"/>
  <c r="T1628" i="2"/>
  <c r="R1628" i="2"/>
  <c r="P1628" i="2"/>
  <c r="BK1628" i="2"/>
  <c r="J1628" i="2"/>
  <c r="BF1628" i="2"/>
  <c r="BI1627" i="2"/>
  <c r="BH1627" i="2"/>
  <c r="BG1627" i="2"/>
  <c r="BE1627" i="2"/>
  <c r="T1627" i="2"/>
  <c r="R1627" i="2"/>
  <c r="P1627" i="2"/>
  <c r="BK1627" i="2"/>
  <c r="J1627" i="2"/>
  <c r="BF1627" i="2"/>
  <c r="BI1626" i="2"/>
  <c r="BH1626" i="2"/>
  <c r="BG1626" i="2"/>
  <c r="BE1626" i="2"/>
  <c r="T1626" i="2"/>
  <c r="R1626" i="2"/>
  <c r="P1626" i="2"/>
  <c r="BK1626" i="2"/>
  <c r="J1626" i="2"/>
  <c r="BF1626" i="2"/>
  <c r="BI1625" i="2"/>
  <c r="BH1625" i="2"/>
  <c r="BG1625" i="2"/>
  <c r="BE1625" i="2"/>
  <c r="T1625" i="2"/>
  <c r="R1625" i="2"/>
  <c r="P1625" i="2"/>
  <c r="BK1625" i="2"/>
  <c r="J1625" i="2"/>
  <c r="BF1625" i="2"/>
  <c r="BI1624" i="2"/>
  <c r="BH1624" i="2"/>
  <c r="BG1624" i="2"/>
  <c r="BE1624" i="2"/>
  <c r="T1624" i="2"/>
  <c r="R1624" i="2"/>
  <c r="P1624" i="2"/>
  <c r="BK1624" i="2"/>
  <c r="J1624" i="2"/>
  <c r="BF1624" i="2"/>
  <c r="BI1619" i="2"/>
  <c r="BH1619" i="2"/>
  <c r="BG1619" i="2"/>
  <c r="BE1619" i="2"/>
  <c r="T1619" i="2"/>
  <c r="R1619" i="2"/>
  <c r="P1619" i="2"/>
  <c r="BK1619" i="2"/>
  <c r="J1619" i="2"/>
  <c r="BF1619" i="2"/>
  <c r="BI1618" i="2"/>
  <c r="BH1618" i="2"/>
  <c r="BG1618" i="2"/>
  <c r="BE1618" i="2"/>
  <c r="T1618" i="2"/>
  <c r="R1618" i="2"/>
  <c r="P1618" i="2"/>
  <c r="BK1618" i="2"/>
  <c r="J1618" i="2"/>
  <c r="BF1618" i="2"/>
  <c r="BI1613" i="2"/>
  <c r="BH1613" i="2"/>
  <c r="BG1613" i="2"/>
  <c r="BE1613" i="2"/>
  <c r="T1613" i="2"/>
  <c r="R1613" i="2"/>
  <c r="P1613" i="2"/>
  <c r="BK1613" i="2"/>
  <c r="J1613" i="2"/>
  <c r="BF1613" i="2"/>
  <c r="BI1612" i="2"/>
  <c r="BH1612" i="2"/>
  <c r="BG1612" i="2"/>
  <c r="BE1612" i="2"/>
  <c r="T1612" i="2"/>
  <c r="R1612" i="2"/>
  <c r="P1612" i="2"/>
  <c r="BK1612" i="2"/>
  <c r="J1612" i="2"/>
  <c r="BF1612" i="2"/>
  <c r="BI1611" i="2"/>
  <c r="BH1611" i="2"/>
  <c r="BG1611" i="2"/>
  <c r="BE1611" i="2"/>
  <c r="T1611" i="2"/>
  <c r="R1611" i="2"/>
  <c r="P1611" i="2"/>
  <c r="BK1611" i="2"/>
  <c r="J1611" i="2"/>
  <c r="BF1611" i="2"/>
  <c r="BI1607" i="2"/>
  <c r="BH1607" i="2"/>
  <c r="BG1607" i="2"/>
  <c r="BE1607" i="2"/>
  <c r="T1607" i="2"/>
  <c r="R1607" i="2"/>
  <c r="P1607" i="2"/>
  <c r="BK1607" i="2"/>
  <c r="J1607" i="2"/>
  <c r="BF1607" i="2"/>
  <c r="BI1606" i="2"/>
  <c r="BH1606" i="2"/>
  <c r="BG1606" i="2"/>
  <c r="BE1606" i="2"/>
  <c r="T1606" i="2"/>
  <c r="R1606" i="2"/>
  <c r="P1606" i="2"/>
  <c r="BK1606" i="2"/>
  <c r="J1606" i="2"/>
  <c r="BF1606" i="2"/>
  <c r="BI1605" i="2"/>
  <c r="BH1605" i="2"/>
  <c r="BG1605" i="2"/>
  <c r="BE1605" i="2"/>
  <c r="T1605" i="2"/>
  <c r="R1605" i="2"/>
  <c r="P1605" i="2"/>
  <c r="BK1605" i="2"/>
  <c r="J1605" i="2"/>
  <c r="BF1605" i="2"/>
  <c r="BI1578" i="2"/>
  <c r="BH1578" i="2"/>
  <c r="BG1578" i="2"/>
  <c r="BE1578" i="2"/>
  <c r="T1578" i="2"/>
  <c r="R1578" i="2"/>
  <c r="P1578" i="2"/>
  <c r="BK1578" i="2"/>
  <c r="J1578" i="2"/>
  <c r="BF1578" i="2"/>
  <c r="BI1577" i="2"/>
  <c r="BH1577" i="2"/>
  <c r="BG1577" i="2"/>
  <c r="BE1577" i="2"/>
  <c r="T1577" i="2"/>
  <c r="R1577" i="2"/>
  <c r="P1577" i="2"/>
  <c r="BK1577" i="2"/>
  <c r="J1577" i="2"/>
  <c r="BF1577" i="2"/>
  <c r="BI1576" i="2"/>
  <c r="BH1576" i="2"/>
  <c r="BG1576" i="2"/>
  <c r="BE1576" i="2"/>
  <c r="T1576" i="2"/>
  <c r="R1576" i="2"/>
  <c r="P1576" i="2"/>
  <c r="BK1576" i="2"/>
  <c r="J1576" i="2"/>
  <c r="BF1576" i="2"/>
  <c r="BI1575" i="2"/>
  <c r="BH1575" i="2"/>
  <c r="BG1575" i="2"/>
  <c r="BE1575" i="2"/>
  <c r="T1575" i="2"/>
  <c r="R1575" i="2"/>
  <c r="P1575" i="2"/>
  <c r="BK1575" i="2"/>
  <c r="J1575" i="2"/>
  <c r="BF1575" i="2"/>
  <c r="BI1574" i="2"/>
  <c r="BH1574" i="2"/>
  <c r="BG1574" i="2"/>
  <c r="BE1574" i="2"/>
  <c r="T1574" i="2"/>
  <c r="R1574" i="2"/>
  <c r="P1574" i="2"/>
  <c r="BK1574" i="2"/>
  <c r="J1574" i="2"/>
  <c r="BF1574" i="2"/>
  <c r="BI1573" i="2"/>
  <c r="BH1573" i="2"/>
  <c r="BG1573" i="2"/>
  <c r="BE1573" i="2"/>
  <c r="T1573" i="2"/>
  <c r="R1573" i="2"/>
  <c r="P1573" i="2"/>
  <c r="BK1573" i="2"/>
  <c r="J1573" i="2"/>
  <c r="BF1573" i="2"/>
  <c r="BI1572" i="2"/>
  <c r="BH1572" i="2"/>
  <c r="BG1572" i="2"/>
  <c r="BE1572" i="2"/>
  <c r="T1572" i="2"/>
  <c r="R1572" i="2"/>
  <c r="P1572" i="2"/>
  <c r="BK1572" i="2"/>
  <c r="J1572" i="2"/>
  <c r="BF1572" i="2"/>
  <c r="BI1571" i="2"/>
  <c r="BH1571" i="2"/>
  <c r="BG1571" i="2"/>
  <c r="BE1571" i="2"/>
  <c r="T1571" i="2"/>
  <c r="R1571" i="2"/>
  <c r="P1571" i="2"/>
  <c r="BK1571" i="2"/>
  <c r="J1571" i="2"/>
  <c r="BF1571" i="2"/>
  <c r="BI1570" i="2"/>
  <c r="BH1570" i="2"/>
  <c r="BG1570" i="2"/>
  <c r="BE1570" i="2"/>
  <c r="T1570" i="2"/>
  <c r="R1570" i="2"/>
  <c r="P1570" i="2"/>
  <c r="BK1570" i="2"/>
  <c r="J1570" i="2"/>
  <c r="BF1570" i="2"/>
  <c r="BI1569" i="2"/>
  <c r="BH1569" i="2"/>
  <c r="BG1569" i="2"/>
  <c r="BE1569" i="2"/>
  <c r="T1569" i="2"/>
  <c r="R1569" i="2"/>
  <c r="P1569" i="2"/>
  <c r="BK1569" i="2"/>
  <c r="J1569" i="2"/>
  <c r="BF1569" i="2"/>
  <c r="BI1568" i="2"/>
  <c r="BH1568" i="2"/>
  <c r="BG1568" i="2"/>
  <c r="BE1568" i="2"/>
  <c r="T1568" i="2"/>
  <c r="R1568" i="2"/>
  <c r="P1568" i="2"/>
  <c r="BK1568" i="2"/>
  <c r="J1568" i="2"/>
  <c r="BF1568" i="2"/>
  <c r="BI1567" i="2"/>
  <c r="BH1567" i="2"/>
  <c r="BG1567" i="2"/>
  <c r="BE1567" i="2"/>
  <c r="T1567" i="2"/>
  <c r="R1567" i="2"/>
  <c r="P1567" i="2"/>
  <c r="BK1567" i="2"/>
  <c r="J1567" i="2"/>
  <c r="BF1567" i="2"/>
  <c r="BI1566" i="2"/>
  <c r="BH1566" i="2"/>
  <c r="BG1566" i="2"/>
  <c r="BE1566" i="2"/>
  <c r="T1566" i="2"/>
  <c r="R1566" i="2"/>
  <c r="P1566" i="2"/>
  <c r="BK1566" i="2"/>
  <c r="J1566" i="2"/>
  <c r="BF1566" i="2"/>
  <c r="BI1565" i="2"/>
  <c r="BH1565" i="2"/>
  <c r="BG1565" i="2"/>
  <c r="BE1565" i="2"/>
  <c r="T1565" i="2"/>
  <c r="R1565" i="2"/>
  <c r="P1565" i="2"/>
  <c r="BK1565" i="2"/>
  <c r="J1565" i="2"/>
  <c r="BF1565" i="2"/>
  <c r="BI1564" i="2"/>
  <c r="BH1564" i="2"/>
  <c r="BG1564" i="2"/>
  <c r="BE1564" i="2"/>
  <c r="T1564" i="2"/>
  <c r="R1564" i="2"/>
  <c r="P1564" i="2"/>
  <c r="BK1564" i="2"/>
  <c r="J1564" i="2"/>
  <c r="BF1564" i="2"/>
  <c r="BI1563" i="2"/>
  <c r="BH1563" i="2"/>
  <c r="BG1563" i="2"/>
  <c r="BE1563" i="2"/>
  <c r="T1563" i="2"/>
  <c r="R1563" i="2"/>
  <c r="P1563" i="2"/>
  <c r="BK1563" i="2"/>
  <c r="J1563" i="2"/>
  <c r="BF1563" i="2"/>
  <c r="BI1562" i="2"/>
  <c r="BH1562" i="2"/>
  <c r="BG1562" i="2"/>
  <c r="BE1562" i="2"/>
  <c r="T1562" i="2"/>
  <c r="R1562" i="2"/>
  <c r="P1562" i="2"/>
  <c r="BK1562" i="2"/>
  <c r="J1562" i="2"/>
  <c r="BF1562" i="2"/>
  <c r="BI1561" i="2"/>
  <c r="BH1561" i="2"/>
  <c r="BG1561" i="2"/>
  <c r="BE1561" i="2"/>
  <c r="T1561" i="2"/>
  <c r="R1561" i="2"/>
  <c r="P1561" i="2"/>
  <c r="BK1561" i="2"/>
  <c r="J1561" i="2"/>
  <c r="BF1561" i="2"/>
  <c r="BI1560" i="2"/>
  <c r="BH1560" i="2"/>
  <c r="BG1560" i="2"/>
  <c r="BE1560" i="2"/>
  <c r="T1560" i="2"/>
  <c r="R1560" i="2"/>
  <c r="P1560" i="2"/>
  <c r="BK1560" i="2"/>
  <c r="J1560" i="2"/>
  <c r="BF1560" i="2"/>
  <c r="BI1559" i="2"/>
  <c r="BH1559" i="2"/>
  <c r="BG1559" i="2"/>
  <c r="BE1559" i="2"/>
  <c r="T1559" i="2"/>
  <c r="R1559" i="2"/>
  <c r="P1559" i="2"/>
  <c r="BK1559" i="2"/>
  <c r="J1559" i="2"/>
  <c r="BF1559" i="2"/>
  <c r="BI1558" i="2"/>
  <c r="BH1558" i="2"/>
  <c r="BG1558" i="2"/>
  <c r="BE1558" i="2"/>
  <c r="T1558" i="2"/>
  <c r="R1558" i="2"/>
  <c r="P1558" i="2"/>
  <c r="BK1558" i="2"/>
  <c r="J1558" i="2"/>
  <c r="BF1558" i="2"/>
  <c r="BI1557" i="2"/>
  <c r="BH1557" i="2"/>
  <c r="BG1557" i="2"/>
  <c r="BE1557" i="2"/>
  <c r="T1557" i="2"/>
  <c r="R1557" i="2"/>
  <c r="P1557" i="2"/>
  <c r="BK1557" i="2"/>
  <c r="J1557" i="2"/>
  <c r="BF1557" i="2"/>
  <c r="BI1556" i="2"/>
  <c r="BH1556" i="2"/>
  <c r="BG1556" i="2"/>
  <c r="BE1556" i="2"/>
  <c r="T1556" i="2"/>
  <c r="R1556" i="2"/>
  <c r="P1556" i="2"/>
  <c r="BK1556" i="2"/>
  <c r="J1556" i="2"/>
  <c r="BF1556" i="2"/>
  <c r="BI1555" i="2"/>
  <c r="BH1555" i="2"/>
  <c r="BG1555" i="2"/>
  <c r="BE1555" i="2"/>
  <c r="T1555" i="2"/>
  <c r="R1555" i="2"/>
  <c r="P1555" i="2"/>
  <c r="BK1555" i="2"/>
  <c r="J1555" i="2"/>
  <c r="BF1555" i="2"/>
  <c r="BI1554" i="2"/>
  <c r="BH1554" i="2"/>
  <c r="BG1554" i="2"/>
  <c r="BE1554" i="2"/>
  <c r="T1554" i="2"/>
  <c r="R1554" i="2"/>
  <c r="P1554" i="2"/>
  <c r="BK1554" i="2"/>
  <c r="J1554" i="2"/>
  <c r="BF1554" i="2"/>
  <c r="BI1553" i="2"/>
  <c r="BH1553" i="2"/>
  <c r="BG1553" i="2"/>
  <c r="BE1553" i="2"/>
  <c r="T1553" i="2"/>
  <c r="R1553" i="2"/>
  <c r="P1553" i="2"/>
  <c r="BK1553" i="2"/>
  <c r="J1553" i="2"/>
  <c r="BF1553" i="2"/>
  <c r="BI1552" i="2"/>
  <c r="BH1552" i="2"/>
  <c r="BG1552" i="2"/>
  <c r="BE1552" i="2"/>
  <c r="T1552" i="2"/>
  <c r="R1552" i="2"/>
  <c r="P1552" i="2"/>
  <c r="BK1552" i="2"/>
  <c r="J1552" i="2"/>
  <c r="BF1552" i="2"/>
  <c r="BI1551" i="2"/>
  <c r="BH1551" i="2"/>
  <c r="BG1551" i="2"/>
  <c r="BE1551" i="2"/>
  <c r="T1551" i="2"/>
  <c r="R1551" i="2"/>
  <c r="P1551" i="2"/>
  <c r="BK1551" i="2"/>
  <c r="J1551" i="2"/>
  <c r="BF1551" i="2"/>
  <c r="BI1550" i="2"/>
  <c r="BH1550" i="2"/>
  <c r="BG1550" i="2"/>
  <c r="BE1550" i="2"/>
  <c r="T1550" i="2"/>
  <c r="R1550" i="2"/>
  <c r="P1550" i="2"/>
  <c r="BK1550" i="2"/>
  <c r="J1550" i="2"/>
  <c r="BF1550" i="2"/>
  <c r="BI1549" i="2"/>
  <c r="BH1549" i="2"/>
  <c r="BG1549" i="2"/>
  <c r="BE1549" i="2"/>
  <c r="T1549" i="2"/>
  <c r="R1549" i="2"/>
  <c r="P1549" i="2"/>
  <c r="BK1549" i="2"/>
  <c r="J1549" i="2"/>
  <c r="BF1549" i="2"/>
  <c r="BI1548" i="2"/>
  <c r="BH1548" i="2"/>
  <c r="BG1548" i="2"/>
  <c r="BE1548" i="2"/>
  <c r="T1548" i="2"/>
  <c r="R1548" i="2"/>
  <c r="P1548" i="2"/>
  <c r="BK1548" i="2"/>
  <c r="J1548" i="2"/>
  <c r="BF1548" i="2"/>
  <c r="BI1547" i="2"/>
  <c r="BH1547" i="2"/>
  <c r="BG1547" i="2"/>
  <c r="BE1547" i="2"/>
  <c r="T1547" i="2"/>
  <c r="R1547" i="2"/>
  <c r="P1547" i="2"/>
  <c r="BK1547" i="2"/>
  <c r="J1547" i="2"/>
  <c r="BF1547" i="2"/>
  <c r="BI1546" i="2"/>
  <c r="BH1546" i="2"/>
  <c r="BG1546" i="2"/>
  <c r="BE1546" i="2"/>
  <c r="T1546" i="2"/>
  <c r="R1546" i="2"/>
  <c r="P1546" i="2"/>
  <c r="BK1546" i="2"/>
  <c r="J1546" i="2"/>
  <c r="BF1546" i="2"/>
  <c r="BI1545" i="2"/>
  <c r="BH1545" i="2"/>
  <c r="BG1545" i="2"/>
  <c r="BE1545" i="2"/>
  <c r="T1545" i="2"/>
  <c r="R1545" i="2"/>
  <c r="P1545" i="2"/>
  <c r="BK1545" i="2"/>
  <c r="J1545" i="2"/>
  <c r="BF1545" i="2"/>
  <c r="BI1544" i="2"/>
  <c r="BH1544" i="2"/>
  <c r="BG1544" i="2"/>
  <c r="BE1544" i="2"/>
  <c r="T1544" i="2"/>
  <c r="R1544" i="2"/>
  <c r="P1544" i="2"/>
  <c r="BK1544" i="2"/>
  <c r="J1544" i="2"/>
  <c r="BF1544" i="2"/>
  <c r="BI1543" i="2"/>
  <c r="BH1543" i="2"/>
  <c r="BG1543" i="2"/>
  <c r="BE1543" i="2"/>
  <c r="T1543" i="2"/>
  <c r="R1543" i="2"/>
  <c r="P1543" i="2"/>
  <c r="BK1543" i="2"/>
  <c r="J1543" i="2"/>
  <c r="BF1543" i="2"/>
  <c r="BI1542" i="2"/>
  <c r="BH1542" i="2"/>
  <c r="BG1542" i="2"/>
  <c r="BE1542" i="2"/>
  <c r="T1542" i="2"/>
  <c r="R1542" i="2"/>
  <c r="P1542" i="2"/>
  <c r="BK1542" i="2"/>
  <c r="J1542" i="2"/>
  <c r="BF1542" i="2"/>
  <c r="BI1541" i="2"/>
  <c r="BH1541" i="2"/>
  <c r="BG1541" i="2"/>
  <c r="BE1541" i="2"/>
  <c r="T1541" i="2"/>
  <c r="R1541" i="2"/>
  <c r="P1541" i="2"/>
  <c r="BK1541" i="2"/>
  <c r="J1541" i="2"/>
  <c r="BF1541" i="2"/>
  <c r="BI1540" i="2"/>
  <c r="BH1540" i="2"/>
  <c r="BG1540" i="2"/>
  <c r="BE1540" i="2"/>
  <c r="T1540" i="2"/>
  <c r="R1540" i="2"/>
  <c r="P1540" i="2"/>
  <c r="BK1540" i="2"/>
  <c r="J1540" i="2"/>
  <c r="BF1540" i="2"/>
  <c r="BI1539" i="2"/>
  <c r="BH1539" i="2"/>
  <c r="BG1539" i="2"/>
  <c r="BE1539" i="2"/>
  <c r="T1539" i="2"/>
  <c r="R1539" i="2"/>
  <c r="P1539" i="2"/>
  <c r="BK1539" i="2"/>
  <c r="J1539" i="2"/>
  <c r="BF1539" i="2"/>
  <c r="BI1538" i="2"/>
  <c r="BH1538" i="2"/>
  <c r="BG1538" i="2"/>
  <c r="BE1538" i="2"/>
  <c r="T1538" i="2"/>
  <c r="R1538" i="2"/>
  <c r="P1538" i="2"/>
  <c r="BK1538" i="2"/>
  <c r="J1538" i="2"/>
  <c r="BF1538" i="2"/>
  <c r="BI1537" i="2"/>
  <c r="BH1537" i="2"/>
  <c r="BG1537" i="2"/>
  <c r="BE1537" i="2"/>
  <c r="T1537" i="2"/>
  <c r="R1537" i="2"/>
  <c r="P1537" i="2"/>
  <c r="BK1537" i="2"/>
  <c r="J1537" i="2"/>
  <c r="BF1537" i="2"/>
  <c r="BI1536" i="2"/>
  <c r="BH1536" i="2"/>
  <c r="BG1536" i="2"/>
  <c r="BE1536" i="2"/>
  <c r="T1536" i="2"/>
  <c r="R1536" i="2"/>
  <c r="P1536" i="2"/>
  <c r="BK1536" i="2"/>
  <c r="J1536" i="2"/>
  <c r="BF1536" i="2"/>
  <c r="BI1535" i="2"/>
  <c r="BH1535" i="2"/>
  <c r="BG1535" i="2"/>
  <c r="BE1535" i="2"/>
  <c r="T1535" i="2"/>
  <c r="R1535" i="2"/>
  <c r="P1535" i="2"/>
  <c r="BK1535" i="2"/>
  <c r="J1535" i="2"/>
  <c r="BF1535" i="2"/>
  <c r="BI1534" i="2"/>
  <c r="BH1534" i="2"/>
  <c r="BG1534" i="2"/>
  <c r="BE1534" i="2"/>
  <c r="T1534" i="2"/>
  <c r="R1534" i="2"/>
  <c r="P1534" i="2"/>
  <c r="BK1534" i="2"/>
  <c r="J1534" i="2"/>
  <c r="BF1534" i="2"/>
  <c r="BI1533" i="2"/>
  <c r="BH1533" i="2"/>
  <c r="BG1533" i="2"/>
  <c r="BE1533" i="2"/>
  <c r="T1533" i="2"/>
  <c r="R1533" i="2"/>
  <c r="P1533" i="2"/>
  <c r="BK1533" i="2"/>
  <c r="J1533" i="2"/>
  <c r="BF1533" i="2"/>
  <c r="BI1532" i="2"/>
  <c r="BH1532" i="2"/>
  <c r="BG1532" i="2"/>
  <c r="BE1532" i="2"/>
  <c r="T1532" i="2"/>
  <c r="R1532" i="2"/>
  <c r="P1532" i="2"/>
  <c r="BK1532" i="2"/>
  <c r="J1532" i="2"/>
  <c r="BF1532" i="2"/>
  <c r="BI1531" i="2"/>
  <c r="BH1531" i="2"/>
  <c r="BG1531" i="2"/>
  <c r="BE1531" i="2"/>
  <c r="T1531" i="2"/>
  <c r="R1531" i="2"/>
  <c r="P1531" i="2"/>
  <c r="BK1531" i="2"/>
  <c r="J1531" i="2"/>
  <c r="BF1531" i="2"/>
  <c r="BI1530" i="2"/>
  <c r="BH1530" i="2"/>
  <c r="BG1530" i="2"/>
  <c r="BE1530" i="2"/>
  <c r="T1530" i="2"/>
  <c r="R1530" i="2"/>
  <c r="P1530" i="2"/>
  <c r="BK1530" i="2"/>
  <c r="J1530" i="2"/>
  <c r="BF1530" i="2"/>
  <c r="BI1529" i="2"/>
  <c r="BH1529" i="2"/>
  <c r="BG1529" i="2"/>
  <c r="BE1529" i="2"/>
  <c r="T1529" i="2"/>
  <c r="R1529" i="2"/>
  <c r="P1529" i="2"/>
  <c r="BK1529" i="2"/>
  <c r="J1529" i="2"/>
  <c r="BF1529" i="2"/>
  <c r="BI1528" i="2"/>
  <c r="BH1528" i="2"/>
  <c r="BG1528" i="2"/>
  <c r="BE1528" i="2"/>
  <c r="T1528" i="2"/>
  <c r="R1528" i="2"/>
  <c r="P1528" i="2"/>
  <c r="BK1528" i="2"/>
  <c r="J1528" i="2"/>
  <c r="BF1528" i="2"/>
  <c r="BI1527" i="2"/>
  <c r="BH1527" i="2"/>
  <c r="BG1527" i="2"/>
  <c r="BE1527" i="2"/>
  <c r="T1527" i="2"/>
  <c r="R1527" i="2"/>
  <c r="P1527" i="2"/>
  <c r="BK1527" i="2"/>
  <c r="J1527" i="2"/>
  <c r="BF1527" i="2"/>
  <c r="BI1522" i="2"/>
  <c r="BH1522" i="2"/>
  <c r="BG1522" i="2"/>
  <c r="BE1522" i="2"/>
  <c r="T1522" i="2"/>
  <c r="R1522" i="2"/>
  <c r="P1522" i="2"/>
  <c r="BK1522" i="2"/>
  <c r="J1522" i="2"/>
  <c r="BF1522" i="2"/>
  <c r="BI1521" i="2"/>
  <c r="BH1521" i="2"/>
  <c r="BG1521" i="2"/>
  <c r="BE1521" i="2"/>
  <c r="T1521" i="2"/>
  <c r="R1521" i="2"/>
  <c r="P1521" i="2"/>
  <c r="BK1521" i="2"/>
  <c r="J1521" i="2"/>
  <c r="BF1521" i="2"/>
  <c r="BI1516" i="2"/>
  <c r="BH1516" i="2"/>
  <c r="BG1516" i="2"/>
  <c r="BE1516" i="2"/>
  <c r="T1516" i="2"/>
  <c r="R1516" i="2"/>
  <c r="P1516" i="2"/>
  <c r="BK1516" i="2"/>
  <c r="J1516" i="2"/>
  <c r="BF1516" i="2"/>
  <c r="BI1515" i="2"/>
  <c r="BH1515" i="2"/>
  <c r="BG1515" i="2"/>
  <c r="BE1515" i="2"/>
  <c r="T1515" i="2"/>
  <c r="R1515" i="2"/>
  <c r="P1515" i="2"/>
  <c r="BK1515" i="2"/>
  <c r="J1515" i="2"/>
  <c r="BF1515" i="2"/>
  <c r="BI1514" i="2"/>
  <c r="BH1514" i="2"/>
  <c r="BG1514" i="2"/>
  <c r="BE1514" i="2"/>
  <c r="T1514" i="2"/>
  <c r="R1514" i="2"/>
  <c r="P1514" i="2"/>
  <c r="BK1514" i="2"/>
  <c r="J1514" i="2"/>
  <c r="BF1514" i="2"/>
  <c r="BI1510" i="2"/>
  <c r="BH1510" i="2"/>
  <c r="BG1510" i="2"/>
  <c r="BE1510" i="2"/>
  <c r="T1510" i="2"/>
  <c r="R1510" i="2"/>
  <c r="P1510" i="2"/>
  <c r="BK1510" i="2"/>
  <c r="J1510" i="2"/>
  <c r="BF1510" i="2"/>
  <c r="BI1509" i="2"/>
  <c r="BH1509" i="2"/>
  <c r="BG1509" i="2"/>
  <c r="BE1509" i="2"/>
  <c r="T1509" i="2"/>
  <c r="R1509" i="2"/>
  <c r="P1509" i="2"/>
  <c r="BK1509" i="2"/>
  <c r="J1509" i="2"/>
  <c r="BF1509" i="2"/>
  <c r="BI1508" i="2"/>
  <c r="BH1508" i="2"/>
  <c r="BG1508" i="2"/>
  <c r="BE1508" i="2"/>
  <c r="T1508" i="2"/>
  <c r="R1508" i="2"/>
  <c r="P1508" i="2"/>
  <c r="BK1508" i="2"/>
  <c r="J1508" i="2"/>
  <c r="BF1508" i="2"/>
  <c r="BI1481" i="2"/>
  <c r="BH1481" i="2"/>
  <c r="BG1481" i="2"/>
  <c r="BE1481" i="2"/>
  <c r="T1481" i="2"/>
  <c r="T1480" i="2"/>
  <c r="R1481" i="2"/>
  <c r="R1480" i="2"/>
  <c r="P1481" i="2"/>
  <c r="P1480" i="2"/>
  <c r="BK1481" i="2"/>
  <c r="BK1480" i="2"/>
  <c r="J1480" i="2" s="1"/>
  <c r="J124" i="2" s="1"/>
  <c r="J1481" i="2"/>
  <c r="BF1481" i="2" s="1"/>
  <c r="BI1479" i="2"/>
  <c r="BH1479" i="2"/>
  <c r="BG1479" i="2"/>
  <c r="BE1479" i="2"/>
  <c r="T1479" i="2"/>
  <c r="R1479" i="2"/>
  <c r="P1479" i="2"/>
  <c r="BK1479" i="2"/>
  <c r="J1479" i="2"/>
  <c r="BF1479" i="2"/>
  <c r="BI1478" i="2"/>
  <c r="BH1478" i="2"/>
  <c r="BG1478" i="2"/>
  <c r="BE1478" i="2"/>
  <c r="T1478" i="2"/>
  <c r="R1478" i="2"/>
  <c r="P1478" i="2"/>
  <c r="BK1478" i="2"/>
  <c r="J1478" i="2"/>
  <c r="BF1478" i="2"/>
  <c r="BI1477" i="2"/>
  <c r="BH1477" i="2"/>
  <c r="BG1477" i="2"/>
  <c r="BE1477" i="2"/>
  <c r="T1477" i="2"/>
  <c r="R1477" i="2"/>
  <c r="P1477" i="2"/>
  <c r="BK1477" i="2"/>
  <c r="J1477" i="2"/>
  <c r="BF1477" i="2"/>
  <c r="BI1476" i="2"/>
  <c r="BH1476" i="2"/>
  <c r="BG1476" i="2"/>
  <c r="BE1476" i="2"/>
  <c r="T1476" i="2"/>
  <c r="R1476" i="2"/>
  <c r="P1476" i="2"/>
  <c r="BK1476" i="2"/>
  <c r="J1476" i="2"/>
  <c r="BF1476" i="2"/>
  <c r="BI1475" i="2"/>
  <c r="BH1475" i="2"/>
  <c r="BG1475" i="2"/>
  <c r="BE1475" i="2"/>
  <c r="T1475" i="2"/>
  <c r="R1475" i="2"/>
  <c r="P1475" i="2"/>
  <c r="BK1475" i="2"/>
  <c r="J1475" i="2"/>
  <c r="BF1475" i="2"/>
  <c r="BI1474" i="2"/>
  <c r="BH1474" i="2"/>
  <c r="BG1474" i="2"/>
  <c r="BE1474" i="2"/>
  <c r="T1474" i="2"/>
  <c r="R1474" i="2"/>
  <c r="P1474" i="2"/>
  <c r="BK1474" i="2"/>
  <c r="J1474" i="2"/>
  <c r="BF1474" i="2"/>
  <c r="BI1473" i="2"/>
  <c r="BH1473" i="2"/>
  <c r="BG1473" i="2"/>
  <c r="BE1473" i="2"/>
  <c r="T1473" i="2"/>
  <c r="R1473" i="2"/>
  <c r="P1473" i="2"/>
  <c r="BK1473" i="2"/>
  <c r="J1473" i="2"/>
  <c r="BF1473" i="2"/>
  <c r="BI1472" i="2"/>
  <c r="BH1472" i="2"/>
  <c r="BG1472" i="2"/>
  <c r="BE1472" i="2"/>
  <c r="T1472" i="2"/>
  <c r="R1472" i="2"/>
  <c r="P1472" i="2"/>
  <c r="BK1472" i="2"/>
  <c r="J1472" i="2"/>
  <c r="BF1472" i="2"/>
  <c r="BI1471" i="2"/>
  <c r="BH1471" i="2"/>
  <c r="BG1471" i="2"/>
  <c r="BE1471" i="2"/>
  <c r="T1471" i="2"/>
  <c r="R1471" i="2"/>
  <c r="P1471" i="2"/>
  <c r="BK1471" i="2"/>
  <c r="J1471" i="2"/>
  <c r="BF1471" i="2"/>
  <c r="BI1470" i="2"/>
  <c r="BH1470" i="2"/>
  <c r="BG1470" i="2"/>
  <c r="BE1470" i="2"/>
  <c r="T1470" i="2"/>
  <c r="R1470" i="2"/>
  <c r="P1470" i="2"/>
  <c r="BK1470" i="2"/>
  <c r="J1470" i="2"/>
  <c r="BF1470" i="2"/>
  <c r="BI1469" i="2"/>
  <c r="BH1469" i="2"/>
  <c r="BG1469" i="2"/>
  <c r="BE1469" i="2"/>
  <c r="T1469" i="2"/>
  <c r="R1469" i="2"/>
  <c r="P1469" i="2"/>
  <c r="BK1469" i="2"/>
  <c r="J1469" i="2"/>
  <c r="BF1469" i="2"/>
  <c r="BI1468" i="2"/>
  <c r="BH1468" i="2"/>
  <c r="BG1468" i="2"/>
  <c r="BE1468" i="2"/>
  <c r="T1468" i="2"/>
  <c r="R1468" i="2"/>
  <c r="P1468" i="2"/>
  <c r="BK1468" i="2"/>
  <c r="J1468" i="2"/>
  <c r="BF1468" i="2"/>
  <c r="BI1467" i="2"/>
  <c r="BH1467" i="2"/>
  <c r="BG1467" i="2"/>
  <c r="BE1467" i="2"/>
  <c r="T1467" i="2"/>
  <c r="R1467" i="2"/>
  <c r="P1467" i="2"/>
  <c r="BK1467" i="2"/>
  <c r="J1467" i="2"/>
  <c r="BF1467" i="2"/>
  <c r="BI1466" i="2"/>
  <c r="BH1466" i="2"/>
  <c r="BG1466" i="2"/>
  <c r="BE1466" i="2"/>
  <c r="T1466" i="2"/>
  <c r="R1466" i="2"/>
  <c r="P1466" i="2"/>
  <c r="BK1466" i="2"/>
  <c r="J1466" i="2"/>
  <c r="BF1466" i="2"/>
  <c r="BI1465" i="2"/>
  <c r="BH1465" i="2"/>
  <c r="BG1465" i="2"/>
  <c r="BE1465" i="2"/>
  <c r="T1465" i="2"/>
  <c r="R1465" i="2"/>
  <c r="P1465" i="2"/>
  <c r="BK1465" i="2"/>
  <c r="J1465" i="2"/>
  <c r="BF1465" i="2"/>
  <c r="BI1464" i="2"/>
  <c r="BH1464" i="2"/>
  <c r="BG1464" i="2"/>
  <c r="BE1464" i="2"/>
  <c r="T1464" i="2"/>
  <c r="R1464" i="2"/>
  <c r="P1464" i="2"/>
  <c r="BK1464" i="2"/>
  <c r="J1464" i="2"/>
  <c r="BF1464" i="2"/>
  <c r="BI1463" i="2"/>
  <c r="BH1463" i="2"/>
  <c r="BG1463" i="2"/>
  <c r="BE1463" i="2"/>
  <c r="T1463" i="2"/>
  <c r="R1463" i="2"/>
  <c r="P1463" i="2"/>
  <c r="BK1463" i="2"/>
  <c r="J1463" i="2"/>
  <c r="BF1463" i="2"/>
  <c r="BI1462" i="2"/>
  <c r="BH1462" i="2"/>
  <c r="BG1462" i="2"/>
  <c r="BE1462" i="2"/>
  <c r="T1462" i="2"/>
  <c r="R1462" i="2"/>
  <c r="P1462" i="2"/>
  <c r="BK1462" i="2"/>
  <c r="J1462" i="2"/>
  <c r="BF1462" i="2"/>
  <c r="BI1461" i="2"/>
  <c r="BH1461" i="2"/>
  <c r="BG1461" i="2"/>
  <c r="BE1461" i="2"/>
  <c r="T1461" i="2"/>
  <c r="R1461" i="2"/>
  <c r="P1461" i="2"/>
  <c r="BK1461" i="2"/>
  <c r="J1461" i="2"/>
  <c r="BF1461" i="2"/>
  <c r="BI1460" i="2"/>
  <c r="BH1460" i="2"/>
  <c r="BG1460" i="2"/>
  <c r="BE1460" i="2"/>
  <c r="T1460" i="2"/>
  <c r="R1460" i="2"/>
  <c r="P1460" i="2"/>
  <c r="BK1460" i="2"/>
  <c r="J1460" i="2"/>
  <c r="BF1460" i="2"/>
  <c r="BI1459" i="2"/>
  <c r="BH1459" i="2"/>
  <c r="BG1459" i="2"/>
  <c r="BE1459" i="2"/>
  <c r="T1459" i="2"/>
  <c r="R1459" i="2"/>
  <c r="P1459" i="2"/>
  <c r="BK1459" i="2"/>
  <c r="J1459" i="2"/>
  <c r="BF1459" i="2"/>
  <c r="BI1458" i="2"/>
  <c r="BH1458" i="2"/>
  <c r="BG1458" i="2"/>
  <c r="BE1458" i="2"/>
  <c r="T1458" i="2"/>
  <c r="R1458" i="2"/>
  <c r="P1458" i="2"/>
  <c r="BK1458" i="2"/>
  <c r="J1458" i="2"/>
  <c r="BF1458" i="2"/>
  <c r="BI1457" i="2"/>
  <c r="BH1457" i="2"/>
  <c r="BG1457" i="2"/>
  <c r="BE1457" i="2"/>
  <c r="T1457" i="2"/>
  <c r="R1457" i="2"/>
  <c r="P1457" i="2"/>
  <c r="BK1457" i="2"/>
  <c r="J1457" i="2"/>
  <c r="BF1457" i="2"/>
  <c r="BI1456" i="2"/>
  <c r="BH1456" i="2"/>
  <c r="BG1456" i="2"/>
  <c r="BE1456" i="2"/>
  <c r="T1456" i="2"/>
  <c r="R1456" i="2"/>
  <c r="P1456" i="2"/>
  <c r="BK1456" i="2"/>
  <c r="J1456" i="2"/>
  <c r="BF1456" i="2"/>
  <c r="BI1455" i="2"/>
  <c r="BH1455" i="2"/>
  <c r="BG1455" i="2"/>
  <c r="BE1455" i="2"/>
  <c r="T1455" i="2"/>
  <c r="R1455" i="2"/>
  <c r="P1455" i="2"/>
  <c r="BK1455" i="2"/>
  <c r="J1455" i="2"/>
  <c r="BF1455" i="2"/>
  <c r="BI1454" i="2"/>
  <c r="BH1454" i="2"/>
  <c r="BG1454" i="2"/>
  <c r="BE1454" i="2"/>
  <c r="T1454" i="2"/>
  <c r="R1454" i="2"/>
  <c r="P1454" i="2"/>
  <c r="BK1454" i="2"/>
  <c r="J1454" i="2"/>
  <c r="BF1454" i="2"/>
  <c r="BI1453" i="2"/>
  <c r="BH1453" i="2"/>
  <c r="BG1453" i="2"/>
  <c r="BE1453" i="2"/>
  <c r="T1453" i="2"/>
  <c r="R1453" i="2"/>
  <c r="P1453" i="2"/>
  <c r="BK1453" i="2"/>
  <c r="J1453" i="2"/>
  <c r="BF1453" i="2"/>
  <c r="BI1452" i="2"/>
  <c r="BH1452" i="2"/>
  <c r="BG1452" i="2"/>
  <c r="BE1452" i="2"/>
  <c r="T1452" i="2"/>
  <c r="R1452" i="2"/>
  <c r="P1452" i="2"/>
  <c r="BK1452" i="2"/>
  <c r="J1452" i="2"/>
  <c r="BF1452" i="2"/>
  <c r="BI1451" i="2"/>
  <c r="BH1451" i="2"/>
  <c r="BG1451" i="2"/>
  <c r="BE1451" i="2"/>
  <c r="T1451" i="2"/>
  <c r="R1451" i="2"/>
  <c r="P1451" i="2"/>
  <c r="BK1451" i="2"/>
  <c r="J1451" i="2"/>
  <c r="BF1451" i="2"/>
  <c r="BI1450" i="2"/>
  <c r="BH1450" i="2"/>
  <c r="BG1450" i="2"/>
  <c r="BE1450" i="2"/>
  <c r="T1450" i="2"/>
  <c r="R1450" i="2"/>
  <c r="P1450" i="2"/>
  <c r="BK1450" i="2"/>
  <c r="J1450" i="2"/>
  <c r="BF1450" i="2"/>
  <c r="BI1449" i="2"/>
  <c r="BH1449" i="2"/>
  <c r="BG1449" i="2"/>
  <c r="BE1449" i="2"/>
  <c r="T1449" i="2"/>
  <c r="R1449" i="2"/>
  <c r="P1449" i="2"/>
  <c r="BK1449" i="2"/>
  <c r="J1449" i="2"/>
  <c r="BF1449" i="2"/>
  <c r="BI1448" i="2"/>
  <c r="BH1448" i="2"/>
  <c r="BG1448" i="2"/>
  <c r="BE1448" i="2"/>
  <c r="T1448" i="2"/>
  <c r="R1448" i="2"/>
  <c r="P1448" i="2"/>
  <c r="BK1448" i="2"/>
  <c r="J1448" i="2"/>
  <c r="BF1448" i="2"/>
  <c r="BI1447" i="2"/>
  <c r="BH1447" i="2"/>
  <c r="BG1447" i="2"/>
  <c r="BE1447" i="2"/>
  <c r="T1447" i="2"/>
  <c r="R1447" i="2"/>
  <c r="P1447" i="2"/>
  <c r="BK1447" i="2"/>
  <c r="J1447" i="2"/>
  <c r="BF1447" i="2"/>
  <c r="BI1446" i="2"/>
  <c r="BH1446" i="2"/>
  <c r="BG1446" i="2"/>
  <c r="BE1446" i="2"/>
  <c r="T1446" i="2"/>
  <c r="R1446" i="2"/>
  <c r="P1446" i="2"/>
  <c r="BK1446" i="2"/>
  <c r="J1446" i="2"/>
  <c r="BF1446" i="2"/>
  <c r="BI1445" i="2"/>
  <c r="BH1445" i="2"/>
  <c r="BG1445" i="2"/>
  <c r="BE1445" i="2"/>
  <c r="T1445" i="2"/>
  <c r="R1445" i="2"/>
  <c r="P1445" i="2"/>
  <c r="BK1445" i="2"/>
  <c r="J1445" i="2"/>
  <c r="BF1445" i="2"/>
  <c r="BI1444" i="2"/>
  <c r="BH1444" i="2"/>
  <c r="BG1444" i="2"/>
  <c r="BE1444" i="2"/>
  <c r="T1444" i="2"/>
  <c r="R1444" i="2"/>
  <c r="P1444" i="2"/>
  <c r="BK1444" i="2"/>
  <c r="J1444" i="2"/>
  <c r="BF1444" i="2"/>
  <c r="BI1443" i="2"/>
  <c r="BH1443" i="2"/>
  <c r="BG1443" i="2"/>
  <c r="BE1443" i="2"/>
  <c r="T1443" i="2"/>
  <c r="R1443" i="2"/>
  <c r="P1443" i="2"/>
  <c r="BK1443" i="2"/>
  <c r="J1443" i="2"/>
  <c r="BF1443" i="2"/>
  <c r="BI1442" i="2"/>
  <c r="BH1442" i="2"/>
  <c r="BG1442" i="2"/>
  <c r="BE1442" i="2"/>
  <c r="T1442" i="2"/>
  <c r="R1442" i="2"/>
  <c r="P1442" i="2"/>
  <c r="BK1442" i="2"/>
  <c r="J1442" i="2"/>
  <c r="BF1442" i="2"/>
  <c r="BI1441" i="2"/>
  <c r="BH1441" i="2"/>
  <c r="BG1441" i="2"/>
  <c r="BE1441" i="2"/>
  <c r="T1441" i="2"/>
  <c r="R1441" i="2"/>
  <c r="P1441" i="2"/>
  <c r="BK1441" i="2"/>
  <c r="J1441" i="2"/>
  <c r="BF1441" i="2"/>
  <c r="BI1440" i="2"/>
  <c r="BH1440" i="2"/>
  <c r="BG1440" i="2"/>
  <c r="BE1440" i="2"/>
  <c r="T1440" i="2"/>
  <c r="R1440" i="2"/>
  <c r="P1440" i="2"/>
  <c r="BK1440" i="2"/>
  <c r="J1440" i="2"/>
  <c r="BF1440" i="2"/>
  <c r="BI1439" i="2"/>
  <c r="BH1439" i="2"/>
  <c r="BG1439" i="2"/>
  <c r="BE1439" i="2"/>
  <c r="T1439" i="2"/>
  <c r="R1439" i="2"/>
  <c r="P1439" i="2"/>
  <c r="BK1439" i="2"/>
  <c r="J1439" i="2"/>
  <c r="BF1439" i="2"/>
  <c r="BI1438" i="2"/>
  <c r="BH1438" i="2"/>
  <c r="BG1438" i="2"/>
  <c r="BE1438" i="2"/>
  <c r="T1438" i="2"/>
  <c r="R1438" i="2"/>
  <c r="P1438" i="2"/>
  <c r="BK1438" i="2"/>
  <c r="J1438" i="2"/>
  <c r="BF1438" i="2"/>
  <c r="BI1437" i="2"/>
  <c r="BH1437" i="2"/>
  <c r="BG1437" i="2"/>
  <c r="BE1437" i="2"/>
  <c r="T1437" i="2"/>
  <c r="R1437" i="2"/>
  <c r="P1437" i="2"/>
  <c r="BK1437" i="2"/>
  <c r="J1437" i="2"/>
  <c r="BF1437" i="2"/>
  <c r="BI1436" i="2"/>
  <c r="BH1436" i="2"/>
  <c r="BG1436" i="2"/>
  <c r="BE1436" i="2"/>
  <c r="T1436" i="2"/>
  <c r="R1436" i="2"/>
  <c r="P1436" i="2"/>
  <c r="BK1436" i="2"/>
  <c r="J1436" i="2"/>
  <c r="BF1436" i="2"/>
  <c r="BI1435" i="2"/>
  <c r="BH1435" i="2"/>
  <c r="BG1435" i="2"/>
  <c r="BE1435" i="2"/>
  <c r="T1435" i="2"/>
  <c r="R1435" i="2"/>
  <c r="P1435" i="2"/>
  <c r="BK1435" i="2"/>
  <c r="J1435" i="2"/>
  <c r="BF1435" i="2"/>
  <c r="BI1434" i="2"/>
  <c r="BH1434" i="2"/>
  <c r="BG1434" i="2"/>
  <c r="BE1434" i="2"/>
  <c r="T1434" i="2"/>
  <c r="R1434" i="2"/>
  <c r="P1434" i="2"/>
  <c r="BK1434" i="2"/>
  <c r="J1434" i="2"/>
  <c r="BF1434" i="2"/>
  <c r="BI1433" i="2"/>
  <c r="BH1433" i="2"/>
  <c r="BG1433" i="2"/>
  <c r="BE1433" i="2"/>
  <c r="T1433" i="2"/>
  <c r="R1433" i="2"/>
  <c r="P1433" i="2"/>
  <c r="BK1433" i="2"/>
  <c r="J1433" i="2"/>
  <c r="BF1433" i="2"/>
  <c r="BI1432" i="2"/>
  <c r="BH1432" i="2"/>
  <c r="BG1432" i="2"/>
  <c r="BE1432" i="2"/>
  <c r="T1432" i="2"/>
  <c r="R1432" i="2"/>
  <c r="P1432" i="2"/>
  <c r="BK1432" i="2"/>
  <c r="J1432" i="2"/>
  <c r="BF1432" i="2"/>
  <c r="BI1431" i="2"/>
  <c r="BH1431" i="2"/>
  <c r="BG1431" i="2"/>
  <c r="BE1431" i="2"/>
  <c r="T1431" i="2"/>
  <c r="R1431" i="2"/>
  <c r="P1431" i="2"/>
  <c r="BK1431" i="2"/>
  <c r="J1431" i="2"/>
  <c r="BF1431" i="2"/>
  <c r="BI1430" i="2"/>
  <c r="BH1430" i="2"/>
  <c r="BG1430" i="2"/>
  <c r="BE1430" i="2"/>
  <c r="T1430" i="2"/>
  <c r="R1430" i="2"/>
  <c r="P1430" i="2"/>
  <c r="BK1430" i="2"/>
  <c r="J1430" i="2"/>
  <c r="BF1430" i="2"/>
  <c r="BI1429" i="2"/>
  <c r="BH1429" i="2"/>
  <c r="BG1429" i="2"/>
  <c r="BE1429" i="2"/>
  <c r="T1429" i="2"/>
  <c r="R1429" i="2"/>
  <c r="P1429" i="2"/>
  <c r="BK1429" i="2"/>
  <c r="J1429" i="2"/>
  <c r="BF1429" i="2"/>
  <c r="BI1428" i="2"/>
  <c r="BH1428" i="2"/>
  <c r="BG1428" i="2"/>
  <c r="BE1428" i="2"/>
  <c r="T1428" i="2"/>
  <c r="R1428" i="2"/>
  <c r="P1428" i="2"/>
  <c r="BK1428" i="2"/>
  <c r="J1428" i="2"/>
  <c r="BF1428" i="2"/>
  <c r="BI1427" i="2"/>
  <c r="BH1427" i="2"/>
  <c r="BG1427" i="2"/>
  <c r="BE1427" i="2"/>
  <c r="T1427" i="2"/>
  <c r="R1427" i="2"/>
  <c r="P1427" i="2"/>
  <c r="BK1427" i="2"/>
  <c r="J1427" i="2"/>
  <c r="BF1427" i="2"/>
  <c r="BI1426" i="2"/>
  <c r="BH1426" i="2"/>
  <c r="BG1426" i="2"/>
  <c r="BE1426" i="2"/>
  <c r="T1426" i="2"/>
  <c r="R1426" i="2"/>
  <c r="P1426" i="2"/>
  <c r="BK1426" i="2"/>
  <c r="J1426" i="2"/>
  <c r="BF1426" i="2"/>
  <c r="BI1425" i="2"/>
  <c r="BH1425" i="2"/>
  <c r="BG1425" i="2"/>
  <c r="BE1425" i="2"/>
  <c r="T1425" i="2"/>
  <c r="R1425" i="2"/>
  <c r="P1425" i="2"/>
  <c r="BK1425" i="2"/>
  <c r="J1425" i="2"/>
  <c r="BF1425" i="2"/>
  <c r="BI1424" i="2"/>
  <c r="BH1424" i="2"/>
  <c r="BG1424" i="2"/>
  <c r="BE1424" i="2"/>
  <c r="T1424" i="2"/>
  <c r="R1424" i="2"/>
  <c r="P1424" i="2"/>
  <c r="BK1424" i="2"/>
  <c r="J1424" i="2"/>
  <c r="BF1424" i="2"/>
  <c r="BI1423" i="2"/>
  <c r="BH1423" i="2"/>
  <c r="BG1423" i="2"/>
  <c r="BE1423" i="2"/>
  <c r="T1423" i="2"/>
  <c r="R1423" i="2"/>
  <c r="P1423" i="2"/>
  <c r="BK1423" i="2"/>
  <c r="J1423" i="2"/>
  <c r="BF1423" i="2"/>
  <c r="BI1422" i="2"/>
  <c r="BH1422" i="2"/>
  <c r="BG1422" i="2"/>
  <c r="BE1422" i="2"/>
  <c r="T1422" i="2"/>
  <c r="R1422" i="2"/>
  <c r="P1422" i="2"/>
  <c r="BK1422" i="2"/>
  <c r="J1422" i="2"/>
  <c r="BF1422" i="2"/>
  <c r="BI1421" i="2"/>
  <c r="BH1421" i="2"/>
  <c r="BG1421" i="2"/>
  <c r="BE1421" i="2"/>
  <c r="T1421" i="2"/>
  <c r="R1421" i="2"/>
  <c r="P1421" i="2"/>
  <c r="BK1421" i="2"/>
  <c r="J1421" i="2"/>
  <c r="BF1421" i="2"/>
  <c r="BI1420" i="2"/>
  <c r="BH1420" i="2"/>
  <c r="BG1420" i="2"/>
  <c r="BE1420" i="2"/>
  <c r="T1420" i="2"/>
  <c r="R1420" i="2"/>
  <c r="P1420" i="2"/>
  <c r="BK1420" i="2"/>
  <c r="J1420" i="2"/>
  <c r="BF1420" i="2"/>
  <c r="BI1419" i="2"/>
  <c r="BH1419" i="2"/>
  <c r="BG1419" i="2"/>
  <c r="BE1419" i="2"/>
  <c r="T1419" i="2"/>
  <c r="R1419" i="2"/>
  <c r="P1419" i="2"/>
  <c r="BK1419" i="2"/>
  <c r="J1419" i="2"/>
  <c r="BF1419" i="2"/>
  <c r="BI1418" i="2"/>
  <c r="BH1418" i="2"/>
  <c r="BG1418" i="2"/>
  <c r="BE1418" i="2"/>
  <c r="T1418" i="2"/>
  <c r="R1418" i="2"/>
  <c r="P1418" i="2"/>
  <c r="BK1418" i="2"/>
  <c r="J1418" i="2"/>
  <c r="BF1418" i="2"/>
  <c r="BI1417" i="2"/>
  <c r="BH1417" i="2"/>
  <c r="BG1417" i="2"/>
  <c r="BE1417" i="2"/>
  <c r="T1417" i="2"/>
  <c r="R1417" i="2"/>
  <c r="P1417" i="2"/>
  <c r="BK1417" i="2"/>
  <c r="J1417" i="2"/>
  <c r="BF1417" i="2"/>
  <c r="BI1416" i="2"/>
  <c r="BH1416" i="2"/>
  <c r="BG1416" i="2"/>
  <c r="BE1416" i="2"/>
  <c r="T1416" i="2"/>
  <c r="R1416" i="2"/>
  <c r="P1416" i="2"/>
  <c r="BK1416" i="2"/>
  <c r="J1416" i="2"/>
  <c r="BF1416" i="2"/>
  <c r="BI1415" i="2"/>
  <c r="BH1415" i="2"/>
  <c r="BG1415" i="2"/>
  <c r="BE1415" i="2"/>
  <c r="T1415" i="2"/>
  <c r="R1415" i="2"/>
  <c r="P1415" i="2"/>
  <c r="BK1415" i="2"/>
  <c r="J1415" i="2"/>
  <c r="BF1415" i="2"/>
  <c r="BI1414" i="2"/>
  <c r="BH1414" i="2"/>
  <c r="BG1414" i="2"/>
  <c r="BE1414" i="2"/>
  <c r="T1414" i="2"/>
  <c r="R1414" i="2"/>
  <c r="P1414" i="2"/>
  <c r="BK1414" i="2"/>
  <c r="J1414" i="2"/>
  <c r="BF1414" i="2"/>
  <c r="BI1413" i="2"/>
  <c r="BH1413" i="2"/>
  <c r="BG1413" i="2"/>
  <c r="BE1413" i="2"/>
  <c r="T1413" i="2"/>
  <c r="R1413" i="2"/>
  <c r="P1413" i="2"/>
  <c r="BK1413" i="2"/>
  <c r="J1413" i="2"/>
  <c r="BF1413" i="2"/>
  <c r="BI1412" i="2"/>
  <c r="BH1412" i="2"/>
  <c r="BG1412" i="2"/>
  <c r="BE1412" i="2"/>
  <c r="T1412" i="2"/>
  <c r="R1412" i="2"/>
  <c r="P1412" i="2"/>
  <c r="BK1412" i="2"/>
  <c r="J1412" i="2"/>
  <c r="BF1412" i="2"/>
  <c r="BI1411" i="2"/>
  <c r="BH1411" i="2"/>
  <c r="BG1411" i="2"/>
  <c r="BE1411" i="2"/>
  <c r="T1411" i="2"/>
  <c r="R1411" i="2"/>
  <c r="P1411" i="2"/>
  <c r="BK1411" i="2"/>
  <c r="J1411" i="2"/>
  <c r="BF1411" i="2"/>
  <c r="BI1410" i="2"/>
  <c r="BH1410" i="2"/>
  <c r="BG1410" i="2"/>
  <c r="BE1410" i="2"/>
  <c r="T1410" i="2"/>
  <c r="R1410" i="2"/>
  <c r="P1410" i="2"/>
  <c r="BK1410" i="2"/>
  <c r="J1410" i="2"/>
  <c r="BF1410" i="2"/>
  <c r="BI1409" i="2"/>
  <c r="BH1409" i="2"/>
  <c r="BG1409" i="2"/>
  <c r="BE1409" i="2"/>
  <c r="T1409" i="2"/>
  <c r="R1409" i="2"/>
  <c r="P1409" i="2"/>
  <c r="BK1409" i="2"/>
  <c r="J1409" i="2"/>
  <c r="BF1409" i="2"/>
  <c r="BI1408" i="2"/>
  <c r="BH1408" i="2"/>
  <c r="BG1408" i="2"/>
  <c r="BE1408" i="2"/>
  <c r="T1408" i="2"/>
  <c r="R1408" i="2"/>
  <c r="P1408" i="2"/>
  <c r="BK1408" i="2"/>
  <c r="J1408" i="2"/>
  <c r="BF1408" i="2"/>
  <c r="BI1407" i="2"/>
  <c r="BH1407" i="2"/>
  <c r="BG1407" i="2"/>
  <c r="BE1407" i="2"/>
  <c r="T1407" i="2"/>
  <c r="R1407" i="2"/>
  <c r="P1407" i="2"/>
  <c r="BK1407" i="2"/>
  <c r="J1407" i="2"/>
  <c r="BF1407" i="2"/>
  <c r="BI1406" i="2"/>
  <c r="BH1406" i="2"/>
  <c r="BG1406" i="2"/>
  <c r="BE1406" i="2"/>
  <c r="T1406" i="2"/>
  <c r="R1406" i="2"/>
  <c r="P1406" i="2"/>
  <c r="BK1406" i="2"/>
  <c r="J1406" i="2"/>
  <c r="BF1406" i="2"/>
  <c r="BI1405" i="2"/>
  <c r="BH1405" i="2"/>
  <c r="BG1405" i="2"/>
  <c r="BE1405" i="2"/>
  <c r="T1405" i="2"/>
  <c r="R1405" i="2"/>
  <c r="P1405" i="2"/>
  <c r="BK1405" i="2"/>
  <c r="J1405" i="2"/>
  <c r="BF1405" i="2"/>
  <c r="BI1404" i="2"/>
  <c r="BH1404" i="2"/>
  <c r="BG1404" i="2"/>
  <c r="BE1404" i="2"/>
  <c r="T1404" i="2"/>
  <c r="R1404" i="2"/>
  <c r="P1404" i="2"/>
  <c r="BK1404" i="2"/>
  <c r="J1404" i="2"/>
  <c r="BF1404" i="2"/>
  <c r="BI1403" i="2"/>
  <c r="BH1403" i="2"/>
  <c r="BG1403" i="2"/>
  <c r="BE1403" i="2"/>
  <c r="T1403" i="2"/>
  <c r="R1403" i="2"/>
  <c r="P1403" i="2"/>
  <c r="BK1403" i="2"/>
  <c r="J1403" i="2"/>
  <c r="BF1403" i="2"/>
  <c r="BI1402" i="2"/>
  <c r="BH1402" i="2"/>
  <c r="BG1402" i="2"/>
  <c r="BE1402" i="2"/>
  <c r="T1402" i="2"/>
  <c r="R1402" i="2"/>
  <c r="P1402" i="2"/>
  <c r="BK1402" i="2"/>
  <c r="J1402" i="2"/>
  <c r="BF1402" i="2"/>
  <c r="BI1401" i="2"/>
  <c r="BH1401" i="2"/>
  <c r="BG1401" i="2"/>
  <c r="BE1401" i="2"/>
  <c r="T1401" i="2"/>
  <c r="R1401" i="2"/>
  <c r="P1401" i="2"/>
  <c r="BK1401" i="2"/>
  <c r="J1401" i="2"/>
  <c r="BF1401" i="2"/>
  <c r="BI1400" i="2"/>
  <c r="BH1400" i="2"/>
  <c r="BG1400" i="2"/>
  <c r="BE1400" i="2"/>
  <c r="T1400" i="2"/>
  <c r="R1400" i="2"/>
  <c r="P1400" i="2"/>
  <c r="BK1400" i="2"/>
  <c r="J1400" i="2"/>
  <c r="BF1400" i="2"/>
  <c r="BI1399" i="2"/>
  <c r="BH1399" i="2"/>
  <c r="BG1399" i="2"/>
  <c r="BE1399" i="2"/>
  <c r="T1399" i="2"/>
  <c r="R1399" i="2"/>
  <c r="P1399" i="2"/>
  <c r="BK1399" i="2"/>
  <c r="J1399" i="2"/>
  <c r="BF1399" i="2"/>
  <c r="BI1398" i="2"/>
  <c r="BH1398" i="2"/>
  <c r="BG1398" i="2"/>
  <c r="BE1398" i="2"/>
  <c r="T1398" i="2"/>
  <c r="R1398" i="2"/>
  <c r="P1398" i="2"/>
  <c r="BK1398" i="2"/>
  <c r="J1398" i="2"/>
  <c r="BF1398" i="2"/>
  <c r="BI1397" i="2"/>
  <c r="BH1397" i="2"/>
  <c r="BG1397" i="2"/>
  <c r="BE1397" i="2"/>
  <c r="T1397" i="2"/>
  <c r="R1397" i="2"/>
  <c r="P1397" i="2"/>
  <c r="BK1397" i="2"/>
  <c r="J1397" i="2"/>
  <c r="BF1397" i="2"/>
  <c r="BI1396" i="2"/>
  <c r="BH1396" i="2"/>
  <c r="BG1396" i="2"/>
  <c r="BE1396" i="2"/>
  <c r="T1396" i="2"/>
  <c r="R1396" i="2"/>
  <c r="P1396" i="2"/>
  <c r="BK1396" i="2"/>
  <c r="J1396" i="2"/>
  <c r="BF1396" i="2"/>
  <c r="BI1395" i="2"/>
  <c r="BH1395" i="2"/>
  <c r="BG1395" i="2"/>
  <c r="BE1395" i="2"/>
  <c r="T1395" i="2"/>
  <c r="R1395" i="2"/>
  <c r="P1395" i="2"/>
  <c r="BK1395" i="2"/>
  <c r="J1395" i="2"/>
  <c r="BF1395" i="2"/>
  <c r="BI1394" i="2"/>
  <c r="BH1394" i="2"/>
  <c r="BG1394" i="2"/>
  <c r="BE1394" i="2"/>
  <c r="T1394" i="2"/>
  <c r="R1394" i="2"/>
  <c r="P1394" i="2"/>
  <c r="BK1394" i="2"/>
  <c r="J1394" i="2"/>
  <c r="BF1394" i="2"/>
  <c r="BI1393" i="2"/>
  <c r="BH1393" i="2"/>
  <c r="BG1393" i="2"/>
  <c r="BE1393" i="2"/>
  <c r="T1393" i="2"/>
  <c r="R1393" i="2"/>
  <c r="P1393" i="2"/>
  <c r="BK1393" i="2"/>
  <c r="J1393" i="2"/>
  <c r="BF1393" i="2"/>
  <c r="BI1392" i="2"/>
  <c r="BH1392" i="2"/>
  <c r="BG1392" i="2"/>
  <c r="BE1392" i="2"/>
  <c r="T1392" i="2"/>
  <c r="R1392" i="2"/>
  <c r="P1392" i="2"/>
  <c r="BK1392" i="2"/>
  <c r="J1392" i="2"/>
  <c r="BF1392" i="2"/>
  <c r="BI1391" i="2"/>
  <c r="BH1391" i="2"/>
  <c r="BG1391" i="2"/>
  <c r="BE1391" i="2"/>
  <c r="T1391" i="2"/>
  <c r="R1391" i="2"/>
  <c r="P1391" i="2"/>
  <c r="BK1391" i="2"/>
  <c r="J1391" i="2"/>
  <c r="BF1391" i="2"/>
  <c r="BI1390" i="2"/>
  <c r="BH1390" i="2"/>
  <c r="BG1390" i="2"/>
  <c r="BE1390" i="2"/>
  <c r="T1390" i="2"/>
  <c r="R1390" i="2"/>
  <c r="P1390" i="2"/>
  <c r="BK1390" i="2"/>
  <c r="J1390" i="2"/>
  <c r="BF1390" i="2"/>
  <c r="BI1389" i="2"/>
  <c r="BH1389" i="2"/>
  <c r="BG1389" i="2"/>
  <c r="BE1389" i="2"/>
  <c r="T1389" i="2"/>
  <c r="T1388" i="2"/>
  <c r="R1389" i="2"/>
  <c r="R1388" i="2"/>
  <c r="P1389" i="2"/>
  <c r="P1388" i="2"/>
  <c r="BK1389" i="2"/>
  <c r="BK1388" i="2"/>
  <c r="J1388" i="2" s="1"/>
  <c r="J123" i="2" s="1"/>
  <c r="J1389" i="2"/>
  <c r="BF1389" i="2" s="1"/>
  <c r="BI1387" i="2"/>
  <c r="BH1387" i="2"/>
  <c r="BG1387" i="2"/>
  <c r="BE1387" i="2"/>
  <c r="T1387" i="2"/>
  <c r="R1387" i="2"/>
  <c r="P1387" i="2"/>
  <c r="BK1387" i="2"/>
  <c r="J1387" i="2"/>
  <c r="BF1387" i="2"/>
  <c r="BI1386" i="2"/>
  <c r="BH1386" i="2"/>
  <c r="BG1386" i="2"/>
  <c r="BE1386" i="2"/>
  <c r="T1386" i="2"/>
  <c r="R1386" i="2"/>
  <c r="P1386" i="2"/>
  <c r="BK1386" i="2"/>
  <c r="J1386" i="2"/>
  <c r="BF1386" i="2"/>
  <c r="BI1385" i="2"/>
  <c r="BH1385" i="2"/>
  <c r="BG1385" i="2"/>
  <c r="BE1385" i="2"/>
  <c r="T1385" i="2"/>
  <c r="R1385" i="2"/>
  <c r="P1385" i="2"/>
  <c r="BK1385" i="2"/>
  <c r="J1385" i="2"/>
  <c r="BF1385" i="2"/>
  <c r="BI1384" i="2"/>
  <c r="BH1384" i="2"/>
  <c r="BG1384" i="2"/>
  <c r="BE1384" i="2"/>
  <c r="T1384" i="2"/>
  <c r="R1384" i="2"/>
  <c r="P1384" i="2"/>
  <c r="BK1384" i="2"/>
  <c r="J1384" i="2"/>
  <c r="BF1384" i="2"/>
  <c r="BI1383" i="2"/>
  <c r="BH1383" i="2"/>
  <c r="BG1383" i="2"/>
  <c r="BE1383" i="2"/>
  <c r="T1383" i="2"/>
  <c r="R1383" i="2"/>
  <c r="P1383" i="2"/>
  <c r="BK1383" i="2"/>
  <c r="J1383" i="2"/>
  <c r="BF1383" i="2"/>
  <c r="BI1382" i="2"/>
  <c r="BH1382" i="2"/>
  <c r="BG1382" i="2"/>
  <c r="BE1382" i="2"/>
  <c r="T1382" i="2"/>
  <c r="R1382" i="2"/>
  <c r="P1382" i="2"/>
  <c r="BK1382" i="2"/>
  <c r="J1382" i="2"/>
  <c r="BF1382" i="2"/>
  <c r="BI1381" i="2"/>
  <c r="BH1381" i="2"/>
  <c r="BG1381" i="2"/>
  <c r="BE1381" i="2"/>
  <c r="T1381" i="2"/>
  <c r="R1381" i="2"/>
  <c r="P1381" i="2"/>
  <c r="BK1381" i="2"/>
  <c r="J1381" i="2"/>
  <c r="BF1381" i="2"/>
  <c r="BI1380" i="2"/>
  <c r="BH1380" i="2"/>
  <c r="BG1380" i="2"/>
  <c r="BE1380" i="2"/>
  <c r="T1380" i="2"/>
  <c r="R1380" i="2"/>
  <c r="P1380" i="2"/>
  <c r="BK1380" i="2"/>
  <c r="J1380" i="2"/>
  <c r="BF1380" i="2"/>
  <c r="BI1379" i="2"/>
  <c r="BH1379" i="2"/>
  <c r="BG1379" i="2"/>
  <c r="BE1379" i="2"/>
  <c r="T1379" i="2"/>
  <c r="R1379" i="2"/>
  <c r="P1379" i="2"/>
  <c r="BK1379" i="2"/>
  <c r="J1379" i="2"/>
  <c r="BF1379" i="2"/>
  <c r="BI1378" i="2"/>
  <c r="BH1378" i="2"/>
  <c r="BG1378" i="2"/>
  <c r="BE1378" i="2"/>
  <c r="T1378" i="2"/>
  <c r="R1378" i="2"/>
  <c r="P1378" i="2"/>
  <c r="BK1378" i="2"/>
  <c r="J1378" i="2"/>
  <c r="BF1378" i="2"/>
  <c r="BI1377" i="2"/>
  <c r="BH1377" i="2"/>
  <c r="BG1377" i="2"/>
  <c r="BE1377" i="2"/>
  <c r="T1377" i="2"/>
  <c r="R1377" i="2"/>
  <c r="P1377" i="2"/>
  <c r="BK1377" i="2"/>
  <c r="J1377" i="2"/>
  <c r="BF1377" i="2"/>
  <c r="BI1376" i="2"/>
  <c r="BH1376" i="2"/>
  <c r="BG1376" i="2"/>
  <c r="BE1376" i="2"/>
  <c r="T1376" i="2"/>
  <c r="R1376" i="2"/>
  <c r="P1376" i="2"/>
  <c r="BK1376" i="2"/>
  <c r="J1376" i="2"/>
  <c r="BF1376" i="2"/>
  <c r="BI1375" i="2"/>
  <c r="BH1375" i="2"/>
  <c r="BG1375" i="2"/>
  <c r="BE1375" i="2"/>
  <c r="T1375" i="2"/>
  <c r="R1375" i="2"/>
  <c r="P1375" i="2"/>
  <c r="BK1375" i="2"/>
  <c r="J1375" i="2"/>
  <c r="BF1375" i="2"/>
  <c r="BI1374" i="2"/>
  <c r="BH1374" i="2"/>
  <c r="BG1374" i="2"/>
  <c r="BE1374" i="2"/>
  <c r="T1374" i="2"/>
  <c r="R1374" i="2"/>
  <c r="P1374" i="2"/>
  <c r="BK1374" i="2"/>
  <c r="J1374" i="2"/>
  <c r="BF1374" i="2"/>
  <c r="BI1373" i="2"/>
  <c r="BH1373" i="2"/>
  <c r="BG1373" i="2"/>
  <c r="BE1373" i="2"/>
  <c r="T1373" i="2"/>
  <c r="R1373" i="2"/>
  <c r="P1373" i="2"/>
  <c r="BK1373" i="2"/>
  <c r="J1373" i="2"/>
  <c r="BF1373" i="2"/>
  <c r="BI1372" i="2"/>
  <c r="BH1372" i="2"/>
  <c r="BG1372" i="2"/>
  <c r="BE1372" i="2"/>
  <c r="T1372" i="2"/>
  <c r="R1372" i="2"/>
  <c r="P1372" i="2"/>
  <c r="BK1372" i="2"/>
  <c r="J1372" i="2"/>
  <c r="BF1372" i="2"/>
  <c r="BI1371" i="2"/>
  <c r="BH1371" i="2"/>
  <c r="BG1371" i="2"/>
  <c r="BE1371" i="2"/>
  <c r="T1371" i="2"/>
  <c r="R1371" i="2"/>
  <c r="P1371" i="2"/>
  <c r="BK1371" i="2"/>
  <c r="J1371" i="2"/>
  <c r="BF1371" i="2"/>
  <c r="BI1370" i="2"/>
  <c r="BH1370" i="2"/>
  <c r="BG1370" i="2"/>
  <c r="BE1370" i="2"/>
  <c r="T1370" i="2"/>
  <c r="R1370" i="2"/>
  <c r="P1370" i="2"/>
  <c r="BK1370" i="2"/>
  <c r="J1370" i="2"/>
  <c r="BF1370" i="2"/>
  <c r="BI1369" i="2"/>
  <c r="BH1369" i="2"/>
  <c r="BG1369" i="2"/>
  <c r="BE1369" i="2"/>
  <c r="T1369" i="2"/>
  <c r="R1369" i="2"/>
  <c r="P1369" i="2"/>
  <c r="BK1369" i="2"/>
  <c r="J1369" i="2"/>
  <c r="BF1369" i="2"/>
  <c r="BI1368" i="2"/>
  <c r="BH1368" i="2"/>
  <c r="BG1368" i="2"/>
  <c r="BE1368" i="2"/>
  <c r="T1368" i="2"/>
  <c r="R1368" i="2"/>
  <c r="P1368" i="2"/>
  <c r="BK1368" i="2"/>
  <c r="J1368" i="2"/>
  <c r="BF1368" i="2"/>
  <c r="BI1367" i="2"/>
  <c r="BH1367" i="2"/>
  <c r="BG1367" i="2"/>
  <c r="BE1367" i="2"/>
  <c r="T1367" i="2"/>
  <c r="R1367" i="2"/>
  <c r="P1367" i="2"/>
  <c r="BK1367" i="2"/>
  <c r="J1367" i="2"/>
  <c r="BF1367" i="2"/>
  <c r="BI1366" i="2"/>
  <c r="BH1366" i="2"/>
  <c r="BG1366" i="2"/>
  <c r="BE1366" i="2"/>
  <c r="T1366" i="2"/>
  <c r="R1366" i="2"/>
  <c r="P1366" i="2"/>
  <c r="BK1366" i="2"/>
  <c r="J1366" i="2"/>
  <c r="BF1366" i="2"/>
  <c r="BI1365" i="2"/>
  <c r="BH1365" i="2"/>
  <c r="BG1365" i="2"/>
  <c r="BE1365" i="2"/>
  <c r="T1365" i="2"/>
  <c r="R1365" i="2"/>
  <c r="P1365" i="2"/>
  <c r="BK1365" i="2"/>
  <c r="J1365" i="2"/>
  <c r="BF1365" i="2"/>
  <c r="BI1364" i="2"/>
  <c r="BH1364" i="2"/>
  <c r="BG1364" i="2"/>
  <c r="BE1364" i="2"/>
  <c r="T1364" i="2"/>
  <c r="R1364" i="2"/>
  <c r="P1364" i="2"/>
  <c r="BK1364" i="2"/>
  <c r="J1364" i="2"/>
  <c r="BF1364" i="2"/>
  <c r="BI1363" i="2"/>
  <c r="BH1363" i="2"/>
  <c r="BG1363" i="2"/>
  <c r="BE1363" i="2"/>
  <c r="T1363" i="2"/>
  <c r="R1363" i="2"/>
  <c r="P1363" i="2"/>
  <c r="BK1363" i="2"/>
  <c r="J1363" i="2"/>
  <c r="BF1363" i="2"/>
  <c r="BI1362" i="2"/>
  <c r="BH1362" i="2"/>
  <c r="BG1362" i="2"/>
  <c r="BE1362" i="2"/>
  <c r="T1362" i="2"/>
  <c r="R1362" i="2"/>
  <c r="P1362" i="2"/>
  <c r="BK1362" i="2"/>
  <c r="J1362" i="2"/>
  <c r="BF1362" i="2"/>
  <c r="BI1361" i="2"/>
  <c r="BH1361" i="2"/>
  <c r="BG1361" i="2"/>
  <c r="BE1361" i="2"/>
  <c r="T1361" i="2"/>
  <c r="R1361" i="2"/>
  <c r="P1361" i="2"/>
  <c r="BK1361" i="2"/>
  <c r="J1361" i="2"/>
  <c r="BF1361" i="2"/>
  <c r="BI1360" i="2"/>
  <c r="BH1360" i="2"/>
  <c r="BG1360" i="2"/>
  <c r="BE1360" i="2"/>
  <c r="T1360" i="2"/>
  <c r="R1360" i="2"/>
  <c r="P1360" i="2"/>
  <c r="BK1360" i="2"/>
  <c r="J1360" i="2"/>
  <c r="BF1360" i="2"/>
  <c r="BI1359" i="2"/>
  <c r="BH1359" i="2"/>
  <c r="BG1359" i="2"/>
  <c r="BE1359" i="2"/>
  <c r="T1359" i="2"/>
  <c r="R1359" i="2"/>
  <c r="P1359" i="2"/>
  <c r="BK1359" i="2"/>
  <c r="J1359" i="2"/>
  <c r="BF1359" i="2"/>
  <c r="BI1358" i="2"/>
  <c r="BH1358" i="2"/>
  <c r="BG1358" i="2"/>
  <c r="BE1358" i="2"/>
  <c r="T1358" i="2"/>
  <c r="R1358" i="2"/>
  <c r="P1358" i="2"/>
  <c r="BK1358" i="2"/>
  <c r="J1358" i="2"/>
  <c r="BF1358" i="2"/>
  <c r="BI1357" i="2"/>
  <c r="BH1357" i="2"/>
  <c r="BG1357" i="2"/>
  <c r="BE1357" i="2"/>
  <c r="T1357" i="2"/>
  <c r="R1357" i="2"/>
  <c r="P1357" i="2"/>
  <c r="BK1357" i="2"/>
  <c r="J1357" i="2"/>
  <c r="BF1357" i="2"/>
  <c r="BI1356" i="2"/>
  <c r="BH1356" i="2"/>
  <c r="BG1356" i="2"/>
  <c r="BE1356" i="2"/>
  <c r="T1356" i="2"/>
  <c r="R1356" i="2"/>
  <c r="P1356" i="2"/>
  <c r="BK1356" i="2"/>
  <c r="J1356" i="2"/>
  <c r="BF1356" i="2"/>
  <c r="BI1355" i="2"/>
  <c r="BH1355" i="2"/>
  <c r="BG1355" i="2"/>
  <c r="BE1355" i="2"/>
  <c r="T1355" i="2"/>
  <c r="R1355" i="2"/>
  <c r="P1355" i="2"/>
  <c r="BK1355" i="2"/>
  <c r="J1355" i="2"/>
  <c r="BF1355" i="2"/>
  <c r="BI1354" i="2"/>
  <c r="BH1354" i="2"/>
  <c r="BG1354" i="2"/>
  <c r="BE1354" i="2"/>
  <c r="T1354" i="2"/>
  <c r="R1354" i="2"/>
  <c r="P1354" i="2"/>
  <c r="BK1354" i="2"/>
  <c r="J1354" i="2"/>
  <c r="BF1354" i="2"/>
  <c r="BI1353" i="2"/>
  <c r="BH1353" i="2"/>
  <c r="BG1353" i="2"/>
  <c r="BE1353" i="2"/>
  <c r="T1353" i="2"/>
  <c r="R1353" i="2"/>
  <c r="P1353" i="2"/>
  <c r="BK1353" i="2"/>
  <c r="J1353" i="2"/>
  <c r="BF1353" i="2"/>
  <c r="BI1352" i="2"/>
  <c r="BH1352" i="2"/>
  <c r="BG1352" i="2"/>
  <c r="BE1352" i="2"/>
  <c r="T1352" i="2"/>
  <c r="R1352" i="2"/>
  <c r="P1352" i="2"/>
  <c r="BK1352" i="2"/>
  <c r="J1352" i="2"/>
  <c r="BF1352" i="2"/>
  <c r="BI1351" i="2"/>
  <c r="BH1351" i="2"/>
  <c r="BG1351" i="2"/>
  <c r="BE1351" i="2"/>
  <c r="T1351" i="2"/>
  <c r="R1351" i="2"/>
  <c r="P1351" i="2"/>
  <c r="BK1351" i="2"/>
  <c r="J1351" i="2"/>
  <c r="BF1351" i="2"/>
  <c r="BI1350" i="2"/>
  <c r="BH1350" i="2"/>
  <c r="BG1350" i="2"/>
  <c r="BE1350" i="2"/>
  <c r="T1350" i="2"/>
  <c r="R1350" i="2"/>
  <c r="P1350" i="2"/>
  <c r="BK1350" i="2"/>
  <c r="J1350" i="2"/>
  <c r="BF1350" i="2"/>
  <c r="BI1349" i="2"/>
  <c r="BH1349" i="2"/>
  <c r="BG1349" i="2"/>
  <c r="BE1349" i="2"/>
  <c r="T1349" i="2"/>
  <c r="R1349" i="2"/>
  <c r="P1349" i="2"/>
  <c r="BK1349" i="2"/>
  <c r="J1349" i="2"/>
  <c r="BF1349" i="2"/>
  <c r="BI1348" i="2"/>
  <c r="BH1348" i="2"/>
  <c r="BG1348" i="2"/>
  <c r="BE1348" i="2"/>
  <c r="T1348" i="2"/>
  <c r="R1348" i="2"/>
  <c r="P1348" i="2"/>
  <c r="BK1348" i="2"/>
  <c r="J1348" i="2"/>
  <c r="BF1348" i="2"/>
  <c r="BI1347" i="2"/>
  <c r="BH1347" i="2"/>
  <c r="BG1347" i="2"/>
  <c r="BE1347" i="2"/>
  <c r="T1347" i="2"/>
  <c r="R1347" i="2"/>
  <c r="P1347" i="2"/>
  <c r="BK1347" i="2"/>
  <c r="J1347" i="2"/>
  <c r="BF1347" i="2"/>
  <c r="BI1346" i="2"/>
  <c r="BH1346" i="2"/>
  <c r="BG1346" i="2"/>
  <c r="BE1346" i="2"/>
  <c r="T1346" i="2"/>
  <c r="R1346" i="2"/>
  <c r="P1346" i="2"/>
  <c r="BK1346" i="2"/>
  <c r="J1346" i="2"/>
  <c r="BF1346" i="2"/>
  <c r="BI1345" i="2"/>
  <c r="BH1345" i="2"/>
  <c r="BG1345" i="2"/>
  <c r="BE1345" i="2"/>
  <c r="T1345" i="2"/>
  <c r="R1345" i="2"/>
  <c r="P1345" i="2"/>
  <c r="BK1345" i="2"/>
  <c r="J1345" i="2"/>
  <c r="BF1345" i="2"/>
  <c r="BI1344" i="2"/>
  <c r="BH1344" i="2"/>
  <c r="BG1344" i="2"/>
  <c r="BE1344" i="2"/>
  <c r="T1344" i="2"/>
  <c r="R1344" i="2"/>
  <c r="P1344" i="2"/>
  <c r="BK1344" i="2"/>
  <c r="J1344" i="2"/>
  <c r="BF1344" i="2"/>
  <c r="BI1343" i="2"/>
  <c r="BH1343" i="2"/>
  <c r="BG1343" i="2"/>
  <c r="BE1343" i="2"/>
  <c r="T1343" i="2"/>
  <c r="R1343" i="2"/>
  <c r="P1343" i="2"/>
  <c r="BK1343" i="2"/>
  <c r="J1343" i="2"/>
  <c r="BF1343" i="2"/>
  <c r="BI1342" i="2"/>
  <c r="BH1342" i="2"/>
  <c r="BG1342" i="2"/>
  <c r="BE1342" i="2"/>
  <c r="T1342" i="2"/>
  <c r="R1342" i="2"/>
  <c r="P1342" i="2"/>
  <c r="BK1342" i="2"/>
  <c r="J1342" i="2"/>
  <c r="BF1342" i="2"/>
  <c r="BI1341" i="2"/>
  <c r="BH1341" i="2"/>
  <c r="BG1341" i="2"/>
  <c r="BE1341" i="2"/>
  <c r="T1341" i="2"/>
  <c r="R1341" i="2"/>
  <c r="P1341" i="2"/>
  <c r="BK1341" i="2"/>
  <c r="J1341" i="2"/>
  <c r="BF1341" i="2"/>
  <c r="BI1340" i="2"/>
  <c r="BH1340" i="2"/>
  <c r="BG1340" i="2"/>
  <c r="BE1340" i="2"/>
  <c r="T1340" i="2"/>
  <c r="R1340" i="2"/>
  <c r="P1340" i="2"/>
  <c r="BK1340" i="2"/>
  <c r="J1340" i="2"/>
  <c r="BF1340" i="2"/>
  <c r="BI1339" i="2"/>
  <c r="BH1339" i="2"/>
  <c r="BG1339" i="2"/>
  <c r="BE1339" i="2"/>
  <c r="T1339" i="2"/>
  <c r="R1339" i="2"/>
  <c r="P1339" i="2"/>
  <c r="BK1339" i="2"/>
  <c r="J1339" i="2"/>
  <c r="BF1339" i="2"/>
  <c r="BI1338" i="2"/>
  <c r="BH1338" i="2"/>
  <c r="BG1338" i="2"/>
  <c r="BE1338" i="2"/>
  <c r="T1338" i="2"/>
  <c r="R1338" i="2"/>
  <c r="P1338" i="2"/>
  <c r="BK1338" i="2"/>
  <c r="J1338" i="2"/>
  <c r="BF1338" i="2"/>
  <c r="BI1337" i="2"/>
  <c r="BH1337" i="2"/>
  <c r="BG1337" i="2"/>
  <c r="BE1337" i="2"/>
  <c r="T1337" i="2"/>
  <c r="R1337" i="2"/>
  <c r="P1337" i="2"/>
  <c r="BK1337" i="2"/>
  <c r="J1337" i="2"/>
  <c r="BF1337" i="2"/>
  <c r="BI1336" i="2"/>
  <c r="BH1336" i="2"/>
  <c r="BG1336" i="2"/>
  <c r="BE1336" i="2"/>
  <c r="T1336" i="2"/>
  <c r="R1336" i="2"/>
  <c r="P1336" i="2"/>
  <c r="BK1336" i="2"/>
  <c r="J1336" i="2"/>
  <c r="BF1336" i="2"/>
  <c r="BI1335" i="2"/>
  <c r="BH1335" i="2"/>
  <c r="BG1335" i="2"/>
  <c r="BE1335" i="2"/>
  <c r="T1335" i="2"/>
  <c r="R1335" i="2"/>
  <c r="P1335" i="2"/>
  <c r="BK1335" i="2"/>
  <c r="J1335" i="2"/>
  <c r="BF1335" i="2"/>
  <c r="BI1334" i="2"/>
  <c r="BH1334" i="2"/>
  <c r="BG1334" i="2"/>
  <c r="BE1334" i="2"/>
  <c r="T1334" i="2"/>
  <c r="R1334" i="2"/>
  <c r="P1334" i="2"/>
  <c r="BK1334" i="2"/>
  <c r="J1334" i="2"/>
  <c r="BF1334" i="2"/>
  <c r="BI1333" i="2"/>
  <c r="BH1333" i="2"/>
  <c r="BG1333" i="2"/>
  <c r="BE1333" i="2"/>
  <c r="T1333" i="2"/>
  <c r="R1333" i="2"/>
  <c r="P1333" i="2"/>
  <c r="BK1333" i="2"/>
  <c r="J1333" i="2"/>
  <c r="BF1333" i="2"/>
  <c r="BI1332" i="2"/>
  <c r="BH1332" i="2"/>
  <c r="BG1332" i="2"/>
  <c r="BE1332" i="2"/>
  <c r="T1332" i="2"/>
  <c r="R1332" i="2"/>
  <c r="P1332" i="2"/>
  <c r="BK1332" i="2"/>
  <c r="J1332" i="2"/>
  <c r="BF1332" i="2"/>
  <c r="BI1331" i="2"/>
  <c r="BH1331" i="2"/>
  <c r="BG1331" i="2"/>
  <c r="BE1331" i="2"/>
  <c r="T1331" i="2"/>
  <c r="R1331" i="2"/>
  <c r="P1331" i="2"/>
  <c r="BK1331" i="2"/>
  <c r="J1331" i="2"/>
  <c r="BF1331" i="2"/>
  <c r="BI1330" i="2"/>
  <c r="BH1330" i="2"/>
  <c r="BG1330" i="2"/>
  <c r="BE1330" i="2"/>
  <c r="T1330" i="2"/>
  <c r="R1330" i="2"/>
  <c r="P1330" i="2"/>
  <c r="BK1330" i="2"/>
  <c r="J1330" i="2"/>
  <c r="BF1330" i="2"/>
  <c r="BI1329" i="2"/>
  <c r="BH1329" i="2"/>
  <c r="BG1329" i="2"/>
  <c r="BE1329" i="2"/>
  <c r="T1329" i="2"/>
  <c r="R1329" i="2"/>
  <c r="P1329" i="2"/>
  <c r="BK1329" i="2"/>
  <c r="J1329" i="2"/>
  <c r="BF1329" i="2"/>
  <c r="BI1328" i="2"/>
  <c r="BH1328" i="2"/>
  <c r="BG1328" i="2"/>
  <c r="BE1328" i="2"/>
  <c r="T1328" i="2"/>
  <c r="R1328" i="2"/>
  <c r="P1328" i="2"/>
  <c r="BK1328" i="2"/>
  <c r="J1328" i="2"/>
  <c r="BF1328" i="2"/>
  <c r="BI1327" i="2"/>
  <c r="BH1327" i="2"/>
  <c r="BG1327" i="2"/>
  <c r="BE1327" i="2"/>
  <c r="T1327" i="2"/>
  <c r="R1327" i="2"/>
  <c r="P1327" i="2"/>
  <c r="BK1327" i="2"/>
  <c r="J1327" i="2"/>
  <c r="BF1327" i="2"/>
  <c r="BI1326" i="2"/>
  <c r="BH1326" i="2"/>
  <c r="BG1326" i="2"/>
  <c r="BE1326" i="2"/>
  <c r="T1326" i="2"/>
  <c r="R1326" i="2"/>
  <c r="P1326" i="2"/>
  <c r="BK1326" i="2"/>
  <c r="J1326" i="2"/>
  <c r="BF1326" i="2"/>
  <c r="BI1325" i="2"/>
  <c r="BH1325" i="2"/>
  <c r="BG1325" i="2"/>
  <c r="BE1325" i="2"/>
  <c r="T1325" i="2"/>
  <c r="R1325" i="2"/>
  <c r="P1325" i="2"/>
  <c r="BK1325" i="2"/>
  <c r="J1325" i="2"/>
  <c r="BF1325" i="2"/>
  <c r="BI1324" i="2"/>
  <c r="BH1324" i="2"/>
  <c r="BG1324" i="2"/>
  <c r="BE1324" i="2"/>
  <c r="T1324" i="2"/>
  <c r="R1324" i="2"/>
  <c r="P1324" i="2"/>
  <c r="BK1324" i="2"/>
  <c r="J1324" i="2"/>
  <c r="BF1324" i="2"/>
  <c r="BI1323" i="2"/>
  <c r="BH1323" i="2"/>
  <c r="BG1323" i="2"/>
  <c r="BE1323" i="2"/>
  <c r="T1323" i="2"/>
  <c r="R1323" i="2"/>
  <c r="P1323" i="2"/>
  <c r="BK1323" i="2"/>
  <c r="J1323" i="2"/>
  <c r="BF1323" i="2"/>
  <c r="BI1322" i="2"/>
  <c r="BH1322" i="2"/>
  <c r="BG1322" i="2"/>
  <c r="BE1322" i="2"/>
  <c r="T1322" i="2"/>
  <c r="R1322" i="2"/>
  <c r="P1322" i="2"/>
  <c r="BK1322" i="2"/>
  <c r="J1322" i="2"/>
  <c r="BF1322" i="2"/>
  <c r="BI1321" i="2"/>
  <c r="BH1321" i="2"/>
  <c r="BG1321" i="2"/>
  <c r="BE1321" i="2"/>
  <c r="T1321" i="2"/>
  <c r="R1321" i="2"/>
  <c r="P1321" i="2"/>
  <c r="BK1321" i="2"/>
  <c r="J1321" i="2"/>
  <c r="BF1321" i="2"/>
  <c r="BI1320" i="2"/>
  <c r="BH1320" i="2"/>
  <c r="BG1320" i="2"/>
  <c r="BE1320" i="2"/>
  <c r="T1320" i="2"/>
  <c r="R1320" i="2"/>
  <c r="P1320" i="2"/>
  <c r="BK1320" i="2"/>
  <c r="J1320" i="2"/>
  <c r="BF1320" i="2"/>
  <c r="BI1319" i="2"/>
  <c r="BH1319" i="2"/>
  <c r="BG1319" i="2"/>
  <c r="BE1319" i="2"/>
  <c r="T1319" i="2"/>
  <c r="R1319" i="2"/>
  <c r="P1319" i="2"/>
  <c r="BK1319" i="2"/>
  <c r="J1319" i="2"/>
  <c r="BF1319" i="2"/>
  <c r="BI1318" i="2"/>
  <c r="BH1318" i="2"/>
  <c r="BG1318" i="2"/>
  <c r="BE1318" i="2"/>
  <c r="T1318" i="2"/>
  <c r="R1318" i="2"/>
  <c r="P1318" i="2"/>
  <c r="BK1318" i="2"/>
  <c r="J1318" i="2"/>
  <c r="BF1318" i="2"/>
  <c r="BI1317" i="2"/>
  <c r="BH1317" i="2"/>
  <c r="BG1317" i="2"/>
  <c r="BE1317" i="2"/>
  <c r="T1317" i="2"/>
  <c r="R1317" i="2"/>
  <c r="P1317" i="2"/>
  <c r="BK1317" i="2"/>
  <c r="J1317" i="2"/>
  <c r="BF1317" i="2"/>
  <c r="BI1316" i="2"/>
  <c r="BH1316" i="2"/>
  <c r="BG1316" i="2"/>
  <c r="BE1316" i="2"/>
  <c r="T1316" i="2"/>
  <c r="R1316" i="2"/>
  <c r="P1316" i="2"/>
  <c r="BK1316" i="2"/>
  <c r="J1316" i="2"/>
  <c r="BF1316" i="2"/>
  <c r="BI1315" i="2"/>
  <c r="BH1315" i="2"/>
  <c r="BG1315" i="2"/>
  <c r="BE1315" i="2"/>
  <c r="T1315" i="2"/>
  <c r="R1315" i="2"/>
  <c r="P1315" i="2"/>
  <c r="BK1315" i="2"/>
  <c r="J1315" i="2"/>
  <c r="BF1315" i="2"/>
  <c r="BI1314" i="2"/>
  <c r="BH1314" i="2"/>
  <c r="BG1314" i="2"/>
  <c r="BE1314" i="2"/>
  <c r="T1314" i="2"/>
  <c r="R1314" i="2"/>
  <c r="P1314" i="2"/>
  <c r="BK1314" i="2"/>
  <c r="J1314" i="2"/>
  <c r="BF1314" i="2"/>
  <c r="BI1313" i="2"/>
  <c r="BH1313" i="2"/>
  <c r="BG1313" i="2"/>
  <c r="BE1313" i="2"/>
  <c r="T1313" i="2"/>
  <c r="R1313" i="2"/>
  <c r="P1313" i="2"/>
  <c r="BK1313" i="2"/>
  <c r="J1313" i="2"/>
  <c r="BF1313" i="2"/>
  <c r="BI1312" i="2"/>
  <c r="BH1312" i="2"/>
  <c r="BG1312" i="2"/>
  <c r="BE1312" i="2"/>
  <c r="T1312" i="2"/>
  <c r="R1312" i="2"/>
  <c r="P1312" i="2"/>
  <c r="BK1312" i="2"/>
  <c r="J1312" i="2"/>
  <c r="BF1312" i="2"/>
  <c r="BI1311" i="2"/>
  <c r="BH1311" i="2"/>
  <c r="BG1311" i="2"/>
  <c r="BE1311" i="2"/>
  <c r="T1311" i="2"/>
  <c r="R1311" i="2"/>
  <c r="P1311" i="2"/>
  <c r="BK1311" i="2"/>
  <c r="J1311" i="2"/>
  <c r="BF1311" i="2"/>
  <c r="BI1310" i="2"/>
  <c r="BH1310" i="2"/>
  <c r="BG1310" i="2"/>
  <c r="BE1310" i="2"/>
  <c r="T1310" i="2"/>
  <c r="R1310" i="2"/>
  <c r="P1310" i="2"/>
  <c r="BK1310" i="2"/>
  <c r="J1310" i="2"/>
  <c r="BF1310" i="2"/>
  <c r="BI1309" i="2"/>
  <c r="BH1309" i="2"/>
  <c r="BG1309" i="2"/>
  <c r="BE1309" i="2"/>
  <c r="T1309" i="2"/>
  <c r="R1309" i="2"/>
  <c r="P1309" i="2"/>
  <c r="BK1309" i="2"/>
  <c r="J1309" i="2"/>
  <c r="BF1309" i="2"/>
  <c r="BI1308" i="2"/>
  <c r="BH1308" i="2"/>
  <c r="BG1308" i="2"/>
  <c r="BE1308" i="2"/>
  <c r="T1308" i="2"/>
  <c r="R1308" i="2"/>
  <c r="P1308" i="2"/>
  <c r="BK1308" i="2"/>
  <c r="J1308" i="2"/>
  <c r="BF1308" i="2"/>
  <c r="BI1307" i="2"/>
  <c r="BH1307" i="2"/>
  <c r="BG1307" i="2"/>
  <c r="BE1307" i="2"/>
  <c r="T1307" i="2"/>
  <c r="R1307" i="2"/>
  <c r="P1307" i="2"/>
  <c r="BK1307" i="2"/>
  <c r="J1307" i="2"/>
  <c r="BF1307" i="2"/>
  <c r="BI1306" i="2"/>
  <c r="BH1306" i="2"/>
  <c r="BG1306" i="2"/>
  <c r="BE1306" i="2"/>
  <c r="T1306" i="2"/>
  <c r="R1306" i="2"/>
  <c r="P1306" i="2"/>
  <c r="BK1306" i="2"/>
  <c r="J1306" i="2"/>
  <c r="BF1306" i="2"/>
  <c r="BI1305" i="2"/>
  <c r="BH1305" i="2"/>
  <c r="BG1305" i="2"/>
  <c r="BE1305" i="2"/>
  <c r="T1305" i="2"/>
  <c r="R1305" i="2"/>
  <c r="P1305" i="2"/>
  <c r="BK1305" i="2"/>
  <c r="J1305" i="2"/>
  <c r="BF1305" i="2"/>
  <c r="BI1304" i="2"/>
  <c r="BH1304" i="2"/>
  <c r="BG1304" i="2"/>
  <c r="BE1304" i="2"/>
  <c r="T1304" i="2"/>
  <c r="R1304" i="2"/>
  <c r="P1304" i="2"/>
  <c r="BK1304" i="2"/>
  <c r="J1304" i="2"/>
  <c r="BF1304" i="2"/>
  <c r="BI1303" i="2"/>
  <c r="BH1303" i="2"/>
  <c r="BG1303" i="2"/>
  <c r="BE1303" i="2"/>
  <c r="T1303" i="2"/>
  <c r="R1303" i="2"/>
  <c r="P1303" i="2"/>
  <c r="BK1303" i="2"/>
  <c r="J1303" i="2"/>
  <c r="BF1303" i="2"/>
  <c r="BI1302" i="2"/>
  <c r="BH1302" i="2"/>
  <c r="BG1302" i="2"/>
  <c r="BE1302" i="2"/>
  <c r="T1302" i="2"/>
  <c r="R1302" i="2"/>
  <c r="P1302" i="2"/>
  <c r="BK1302" i="2"/>
  <c r="J1302" i="2"/>
  <c r="BF1302" i="2"/>
  <c r="BI1301" i="2"/>
  <c r="BH1301" i="2"/>
  <c r="BG1301" i="2"/>
  <c r="BE1301" i="2"/>
  <c r="T1301" i="2"/>
  <c r="R1301" i="2"/>
  <c r="P1301" i="2"/>
  <c r="BK1301" i="2"/>
  <c r="J1301" i="2"/>
  <c r="BF1301" i="2"/>
  <c r="BI1300" i="2"/>
  <c r="BH1300" i="2"/>
  <c r="BG1300" i="2"/>
  <c r="BE1300" i="2"/>
  <c r="T1300" i="2"/>
  <c r="R1300" i="2"/>
  <c r="P1300" i="2"/>
  <c r="BK1300" i="2"/>
  <c r="J1300" i="2"/>
  <c r="BF1300" i="2"/>
  <c r="BI1299" i="2"/>
  <c r="BH1299" i="2"/>
  <c r="BG1299" i="2"/>
  <c r="BE1299" i="2"/>
  <c r="T1299" i="2"/>
  <c r="R1299" i="2"/>
  <c r="P1299" i="2"/>
  <c r="BK1299" i="2"/>
  <c r="J1299" i="2"/>
  <c r="BF1299" i="2"/>
  <c r="BI1298" i="2"/>
  <c r="BH1298" i="2"/>
  <c r="BG1298" i="2"/>
  <c r="BE1298" i="2"/>
  <c r="T1298" i="2"/>
  <c r="R1298" i="2"/>
  <c r="P1298" i="2"/>
  <c r="BK1298" i="2"/>
  <c r="J1298" i="2"/>
  <c r="BF1298" i="2"/>
  <c r="BI1297" i="2"/>
  <c r="BH1297" i="2"/>
  <c r="BG1297" i="2"/>
  <c r="BE1297" i="2"/>
  <c r="T1297" i="2"/>
  <c r="R1297" i="2"/>
  <c r="P1297" i="2"/>
  <c r="BK1297" i="2"/>
  <c r="J1297" i="2"/>
  <c r="BF1297" i="2"/>
  <c r="BI1296" i="2"/>
  <c r="BH1296" i="2"/>
  <c r="BG1296" i="2"/>
  <c r="BE1296" i="2"/>
  <c r="T1296" i="2"/>
  <c r="R1296" i="2"/>
  <c r="P1296" i="2"/>
  <c r="BK1296" i="2"/>
  <c r="J1296" i="2"/>
  <c r="BF1296" i="2"/>
  <c r="BI1295" i="2"/>
  <c r="BH1295" i="2"/>
  <c r="BG1295" i="2"/>
  <c r="BE1295" i="2"/>
  <c r="T1295" i="2"/>
  <c r="R1295" i="2"/>
  <c r="P1295" i="2"/>
  <c r="BK1295" i="2"/>
  <c r="J1295" i="2"/>
  <c r="BF1295" i="2"/>
  <c r="BI1294" i="2"/>
  <c r="BH1294" i="2"/>
  <c r="BG1294" i="2"/>
  <c r="BE1294" i="2"/>
  <c r="T1294" i="2"/>
  <c r="R1294" i="2"/>
  <c r="P1294" i="2"/>
  <c r="BK1294" i="2"/>
  <c r="J1294" i="2"/>
  <c r="BF1294" i="2"/>
  <c r="BI1293" i="2"/>
  <c r="BH1293" i="2"/>
  <c r="BG1293" i="2"/>
  <c r="BE1293" i="2"/>
  <c r="T1293" i="2"/>
  <c r="R1293" i="2"/>
  <c r="P1293" i="2"/>
  <c r="BK1293" i="2"/>
  <c r="J1293" i="2"/>
  <c r="BF1293" i="2"/>
  <c r="BI1292" i="2"/>
  <c r="BH1292" i="2"/>
  <c r="BG1292" i="2"/>
  <c r="BE1292" i="2"/>
  <c r="T1292" i="2"/>
  <c r="R1292" i="2"/>
  <c r="P1292" i="2"/>
  <c r="BK1292" i="2"/>
  <c r="J1292" i="2"/>
  <c r="BF1292" i="2"/>
  <c r="BI1291" i="2"/>
  <c r="BH1291" i="2"/>
  <c r="BG1291" i="2"/>
  <c r="BE1291" i="2"/>
  <c r="T1291" i="2"/>
  <c r="R1291" i="2"/>
  <c r="P1291" i="2"/>
  <c r="BK1291" i="2"/>
  <c r="J1291" i="2"/>
  <c r="BF1291" i="2"/>
  <c r="BI1290" i="2"/>
  <c r="BH1290" i="2"/>
  <c r="BG1290" i="2"/>
  <c r="BE1290" i="2"/>
  <c r="T1290" i="2"/>
  <c r="R1290" i="2"/>
  <c r="P1290" i="2"/>
  <c r="BK1290" i="2"/>
  <c r="J1290" i="2"/>
  <c r="BF1290" i="2"/>
  <c r="BI1289" i="2"/>
  <c r="BH1289" i="2"/>
  <c r="BG1289" i="2"/>
  <c r="BE1289" i="2"/>
  <c r="T1289" i="2"/>
  <c r="R1289" i="2"/>
  <c r="P1289" i="2"/>
  <c r="BK1289" i="2"/>
  <c r="J1289" i="2"/>
  <c r="BF1289" i="2"/>
  <c r="BI1288" i="2"/>
  <c r="BH1288" i="2"/>
  <c r="BG1288" i="2"/>
  <c r="BE1288" i="2"/>
  <c r="T1288" i="2"/>
  <c r="R1288" i="2"/>
  <c r="P1288" i="2"/>
  <c r="BK1288" i="2"/>
  <c r="J1288" i="2"/>
  <c r="BF1288" i="2"/>
  <c r="BI1287" i="2"/>
  <c r="BH1287" i="2"/>
  <c r="BG1287" i="2"/>
  <c r="BE1287" i="2"/>
  <c r="T1287" i="2"/>
  <c r="R1287" i="2"/>
  <c r="P1287" i="2"/>
  <c r="BK1287" i="2"/>
  <c r="J1287" i="2"/>
  <c r="BF1287" i="2"/>
  <c r="BI1286" i="2"/>
  <c r="BH1286" i="2"/>
  <c r="BG1286" i="2"/>
  <c r="BE1286" i="2"/>
  <c r="T1286" i="2"/>
  <c r="R1286" i="2"/>
  <c r="P1286" i="2"/>
  <c r="BK1286" i="2"/>
  <c r="J1286" i="2"/>
  <c r="BF1286" i="2"/>
  <c r="BI1285" i="2"/>
  <c r="BH1285" i="2"/>
  <c r="BG1285" i="2"/>
  <c r="BE1285" i="2"/>
  <c r="T1285" i="2"/>
  <c r="R1285" i="2"/>
  <c r="P1285" i="2"/>
  <c r="BK1285" i="2"/>
  <c r="J1285" i="2"/>
  <c r="BF1285" i="2"/>
  <c r="BI1284" i="2"/>
  <c r="BH1284" i="2"/>
  <c r="BG1284" i="2"/>
  <c r="BE1284" i="2"/>
  <c r="T1284" i="2"/>
  <c r="R1284" i="2"/>
  <c r="P1284" i="2"/>
  <c r="BK1284" i="2"/>
  <c r="J1284" i="2"/>
  <c r="BF1284" i="2"/>
  <c r="BI1283" i="2"/>
  <c r="BH1283" i="2"/>
  <c r="BG1283" i="2"/>
  <c r="BE1283" i="2"/>
  <c r="T1283" i="2"/>
  <c r="R1283" i="2"/>
  <c r="P1283" i="2"/>
  <c r="BK1283" i="2"/>
  <c r="J1283" i="2"/>
  <c r="BF1283" i="2"/>
  <c r="BI1282" i="2"/>
  <c r="BH1282" i="2"/>
  <c r="BG1282" i="2"/>
  <c r="BE1282" i="2"/>
  <c r="T1282" i="2"/>
  <c r="R1282" i="2"/>
  <c r="P1282" i="2"/>
  <c r="BK1282" i="2"/>
  <c r="J1282" i="2"/>
  <c r="BF1282" i="2"/>
  <c r="BI1281" i="2"/>
  <c r="BH1281" i="2"/>
  <c r="BG1281" i="2"/>
  <c r="BE1281" i="2"/>
  <c r="T1281" i="2"/>
  <c r="R1281" i="2"/>
  <c r="P1281" i="2"/>
  <c r="BK1281" i="2"/>
  <c r="J1281" i="2"/>
  <c r="BF1281" i="2"/>
  <c r="BI1280" i="2"/>
  <c r="BH1280" i="2"/>
  <c r="BG1280" i="2"/>
  <c r="BE1280" i="2"/>
  <c r="T1280" i="2"/>
  <c r="R1280" i="2"/>
  <c r="P1280" i="2"/>
  <c r="BK1280" i="2"/>
  <c r="J1280" i="2"/>
  <c r="BF1280" i="2"/>
  <c r="BI1279" i="2"/>
  <c r="BH1279" i="2"/>
  <c r="BG1279" i="2"/>
  <c r="BE1279" i="2"/>
  <c r="T1279" i="2"/>
  <c r="R1279" i="2"/>
  <c r="P1279" i="2"/>
  <c r="BK1279" i="2"/>
  <c r="J1279" i="2"/>
  <c r="BF1279" i="2"/>
  <c r="BI1278" i="2"/>
  <c r="BH1278" i="2"/>
  <c r="BG1278" i="2"/>
  <c r="BE1278" i="2"/>
  <c r="T1278" i="2"/>
  <c r="R1278" i="2"/>
  <c r="P1278" i="2"/>
  <c r="BK1278" i="2"/>
  <c r="J1278" i="2"/>
  <c r="BF1278" i="2"/>
  <c r="BI1277" i="2"/>
  <c r="BH1277" i="2"/>
  <c r="BG1277" i="2"/>
  <c r="BE1277" i="2"/>
  <c r="T1277" i="2"/>
  <c r="R1277" i="2"/>
  <c r="P1277" i="2"/>
  <c r="BK1277" i="2"/>
  <c r="J1277" i="2"/>
  <c r="BF1277" i="2"/>
  <c r="BI1276" i="2"/>
  <c r="BH1276" i="2"/>
  <c r="BG1276" i="2"/>
  <c r="BE1276" i="2"/>
  <c r="T1276" i="2"/>
  <c r="R1276" i="2"/>
  <c r="P1276" i="2"/>
  <c r="BK1276" i="2"/>
  <c r="J1276" i="2"/>
  <c r="BF1276" i="2"/>
  <c r="BI1275" i="2"/>
  <c r="BH1275" i="2"/>
  <c r="BG1275" i="2"/>
  <c r="BE1275" i="2"/>
  <c r="T1275" i="2"/>
  <c r="R1275" i="2"/>
  <c r="P1275" i="2"/>
  <c r="BK1275" i="2"/>
  <c r="J1275" i="2"/>
  <c r="BF1275" i="2"/>
  <c r="BI1274" i="2"/>
  <c r="BH1274" i="2"/>
  <c r="BG1274" i="2"/>
  <c r="BE1274" i="2"/>
  <c r="T1274" i="2"/>
  <c r="R1274" i="2"/>
  <c r="P1274" i="2"/>
  <c r="BK1274" i="2"/>
  <c r="J1274" i="2"/>
  <c r="BF1274" i="2"/>
  <c r="BI1273" i="2"/>
  <c r="BH1273" i="2"/>
  <c r="BG1273" i="2"/>
  <c r="BE1273" i="2"/>
  <c r="T1273" i="2"/>
  <c r="R1273" i="2"/>
  <c r="P1273" i="2"/>
  <c r="BK1273" i="2"/>
  <c r="J1273" i="2"/>
  <c r="BF1273" i="2"/>
  <c r="BI1272" i="2"/>
  <c r="BH1272" i="2"/>
  <c r="BG1272" i="2"/>
  <c r="BE1272" i="2"/>
  <c r="T1272" i="2"/>
  <c r="R1272" i="2"/>
  <c r="P1272" i="2"/>
  <c r="BK1272" i="2"/>
  <c r="J1272" i="2"/>
  <c r="BF1272" i="2"/>
  <c r="BI1271" i="2"/>
  <c r="BH1271" i="2"/>
  <c r="BG1271" i="2"/>
  <c r="BE1271" i="2"/>
  <c r="T1271" i="2"/>
  <c r="R1271" i="2"/>
  <c r="P1271" i="2"/>
  <c r="BK1271" i="2"/>
  <c r="J1271" i="2"/>
  <c r="BF1271" i="2"/>
  <c r="BI1270" i="2"/>
  <c r="BH1270" i="2"/>
  <c r="BG1270" i="2"/>
  <c r="BE1270" i="2"/>
  <c r="T1270" i="2"/>
  <c r="R1270" i="2"/>
  <c r="P1270" i="2"/>
  <c r="BK1270" i="2"/>
  <c r="J1270" i="2"/>
  <c r="BF1270" i="2"/>
  <c r="BI1269" i="2"/>
  <c r="BH1269" i="2"/>
  <c r="BG1269" i="2"/>
  <c r="BE1269" i="2"/>
  <c r="T1269" i="2"/>
  <c r="R1269" i="2"/>
  <c r="P1269" i="2"/>
  <c r="BK1269" i="2"/>
  <c r="J1269" i="2"/>
  <c r="BF1269" i="2"/>
  <c r="BI1268" i="2"/>
  <c r="BH1268" i="2"/>
  <c r="BG1268" i="2"/>
  <c r="BE1268" i="2"/>
  <c r="T1268" i="2"/>
  <c r="R1268" i="2"/>
  <c r="P1268" i="2"/>
  <c r="BK1268" i="2"/>
  <c r="J1268" i="2"/>
  <c r="BF1268" i="2"/>
  <c r="BI1267" i="2"/>
  <c r="BH1267" i="2"/>
  <c r="BG1267" i="2"/>
  <c r="BE1267" i="2"/>
  <c r="T1267" i="2"/>
  <c r="R1267" i="2"/>
  <c r="P1267" i="2"/>
  <c r="BK1267" i="2"/>
  <c r="J1267" i="2"/>
  <c r="BF1267" i="2"/>
  <c r="BI1266" i="2"/>
  <c r="BH1266" i="2"/>
  <c r="BG1266" i="2"/>
  <c r="BE1266" i="2"/>
  <c r="T1266" i="2"/>
  <c r="R1266" i="2"/>
  <c r="P1266" i="2"/>
  <c r="BK1266" i="2"/>
  <c r="J1266" i="2"/>
  <c r="BF1266" i="2"/>
  <c r="BI1265" i="2"/>
  <c r="BH1265" i="2"/>
  <c r="BG1265" i="2"/>
  <c r="BE1265" i="2"/>
  <c r="T1265" i="2"/>
  <c r="R1265" i="2"/>
  <c r="P1265" i="2"/>
  <c r="BK1265" i="2"/>
  <c r="J1265" i="2"/>
  <c r="BF1265" i="2"/>
  <c r="BI1264" i="2"/>
  <c r="BH1264" i="2"/>
  <c r="BG1264" i="2"/>
  <c r="BE1264" i="2"/>
  <c r="T1264" i="2"/>
  <c r="R1264" i="2"/>
  <c r="P1264" i="2"/>
  <c r="BK1264" i="2"/>
  <c r="J1264" i="2"/>
  <c r="BF1264" i="2"/>
  <c r="BI1263" i="2"/>
  <c r="BH1263" i="2"/>
  <c r="BG1263" i="2"/>
  <c r="BE1263" i="2"/>
  <c r="T1263" i="2"/>
  <c r="R1263" i="2"/>
  <c r="P1263" i="2"/>
  <c r="BK1263" i="2"/>
  <c r="J1263" i="2"/>
  <c r="BF1263" i="2"/>
  <c r="BI1262" i="2"/>
  <c r="BH1262" i="2"/>
  <c r="BG1262" i="2"/>
  <c r="BE1262" i="2"/>
  <c r="T1262" i="2"/>
  <c r="R1262" i="2"/>
  <c r="P1262" i="2"/>
  <c r="BK1262" i="2"/>
  <c r="J1262" i="2"/>
  <c r="BF1262" i="2"/>
  <c r="BI1261" i="2"/>
  <c r="BH1261" i="2"/>
  <c r="BG1261" i="2"/>
  <c r="BE1261" i="2"/>
  <c r="T1261" i="2"/>
  <c r="R1261" i="2"/>
  <c r="P1261" i="2"/>
  <c r="BK1261" i="2"/>
  <c r="J1261" i="2"/>
  <c r="BF1261" i="2"/>
  <c r="BI1260" i="2"/>
  <c r="BH1260" i="2"/>
  <c r="BG1260" i="2"/>
  <c r="BE1260" i="2"/>
  <c r="T1260" i="2"/>
  <c r="R1260" i="2"/>
  <c r="P1260" i="2"/>
  <c r="BK1260" i="2"/>
  <c r="J1260" i="2"/>
  <c r="BF1260" i="2"/>
  <c r="BI1259" i="2"/>
  <c r="BH1259" i="2"/>
  <c r="BG1259" i="2"/>
  <c r="BE1259" i="2"/>
  <c r="T1259" i="2"/>
  <c r="R1259" i="2"/>
  <c r="P1259" i="2"/>
  <c r="BK1259" i="2"/>
  <c r="J1259" i="2"/>
  <c r="BF1259" i="2"/>
  <c r="BI1258" i="2"/>
  <c r="BH1258" i="2"/>
  <c r="BG1258" i="2"/>
  <c r="BE1258" i="2"/>
  <c r="T1258" i="2"/>
  <c r="R1258" i="2"/>
  <c r="P1258" i="2"/>
  <c r="BK1258" i="2"/>
  <c r="J1258" i="2"/>
  <c r="BF1258" i="2"/>
  <c r="BI1257" i="2"/>
  <c r="BH1257" i="2"/>
  <c r="BG1257" i="2"/>
  <c r="BE1257" i="2"/>
  <c r="T1257" i="2"/>
  <c r="R1257" i="2"/>
  <c r="P1257" i="2"/>
  <c r="BK1257" i="2"/>
  <c r="J1257" i="2"/>
  <c r="BF1257" i="2"/>
  <c r="BI1256" i="2"/>
  <c r="BH1256" i="2"/>
  <c r="BG1256" i="2"/>
  <c r="BE1256" i="2"/>
  <c r="T1256" i="2"/>
  <c r="R1256" i="2"/>
  <c r="P1256" i="2"/>
  <c r="BK1256" i="2"/>
  <c r="J1256" i="2"/>
  <c r="BF1256" i="2"/>
  <c r="BI1255" i="2"/>
  <c r="BH1255" i="2"/>
  <c r="BG1255" i="2"/>
  <c r="BE1255" i="2"/>
  <c r="T1255" i="2"/>
  <c r="R1255" i="2"/>
  <c r="P1255" i="2"/>
  <c r="BK1255" i="2"/>
  <c r="J1255" i="2"/>
  <c r="BF1255" i="2"/>
  <c r="BI1254" i="2"/>
  <c r="BH1254" i="2"/>
  <c r="BG1254" i="2"/>
  <c r="BE1254" i="2"/>
  <c r="T1254" i="2"/>
  <c r="R1254" i="2"/>
  <c r="P1254" i="2"/>
  <c r="BK1254" i="2"/>
  <c r="J1254" i="2"/>
  <c r="BF1254" i="2"/>
  <c r="BI1253" i="2"/>
  <c r="BH1253" i="2"/>
  <c r="BG1253" i="2"/>
  <c r="BE1253" i="2"/>
  <c r="T1253" i="2"/>
  <c r="R1253" i="2"/>
  <c r="P1253" i="2"/>
  <c r="BK1253" i="2"/>
  <c r="J1253" i="2"/>
  <c r="BF1253" i="2"/>
  <c r="BI1252" i="2"/>
  <c r="BH1252" i="2"/>
  <c r="BG1252" i="2"/>
  <c r="BE1252" i="2"/>
  <c r="T1252" i="2"/>
  <c r="R1252" i="2"/>
  <c r="P1252" i="2"/>
  <c r="BK1252" i="2"/>
  <c r="J1252" i="2"/>
  <c r="BF1252" i="2"/>
  <c r="BI1251" i="2"/>
  <c r="BH1251" i="2"/>
  <c r="BG1251" i="2"/>
  <c r="BE1251" i="2"/>
  <c r="T1251" i="2"/>
  <c r="R1251" i="2"/>
  <c r="P1251" i="2"/>
  <c r="BK1251" i="2"/>
  <c r="J1251" i="2"/>
  <c r="BF1251" i="2"/>
  <c r="BI1250" i="2"/>
  <c r="BH1250" i="2"/>
  <c r="BG1250" i="2"/>
  <c r="BE1250" i="2"/>
  <c r="T1250" i="2"/>
  <c r="R1250" i="2"/>
  <c r="P1250" i="2"/>
  <c r="BK1250" i="2"/>
  <c r="J1250" i="2"/>
  <c r="BF1250" i="2"/>
  <c r="BI1249" i="2"/>
  <c r="BH1249" i="2"/>
  <c r="BG1249" i="2"/>
  <c r="BE1249" i="2"/>
  <c r="T1249" i="2"/>
  <c r="R1249" i="2"/>
  <c r="P1249" i="2"/>
  <c r="BK1249" i="2"/>
  <c r="J1249" i="2"/>
  <c r="BF1249" i="2"/>
  <c r="BI1248" i="2"/>
  <c r="BH1248" i="2"/>
  <c r="BG1248" i="2"/>
  <c r="BE1248" i="2"/>
  <c r="T1248" i="2"/>
  <c r="R1248" i="2"/>
  <c r="P1248" i="2"/>
  <c r="BK1248" i="2"/>
  <c r="J1248" i="2"/>
  <c r="BF1248" i="2"/>
  <c r="BI1247" i="2"/>
  <c r="BH1247" i="2"/>
  <c r="BG1247" i="2"/>
  <c r="BE1247" i="2"/>
  <c r="T1247" i="2"/>
  <c r="R1247" i="2"/>
  <c r="P1247" i="2"/>
  <c r="BK1247" i="2"/>
  <c r="J1247" i="2"/>
  <c r="BF1247" i="2"/>
  <c r="BI1246" i="2"/>
  <c r="BH1246" i="2"/>
  <c r="BG1246" i="2"/>
  <c r="BE1246" i="2"/>
  <c r="T1246" i="2"/>
  <c r="R1246" i="2"/>
  <c r="P1246" i="2"/>
  <c r="BK1246" i="2"/>
  <c r="J1246" i="2"/>
  <c r="BF1246" i="2"/>
  <c r="BI1245" i="2"/>
  <c r="BH1245" i="2"/>
  <c r="BG1245" i="2"/>
  <c r="BE1245" i="2"/>
  <c r="T1245" i="2"/>
  <c r="R1245" i="2"/>
  <c r="P1245" i="2"/>
  <c r="BK1245" i="2"/>
  <c r="J1245" i="2"/>
  <c r="BF1245" i="2"/>
  <c r="BI1244" i="2"/>
  <c r="BH1244" i="2"/>
  <c r="BG1244" i="2"/>
  <c r="BE1244" i="2"/>
  <c r="T1244" i="2"/>
  <c r="R1244" i="2"/>
  <c r="P1244" i="2"/>
  <c r="BK1244" i="2"/>
  <c r="J1244" i="2"/>
  <c r="BF1244" i="2"/>
  <c r="BI1243" i="2"/>
  <c r="BH1243" i="2"/>
  <c r="BG1243" i="2"/>
  <c r="BE1243" i="2"/>
  <c r="T1243" i="2"/>
  <c r="R1243" i="2"/>
  <c r="P1243" i="2"/>
  <c r="BK1243" i="2"/>
  <c r="J1243" i="2"/>
  <c r="BF1243" i="2"/>
  <c r="BI1242" i="2"/>
  <c r="BH1242" i="2"/>
  <c r="BG1242" i="2"/>
  <c r="BE1242" i="2"/>
  <c r="T1242" i="2"/>
  <c r="R1242" i="2"/>
  <c r="P1242" i="2"/>
  <c r="BK1242" i="2"/>
  <c r="J1242" i="2"/>
  <c r="BF1242" i="2"/>
  <c r="BI1241" i="2"/>
  <c r="BH1241" i="2"/>
  <c r="BG1241" i="2"/>
  <c r="BE1241" i="2"/>
  <c r="T1241" i="2"/>
  <c r="R1241" i="2"/>
  <c r="P1241" i="2"/>
  <c r="BK1241" i="2"/>
  <c r="J1241" i="2"/>
  <c r="BF1241" i="2"/>
  <c r="BI1240" i="2"/>
  <c r="BH1240" i="2"/>
  <c r="BG1240" i="2"/>
  <c r="BE1240" i="2"/>
  <c r="T1240" i="2"/>
  <c r="R1240" i="2"/>
  <c r="P1240" i="2"/>
  <c r="BK1240" i="2"/>
  <c r="J1240" i="2"/>
  <c r="BF1240" i="2"/>
  <c r="BI1239" i="2"/>
  <c r="BH1239" i="2"/>
  <c r="BG1239" i="2"/>
  <c r="BE1239" i="2"/>
  <c r="T1239" i="2"/>
  <c r="R1239" i="2"/>
  <c r="P1239" i="2"/>
  <c r="BK1239" i="2"/>
  <c r="J1239" i="2"/>
  <c r="BF1239" i="2"/>
  <c r="BI1238" i="2"/>
  <c r="BH1238" i="2"/>
  <c r="BG1238" i="2"/>
  <c r="BE1238" i="2"/>
  <c r="T1238" i="2"/>
  <c r="R1238" i="2"/>
  <c r="P1238" i="2"/>
  <c r="BK1238" i="2"/>
  <c r="J1238" i="2"/>
  <c r="BF1238" i="2"/>
  <c r="BI1237" i="2"/>
  <c r="BH1237" i="2"/>
  <c r="BG1237" i="2"/>
  <c r="BE1237" i="2"/>
  <c r="T1237" i="2"/>
  <c r="R1237" i="2"/>
  <c r="P1237" i="2"/>
  <c r="BK1237" i="2"/>
  <c r="J1237" i="2"/>
  <c r="BF1237" i="2"/>
  <c r="BI1236" i="2"/>
  <c r="BH1236" i="2"/>
  <c r="BG1236" i="2"/>
  <c r="BE1236" i="2"/>
  <c r="T1236" i="2"/>
  <c r="R1236" i="2"/>
  <c r="P1236" i="2"/>
  <c r="BK1236" i="2"/>
  <c r="J1236" i="2"/>
  <c r="BF1236" i="2"/>
  <c r="BI1235" i="2"/>
  <c r="BH1235" i="2"/>
  <c r="BG1235" i="2"/>
  <c r="BE1235" i="2"/>
  <c r="T1235" i="2"/>
  <c r="R1235" i="2"/>
  <c r="P1235" i="2"/>
  <c r="BK1235" i="2"/>
  <c r="J1235" i="2"/>
  <c r="BF1235" i="2"/>
  <c r="BI1234" i="2"/>
  <c r="BH1234" i="2"/>
  <c r="BG1234" i="2"/>
  <c r="BE1234" i="2"/>
  <c r="T1234" i="2"/>
  <c r="R1234" i="2"/>
  <c r="P1234" i="2"/>
  <c r="BK1234" i="2"/>
  <c r="J1234" i="2"/>
  <c r="BF1234" i="2"/>
  <c r="BI1233" i="2"/>
  <c r="BH1233" i="2"/>
  <c r="BG1233" i="2"/>
  <c r="BE1233" i="2"/>
  <c r="T1233" i="2"/>
  <c r="R1233" i="2"/>
  <c r="P1233" i="2"/>
  <c r="BK1233" i="2"/>
  <c r="J1233" i="2"/>
  <c r="BF1233" i="2"/>
  <c r="BI1232" i="2"/>
  <c r="BH1232" i="2"/>
  <c r="BG1232" i="2"/>
  <c r="BE1232" i="2"/>
  <c r="T1232" i="2"/>
  <c r="R1232" i="2"/>
  <c r="P1232" i="2"/>
  <c r="BK1232" i="2"/>
  <c r="J1232" i="2"/>
  <c r="BF1232" i="2"/>
  <c r="BI1231" i="2"/>
  <c r="BH1231" i="2"/>
  <c r="BG1231" i="2"/>
  <c r="BE1231" i="2"/>
  <c r="T1231" i="2"/>
  <c r="R1231" i="2"/>
  <c r="P1231" i="2"/>
  <c r="BK1231" i="2"/>
  <c r="J1231" i="2"/>
  <c r="BF1231" i="2"/>
  <c r="BI1230" i="2"/>
  <c r="BH1230" i="2"/>
  <c r="BG1230" i="2"/>
  <c r="BE1230" i="2"/>
  <c r="T1230" i="2"/>
  <c r="T1229" i="2"/>
  <c r="T1228" i="2" s="1"/>
  <c r="R1230" i="2"/>
  <c r="R1229" i="2" s="1"/>
  <c r="R1228" i="2" s="1"/>
  <c r="P1230" i="2"/>
  <c r="P1229" i="2"/>
  <c r="P1228" i="2" s="1"/>
  <c r="BK1230" i="2"/>
  <c r="BK1229" i="2" s="1"/>
  <c r="J1230" i="2"/>
  <c r="BF1230" i="2"/>
  <c r="BI1227" i="2"/>
  <c r="BH1227" i="2"/>
  <c r="BG1227" i="2"/>
  <c r="BE1227" i="2"/>
  <c r="T1227" i="2"/>
  <c r="R1227" i="2"/>
  <c r="P1227" i="2"/>
  <c r="BK1227" i="2"/>
  <c r="J1227" i="2"/>
  <c r="BF1227" i="2"/>
  <c r="BI1226" i="2"/>
  <c r="BH1226" i="2"/>
  <c r="BG1226" i="2"/>
  <c r="BE1226" i="2"/>
  <c r="T1226" i="2"/>
  <c r="R1226" i="2"/>
  <c r="P1226" i="2"/>
  <c r="BK1226" i="2"/>
  <c r="J1226" i="2"/>
  <c r="BF1226" i="2"/>
  <c r="BI1225" i="2"/>
  <c r="BH1225" i="2"/>
  <c r="BG1225" i="2"/>
  <c r="BE1225" i="2"/>
  <c r="T1225" i="2"/>
  <c r="R1225" i="2"/>
  <c r="P1225" i="2"/>
  <c r="BK1225" i="2"/>
  <c r="J1225" i="2"/>
  <c r="BF1225" i="2"/>
  <c r="BI1224" i="2"/>
  <c r="BH1224" i="2"/>
  <c r="BG1224" i="2"/>
  <c r="BE1224" i="2"/>
  <c r="T1224" i="2"/>
  <c r="R1224" i="2"/>
  <c r="P1224" i="2"/>
  <c r="BK1224" i="2"/>
  <c r="J1224" i="2"/>
  <c r="BF1224" i="2"/>
  <c r="BI1223" i="2"/>
  <c r="BH1223" i="2"/>
  <c r="BG1223" i="2"/>
  <c r="BE1223" i="2"/>
  <c r="T1223" i="2"/>
  <c r="R1223" i="2"/>
  <c r="P1223" i="2"/>
  <c r="BK1223" i="2"/>
  <c r="J1223" i="2"/>
  <c r="BF1223" i="2"/>
  <c r="BI1222" i="2"/>
  <c r="BH1222" i="2"/>
  <c r="BG1222" i="2"/>
  <c r="BE1222" i="2"/>
  <c r="T1222" i="2"/>
  <c r="T1221" i="2"/>
  <c r="R1222" i="2"/>
  <c r="R1221" i="2"/>
  <c r="P1222" i="2"/>
  <c r="P1221" i="2"/>
  <c r="BK1222" i="2"/>
  <c r="BK1221" i="2"/>
  <c r="J1221" i="2" s="1"/>
  <c r="J120" i="2" s="1"/>
  <c r="J1222" i="2"/>
  <c r="BF1222" i="2" s="1"/>
  <c r="BI1220" i="2"/>
  <c r="BH1220" i="2"/>
  <c r="BG1220" i="2"/>
  <c r="BE1220" i="2"/>
  <c r="T1220" i="2"/>
  <c r="R1220" i="2"/>
  <c r="P1220" i="2"/>
  <c r="BK1220" i="2"/>
  <c r="J1220" i="2"/>
  <c r="BF1220" i="2"/>
  <c r="BI1151" i="2"/>
  <c r="BH1151" i="2"/>
  <c r="BG1151" i="2"/>
  <c r="BE1151" i="2"/>
  <c r="T1151" i="2"/>
  <c r="T1150" i="2"/>
  <c r="R1151" i="2"/>
  <c r="R1150" i="2"/>
  <c r="P1151" i="2"/>
  <c r="P1150" i="2"/>
  <c r="BK1151" i="2"/>
  <c r="BK1150" i="2"/>
  <c r="J1150" i="2" s="1"/>
  <c r="J119" i="2" s="1"/>
  <c r="J1151" i="2"/>
  <c r="BF1151" i="2" s="1"/>
  <c r="BI1149" i="2"/>
  <c r="BH1149" i="2"/>
  <c r="BG1149" i="2"/>
  <c r="BE1149" i="2"/>
  <c r="T1149" i="2"/>
  <c r="R1149" i="2"/>
  <c r="P1149" i="2"/>
  <c r="BK1149" i="2"/>
  <c r="J1149" i="2"/>
  <c r="BF1149" i="2"/>
  <c r="BI1116" i="2"/>
  <c r="BH1116" i="2"/>
  <c r="BG1116" i="2"/>
  <c r="BE1116" i="2"/>
  <c r="T1116" i="2"/>
  <c r="T1115" i="2"/>
  <c r="R1116" i="2"/>
  <c r="R1115" i="2"/>
  <c r="P1116" i="2"/>
  <c r="P1115" i="2"/>
  <c r="BK1116" i="2"/>
  <c r="BK1115" i="2"/>
  <c r="J1115" i="2" s="1"/>
  <c r="J118" i="2" s="1"/>
  <c r="J1116" i="2"/>
  <c r="BF1116" i="2" s="1"/>
  <c r="BI1114" i="2"/>
  <c r="BH1114" i="2"/>
  <c r="BG1114" i="2"/>
  <c r="BE1114" i="2"/>
  <c r="T1114" i="2"/>
  <c r="R1114" i="2"/>
  <c r="P1114" i="2"/>
  <c r="BK1114" i="2"/>
  <c r="J1114" i="2"/>
  <c r="BF1114" i="2"/>
  <c r="BI1112" i="2"/>
  <c r="BH1112" i="2"/>
  <c r="BG1112" i="2"/>
  <c r="BE1112" i="2"/>
  <c r="T1112" i="2"/>
  <c r="R1112" i="2"/>
  <c r="P1112" i="2"/>
  <c r="BK1112" i="2"/>
  <c r="J1112" i="2"/>
  <c r="BF1112" i="2"/>
  <c r="BI1086" i="2"/>
  <c r="BH1086" i="2"/>
  <c r="BG1086" i="2"/>
  <c r="BE1086" i="2"/>
  <c r="T1086" i="2"/>
  <c r="T1085" i="2"/>
  <c r="R1086" i="2"/>
  <c r="R1085" i="2"/>
  <c r="P1086" i="2"/>
  <c r="P1085" i="2"/>
  <c r="BK1086" i="2"/>
  <c r="BK1085" i="2"/>
  <c r="J1085" i="2" s="1"/>
  <c r="J117" i="2" s="1"/>
  <c r="J1086" i="2"/>
  <c r="BF1086" i="2" s="1"/>
  <c r="BI1084" i="2"/>
  <c r="BH1084" i="2"/>
  <c r="BG1084" i="2"/>
  <c r="BE1084" i="2"/>
  <c r="T1084" i="2"/>
  <c r="R1084" i="2"/>
  <c r="P1084" i="2"/>
  <c r="BK1084" i="2"/>
  <c r="J1084" i="2"/>
  <c r="BF1084" i="2"/>
  <c r="BI1082" i="2"/>
  <c r="BH1082" i="2"/>
  <c r="BG1082" i="2"/>
  <c r="BE1082" i="2"/>
  <c r="T1082" i="2"/>
  <c r="R1082" i="2"/>
  <c r="P1082" i="2"/>
  <c r="BK1082" i="2"/>
  <c r="J1082" i="2"/>
  <c r="BF1082" i="2"/>
  <c r="BI1079" i="2"/>
  <c r="BH1079" i="2"/>
  <c r="BG1079" i="2"/>
  <c r="BE1079" i="2"/>
  <c r="T1079" i="2"/>
  <c r="R1079" i="2"/>
  <c r="P1079" i="2"/>
  <c r="BK1079" i="2"/>
  <c r="J1079" i="2"/>
  <c r="BF1079" i="2"/>
  <c r="BI1077" i="2"/>
  <c r="BH1077" i="2"/>
  <c r="BG1077" i="2"/>
  <c r="BE1077" i="2"/>
  <c r="T1077" i="2"/>
  <c r="R1077" i="2"/>
  <c r="P1077" i="2"/>
  <c r="BK1077" i="2"/>
  <c r="J1077" i="2"/>
  <c r="BF1077" i="2"/>
  <c r="BI1071" i="2"/>
  <c r="BH1071" i="2"/>
  <c r="BG1071" i="2"/>
  <c r="BE1071" i="2"/>
  <c r="T1071" i="2"/>
  <c r="R1071" i="2"/>
  <c r="P1071" i="2"/>
  <c r="BK1071" i="2"/>
  <c r="J1071" i="2"/>
  <c r="BF1071" i="2"/>
  <c r="BI1049" i="2"/>
  <c r="BH1049" i="2"/>
  <c r="BG1049" i="2"/>
  <c r="BE1049" i="2"/>
  <c r="T1049" i="2"/>
  <c r="T1048" i="2"/>
  <c r="R1049" i="2"/>
  <c r="R1048" i="2"/>
  <c r="P1049" i="2"/>
  <c r="P1048" i="2"/>
  <c r="BK1049" i="2"/>
  <c r="BK1048" i="2"/>
  <c r="J1048" i="2" s="1"/>
  <c r="J116" i="2" s="1"/>
  <c r="J1049" i="2"/>
  <c r="BF1049" i="2" s="1"/>
  <c r="BI1047" i="2"/>
  <c r="BH1047" i="2"/>
  <c r="BG1047" i="2"/>
  <c r="BE1047" i="2"/>
  <c r="T1047" i="2"/>
  <c r="R1047" i="2"/>
  <c r="P1047" i="2"/>
  <c r="BK1047" i="2"/>
  <c r="J1047" i="2"/>
  <c r="BF1047" i="2"/>
  <c r="BI1045" i="2"/>
  <c r="BH1045" i="2"/>
  <c r="BG1045" i="2"/>
  <c r="BE1045" i="2"/>
  <c r="T1045" i="2"/>
  <c r="R1045" i="2"/>
  <c r="P1045" i="2"/>
  <c r="BK1045" i="2"/>
  <c r="J1045" i="2"/>
  <c r="BF1045" i="2"/>
  <c r="BI1043" i="2"/>
  <c r="BH1043" i="2"/>
  <c r="BG1043" i="2"/>
  <c r="BE1043" i="2"/>
  <c r="T1043" i="2"/>
  <c r="R1043" i="2"/>
  <c r="P1043" i="2"/>
  <c r="BK1043" i="2"/>
  <c r="J1043" i="2"/>
  <c r="BF1043" i="2"/>
  <c r="BI1037" i="2"/>
  <c r="BH1037" i="2"/>
  <c r="BG1037" i="2"/>
  <c r="BE1037" i="2"/>
  <c r="T1037" i="2"/>
  <c r="T1036" i="2"/>
  <c r="R1037" i="2"/>
  <c r="R1036" i="2"/>
  <c r="P1037" i="2"/>
  <c r="P1036" i="2"/>
  <c r="BK1037" i="2"/>
  <c r="BK1036" i="2"/>
  <c r="J1036" i="2" s="1"/>
  <c r="J115" i="2" s="1"/>
  <c r="J1037" i="2"/>
  <c r="BF1037" i="2" s="1"/>
  <c r="BI1035" i="2"/>
  <c r="BH1035" i="2"/>
  <c r="BG1035" i="2"/>
  <c r="BE1035" i="2"/>
  <c r="T1035" i="2"/>
  <c r="R1035" i="2"/>
  <c r="P1035" i="2"/>
  <c r="BK1035" i="2"/>
  <c r="J1035" i="2"/>
  <c r="BF1035" i="2"/>
  <c r="BI1034" i="2"/>
  <c r="BH1034" i="2"/>
  <c r="BG1034" i="2"/>
  <c r="BE1034" i="2"/>
  <c r="T1034" i="2"/>
  <c r="R1034" i="2"/>
  <c r="P1034" i="2"/>
  <c r="BK1034" i="2"/>
  <c r="J1034" i="2"/>
  <c r="BF1034" i="2"/>
  <c r="BI1033" i="2"/>
  <c r="BH1033" i="2"/>
  <c r="BG1033" i="2"/>
  <c r="BE1033" i="2"/>
  <c r="T1033" i="2"/>
  <c r="R1033" i="2"/>
  <c r="P1033" i="2"/>
  <c r="BK1033" i="2"/>
  <c r="J1033" i="2"/>
  <c r="BF1033" i="2"/>
  <c r="BI1032" i="2"/>
  <c r="BH1032" i="2"/>
  <c r="BG1032" i="2"/>
  <c r="BE1032" i="2"/>
  <c r="T1032" i="2"/>
  <c r="R1032" i="2"/>
  <c r="P1032" i="2"/>
  <c r="BK1032" i="2"/>
  <c r="J1032" i="2"/>
  <c r="BF1032" i="2"/>
  <c r="BI1023" i="2"/>
  <c r="BH1023" i="2"/>
  <c r="BG1023" i="2"/>
  <c r="BE1023" i="2"/>
  <c r="T1023" i="2"/>
  <c r="R1023" i="2"/>
  <c r="P1023" i="2"/>
  <c r="BK1023" i="2"/>
  <c r="J1023" i="2"/>
  <c r="BF1023" i="2"/>
  <c r="BI1022" i="2"/>
  <c r="BH1022" i="2"/>
  <c r="BG1022" i="2"/>
  <c r="BE1022" i="2"/>
  <c r="T1022" i="2"/>
  <c r="R1022" i="2"/>
  <c r="P1022" i="2"/>
  <c r="BK1022" i="2"/>
  <c r="J1022" i="2"/>
  <c r="BF1022" i="2"/>
  <c r="BI1016" i="2"/>
  <c r="BH1016" i="2"/>
  <c r="BG1016" i="2"/>
  <c r="BE1016" i="2"/>
  <c r="T1016" i="2"/>
  <c r="R1016" i="2"/>
  <c r="P1016" i="2"/>
  <c r="BK1016" i="2"/>
  <c r="J1016" i="2"/>
  <c r="BF1016" i="2"/>
  <c r="BI1015" i="2"/>
  <c r="BH1015" i="2"/>
  <c r="BG1015" i="2"/>
  <c r="BE1015" i="2"/>
  <c r="T1015" i="2"/>
  <c r="R1015" i="2"/>
  <c r="P1015" i="2"/>
  <c r="BK1015" i="2"/>
  <c r="J1015" i="2"/>
  <c r="BF1015" i="2"/>
  <c r="BI1014" i="2"/>
  <c r="BH1014" i="2"/>
  <c r="BG1014" i="2"/>
  <c r="BE1014" i="2"/>
  <c r="T1014" i="2"/>
  <c r="R1014" i="2"/>
  <c r="P1014" i="2"/>
  <c r="BK1014" i="2"/>
  <c r="J1014" i="2"/>
  <c r="BF1014" i="2"/>
  <c r="BI1013" i="2"/>
  <c r="BH1013" i="2"/>
  <c r="BG1013" i="2"/>
  <c r="BE1013" i="2"/>
  <c r="T1013" i="2"/>
  <c r="R1013" i="2"/>
  <c r="P1013" i="2"/>
  <c r="BK1013" i="2"/>
  <c r="J1013" i="2"/>
  <c r="BF1013" i="2"/>
  <c r="BI1012" i="2"/>
  <c r="BH1012" i="2"/>
  <c r="BG1012" i="2"/>
  <c r="BE1012" i="2"/>
  <c r="T1012" i="2"/>
  <c r="R1012" i="2"/>
  <c r="P1012" i="2"/>
  <c r="BK1012" i="2"/>
  <c r="J1012" i="2"/>
  <c r="BF1012" i="2"/>
  <c r="BI1011" i="2"/>
  <c r="BH1011" i="2"/>
  <c r="BG1011" i="2"/>
  <c r="BE1011" i="2"/>
  <c r="T1011" i="2"/>
  <c r="R1011" i="2"/>
  <c r="P1011" i="2"/>
  <c r="BK1011" i="2"/>
  <c r="J1011" i="2"/>
  <c r="BF1011" i="2"/>
  <c r="BI1003" i="2"/>
  <c r="BH1003" i="2"/>
  <c r="BG1003" i="2"/>
  <c r="BE1003" i="2"/>
  <c r="T1003" i="2"/>
  <c r="R1003" i="2"/>
  <c r="P1003" i="2"/>
  <c r="BK1003" i="2"/>
  <c r="J1003" i="2"/>
  <c r="BF1003" i="2"/>
  <c r="BI998" i="2"/>
  <c r="BH998" i="2"/>
  <c r="BG998" i="2"/>
  <c r="BE998" i="2"/>
  <c r="T998" i="2"/>
  <c r="R998" i="2"/>
  <c r="P998" i="2"/>
  <c r="BK998" i="2"/>
  <c r="J998" i="2"/>
  <c r="BF998" i="2"/>
  <c r="BI987" i="2"/>
  <c r="BH987" i="2"/>
  <c r="BG987" i="2"/>
  <c r="BE987" i="2"/>
  <c r="T987" i="2"/>
  <c r="R987" i="2"/>
  <c r="P987" i="2"/>
  <c r="BK987" i="2"/>
  <c r="J987" i="2"/>
  <c r="BF987" i="2"/>
  <c r="BI982" i="2"/>
  <c r="BH982" i="2"/>
  <c r="BG982" i="2"/>
  <c r="BE982" i="2"/>
  <c r="T982" i="2"/>
  <c r="R982" i="2"/>
  <c r="P982" i="2"/>
  <c r="BK982" i="2"/>
  <c r="J982" i="2"/>
  <c r="BF982" i="2"/>
  <c r="BI977" i="2"/>
  <c r="BH977" i="2"/>
  <c r="BG977" i="2"/>
  <c r="BE977" i="2"/>
  <c r="T977" i="2"/>
  <c r="R977" i="2"/>
  <c r="P977" i="2"/>
  <c r="BK977" i="2"/>
  <c r="J977" i="2"/>
  <c r="BF977" i="2"/>
  <c r="BI973" i="2"/>
  <c r="BH973" i="2"/>
  <c r="BG973" i="2"/>
  <c r="BE973" i="2"/>
  <c r="T973" i="2"/>
  <c r="R973" i="2"/>
  <c r="P973" i="2"/>
  <c r="BK973" i="2"/>
  <c r="J973" i="2"/>
  <c r="BF973" i="2"/>
  <c r="BI969" i="2"/>
  <c r="BH969" i="2"/>
  <c r="BG969" i="2"/>
  <c r="BE969" i="2"/>
  <c r="T969" i="2"/>
  <c r="R969" i="2"/>
  <c r="P969" i="2"/>
  <c r="BK969" i="2"/>
  <c r="J969" i="2"/>
  <c r="BF969" i="2"/>
  <c r="BI968" i="2"/>
  <c r="BH968" i="2"/>
  <c r="BG968" i="2"/>
  <c r="BE968" i="2"/>
  <c r="T968" i="2"/>
  <c r="R968" i="2"/>
  <c r="P968" i="2"/>
  <c r="BK968" i="2"/>
  <c r="J968" i="2"/>
  <c r="BF968" i="2"/>
  <c r="BI958" i="2"/>
  <c r="BH958" i="2"/>
  <c r="BG958" i="2"/>
  <c r="BE958" i="2"/>
  <c r="T958" i="2"/>
  <c r="R958" i="2"/>
  <c r="P958" i="2"/>
  <c r="BK958" i="2"/>
  <c r="J958" i="2"/>
  <c r="BF958" i="2"/>
  <c r="BI957" i="2"/>
  <c r="BH957" i="2"/>
  <c r="BG957" i="2"/>
  <c r="BE957" i="2"/>
  <c r="T957" i="2"/>
  <c r="R957" i="2"/>
  <c r="P957" i="2"/>
  <c r="BK957" i="2"/>
  <c r="J957" i="2"/>
  <c r="BF957" i="2"/>
  <c r="BI947" i="2"/>
  <c r="BH947" i="2"/>
  <c r="BG947" i="2"/>
  <c r="BE947" i="2"/>
  <c r="T947" i="2"/>
  <c r="T946" i="2"/>
  <c r="R947" i="2"/>
  <c r="R946" i="2"/>
  <c r="P947" i="2"/>
  <c r="P946" i="2"/>
  <c r="BK947" i="2"/>
  <c r="BK946" i="2"/>
  <c r="J946" i="2" s="1"/>
  <c r="J114" i="2" s="1"/>
  <c r="J947" i="2"/>
  <c r="BF947" i="2" s="1"/>
  <c r="BI945" i="2"/>
  <c r="BH945" i="2"/>
  <c r="BG945" i="2"/>
  <c r="BE945" i="2"/>
  <c r="T945" i="2"/>
  <c r="R945" i="2"/>
  <c r="P945" i="2"/>
  <c r="BK945" i="2"/>
  <c r="J945" i="2"/>
  <c r="BF945" i="2"/>
  <c r="BI944" i="2"/>
  <c r="BH944" i="2"/>
  <c r="BG944" i="2"/>
  <c r="BE944" i="2"/>
  <c r="T944" i="2"/>
  <c r="R944" i="2"/>
  <c r="P944" i="2"/>
  <c r="BK944" i="2"/>
  <c r="J944" i="2"/>
  <c r="BF944" i="2"/>
  <c r="BI943" i="2"/>
  <c r="BH943" i="2"/>
  <c r="BG943" i="2"/>
  <c r="BE943" i="2"/>
  <c r="T943" i="2"/>
  <c r="R943" i="2"/>
  <c r="P943" i="2"/>
  <c r="BK943" i="2"/>
  <c r="J943" i="2"/>
  <c r="BF943" i="2"/>
  <c r="BI942" i="2"/>
  <c r="BH942" i="2"/>
  <c r="BG942" i="2"/>
  <c r="BE942" i="2"/>
  <c r="T942" i="2"/>
  <c r="R942" i="2"/>
  <c r="P942" i="2"/>
  <c r="BK942" i="2"/>
  <c r="J942" i="2"/>
  <c r="BF942" i="2"/>
  <c r="BI941" i="2"/>
  <c r="BH941" i="2"/>
  <c r="BG941" i="2"/>
  <c r="BE941" i="2"/>
  <c r="T941" i="2"/>
  <c r="R941" i="2"/>
  <c r="P941" i="2"/>
  <c r="BK941" i="2"/>
  <c r="J941" i="2"/>
  <c r="BF941" i="2"/>
  <c r="BI940" i="2"/>
  <c r="BH940" i="2"/>
  <c r="BG940" i="2"/>
  <c r="BE940" i="2"/>
  <c r="T940" i="2"/>
  <c r="R940" i="2"/>
  <c r="P940" i="2"/>
  <c r="BK940" i="2"/>
  <c r="J940" i="2"/>
  <c r="BF940" i="2"/>
  <c r="BI936" i="2"/>
  <c r="BH936" i="2"/>
  <c r="BG936" i="2"/>
  <c r="BE936" i="2"/>
  <c r="T936" i="2"/>
  <c r="R936" i="2"/>
  <c r="P936" i="2"/>
  <c r="BK936" i="2"/>
  <c r="J936" i="2"/>
  <c r="BF936" i="2"/>
  <c r="BI932" i="2"/>
  <c r="BH932" i="2"/>
  <c r="BG932" i="2"/>
  <c r="BE932" i="2"/>
  <c r="T932" i="2"/>
  <c r="R932" i="2"/>
  <c r="P932" i="2"/>
  <c r="BK932" i="2"/>
  <c r="J932" i="2"/>
  <c r="BF932" i="2"/>
  <c r="BI931" i="2"/>
  <c r="BH931" i="2"/>
  <c r="BG931" i="2"/>
  <c r="BE931" i="2"/>
  <c r="T931" i="2"/>
  <c r="R931" i="2"/>
  <c r="P931" i="2"/>
  <c r="BK931" i="2"/>
  <c r="J931" i="2"/>
  <c r="BF931" i="2"/>
  <c r="BI930" i="2"/>
  <c r="BH930" i="2"/>
  <c r="BG930" i="2"/>
  <c r="BE930" i="2"/>
  <c r="T930" i="2"/>
  <c r="R930" i="2"/>
  <c r="P930" i="2"/>
  <c r="BK930" i="2"/>
  <c r="J930" i="2"/>
  <c r="BF930" i="2"/>
  <c r="BI929" i="2"/>
  <c r="BH929" i="2"/>
  <c r="BG929" i="2"/>
  <c r="BE929" i="2"/>
  <c r="T929" i="2"/>
  <c r="R929" i="2"/>
  <c r="P929" i="2"/>
  <c r="BK929" i="2"/>
  <c r="J929" i="2"/>
  <c r="BF929" i="2"/>
  <c r="BI928" i="2"/>
  <c r="BH928" i="2"/>
  <c r="BG928" i="2"/>
  <c r="BE928" i="2"/>
  <c r="T928" i="2"/>
  <c r="R928" i="2"/>
  <c r="P928" i="2"/>
  <c r="BK928" i="2"/>
  <c r="J928" i="2"/>
  <c r="BF928" i="2"/>
  <c r="BI927" i="2"/>
  <c r="BH927" i="2"/>
  <c r="BG927" i="2"/>
  <c r="BE927" i="2"/>
  <c r="T927" i="2"/>
  <c r="R927" i="2"/>
  <c r="P927" i="2"/>
  <c r="BK927" i="2"/>
  <c r="J927" i="2"/>
  <c r="BF927" i="2"/>
  <c r="BI926" i="2"/>
  <c r="BH926" i="2"/>
  <c r="BG926" i="2"/>
  <c r="BE926" i="2"/>
  <c r="T926" i="2"/>
  <c r="R926" i="2"/>
  <c r="P926" i="2"/>
  <c r="BK926" i="2"/>
  <c r="J926" i="2"/>
  <c r="BF926" i="2"/>
  <c r="BI925" i="2"/>
  <c r="BH925" i="2"/>
  <c r="BG925" i="2"/>
  <c r="BE925" i="2"/>
  <c r="T925" i="2"/>
  <c r="R925" i="2"/>
  <c r="P925" i="2"/>
  <c r="BK925" i="2"/>
  <c r="J925" i="2"/>
  <c r="BF925" i="2"/>
  <c r="BI900" i="2"/>
  <c r="BH900" i="2"/>
  <c r="BG900" i="2"/>
  <c r="BE900" i="2"/>
  <c r="T900" i="2"/>
  <c r="T899" i="2"/>
  <c r="R900" i="2"/>
  <c r="R899" i="2"/>
  <c r="P900" i="2"/>
  <c r="P899" i="2"/>
  <c r="BK900" i="2"/>
  <c r="BK899" i="2"/>
  <c r="J899" i="2" s="1"/>
  <c r="J113" i="2" s="1"/>
  <c r="J900" i="2"/>
  <c r="BF900" i="2" s="1"/>
  <c r="BI898" i="2"/>
  <c r="BH898" i="2"/>
  <c r="BG898" i="2"/>
  <c r="BE898" i="2"/>
  <c r="T898" i="2"/>
  <c r="R898" i="2"/>
  <c r="P898" i="2"/>
  <c r="BK898" i="2"/>
  <c r="J898" i="2"/>
  <c r="BF898" i="2"/>
  <c r="BI897" i="2"/>
  <c r="BH897" i="2"/>
  <c r="BG897" i="2"/>
  <c r="BE897" i="2"/>
  <c r="T897" i="2"/>
  <c r="R897" i="2"/>
  <c r="P897" i="2"/>
  <c r="BK897" i="2"/>
  <c r="J897" i="2"/>
  <c r="BF897" i="2"/>
  <c r="BI896" i="2"/>
  <c r="BH896" i="2"/>
  <c r="BG896" i="2"/>
  <c r="BE896" i="2"/>
  <c r="T896" i="2"/>
  <c r="R896" i="2"/>
  <c r="P896" i="2"/>
  <c r="BK896" i="2"/>
  <c r="J896" i="2"/>
  <c r="BF896" i="2"/>
  <c r="BI895" i="2"/>
  <c r="BH895" i="2"/>
  <c r="BG895" i="2"/>
  <c r="BE895" i="2"/>
  <c r="T895" i="2"/>
  <c r="R895" i="2"/>
  <c r="P895" i="2"/>
  <c r="BK895" i="2"/>
  <c r="J895" i="2"/>
  <c r="BF895" i="2"/>
  <c r="BI894" i="2"/>
  <c r="BH894" i="2"/>
  <c r="BG894" i="2"/>
  <c r="BE894" i="2"/>
  <c r="T894" i="2"/>
  <c r="R894" i="2"/>
  <c r="P894" i="2"/>
  <c r="BK894" i="2"/>
  <c r="J894" i="2"/>
  <c r="BF894" i="2"/>
  <c r="BI893" i="2"/>
  <c r="BH893" i="2"/>
  <c r="BG893" i="2"/>
  <c r="BE893" i="2"/>
  <c r="T893" i="2"/>
  <c r="R893" i="2"/>
  <c r="P893" i="2"/>
  <c r="BK893" i="2"/>
  <c r="J893" i="2"/>
  <c r="BF893" i="2"/>
  <c r="BI892" i="2"/>
  <c r="BH892" i="2"/>
  <c r="BG892" i="2"/>
  <c r="BE892" i="2"/>
  <c r="T892" i="2"/>
  <c r="T891" i="2"/>
  <c r="R892" i="2"/>
  <c r="R891" i="2"/>
  <c r="P892" i="2"/>
  <c r="P891" i="2"/>
  <c r="BK892" i="2"/>
  <c r="BK891" i="2"/>
  <c r="J891" i="2" s="1"/>
  <c r="J112" i="2" s="1"/>
  <c r="J892" i="2"/>
  <c r="BF892" i="2" s="1"/>
  <c r="BI890" i="2"/>
  <c r="BH890" i="2"/>
  <c r="BG890" i="2"/>
  <c r="BE890" i="2"/>
  <c r="T890" i="2"/>
  <c r="R890" i="2"/>
  <c r="P890" i="2"/>
  <c r="BK890" i="2"/>
  <c r="J890" i="2"/>
  <c r="BF890" i="2"/>
  <c r="BI888" i="2"/>
  <c r="BH888" i="2"/>
  <c r="BG888" i="2"/>
  <c r="BE888" i="2"/>
  <c r="T888" i="2"/>
  <c r="R888" i="2"/>
  <c r="P888" i="2"/>
  <c r="BK888" i="2"/>
  <c r="J888" i="2"/>
  <c r="BF888" i="2"/>
  <c r="BI886" i="2"/>
  <c r="BH886" i="2"/>
  <c r="BG886" i="2"/>
  <c r="BE886" i="2"/>
  <c r="T886" i="2"/>
  <c r="R886" i="2"/>
  <c r="P886" i="2"/>
  <c r="BK886" i="2"/>
  <c r="J886" i="2"/>
  <c r="BF886" i="2"/>
  <c r="BI885" i="2"/>
  <c r="BH885" i="2"/>
  <c r="BG885" i="2"/>
  <c r="BE885" i="2"/>
  <c r="T885" i="2"/>
  <c r="R885" i="2"/>
  <c r="P885" i="2"/>
  <c r="BK885" i="2"/>
  <c r="J885" i="2"/>
  <c r="BF885" i="2"/>
  <c r="BI883" i="2"/>
  <c r="BH883" i="2"/>
  <c r="BG883" i="2"/>
  <c r="BE883" i="2"/>
  <c r="T883" i="2"/>
  <c r="R883" i="2"/>
  <c r="P883" i="2"/>
  <c r="BK883" i="2"/>
  <c r="J883" i="2"/>
  <c r="BF883" i="2"/>
  <c r="BI878" i="2"/>
  <c r="BH878" i="2"/>
  <c r="BG878" i="2"/>
  <c r="BE878" i="2"/>
  <c r="T878" i="2"/>
  <c r="R878" i="2"/>
  <c r="P878" i="2"/>
  <c r="BK878" i="2"/>
  <c r="J878" i="2"/>
  <c r="BF878" i="2"/>
  <c r="BI861" i="2"/>
  <c r="BH861" i="2"/>
  <c r="BG861" i="2"/>
  <c r="BE861" i="2"/>
  <c r="T861" i="2"/>
  <c r="T860" i="2"/>
  <c r="R861" i="2"/>
  <c r="R860" i="2"/>
  <c r="P861" i="2"/>
  <c r="P860" i="2"/>
  <c r="BK861" i="2"/>
  <c r="BK860" i="2"/>
  <c r="J860" i="2" s="1"/>
  <c r="J111" i="2" s="1"/>
  <c r="J861" i="2"/>
  <c r="BF861" i="2" s="1"/>
  <c r="BI859" i="2"/>
  <c r="BH859" i="2"/>
  <c r="BG859" i="2"/>
  <c r="BE859" i="2"/>
  <c r="T859" i="2"/>
  <c r="R859" i="2"/>
  <c r="P859" i="2"/>
  <c r="BK859" i="2"/>
  <c r="J859" i="2"/>
  <c r="BF859" i="2"/>
  <c r="BI858" i="2"/>
  <c r="BH858" i="2"/>
  <c r="BG858" i="2"/>
  <c r="BE858" i="2"/>
  <c r="T858" i="2"/>
  <c r="R858" i="2"/>
  <c r="P858" i="2"/>
  <c r="BK858" i="2"/>
  <c r="J858" i="2"/>
  <c r="BF858" i="2"/>
  <c r="BI857" i="2"/>
  <c r="BH857" i="2"/>
  <c r="BG857" i="2"/>
  <c r="BE857" i="2"/>
  <c r="T857" i="2"/>
  <c r="R857" i="2"/>
  <c r="P857" i="2"/>
  <c r="BK857" i="2"/>
  <c r="J857" i="2"/>
  <c r="BF857" i="2"/>
  <c r="BI856" i="2"/>
  <c r="BH856" i="2"/>
  <c r="BG856" i="2"/>
  <c r="BE856" i="2"/>
  <c r="T856" i="2"/>
  <c r="R856" i="2"/>
  <c r="P856" i="2"/>
  <c r="BK856" i="2"/>
  <c r="J856" i="2"/>
  <c r="BF856" i="2"/>
  <c r="BI855" i="2"/>
  <c r="BH855" i="2"/>
  <c r="BG855" i="2"/>
  <c r="BE855" i="2"/>
  <c r="T855" i="2"/>
  <c r="R855" i="2"/>
  <c r="P855" i="2"/>
  <c r="BK855" i="2"/>
  <c r="J855" i="2"/>
  <c r="BF855" i="2"/>
  <c r="BI854" i="2"/>
  <c r="BH854" i="2"/>
  <c r="BG854" i="2"/>
  <c r="BE854" i="2"/>
  <c r="T854" i="2"/>
  <c r="R854" i="2"/>
  <c r="P854" i="2"/>
  <c r="BK854" i="2"/>
  <c r="J854" i="2"/>
  <c r="BF854" i="2"/>
  <c r="BI853" i="2"/>
  <c r="BH853" i="2"/>
  <c r="BG853" i="2"/>
  <c r="BE853" i="2"/>
  <c r="T853" i="2"/>
  <c r="R853" i="2"/>
  <c r="P853" i="2"/>
  <c r="BK853" i="2"/>
  <c r="J853" i="2"/>
  <c r="BF853" i="2"/>
  <c r="BI848" i="2"/>
  <c r="BH848" i="2"/>
  <c r="BG848" i="2"/>
  <c r="BE848" i="2"/>
  <c r="T848" i="2"/>
  <c r="R848" i="2"/>
  <c r="P848" i="2"/>
  <c r="BK848" i="2"/>
  <c r="J848" i="2"/>
  <c r="BF848" i="2"/>
  <c r="BI843" i="2"/>
  <c r="BH843" i="2"/>
  <c r="BG843" i="2"/>
  <c r="BE843" i="2"/>
  <c r="T843" i="2"/>
  <c r="R843" i="2"/>
  <c r="P843" i="2"/>
  <c r="BK843" i="2"/>
  <c r="J843" i="2"/>
  <c r="BF843" i="2"/>
  <c r="BI842" i="2"/>
  <c r="BH842" i="2"/>
  <c r="BG842" i="2"/>
  <c r="BE842" i="2"/>
  <c r="T842" i="2"/>
  <c r="R842" i="2"/>
  <c r="P842" i="2"/>
  <c r="BK842" i="2"/>
  <c r="J842" i="2"/>
  <c r="BF842" i="2"/>
  <c r="BI841" i="2"/>
  <c r="BH841" i="2"/>
  <c r="BG841" i="2"/>
  <c r="BE841" i="2"/>
  <c r="T841" i="2"/>
  <c r="R841" i="2"/>
  <c r="P841" i="2"/>
  <c r="BK841" i="2"/>
  <c r="J841" i="2"/>
  <c r="BF841" i="2"/>
  <c r="BI840" i="2"/>
  <c r="BH840" i="2"/>
  <c r="BG840" i="2"/>
  <c r="BE840" i="2"/>
  <c r="T840" i="2"/>
  <c r="R840" i="2"/>
  <c r="P840" i="2"/>
  <c r="BK840" i="2"/>
  <c r="J840" i="2"/>
  <c r="BF840" i="2"/>
  <c r="BI839" i="2"/>
  <c r="BH839" i="2"/>
  <c r="BG839" i="2"/>
  <c r="BE839" i="2"/>
  <c r="T839" i="2"/>
  <c r="R839" i="2"/>
  <c r="P839" i="2"/>
  <c r="BK839" i="2"/>
  <c r="J839" i="2"/>
  <c r="BF839" i="2"/>
  <c r="BI838" i="2"/>
  <c r="BH838" i="2"/>
  <c r="BG838" i="2"/>
  <c r="BE838" i="2"/>
  <c r="T838" i="2"/>
  <c r="R838" i="2"/>
  <c r="P838" i="2"/>
  <c r="BK838" i="2"/>
  <c r="J838" i="2"/>
  <c r="BF838" i="2"/>
  <c r="BI837" i="2"/>
  <c r="BH837" i="2"/>
  <c r="BG837" i="2"/>
  <c r="BE837" i="2"/>
  <c r="T837" i="2"/>
  <c r="R837" i="2"/>
  <c r="P837" i="2"/>
  <c r="BK837" i="2"/>
  <c r="J837" i="2"/>
  <c r="BF837" i="2"/>
  <c r="BI836" i="2"/>
  <c r="BH836" i="2"/>
  <c r="BG836" i="2"/>
  <c r="BE836" i="2"/>
  <c r="T836" i="2"/>
  <c r="R836" i="2"/>
  <c r="P836" i="2"/>
  <c r="BK836" i="2"/>
  <c r="J836" i="2"/>
  <c r="BF836" i="2"/>
  <c r="BI835" i="2"/>
  <c r="BH835" i="2"/>
  <c r="BG835" i="2"/>
  <c r="BE835" i="2"/>
  <c r="T835" i="2"/>
  <c r="R835" i="2"/>
  <c r="P835" i="2"/>
  <c r="BK835" i="2"/>
  <c r="J835" i="2"/>
  <c r="BF835" i="2"/>
  <c r="BI834" i="2"/>
  <c r="BH834" i="2"/>
  <c r="BG834" i="2"/>
  <c r="BE834" i="2"/>
  <c r="T834" i="2"/>
  <c r="R834" i="2"/>
  <c r="P834" i="2"/>
  <c r="BK834" i="2"/>
  <c r="J834" i="2"/>
  <c r="BF834" i="2"/>
  <c r="BI824" i="2"/>
  <c r="BH824" i="2"/>
  <c r="BG824" i="2"/>
  <c r="BE824" i="2"/>
  <c r="T824" i="2"/>
  <c r="R824" i="2"/>
  <c r="P824" i="2"/>
  <c r="BK824" i="2"/>
  <c r="J824" i="2"/>
  <c r="BF824" i="2"/>
  <c r="BI823" i="2"/>
  <c r="BH823" i="2"/>
  <c r="BG823" i="2"/>
  <c r="BE823" i="2"/>
  <c r="T823" i="2"/>
  <c r="R823" i="2"/>
  <c r="P823" i="2"/>
  <c r="BK823" i="2"/>
  <c r="J823" i="2"/>
  <c r="BF823" i="2"/>
  <c r="BI822" i="2"/>
  <c r="BH822" i="2"/>
  <c r="BG822" i="2"/>
  <c r="BE822" i="2"/>
  <c r="T822" i="2"/>
  <c r="R822" i="2"/>
  <c r="P822" i="2"/>
  <c r="BK822" i="2"/>
  <c r="J822" i="2"/>
  <c r="BF822" i="2"/>
  <c r="BI821" i="2"/>
  <c r="BH821" i="2"/>
  <c r="BG821" i="2"/>
  <c r="BE821" i="2"/>
  <c r="T821" i="2"/>
  <c r="R821" i="2"/>
  <c r="P821" i="2"/>
  <c r="BK821" i="2"/>
  <c r="J821" i="2"/>
  <c r="BF821" i="2"/>
  <c r="BI820" i="2"/>
  <c r="BH820" i="2"/>
  <c r="BG820" i="2"/>
  <c r="BE820" i="2"/>
  <c r="T820" i="2"/>
  <c r="R820" i="2"/>
  <c r="P820" i="2"/>
  <c r="BK820" i="2"/>
  <c r="J820" i="2"/>
  <c r="BF820" i="2"/>
  <c r="BI819" i="2"/>
  <c r="BH819" i="2"/>
  <c r="BG819" i="2"/>
  <c r="BE819" i="2"/>
  <c r="T819" i="2"/>
  <c r="R819" i="2"/>
  <c r="P819" i="2"/>
  <c r="BK819" i="2"/>
  <c r="J819" i="2"/>
  <c r="BF819" i="2"/>
  <c r="BI818" i="2"/>
  <c r="BH818" i="2"/>
  <c r="BG818" i="2"/>
  <c r="BE818" i="2"/>
  <c r="T818" i="2"/>
  <c r="R818" i="2"/>
  <c r="P818" i="2"/>
  <c r="BK818" i="2"/>
  <c r="J818" i="2"/>
  <c r="BF818" i="2"/>
  <c r="BI817" i="2"/>
  <c r="BH817" i="2"/>
  <c r="BG817" i="2"/>
  <c r="BE817" i="2"/>
  <c r="T817" i="2"/>
  <c r="R817" i="2"/>
  <c r="P817" i="2"/>
  <c r="BK817" i="2"/>
  <c r="J817" i="2"/>
  <c r="BF817" i="2"/>
  <c r="BI816" i="2"/>
  <c r="BH816" i="2"/>
  <c r="BG816" i="2"/>
  <c r="BE816" i="2"/>
  <c r="T816" i="2"/>
  <c r="R816" i="2"/>
  <c r="P816" i="2"/>
  <c r="BK816" i="2"/>
  <c r="J816" i="2"/>
  <c r="BF816" i="2"/>
  <c r="BI815" i="2"/>
  <c r="BH815" i="2"/>
  <c r="BG815" i="2"/>
  <c r="BE815" i="2"/>
  <c r="T815" i="2"/>
  <c r="R815" i="2"/>
  <c r="P815" i="2"/>
  <c r="BK815" i="2"/>
  <c r="J815" i="2"/>
  <c r="BF815" i="2"/>
  <c r="BI814" i="2"/>
  <c r="BH814" i="2"/>
  <c r="BG814" i="2"/>
  <c r="BE814" i="2"/>
  <c r="T814" i="2"/>
  <c r="R814" i="2"/>
  <c r="P814" i="2"/>
  <c r="BK814" i="2"/>
  <c r="J814" i="2"/>
  <c r="BF814" i="2"/>
  <c r="BI813" i="2"/>
  <c r="BH813" i="2"/>
  <c r="BG813" i="2"/>
  <c r="BE813" i="2"/>
  <c r="T813" i="2"/>
  <c r="R813" i="2"/>
  <c r="P813" i="2"/>
  <c r="BK813" i="2"/>
  <c r="J813" i="2"/>
  <c r="BF813" i="2"/>
  <c r="BI812" i="2"/>
  <c r="BH812" i="2"/>
  <c r="BG812" i="2"/>
  <c r="BE812" i="2"/>
  <c r="T812" i="2"/>
  <c r="R812" i="2"/>
  <c r="P812" i="2"/>
  <c r="BK812" i="2"/>
  <c r="J812" i="2"/>
  <c r="BF812" i="2"/>
  <c r="BI807" i="2"/>
  <c r="BH807" i="2"/>
  <c r="BG807" i="2"/>
  <c r="BE807" i="2"/>
  <c r="T807" i="2"/>
  <c r="R807" i="2"/>
  <c r="P807" i="2"/>
  <c r="BK807" i="2"/>
  <c r="J807" i="2"/>
  <c r="BF807" i="2"/>
  <c r="BI802" i="2"/>
  <c r="BH802" i="2"/>
  <c r="BG802" i="2"/>
  <c r="BE802" i="2"/>
  <c r="T802" i="2"/>
  <c r="R802" i="2"/>
  <c r="P802" i="2"/>
  <c r="BK802" i="2"/>
  <c r="J802" i="2"/>
  <c r="BF802" i="2"/>
  <c r="BI801" i="2"/>
  <c r="BH801" i="2"/>
  <c r="BG801" i="2"/>
  <c r="BE801" i="2"/>
  <c r="T801" i="2"/>
  <c r="R801" i="2"/>
  <c r="P801" i="2"/>
  <c r="BK801" i="2"/>
  <c r="J801" i="2"/>
  <c r="BF801" i="2"/>
  <c r="BI800" i="2"/>
  <c r="BH800" i="2"/>
  <c r="BG800" i="2"/>
  <c r="BE800" i="2"/>
  <c r="T800" i="2"/>
  <c r="R800" i="2"/>
  <c r="P800" i="2"/>
  <c r="BK800" i="2"/>
  <c r="J800" i="2"/>
  <c r="BF800" i="2"/>
  <c r="BI799" i="2"/>
  <c r="BH799" i="2"/>
  <c r="BG799" i="2"/>
  <c r="BE799" i="2"/>
  <c r="T799" i="2"/>
  <c r="R799" i="2"/>
  <c r="P799" i="2"/>
  <c r="BK799" i="2"/>
  <c r="J799" i="2"/>
  <c r="BF799" i="2"/>
  <c r="BI798" i="2"/>
  <c r="BH798" i="2"/>
  <c r="BG798" i="2"/>
  <c r="BE798" i="2"/>
  <c r="T798" i="2"/>
  <c r="R798" i="2"/>
  <c r="P798" i="2"/>
  <c r="BK798" i="2"/>
  <c r="J798" i="2"/>
  <c r="BF798" i="2"/>
  <c r="BI797" i="2"/>
  <c r="BH797" i="2"/>
  <c r="BG797" i="2"/>
  <c r="BE797" i="2"/>
  <c r="T797" i="2"/>
  <c r="R797" i="2"/>
  <c r="P797" i="2"/>
  <c r="BK797" i="2"/>
  <c r="J797" i="2"/>
  <c r="BF797" i="2"/>
  <c r="BI796" i="2"/>
  <c r="BH796" i="2"/>
  <c r="BG796" i="2"/>
  <c r="BE796" i="2"/>
  <c r="T796" i="2"/>
  <c r="R796" i="2"/>
  <c r="P796" i="2"/>
  <c r="BK796" i="2"/>
  <c r="J796" i="2"/>
  <c r="BF796" i="2"/>
  <c r="BI795" i="2"/>
  <c r="BH795" i="2"/>
  <c r="BG795" i="2"/>
  <c r="BE795" i="2"/>
  <c r="T795" i="2"/>
  <c r="R795" i="2"/>
  <c r="P795" i="2"/>
  <c r="BK795" i="2"/>
  <c r="J795" i="2"/>
  <c r="BF795" i="2"/>
  <c r="BI794" i="2"/>
  <c r="BH794" i="2"/>
  <c r="BG794" i="2"/>
  <c r="BE794" i="2"/>
  <c r="T794" i="2"/>
  <c r="R794" i="2"/>
  <c r="P794" i="2"/>
  <c r="BK794" i="2"/>
  <c r="J794" i="2"/>
  <c r="BF794" i="2"/>
  <c r="BI793" i="2"/>
  <c r="BH793" i="2"/>
  <c r="BG793" i="2"/>
  <c r="BE793" i="2"/>
  <c r="T793" i="2"/>
  <c r="R793" i="2"/>
  <c r="P793" i="2"/>
  <c r="BK793" i="2"/>
  <c r="J793" i="2"/>
  <c r="BF793" i="2"/>
  <c r="BI783" i="2"/>
  <c r="BH783" i="2"/>
  <c r="BG783" i="2"/>
  <c r="BE783" i="2"/>
  <c r="T783" i="2"/>
  <c r="T782" i="2"/>
  <c r="R783" i="2"/>
  <c r="R782" i="2"/>
  <c r="P783" i="2"/>
  <c r="P782" i="2"/>
  <c r="BK783" i="2"/>
  <c r="BK782" i="2"/>
  <c r="J782" i="2" s="1"/>
  <c r="J110" i="2" s="1"/>
  <c r="J783" i="2"/>
  <c r="BF783" i="2" s="1"/>
  <c r="BI781" i="2"/>
  <c r="BH781" i="2"/>
  <c r="BG781" i="2"/>
  <c r="BE781" i="2"/>
  <c r="T781" i="2"/>
  <c r="R781" i="2"/>
  <c r="P781" i="2"/>
  <c r="BK781" i="2"/>
  <c r="J781" i="2"/>
  <c r="BF781" i="2"/>
  <c r="BI780" i="2"/>
  <c r="BH780" i="2"/>
  <c r="BG780" i="2"/>
  <c r="BE780" i="2"/>
  <c r="T780" i="2"/>
  <c r="R780" i="2"/>
  <c r="P780" i="2"/>
  <c r="BK780" i="2"/>
  <c r="J780" i="2"/>
  <c r="BF780" i="2"/>
  <c r="BI779" i="2"/>
  <c r="BH779" i="2"/>
  <c r="BG779" i="2"/>
  <c r="BE779" i="2"/>
  <c r="T779" i="2"/>
  <c r="R779" i="2"/>
  <c r="P779" i="2"/>
  <c r="BK779" i="2"/>
  <c r="J779" i="2"/>
  <c r="BF779" i="2"/>
  <c r="BI778" i="2"/>
  <c r="BH778" i="2"/>
  <c r="BG778" i="2"/>
  <c r="BE778" i="2"/>
  <c r="T778" i="2"/>
  <c r="R778" i="2"/>
  <c r="P778" i="2"/>
  <c r="BK778" i="2"/>
  <c r="J778" i="2"/>
  <c r="BF778" i="2"/>
  <c r="BI777" i="2"/>
  <c r="BH777" i="2"/>
  <c r="BG777" i="2"/>
  <c r="BE777" i="2"/>
  <c r="T777" i="2"/>
  <c r="R777" i="2"/>
  <c r="P777" i="2"/>
  <c r="BK777" i="2"/>
  <c r="J777" i="2"/>
  <c r="BF777" i="2"/>
  <c r="BI776" i="2"/>
  <c r="BH776" i="2"/>
  <c r="BG776" i="2"/>
  <c r="BE776" i="2"/>
  <c r="T776" i="2"/>
  <c r="R776" i="2"/>
  <c r="P776" i="2"/>
  <c r="BK776" i="2"/>
  <c r="J776" i="2"/>
  <c r="BF776" i="2"/>
  <c r="BI775" i="2"/>
  <c r="BH775" i="2"/>
  <c r="BG775" i="2"/>
  <c r="BE775" i="2"/>
  <c r="T775" i="2"/>
  <c r="R775" i="2"/>
  <c r="P775" i="2"/>
  <c r="BK775" i="2"/>
  <c r="J775" i="2"/>
  <c r="BF775" i="2"/>
  <c r="BI774" i="2"/>
  <c r="BH774" i="2"/>
  <c r="BG774" i="2"/>
  <c r="BE774" i="2"/>
  <c r="T774" i="2"/>
  <c r="R774" i="2"/>
  <c r="P774" i="2"/>
  <c r="BK774" i="2"/>
  <c r="J774" i="2"/>
  <c r="BF774" i="2"/>
  <c r="BI773" i="2"/>
  <c r="BH773" i="2"/>
  <c r="BG773" i="2"/>
  <c r="BE773" i="2"/>
  <c r="T773" i="2"/>
  <c r="R773" i="2"/>
  <c r="P773" i="2"/>
  <c r="BK773" i="2"/>
  <c r="J773" i="2"/>
  <c r="BF773" i="2"/>
  <c r="BI772" i="2"/>
  <c r="BH772" i="2"/>
  <c r="BG772" i="2"/>
  <c r="BE772" i="2"/>
  <c r="T772" i="2"/>
  <c r="R772" i="2"/>
  <c r="P772" i="2"/>
  <c r="BK772" i="2"/>
  <c r="J772" i="2"/>
  <c r="BF772" i="2"/>
  <c r="BI771" i="2"/>
  <c r="BH771" i="2"/>
  <c r="BG771" i="2"/>
  <c r="BE771" i="2"/>
  <c r="T771" i="2"/>
  <c r="R771" i="2"/>
  <c r="P771" i="2"/>
  <c r="BK771" i="2"/>
  <c r="J771" i="2"/>
  <c r="BF771" i="2"/>
  <c r="BI770" i="2"/>
  <c r="BH770" i="2"/>
  <c r="BG770" i="2"/>
  <c r="BE770" i="2"/>
  <c r="T770" i="2"/>
  <c r="R770" i="2"/>
  <c r="P770" i="2"/>
  <c r="BK770" i="2"/>
  <c r="J770" i="2"/>
  <c r="BF770" i="2"/>
  <c r="BI769" i="2"/>
  <c r="BH769" i="2"/>
  <c r="BG769" i="2"/>
  <c r="BE769" i="2"/>
  <c r="T769" i="2"/>
  <c r="R769" i="2"/>
  <c r="P769" i="2"/>
  <c r="BK769" i="2"/>
  <c r="J769" i="2"/>
  <c r="BF769" i="2"/>
  <c r="BI768" i="2"/>
  <c r="BH768" i="2"/>
  <c r="BG768" i="2"/>
  <c r="BE768" i="2"/>
  <c r="T768" i="2"/>
  <c r="R768" i="2"/>
  <c r="P768" i="2"/>
  <c r="BK768" i="2"/>
  <c r="J768" i="2"/>
  <c r="BF768" i="2"/>
  <c r="BI767" i="2"/>
  <c r="BH767" i="2"/>
  <c r="BG767" i="2"/>
  <c r="BE767" i="2"/>
  <c r="T767" i="2"/>
  <c r="R767" i="2"/>
  <c r="P767" i="2"/>
  <c r="BK767" i="2"/>
  <c r="J767" i="2"/>
  <c r="BF767" i="2"/>
  <c r="BI766" i="2"/>
  <c r="BH766" i="2"/>
  <c r="BG766" i="2"/>
  <c r="BE766" i="2"/>
  <c r="T766" i="2"/>
  <c r="R766" i="2"/>
  <c r="P766" i="2"/>
  <c r="BK766" i="2"/>
  <c r="J766" i="2"/>
  <c r="BF766" i="2"/>
  <c r="BI765" i="2"/>
  <c r="BH765" i="2"/>
  <c r="BG765" i="2"/>
  <c r="BE765" i="2"/>
  <c r="T765" i="2"/>
  <c r="R765" i="2"/>
  <c r="P765" i="2"/>
  <c r="BK765" i="2"/>
  <c r="J765" i="2"/>
  <c r="BF765" i="2"/>
  <c r="BI764" i="2"/>
  <c r="BH764" i="2"/>
  <c r="BG764" i="2"/>
  <c r="BE764" i="2"/>
  <c r="T764" i="2"/>
  <c r="R764" i="2"/>
  <c r="P764" i="2"/>
  <c r="BK764" i="2"/>
  <c r="J764" i="2"/>
  <c r="BF764" i="2"/>
  <c r="BI763" i="2"/>
  <c r="BH763" i="2"/>
  <c r="BG763" i="2"/>
  <c r="BE763" i="2"/>
  <c r="T763" i="2"/>
  <c r="R763" i="2"/>
  <c r="P763" i="2"/>
  <c r="BK763" i="2"/>
  <c r="J763" i="2"/>
  <c r="BF763" i="2"/>
  <c r="BI762" i="2"/>
  <c r="BH762" i="2"/>
  <c r="BG762" i="2"/>
  <c r="BE762" i="2"/>
  <c r="T762" i="2"/>
  <c r="R762" i="2"/>
  <c r="P762" i="2"/>
  <c r="BK762" i="2"/>
  <c r="J762" i="2"/>
  <c r="BF762" i="2"/>
  <c r="BI761" i="2"/>
  <c r="BH761" i="2"/>
  <c r="BG761" i="2"/>
  <c r="BE761" i="2"/>
  <c r="T761" i="2"/>
  <c r="R761" i="2"/>
  <c r="P761" i="2"/>
  <c r="BK761" i="2"/>
  <c r="J761" i="2"/>
  <c r="BF761" i="2"/>
  <c r="BI760" i="2"/>
  <c r="BH760" i="2"/>
  <c r="BG760" i="2"/>
  <c r="BE760" i="2"/>
  <c r="T760" i="2"/>
  <c r="R760" i="2"/>
  <c r="P760" i="2"/>
  <c r="BK760" i="2"/>
  <c r="J760" i="2"/>
  <c r="BF760" i="2"/>
  <c r="BI759" i="2"/>
  <c r="BH759" i="2"/>
  <c r="BG759" i="2"/>
  <c r="BE759" i="2"/>
  <c r="T759" i="2"/>
  <c r="R759" i="2"/>
  <c r="P759" i="2"/>
  <c r="BK759" i="2"/>
  <c r="J759" i="2"/>
  <c r="BF759" i="2"/>
  <c r="BI758" i="2"/>
  <c r="BH758" i="2"/>
  <c r="BG758" i="2"/>
  <c r="BE758" i="2"/>
  <c r="T758" i="2"/>
  <c r="R758" i="2"/>
  <c r="P758" i="2"/>
  <c r="BK758" i="2"/>
  <c r="J758" i="2"/>
  <c r="BF758" i="2"/>
  <c r="BI757" i="2"/>
  <c r="BH757" i="2"/>
  <c r="BG757" i="2"/>
  <c r="BE757" i="2"/>
  <c r="T757" i="2"/>
  <c r="R757" i="2"/>
  <c r="P757" i="2"/>
  <c r="BK757" i="2"/>
  <c r="J757" i="2"/>
  <c r="BF757" i="2"/>
  <c r="BI756" i="2"/>
  <c r="BH756" i="2"/>
  <c r="BG756" i="2"/>
  <c r="BE756" i="2"/>
  <c r="T756" i="2"/>
  <c r="R756" i="2"/>
  <c r="P756" i="2"/>
  <c r="BK756" i="2"/>
  <c r="J756" i="2"/>
  <c r="BF756" i="2"/>
  <c r="BI755" i="2"/>
  <c r="BH755" i="2"/>
  <c r="BG755" i="2"/>
  <c r="BE755" i="2"/>
  <c r="T755" i="2"/>
  <c r="R755" i="2"/>
  <c r="P755" i="2"/>
  <c r="BK755" i="2"/>
  <c r="J755" i="2"/>
  <c r="BF755" i="2"/>
  <c r="BI754" i="2"/>
  <c r="BH754" i="2"/>
  <c r="BG754" i="2"/>
  <c r="BE754" i="2"/>
  <c r="T754" i="2"/>
  <c r="R754" i="2"/>
  <c r="P754" i="2"/>
  <c r="BK754" i="2"/>
  <c r="J754" i="2"/>
  <c r="BF754" i="2"/>
  <c r="BI753" i="2"/>
  <c r="BH753" i="2"/>
  <c r="BG753" i="2"/>
  <c r="BE753" i="2"/>
  <c r="T753" i="2"/>
  <c r="R753" i="2"/>
  <c r="P753" i="2"/>
  <c r="BK753" i="2"/>
  <c r="J753" i="2"/>
  <c r="BF753" i="2"/>
  <c r="BI752" i="2"/>
  <c r="BH752" i="2"/>
  <c r="BG752" i="2"/>
  <c r="BE752" i="2"/>
  <c r="T752" i="2"/>
  <c r="R752" i="2"/>
  <c r="P752" i="2"/>
  <c r="BK752" i="2"/>
  <c r="J752" i="2"/>
  <c r="BF752" i="2"/>
  <c r="BI751" i="2"/>
  <c r="BH751" i="2"/>
  <c r="BG751" i="2"/>
  <c r="BE751" i="2"/>
  <c r="T751" i="2"/>
  <c r="R751" i="2"/>
  <c r="P751" i="2"/>
  <c r="BK751" i="2"/>
  <c r="J751" i="2"/>
  <c r="BF751" i="2"/>
  <c r="BI750" i="2"/>
  <c r="BH750" i="2"/>
  <c r="BG750" i="2"/>
  <c r="BE750" i="2"/>
  <c r="T750" i="2"/>
  <c r="R750" i="2"/>
  <c r="P750" i="2"/>
  <c r="BK750" i="2"/>
  <c r="J750" i="2"/>
  <c r="BF750" i="2"/>
  <c r="BI749" i="2"/>
  <c r="BH749" i="2"/>
  <c r="BG749" i="2"/>
  <c r="BE749" i="2"/>
  <c r="T749" i="2"/>
  <c r="R749" i="2"/>
  <c r="P749" i="2"/>
  <c r="BK749" i="2"/>
  <c r="J749" i="2"/>
  <c r="BF749" i="2"/>
  <c r="BI748" i="2"/>
  <c r="BH748" i="2"/>
  <c r="BG748" i="2"/>
  <c r="BE748" i="2"/>
  <c r="T748" i="2"/>
  <c r="R748" i="2"/>
  <c r="P748" i="2"/>
  <c r="BK748" i="2"/>
  <c r="J748" i="2"/>
  <c r="BF748" i="2"/>
  <c r="BI747" i="2"/>
  <c r="BH747" i="2"/>
  <c r="BG747" i="2"/>
  <c r="BE747" i="2"/>
  <c r="T747" i="2"/>
  <c r="R747" i="2"/>
  <c r="P747" i="2"/>
  <c r="BK747" i="2"/>
  <c r="J747" i="2"/>
  <c r="BF747" i="2"/>
  <c r="BI746" i="2"/>
  <c r="BH746" i="2"/>
  <c r="BG746" i="2"/>
  <c r="BE746" i="2"/>
  <c r="T746" i="2"/>
  <c r="R746" i="2"/>
  <c r="P746" i="2"/>
  <c r="BK746" i="2"/>
  <c r="J746" i="2"/>
  <c r="BF746" i="2"/>
  <c r="BI745" i="2"/>
  <c r="BH745" i="2"/>
  <c r="BG745" i="2"/>
  <c r="BE745" i="2"/>
  <c r="T745" i="2"/>
  <c r="R745" i="2"/>
  <c r="P745" i="2"/>
  <c r="BK745" i="2"/>
  <c r="J745" i="2"/>
  <c r="BF745" i="2"/>
  <c r="BI744" i="2"/>
  <c r="BH744" i="2"/>
  <c r="BG744" i="2"/>
  <c r="BE744" i="2"/>
  <c r="T744" i="2"/>
  <c r="R744" i="2"/>
  <c r="P744" i="2"/>
  <c r="BK744" i="2"/>
  <c r="J744" i="2"/>
  <c r="BF744" i="2"/>
  <c r="BI743" i="2"/>
  <c r="BH743" i="2"/>
  <c r="BG743" i="2"/>
  <c r="BE743" i="2"/>
  <c r="T743" i="2"/>
  <c r="R743" i="2"/>
  <c r="P743" i="2"/>
  <c r="BK743" i="2"/>
  <c r="J743" i="2"/>
  <c r="BF743" i="2"/>
  <c r="BI742" i="2"/>
  <c r="BH742" i="2"/>
  <c r="BG742" i="2"/>
  <c r="BE742" i="2"/>
  <c r="T742" i="2"/>
  <c r="R742" i="2"/>
  <c r="P742" i="2"/>
  <c r="BK742" i="2"/>
  <c r="J742" i="2"/>
  <c r="BF742" i="2"/>
  <c r="BI741" i="2"/>
  <c r="BH741" i="2"/>
  <c r="BG741" i="2"/>
  <c r="BE741" i="2"/>
  <c r="T741" i="2"/>
  <c r="R741" i="2"/>
  <c r="P741" i="2"/>
  <c r="BK741" i="2"/>
  <c r="J741" i="2"/>
  <c r="BF741" i="2"/>
  <c r="BI740" i="2"/>
  <c r="BH740" i="2"/>
  <c r="BG740" i="2"/>
  <c r="BE740" i="2"/>
  <c r="T740" i="2"/>
  <c r="R740" i="2"/>
  <c r="P740" i="2"/>
  <c r="BK740" i="2"/>
  <c r="J740" i="2"/>
  <c r="BF740" i="2"/>
  <c r="BI739" i="2"/>
  <c r="BH739" i="2"/>
  <c r="BG739" i="2"/>
  <c r="BE739" i="2"/>
  <c r="T739" i="2"/>
  <c r="R739" i="2"/>
  <c r="P739" i="2"/>
  <c r="BK739" i="2"/>
  <c r="J739" i="2"/>
  <c r="BF739" i="2"/>
  <c r="BI738" i="2"/>
  <c r="BH738" i="2"/>
  <c r="BG738" i="2"/>
  <c r="BE738" i="2"/>
  <c r="T738" i="2"/>
  <c r="R738" i="2"/>
  <c r="P738" i="2"/>
  <c r="BK738" i="2"/>
  <c r="J738" i="2"/>
  <c r="BF738" i="2"/>
  <c r="BI737" i="2"/>
  <c r="BH737" i="2"/>
  <c r="BG737" i="2"/>
  <c r="BE737" i="2"/>
  <c r="T737" i="2"/>
  <c r="R737" i="2"/>
  <c r="P737" i="2"/>
  <c r="BK737" i="2"/>
  <c r="J737" i="2"/>
  <c r="BF737" i="2"/>
  <c r="BI736" i="2"/>
  <c r="BH736" i="2"/>
  <c r="BG736" i="2"/>
  <c r="BE736" i="2"/>
  <c r="T736" i="2"/>
  <c r="R736" i="2"/>
  <c r="P736" i="2"/>
  <c r="BK736" i="2"/>
  <c r="J736" i="2"/>
  <c r="BF736" i="2"/>
  <c r="BI735" i="2"/>
  <c r="BH735" i="2"/>
  <c r="BG735" i="2"/>
  <c r="BE735" i="2"/>
  <c r="T735" i="2"/>
  <c r="R735" i="2"/>
  <c r="P735" i="2"/>
  <c r="BK735" i="2"/>
  <c r="J735" i="2"/>
  <c r="BF735" i="2"/>
  <c r="BI734" i="2"/>
  <c r="BH734" i="2"/>
  <c r="BG734" i="2"/>
  <c r="BE734" i="2"/>
  <c r="T734" i="2"/>
  <c r="R734" i="2"/>
  <c r="P734" i="2"/>
  <c r="BK734" i="2"/>
  <c r="J734" i="2"/>
  <c r="BF734" i="2"/>
  <c r="BI733" i="2"/>
  <c r="BH733" i="2"/>
  <c r="BG733" i="2"/>
  <c r="BE733" i="2"/>
  <c r="T733" i="2"/>
  <c r="R733" i="2"/>
  <c r="P733" i="2"/>
  <c r="BK733" i="2"/>
  <c r="J733" i="2"/>
  <c r="BF733" i="2"/>
  <c r="BI732" i="2"/>
  <c r="BH732" i="2"/>
  <c r="BG732" i="2"/>
  <c r="BE732" i="2"/>
  <c r="T732" i="2"/>
  <c r="R732" i="2"/>
  <c r="P732" i="2"/>
  <c r="BK732" i="2"/>
  <c r="J732" i="2"/>
  <c r="BF732" i="2"/>
  <c r="BI731" i="2"/>
  <c r="BH731" i="2"/>
  <c r="BG731" i="2"/>
  <c r="BE731" i="2"/>
  <c r="T731" i="2"/>
  <c r="R731" i="2"/>
  <c r="P731" i="2"/>
  <c r="BK731" i="2"/>
  <c r="J731" i="2"/>
  <c r="BF731" i="2"/>
  <c r="BI730" i="2"/>
  <c r="BH730" i="2"/>
  <c r="BG730" i="2"/>
  <c r="BE730" i="2"/>
  <c r="T730" i="2"/>
  <c r="R730" i="2"/>
  <c r="P730" i="2"/>
  <c r="BK730" i="2"/>
  <c r="J730" i="2"/>
  <c r="BF730" i="2"/>
  <c r="BI729" i="2"/>
  <c r="BH729" i="2"/>
  <c r="BG729" i="2"/>
  <c r="BE729" i="2"/>
  <c r="T729" i="2"/>
  <c r="R729" i="2"/>
  <c r="P729" i="2"/>
  <c r="BK729" i="2"/>
  <c r="J729" i="2"/>
  <c r="BF729" i="2"/>
  <c r="BI728" i="2"/>
  <c r="BH728" i="2"/>
  <c r="BG728" i="2"/>
  <c r="BE728" i="2"/>
  <c r="T728" i="2"/>
  <c r="R728" i="2"/>
  <c r="P728" i="2"/>
  <c r="BK728" i="2"/>
  <c r="J728" i="2"/>
  <c r="BF728" i="2"/>
  <c r="BI727" i="2"/>
  <c r="BH727" i="2"/>
  <c r="BG727" i="2"/>
  <c r="BE727" i="2"/>
  <c r="T727" i="2"/>
  <c r="R727" i="2"/>
  <c r="P727" i="2"/>
  <c r="BK727" i="2"/>
  <c r="J727" i="2"/>
  <c r="BF727" i="2"/>
  <c r="BI726" i="2"/>
  <c r="BH726" i="2"/>
  <c r="BG726" i="2"/>
  <c r="BE726" i="2"/>
  <c r="T726" i="2"/>
  <c r="R726" i="2"/>
  <c r="P726" i="2"/>
  <c r="BK726" i="2"/>
  <c r="J726" i="2"/>
  <c r="BF726" i="2"/>
  <c r="BI725" i="2"/>
  <c r="BH725" i="2"/>
  <c r="BG725" i="2"/>
  <c r="BE725" i="2"/>
  <c r="T725" i="2"/>
  <c r="R725" i="2"/>
  <c r="P725" i="2"/>
  <c r="BK725" i="2"/>
  <c r="J725" i="2"/>
  <c r="BF725" i="2"/>
  <c r="BI724" i="2"/>
  <c r="BH724" i="2"/>
  <c r="BG724" i="2"/>
  <c r="BE724" i="2"/>
  <c r="T724" i="2"/>
  <c r="R724" i="2"/>
  <c r="P724" i="2"/>
  <c r="BK724" i="2"/>
  <c r="J724" i="2"/>
  <c r="BF724" i="2"/>
  <c r="BI723" i="2"/>
  <c r="BH723" i="2"/>
  <c r="BG723" i="2"/>
  <c r="BE723" i="2"/>
  <c r="T723" i="2"/>
  <c r="R723" i="2"/>
  <c r="P723" i="2"/>
  <c r="BK723" i="2"/>
  <c r="J723" i="2"/>
  <c r="BF723" i="2"/>
  <c r="BI722" i="2"/>
  <c r="BH722" i="2"/>
  <c r="BG722" i="2"/>
  <c r="BE722" i="2"/>
  <c r="T722" i="2"/>
  <c r="R722" i="2"/>
  <c r="P722" i="2"/>
  <c r="BK722" i="2"/>
  <c r="J722" i="2"/>
  <c r="BF722" i="2"/>
  <c r="BI721" i="2"/>
  <c r="BH721" i="2"/>
  <c r="BG721" i="2"/>
  <c r="BE721" i="2"/>
  <c r="T721" i="2"/>
  <c r="R721" i="2"/>
  <c r="P721" i="2"/>
  <c r="BK721" i="2"/>
  <c r="J721" i="2"/>
  <c r="BF721" i="2"/>
  <c r="BI720" i="2"/>
  <c r="BH720" i="2"/>
  <c r="BG720" i="2"/>
  <c r="BE720" i="2"/>
  <c r="T720" i="2"/>
  <c r="R720" i="2"/>
  <c r="P720" i="2"/>
  <c r="BK720" i="2"/>
  <c r="J720" i="2"/>
  <c r="BF720" i="2"/>
  <c r="BI719" i="2"/>
  <c r="BH719" i="2"/>
  <c r="BG719" i="2"/>
  <c r="BE719" i="2"/>
  <c r="T719" i="2"/>
  <c r="R719" i="2"/>
  <c r="P719" i="2"/>
  <c r="BK719" i="2"/>
  <c r="J719" i="2"/>
  <c r="BF719" i="2"/>
  <c r="BI718" i="2"/>
  <c r="BH718" i="2"/>
  <c r="BG718" i="2"/>
  <c r="BE718" i="2"/>
  <c r="T718" i="2"/>
  <c r="R718" i="2"/>
  <c r="P718" i="2"/>
  <c r="BK718" i="2"/>
  <c r="J718" i="2"/>
  <c r="BF718" i="2"/>
  <c r="BI717" i="2"/>
  <c r="BH717" i="2"/>
  <c r="BG717" i="2"/>
  <c r="BE717" i="2"/>
  <c r="T717" i="2"/>
  <c r="R717" i="2"/>
  <c r="P717" i="2"/>
  <c r="BK717" i="2"/>
  <c r="J717" i="2"/>
  <c r="BF717" i="2"/>
  <c r="BI716" i="2"/>
  <c r="BH716" i="2"/>
  <c r="BG716" i="2"/>
  <c r="BE716" i="2"/>
  <c r="T716" i="2"/>
  <c r="R716" i="2"/>
  <c r="P716" i="2"/>
  <c r="BK716" i="2"/>
  <c r="J716" i="2"/>
  <c r="BF716" i="2"/>
  <c r="BI715" i="2"/>
  <c r="BH715" i="2"/>
  <c r="BG715" i="2"/>
  <c r="BE715" i="2"/>
  <c r="T715" i="2"/>
  <c r="R715" i="2"/>
  <c r="P715" i="2"/>
  <c r="BK715" i="2"/>
  <c r="J715" i="2"/>
  <c r="BF715" i="2"/>
  <c r="BI714" i="2"/>
  <c r="BH714" i="2"/>
  <c r="BG714" i="2"/>
  <c r="BE714" i="2"/>
  <c r="T714" i="2"/>
  <c r="R714" i="2"/>
  <c r="P714" i="2"/>
  <c r="BK714" i="2"/>
  <c r="J714" i="2"/>
  <c r="BF714" i="2"/>
  <c r="BI713" i="2"/>
  <c r="BH713" i="2"/>
  <c r="BG713" i="2"/>
  <c r="BE713" i="2"/>
  <c r="T713" i="2"/>
  <c r="R713" i="2"/>
  <c r="P713" i="2"/>
  <c r="BK713" i="2"/>
  <c r="J713" i="2"/>
  <c r="BF713" i="2"/>
  <c r="BI712" i="2"/>
  <c r="BH712" i="2"/>
  <c r="BG712" i="2"/>
  <c r="BE712" i="2"/>
  <c r="T712" i="2"/>
  <c r="R712" i="2"/>
  <c r="P712" i="2"/>
  <c r="BK712" i="2"/>
  <c r="J712" i="2"/>
  <c r="BF712" i="2"/>
  <c r="BI711" i="2"/>
  <c r="BH711" i="2"/>
  <c r="BG711" i="2"/>
  <c r="BE711" i="2"/>
  <c r="T711" i="2"/>
  <c r="R711" i="2"/>
  <c r="P711" i="2"/>
  <c r="BK711" i="2"/>
  <c r="J711" i="2"/>
  <c r="BF711" i="2"/>
  <c r="BI710" i="2"/>
  <c r="BH710" i="2"/>
  <c r="BG710" i="2"/>
  <c r="BE710" i="2"/>
  <c r="T710" i="2"/>
  <c r="R710" i="2"/>
  <c r="P710" i="2"/>
  <c r="BK710" i="2"/>
  <c r="J710" i="2"/>
  <c r="BF710" i="2"/>
  <c r="BI709" i="2"/>
  <c r="BH709" i="2"/>
  <c r="BG709" i="2"/>
  <c r="BE709" i="2"/>
  <c r="T709" i="2"/>
  <c r="R709" i="2"/>
  <c r="P709" i="2"/>
  <c r="BK709" i="2"/>
  <c r="J709" i="2"/>
  <c r="BF709" i="2"/>
  <c r="BI708" i="2"/>
  <c r="BH708" i="2"/>
  <c r="BG708" i="2"/>
  <c r="BE708" i="2"/>
  <c r="T708" i="2"/>
  <c r="R708" i="2"/>
  <c r="P708" i="2"/>
  <c r="BK708" i="2"/>
  <c r="J708" i="2"/>
  <c r="BF708" i="2"/>
  <c r="BI707" i="2"/>
  <c r="BH707" i="2"/>
  <c r="BG707" i="2"/>
  <c r="BE707" i="2"/>
  <c r="T707" i="2"/>
  <c r="R707" i="2"/>
  <c r="P707" i="2"/>
  <c r="BK707" i="2"/>
  <c r="J707" i="2"/>
  <c r="BF707" i="2"/>
  <c r="BI706" i="2"/>
  <c r="BH706" i="2"/>
  <c r="BG706" i="2"/>
  <c r="BE706" i="2"/>
  <c r="T706" i="2"/>
  <c r="R706" i="2"/>
  <c r="P706" i="2"/>
  <c r="BK706" i="2"/>
  <c r="J706" i="2"/>
  <c r="BF706" i="2"/>
  <c r="BI705" i="2"/>
  <c r="BH705" i="2"/>
  <c r="BG705" i="2"/>
  <c r="BE705" i="2"/>
  <c r="T705" i="2"/>
  <c r="R705" i="2"/>
  <c r="P705" i="2"/>
  <c r="BK705" i="2"/>
  <c r="J705" i="2"/>
  <c r="BF705" i="2"/>
  <c r="BI704" i="2"/>
  <c r="BH704" i="2"/>
  <c r="BG704" i="2"/>
  <c r="BE704" i="2"/>
  <c r="T704" i="2"/>
  <c r="R704" i="2"/>
  <c r="P704" i="2"/>
  <c r="BK704" i="2"/>
  <c r="J704" i="2"/>
  <c r="BF704" i="2"/>
  <c r="BI703" i="2"/>
  <c r="BH703" i="2"/>
  <c r="BG703" i="2"/>
  <c r="BE703" i="2"/>
  <c r="T703" i="2"/>
  <c r="R703" i="2"/>
  <c r="P703" i="2"/>
  <c r="BK703" i="2"/>
  <c r="J703" i="2"/>
  <c r="BF703" i="2"/>
  <c r="BI702" i="2"/>
  <c r="BH702" i="2"/>
  <c r="BG702" i="2"/>
  <c r="BE702" i="2"/>
  <c r="T702" i="2"/>
  <c r="R702" i="2"/>
  <c r="P702" i="2"/>
  <c r="BK702" i="2"/>
  <c r="J702" i="2"/>
  <c r="BF702" i="2"/>
  <c r="BI701" i="2"/>
  <c r="BH701" i="2"/>
  <c r="BG701" i="2"/>
  <c r="BE701" i="2"/>
  <c r="T701" i="2"/>
  <c r="R701" i="2"/>
  <c r="P701" i="2"/>
  <c r="BK701" i="2"/>
  <c r="J701" i="2"/>
  <c r="BF701" i="2"/>
  <c r="BI700" i="2"/>
  <c r="BH700" i="2"/>
  <c r="BG700" i="2"/>
  <c r="BE700" i="2"/>
  <c r="T700" i="2"/>
  <c r="R700" i="2"/>
  <c r="P700" i="2"/>
  <c r="BK700" i="2"/>
  <c r="J700" i="2"/>
  <c r="BF700" i="2"/>
  <c r="BI699" i="2"/>
  <c r="BH699" i="2"/>
  <c r="BG699" i="2"/>
  <c r="BE699" i="2"/>
  <c r="T699" i="2"/>
  <c r="R699" i="2"/>
  <c r="P699" i="2"/>
  <c r="BK699" i="2"/>
  <c r="J699" i="2"/>
  <c r="BF699" i="2"/>
  <c r="BI698" i="2"/>
  <c r="BH698" i="2"/>
  <c r="BG698" i="2"/>
  <c r="BE698" i="2"/>
  <c r="T698" i="2"/>
  <c r="R698" i="2"/>
  <c r="P698" i="2"/>
  <c r="BK698" i="2"/>
  <c r="J698" i="2"/>
  <c r="BF698" i="2"/>
  <c r="BI697" i="2"/>
  <c r="BH697" i="2"/>
  <c r="BG697" i="2"/>
  <c r="BE697" i="2"/>
  <c r="T697" i="2"/>
  <c r="R697" i="2"/>
  <c r="P697" i="2"/>
  <c r="BK697" i="2"/>
  <c r="J697" i="2"/>
  <c r="BF697" i="2"/>
  <c r="BI696" i="2"/>
  <c r="BH696" i="2"/>
  <c r="BG696" i="2"/>
  <c r="BE696" i="2"/>
  <c r="T696" i="2"/>
  <c r="R696" i="2"/>
  <c r="P696" i="2"/>
  <c r="BK696" i="2"/>
  <c r="J696" i="2"/>
  <c r="BF696" i="2"/>
  <c r="BI695" i="2"/>
  <c r="BH695" i="2"/>
  <c r="BG695" i="2"/>
  <c r="BE695" i="2"/>
  <c r="T695" i="2"/>
  <c r="R695" i="2"/>
  <c r="P695" i="2"/>
  <c r="BK695" i="2"/>
  <c r="J695" i="2"/>
  <c r="BF695" i="2"/>
  <c r="BI694" i="2"/>
  <c r="BH694" i="2"/>
  <c r="BG694" i="2"/>
  <c r="BE694" i="2"/>
  <c r="T694" i="2"/>
  <c r="R694" i="2"/>
  <c r="P694" i="2"/>
  <c r="BK694" i="2"/>
  <c r="J694" i="2"/>
  <c r="BF694" i="2"/>
  <c r="BI693" i="2"/>
  <c r="BH693" i="2"/>
  <c r="BG693" i="2"/>
  <c r="BE693" i="2"/>
  <c r="T693" i="2"/>
  <c r="R693" i="2"/>
  <c r="P693" i="2"/>
  <c r="BK693" i="2"/>
  <c r="J693" i="2"/>
  <c r="BF693" i="2"/>
  <c r="BI692" i="2"/>
  <c r="BH692" i="2"/>
  <c r="BG692" i="2"/>
  <c r="BE692" i="2"/>
  <c r="T692" i="2"/>
  <c r="R692" i="2"/>
  <c r="P692" i="2"/>
  <c r="BK692" i="2"/>
  <c r="J692" i="2"/>
  <c r="BF692" i="2"/>
  <c r="BI691" i="2"/>
  <c r="BH691" i="2"/>
  <c r="BG691" i="2"/>
  <c r="BE691" i="2"/>
  <c r="T691" i="2"/>
  <c r="R691" i="2"/>
  <c r="P691" i="2"/>
  <c r="BK691" i="2"/>
  <c r="J691" i="2"/>
  <c r="BF691" i="2"/>
  <c r="BI690" i="2"/>
  <c r="BH690" i="2"/>
  <c r="BG690" i="2"/>
  <c r="BE690" i="2"/>
  <c r="T690" i="2"/>
  <c r="R690" i="2"/>
  <c r="P690" i="2"/>
  <c r="BK690" i="2"/>
  <c r="J690" i="2"/>
  <c r="BF690" i="2"/>
  <c r="BI689" i="2"/>
  <c r="BH689" i="2"/>
  <c r="BG689" i="2"/>
  <c r="BE689" i="2"/>
  <c r="T689" i="2"/>
  <c r="R689" i="2"/>
  <c r="P689" i="2"/>
  <c r="BK689" i="2"/>
  <c r="J689" i="2"/>
  <c r="BF689" i="2"/>
  <c r="BI688" i="2"/>
  <c r="BH688" i="2"/>
  <c r="BG688" i="2"/>
  <c r="BE688" i="2"/>
  <c r="T688" i="2"/>
  <c r="T687" i="2"/>
  <c r="R688" i="2"/>
  <c r="R687" i="2"/>
  <c r="P688" i="2"/>
  <c r="P687" i="2"/>
  <c r="BK688" i="2"/>
  <c r="BK687" i="2"/>
  <c r="J687" i="2" s="1"/>
  <c r="J109" i="2" s="1"/>
  <c r="J688" i="2"/>
  <c r="BF688" i="2" s="1"/>
  <c r="BI686" i="2"/>
  <c r="BH686" i="2"/>
  <c r="BG686" i="2"/>
  <c r="BE686" i="2"/>
  <c r="T686" i="2"/>
  <c r="R686" i="2"/>
  <c r="P686" i="2"/>
  <c r="BK686" i="2"/>
  <c r="J686" i="2"/>
  <c r="BF686" i="2"/>
  <c r="BI684" i="2"/>
  <c r="BH684" i="2"/>
  <c r="BG684" i="2"/>
  <c r="BE684" i="2"/>
  <c r="T684" i="2"/>
  <c r="R684" i="2"/>
  <c r="P684" i="2"/>
  <c r="BK684" i="2"/>
  <c r="J684" i="2"/>
  <c r="BF684" i="2"/>
  <c r="BI681" i="2"/>
  <c r="BH681" i="2"/>
  <c r="BG681" i="2"/>
  <c r="BE681" i="2"/>
  <c r="T681" i="2"/>
  <c r="R681" i="2"/>
  <c r="P681" i="2"/>
  <c r="BK681" i="2"/>
  <c r="J681" i="2"/>
  <c r="BF681" i="2"/>
  <c r="BI679" i="2"/>
  <c r="BH679" i="2"/>
  <c r="BG679" i="2"/>
  <c r="BE679" i="2"/>
  <c r="T679" i="2"/>
  <c r="R679" i="2"/>
  <c r="P679" i="2"/>
  <c r="BK679" i="2"/>
  <c r="J679" i="2"/>
  <c r="BF679" i="2"/>
  <c r="BI676" i="2"/>
  <c r="BH676" i="2"/>
  <c r="BG676" i="2"/>
  <c r="BE676" i="2"/>
  <c r="T676" i="2"/>
  <c r="R676" i="2"/>
  <c r="P676" i="2"/>
  <c r="BK676" i="2"/>
  <c r="J676" i="2"/>
  <c r="BF676" i="2"/>
  <c r="BI674" i="2"/>
  <c r="BH674" i="2"/>
  <c r="BG674" i="2"/>
  <c r="BE674" i="2"/>
  <c r="T674" i="2"/>
  <c r="R674" i="2"/>
  <c r="P674" i="2"/>
  <c r="BK674" i="2"/>
  <c r="J674" i="2"/>
  <c r="BF674" i="2"/>
  <c r="BI671" i="2"/>
  <c r="BH671" i="2"/>
  <c r="BG671" i="2"/>
  <c r="BE671" i="2"/>
  <c r="T671" i="2"/>
  <c r="R671" i="2"/>
  <c r="P671" i="2"/>
  <c r="BK671" i="2"/>
  <c r="J671" i="2"/>
  <c r="BF671" i="2"/>
  <c r="BI669" i="2"/>
  <c r="BH669" i="2"/>
  <c r="BG669" i="2"/>
  <c r="BE669" i="2"/>
  <c r="T669" i="2"/>
  <c r="R669" i="2"/>
  <c r="P669" i="2"/>
  <c r="BK669" i="2"/>
  <c r="J669" i="2"/>
  <c r="BF669" i="2"/>
  <c r="BI667" i="2"/>
  <c r="BH667" i="2"/>
  <c r="BG667" i="2"/>
  <c r="BE667" i="2"/>
  <c r="T667" i="2"/>
  <c r="R667" i="2"/>
  <c r="P667" i="2"/>
  <c r="BK667" i="2"/>
  <c r="J667" i="2"/>
  <c r="BF667" i="2"/>
  <c r="BI665" i="2"/>
  <c r="BH665" i="2"/>
  <c r="BG665" i="2"/>
  <c r="BE665" i="2"/>
  <c r="T665" i="2"/>
  <c r="R665" i="2"/>
  <c r="P665" i="2"/>
  <c r="BK665" i="2"/>
  <c r="J665" i="2"/>
  <c r="BF665" i="2"/>
  <c r="BI661" i="2"/>
  <c r="BH661" i="2"/>
  <c r="BG661" i="2"/>
  <c r="BE661" i="2"/>
  <c r="T661" i="2"/>
  <c r="R661" i="2"/>
  <c r="P661" i="2"/>
  <c r="BK661" i="2"/>
  <c r="J661" i="2"/>
  <c r="BF661" i="2"/>
  <c r="BI659" i="2"/>
  <c r="BH659" i="2"/>
  <c r="BG659" i="2"/>
  <c r="BE659" i="2"/>
  <c r="T659" i="2"/>
  <c r="R659" i="2"/>
  <c r="P659" i="2"/>
  <c r="BK659" i="2"/>
  <c r="J659" i="2"/>
  <c r="BF659" i="2"/>
  <c r="BI657" i="2"/>
  <c r="BH657" i="2"/>
  <c r="BG657" i="2"/>
  <c r="BE657" i="2"/>
  <c r="T657" i="2"/>
  <c r="R657" i="2"/>
  <c r="P657" i="2"/>
  <c r="BK657" i="2"/>
  <c r="J657" i="2"/>
  <c r="BF657" i="2"/>
  <c r="BI655" i="2"/>
  <c r="BH655" i="2"/>
  <c r="BG655" i="2"/>
  <c r="BE655" i="2"/>
  <c r="T655" i="2"/>
  <c r="R655" i="2"/>
  <c r="P655" i="2"/>
  <c r="BK655" i="2"/>
  <c r="J655" i="2"/>
  <c r="BF655" i="2"/>
  <c r="BI653" i="2"/>
  <c r="BH653" i="2"/>
  <c r="BG653" i="2"/>
  <c r="BE653" i="2"/>
  <c r="T653" i="2"/>
  <c r="R653" i="2"/>
  <c r="P653" i="2"/>
  <c r="BK653" i="2"/>
  <c r="J653" i="2"/>
  <c r="BF653" i="2"/>
  <c r="BI651" i="2"/>
  <c r="BH651" i="2"/>
  <c r="BG651" i="2"/>
  <c r="BE651" i="2"/>
  <c r="T651" i="2"/>
  <c r="R651" i="2"/>
  <c r="P651" i="2"/>
  <c r="BK651" i="2"/>
  <c r="J651" i="2"/>
  <c r="BF651" i="2"/>
  <c r="BI636" i="2"/>
  <c r="BH636" i="2"/>
  <c r="BG636" i="2"/>
  <c r="BE636" i="2"/>
  <c r="T636" i="2"/>
  <c r="T635" i="2"/>
  <c r="R636" i="2"/>
  <c r="R635" i="2"/>
  <c r="P636" i="2"/>
  <c r="P635" i="2"/>
  <c r="BK636" i="2"/>
  <c r="BK635" i="2"/>
  <c r="J635" i="2" s="1"/>
  <c r="J108" i="2" s="1"/>
  <c r="J636" i="2"/>
  <c r="BF636" i="2" s="1"/>
  <c r="BI634" i="2"/>
  <c r="BH634" i="2"/>
  <c r="BG634" i="2"/>
  <c r="BE634" i="2"/>
  <c r="T634" i="2"/>
  <c r="R634" i="2"/>
  <c r="P634" i="2"/>
  <c r="BK634" i="2"/>
  <c r="J634" i="2"/>
  <c r="BF634" i="2"/>
  <c r="BI631" i="2"/>
  <c r="BH631" i="2"/>
  <c r="BG631" i="2"/>
  <c r="BE631" i="2"/>
  <c r="T631" i="2"/>
  <c r="R631" i="2"/>
  <c r="P631" i="2"/>
  <c r="BK631" i="2"/>
  <c r="J631" i="2"/>
  <c r="BF631" i="2"/>
  <c r="BI630" i="2"/>
  <c r="BH630" i="2"/>
  <c r="BG630" i="2"/>
  <c r="BE630" i="2"/>
  <c r="T630" i="2"/>
  <c r="R630" i="2"/>
  <c r="P630" i="2"/>
  <c r="BK630" i="2"/>
  <c r="J630" i="2"/>
  <c r="BF630" i="2"/>
  <c r="BI627" i="2"/>
  <c r="BH627" i="2"/>
  <c r="BG627" i="2"/>
  <c r="BE627" i="2"/>
  <c r="T627" i="2"/>
  <c r="R627" i="2"/>
  <c r="P627" i="2"/>
  <c r="BK627" i="2"/>
  <c r="J627" i="2"/>
  <c r="BF627" i="2"/>
  <c r="BI626" i="2"/>
  <c r="BH626" i="2"/>
  <c r="BG626" i="2"/>
  <c r="BE626" i="2"/>
  <c r="T626" i="2"/>
  <c r="R626" i="2"/>
  <c r="P626" i="2"/>
  <c r="BK626" i="2"/>
  <c r="J626" i="2"/>
  <c r="BF626" i="2"/>
  <c r="BI623" i="2"/>
  <c r="BH623" i="2"/>
  <c r="BG623" i="2"/>
  <c r="BE623" i="2"/>
  <c r="T623" i="2"/>
  <c r="R623" i="2"/>
  <c r="P623" i="2"/>
  <c r="BK623" i="2"/>
  <c r="J623" i="2"/>
  <c r="BF623" i="2"/>
  <c r="BI621" i="2"/>
  <c r="BH621" i="2"/>
  <c r="BG621" i="2"/>
  <c r="BE621" i="2"/>
  <c r="T621" i="2"/>
  <c r="R621" i="2"/>
  <c r="P621" i="2"/>
  <c r="BK621" i="2"/>
  <c r="J621" i="2"/>
  <c r="BF621" i="2"/>
  <c r="BI618" i="2"/>
  <c r="BH618" i="2"/>
  <c r="BG618" i="2"/>
  <c r="BE618" i="2"/>
  <c r="T618" i="2"/>
  <c r="R618" i="2"/>
  <c r="P618" i="2"/>
  <c r="BK618" i="2"/>
  <c r="J618" i="2"/>
  <c r="BF618" i="2"/>
  <c r="BI616" i="2"/>
  <c r="BH616" i="2"/>
  <c r="BG616" i="2"/>
  <c r="BE616" i="2"/>
  <c r="T616" i="2"/>
  <c r="R616" i="2"/>
  <c r="P616" i="2"/>
  <c r="BK616" i="2"/>
  <c r="J616" i="2"/>
  <c r="BF616" i="2"/>
  <c r="BI610" i="2"/>
  <c r="BH610" i="2"/>
  <c r="BG610" i="2"/>
  <c r="BE610" i="2"/>
  <c r="T610" i="2"/>
  <c r="T609" i="2"/>
  <c r="R610" i="2"/>
  <c r="R609" i="2"/>
  <c r="P610" i="2"/>
  <c r="P609" i="2"/>
  <c r="BK610" i="2"/>
  <c r="BK609" i="2"/>
  <c r="J609" i="2" s="1"/>
  <c r="J107" i="2" s="1"/>
  <c r="J610" i="2"/>
  <c r="BF610" i="2" s="1"/>
  <c r="BI608" i="2"/>
  <c r="BH608" i="2"/>
  <c r="BG608" i="2"/>
  <c r="BE608" i="2"/>
  <c r="T608" i="2"/>
  <c r="R608" i="2"/>
  <c r="P608" i="2"/>
  <c r="BK608" i="2"/>
  <c r="J608" i="2"/>
  <c r="BF608" i="2"/>
  <c r="BI605" i="2"/>
  <c r="BH605" i="2"/>
  <c r="BG605" i="2"/>
  <c r="BE605" i="2"/>
  <c r="T605" i="2"/>
  <c r="R605" i="2"/>
  <c r="P605" i="2"/>
  <c r="BK605" i="2"/>
  <c r="J605" i="2"/>
  <c r="BF605" i="2"/>
  <c r="BI600" i="2"/>
  <c r="BH600" i="2"/>
  <c r="BG600" i="2"/>
  <c r="BE600" i="2"/>
  <c r="T600" i="2"/>
  <c r="R600" i="2"/>
  <c r="P600" i="2"/>
  <c r="BK600" i="2"/>
  <c r="J600" i="2"/>
  <c r="BF600" i="2"/>
  <c r="BI598" i="2"/>
  <c r="BH598" i="2"/>
  <c r="BG598" i="2"/>
  <c r="BE598" i="2"/>
  <c r="T598" i="2"/>
  <c r="R598" i="2"/>
  <c r="P598" i="2"/>
  <c r="BK598" i="2"/>
  <c r="J598" i="2"/>
  <c r="BF598" i="2"/>
  <c r="BI595" i="2"/>
  <c r="BH595" i="2"/>
  <c r="BG595" i="2"/>
  <c r="BE595" i="2"/>
  <c r="T595" i="2"/>
  <c r="R595" i="2"/>
  <c r="P595" i="2"/>
  <c r="BK595" i="2"/>
  <c r="J595" i="2"/>
  <c r="BF595" i="2"/>
  <c r="BI593" i="2"/>
  <c r="BH593" i="2"/>
  <c r="BG593" i="2"/>
  <c r="BE593" i="2"/>
  <c r="T593" i="2"/>
  <c r="R593" i="2"/>
  <c r="P593" i="2"/>
  <c r="BK593" i="2"/>
  <c r="J593" i="2"/>
  <c r="BF593" i="2"/>
  <c r="BI591" i="2"/>
  <c r="BH591" i="2"/>
  <c r="BG591" i="2"/>
  <c r="BE591" i="2"/>
  <c r="T591" i="2"/>
  <c r="T590" i="2"/>
  <c r="T589" i="2" s="1"/>
  <c r="R591" i="2"/>
  <c r="R590" i="2" s="1"/>
  <c r="R589" i="2" s="1"/>
  <c r="P591" i="2"/>
  <c r="P590" i="2"/>
  <c r="P589" i="2" s="1"/>
  <c r="BK591" i="2"/>
  <c r="BK590" i="2" s="1"/>
  <c r="J591" i="2"/>
  <c r="BF591" i="2"/>
  <c r="BI588" i="2"/>
  <c r="BH588" i="2"/>
  <c r="BG588" i="2"/>
  <c r="BE588" i="2"/>
  <c r="T588" i="2"/>
  <c r="T587" i="2"/>
  <c r="R588" i="2"/>
  <c r="R587" i="2"/>
  <c r="P588" i="2"/>
  <c r="P587" i="2"/>
  <c r="BK588" i="2"/>
  <c r="BK587" i="2"/>
  <c r="J587" i="2" s="1"/>
  <c r="J104" i="2" s="1"/>
  <c r="J588" i="2"/>
  <c r="BF588" i="2" s="1"/>
  <c r="BI586" i="2"/>
  <c r="BH586" i="2"/>
  <c r="BG586" i="2"/>
  <c r="BE586" i="2"/>
  <c r="T586" i="2"/>
  <c r="R586" i="2"/>
  <c r="P586" i="2"/>
  <c r="BK586" i="2"/>
  <c r="J586" i="2"/>
  <c r="BF586" i="2"/>
  <c r="BI585" i="2"/>
  <c r="BH585" i="2"/>
  <c r="BG585" i="2"/>
  <c r="BE585" i="2"/>
  <c r="T585" i="2"/>
  <c r="R585" i="2"/>
  <c r="P585" i="2"/>
  <c r="BK585" i="2"/>
  <c r="J585" i="2"/>
  <c r="BF585" i="2"/>
  <c r="BI584" i="2"/>
  <c r="BH584" i="2"/>
  <c r="BG584" i="2"/>
  <c r="BE584" i="2"/>
  <c r="T584" i="2"/>
  <c r="R584" i="2"/>
  <c r="P584" i="2"/>
  <c r="BK584" i="2"/>
  <c r="J584" i="2"/>
  <c r="BF584" i="2"/>
  <c r="BI583" i="2"/>
  <c r="BH583" i="2"/>
  <c r="BG583" i="2"/>
  <c r="BE583" i="2"/>
  <c r="T583" i="2"/>
  <c r="R583" i="2"/>
  <c r="P583" i="2"/>
  <c r="BK583" i="2"/>
  <c r="J583" i="2"/>
  <c r="BF583" i="2"/>
  <c r="BI582" i="2"/>
  <c r="BH582" i="2"/>
  <c r="BG582" i="2"/>
  <c r="BE582" i="2"/>
  <c r="T582" i="2"/>
  <c r="R582" i="2"/>
  <c r="P582" i="2"/>
  <c r="BK582" i="2"/>
  <c r="J582" i="2"/>
  <c r="BF582" i="2"/>
  <c r="BI581" i="2"/>
  <c r="BH581" i="2"/>
  <c r="BG581" i="2"/>
  <c r="BE581" i="2"/>
  <c r="T581" i="2"/>
  <c r="R581" i="2"/>
  <c r="P581" i="2"/>
  <c r="BK581" i="2"/>
  <c r="J581" i="2"/>
  <c r="BF581" i="2"/>
  <c r="BI579" i="2"/>
  <c r="BH579" i="2"/>
  <c r="BG579" i="2"/>
  <c r="BE579" i="2"/>
  <c r="T579" i="2"/>
  <c r="R579" i="2"/>
  <c r="P579" i="2"/>
  <c r="BK579" i="2"/>
  <c r="J579" i="2"/>
  <c r="BF579" i="2"/>
  <c r="BI577" i="2"/>
  <c r="BH577" i="2"/>
  <c r="BG577" i="2"/>
  <c r="BE577" i="2"/>
  <c r="T577" i="2"/>
  <c r="R577" i="2"/>
  <c r="P577" i="2"/>
  <c r="BK577" i="2"/>
  <c r="J577" i="2"/>
  <c r="BF577" i="2"/>
  <c r="BI575" i="2"/>
  <c r="BH575" i="2"/>
  <c r="BG575" i="2"/>
  <c r="BE575" i="2"/>
  <c r="T575" i="2"/>
  <c r="R575" i="2"/>
  <c r="P575" i="2"/>
  <c r="BK575" i="2"/>
  <c r="J575" i="2"/>
  <c r="BF575" i="2"/>
  <c r="BI574" i="2"/>
  <c r="BH574" i="2"/>
  <c r="BG574" i="2"/>
  <c r="BE574" i="2"/>
  <c r="T574" i="2"/>
  <c r="R574" i="2"/>
  <c r="P574" i="2"/>
  <c r="BK574" i="2"/>
  <c r="J574" i="2"/>
  <c r="BF574" i="2"/>
  <c r="BI573" i="2"/>
  <c r="BH573" i="2"/>
  <c r="BG573" i="2"/>
  <c r="BE573" i="2"/>
  <c r="T573" i="2"/>
  <c r="R573" i="2"/>
  <c r="P573" i="2"/>
  <c r="BK573" i="2"/>
  <c r="J573" i="2"/>
  <c r="BF573" i="2"/>
  <c r="BI569" i="2"/>
  <c r="BH569" i="2"/>
  <c r="BG569" i="2"/>
  <c r="BE569" i="2"/>
  <c r="T569" i="2"/>
  <c r="R569" i="2"/>
  <c r="P569" i="2"/>
  <c r="BK569" i="2"/>
  <c r="J569" i="2"/>
  <c r="BF569" i="2"/>
  <c r="BI568" i="2"/>
  <c r="BH568" i="2"/>
  <c r="BG568" i="2"/>
  <c r="BE568" i="2"/>
  <c r="T568" i="2"/>
  <c r="R568" i="2"/>
  <c r="P568" i="2"/>
  <c r="BK568" i="2"/>
  <c r="J568" i="2"/>
  <c r="BF568" i="2"/>
  <c r="BI560" i="2"/>
  <c r="BH560" i="2"/>
  <c r="BG560" i="2"/>
  <c r="BE560" i="2"/>
  <c r="T560" i="2"/>
  <c r="R560" i="2"/>
  <c r="P560" i="2"/>
  <c r="BK560" i="2"/>
  <c r="J560" i="2"/>
  <c r="BF560" i="2"/>
  <c r="BI555" i="2"/>
  <c r="BH555" i="2"/>
  <c r="BG555" i="2"/>
  <c r="BE555" i="2"/>
  <c r="T555" i="2"/>
  <c r="R555" i="2"/>
  <c r="P555" i="2"/>
  <c r="BK555" i="2"/>
  <c r="J555" i="2"/>
  <c r="BF555" i="2"/>
  <c r="BI553" i="2"/>
  <c r="BH553" i="2"/>
  <c r="BG553" i="2"/>
  <c r="BE553" i="2"/>
  <c r="T553" i="2"/>
  <c r="R553" i="2"/>
  <c r="P553" i="2"/>
  <c r="BK553" i="2"/>
  <c r="J553" i="2"/>
  <c r="BF553" i="2"/>
  <c r="BI546" i="2"/>
  <c r="BH546" i="2"/>
  <c r="BG546" i="2"/>
  <c r="BE546" i="2"/>
  <c r="T546" i="2"/>
  <c r="R546" i="2"/>
  <c r="P546" i="2"/>
  <c r="BK546" i="2"/>
  <c r="J546" i="2"/>
  <c r="BF546" i="2"/>
  <c r="BI542" i="2"/>
  <c r="BH542" i="2"/>
  <c r="BG542" i="2"/>
  <c r="BE542" i="2"/>
  <c r="T542" i="2"/>
  <c r="R542" i="2"/>
  <c r="P542" i="2"/>
  <c r="BK542" i="2"/>
  <c r="J542" i="2"/>
  <c r="BF542" i="2"/>
  <c r="BI541" i="2"/>
  <c r="BH541" i="2"/>
  <c r="BG541" i="2"/>
  <c r="BE541" i="2"/>
  <c r="T541" i="2"/>
  <c r="R541" i="2"/>
  <c r="P541" i="2"/>
  <c r="BK541" i="2"/>
  <c r="J541" i="2"/>
  <c r="BF541" i="2"/>
  <c r="BI539" i="2"/>
  <c r="BH539" i="2"/>
  <c r="BG539" i="2"/>
  <c r="BE539" i="2"/>
  <c r="T539" i="2"/>
  <c r="R539" i="2"/>
  <c r="P539" i="2"/>
  <c r="BK539" i="2"/>
  <c r="J539" i="2"/>
  <c r="BF539" i="2"/>
  <c r="BI538" i="2"/>
  <c r="BH538" i="2"/>
  <c r="BG538" i="2"/>
  <c r="BE538" i="2"/>
  <c r="T538" i="2"/>
  <c r="R538" i="2"/>
  <c r="P538" i="2"/>
  <c r="BK538" i="2"/>
  <c r="J538" i="2"/>
  <c r="BF538" i="2"/>
  <c r="BI537" i="2"/>
  <c r="BH537" i="2"/>
  <c r="BG537" i="2"/>
  <c r="BE537" i="2"/>
  <c r="T537" i="2"/>
  <c r="R537" i="2"/>
  <c r="P537" i="2"/>
  <c r="BK537" i="2"/>
  <c r="J537" i="2"/>
  <c r="BF537" i="2"/>
  <c r="BI535" i="2"/>
  <c r="BH535" i="2"/>
  <c r="BG535" i="2"/>
  <c r="BE535" i="2"/>
  <c r="T535" i="2"/>
  <c r="T534" i="2"/>
  <c r="R535" i="2"/>
  <c r="R534" i="2"/>
  <c r="P535" i="2"/>
  <c r="P534" i="2"/>
  <c r="BK535" i="2"/>
  <c r="BK534" i="2"/>
  <c r="J534" i="2" s="1"/>
  <c r="J103" i="2" s="1"/>
  <c r="J535" i="2"/>
  <c r="BF535" i="2" s="1"/>
  <c r="BI533" i="2"/>
  <c r="BH533" i="2"/>
  <c r="BG533" i="2"/>
  <c r="BE533" i="2"/>
  <c r="T533" i="2"/>
  <c r="R533" i="2"/>
  <c r="P533" i="2"/>
  <c r="BK533" i="2"/>
  <c r="J533" i="2"/>
  <c r="BF533" i="2"/>
  <c r="BI518" i="2"/>
  <c r="BH518" i="2"/>
  <c r="BG518" i="2"/>
  <c r="BE518" i="2"/>
  <c r="T518" i="2"/>
  <c r="R518" i="2"/>
  <c r="P518" i="2"/>
  <c r="BK518" i="2"/>
  <c r="J518" i="2"/>
  <c r="BF518" i="2"/>
  <c r="BI503" i="2"/>
  <c r="BH503" i="2"/>
  <c r="BG503" i="2"/>
  <c r="BE503" i="2"/>
  <c r="T503" i="2"/>
  <c r="R503" i="2"/>
  <c r="P503" i="2"/>
  <c r="BK503" i="2"/>
  <c r="J503" i="2"/>
  <c r="BF503" i="2"/>
  <c r="BI492" i="2"/>
  <c r="BH492" i="2"/>
  <c r="BG492" i="2"/>
  <c r="BE492" i="2"/>
  <c r="T492" i="2"/>
  <c r="R492" i="2"/>
  <c r="P492" i="2"/>
  <c r="BK492" i="2"/>
  <c r="J492" i="2"/>
  <c r="BF492" i="2"/>
  <c r="BI482" i="2"/>
  <c r="BH482" i="2"/>
  <c r="BG482" i="2"/>
  <c r="BE482" i="2"/>
  <c r="T482" i="2"/>
  <c r="R482" i="2"/>
  <c r="P482" i="2"/>
  <c r="BK482" i="2"/>
  <c r="J482" i="2"/>
  <c r="BF482" i="2"/>
  <c r="BI459" i="2"/>
  <c r="BH459" i="2"/>
  <c r="BG459" i="2"/>
  <c r="BE459" i="2"/>
  <c r="T459" i="2"/>
  <c r="R459" i="2"/>
  <c r="P459" i="2"/>
  <c r="BK459" i="2"/>
  <c r="J459" i="2"/>
  <c r="BF459" i="2"/>
  <c r="BI456" i="2"/>
  <c r="BH456" i="2"/>
  <c r="BG456" i="2"/>
  <c r="BE456" i="2"/>
  <c r="T456" i="2"/>
  <c r="R456" i="2"/>
  <c r="P456" i="2"/>
  <c r="BK456" i="2"/>
  <c r="J456" i="2"/>
  <c r="BF456" i="2"/>
  <c r="BI434" i="2"/>
  <c r="BH434" i="2"/>
  <c r="BG434" i="2"/>
  <c r="BE434" i="2"/>
  <c r="T434" i="2"/>
  <c r="R434" i="2"/>
  <c r="P434" i="2"/>
  <c r="BK434" i="2"/>
  <c r="J434" i="2"/>
  <c r="BF434" i="2"/>
  <c r="BI426" i="2"/>
  <c r="BH426" i="2"/>
  <c r="BG426" i="2"/>
  <c r="BE426" i="2"/>
  <c r="T426" i="2"/>
  <c r="R426" i="2"/>
  <c r="P426" i="2"/>
  <c r="BK426" i="2"/>
  <c r="J426" i="2"/>
  <c r="BF426" i="2"/>
  <c r="BI425" i="2"/>
  <c r="BH425" i="2"/>
  <c r="BG425" i="2"/>
  <c r="BE425" i="2"/>
  <c r="T425" i="2"/>
  <c r="R425" i="2"/>
  <c r="P425" i="2"/>
  <c r="BK425" i="2"/>
  <c r="J425" i="2"/>
  <c r="BF425" i="2"/>
  <c r="BI423" i="2"/>
  <c r="BH423" i="2"/>
  <c r="BG423" i="2"/>
  <c r="BE423" i="2"/>
  <c r="T423" i="2"/>
  <c r="R423" i="2"/>
  <c r="P423" i="2"/>
  <c r="BK423" i="2"/>
  <c r="J423" i="2"/>
  <c r="BF423" i="2"/>
  <c r="BI421" i="2"/>
  <c r="BH421" i="2"/>
  <c r="BG421" i="2"/>
  <c r="BE421" i="2"/>
  <c r="T421" i="2"/>
  <c r="R421" i="2"/>
  <c r="P421" i="2"/>
  <c r="BK421" i="2"/>
  <c r="J421" i="2"/>
  <c r="BF421" i="2"/>
  <c r="BI407" i="2"/>
  <c r="BH407" i="2"/>
  <c r="BG407" i="2"/>
  <c r="BE407" i="2"/>
  <c r="T407" i="2"/>
  <c r="R407" i="2"/>
  <c r="P407" i="2"/>
  <c r="BK407" i="2"/>
  <c r="J407" i="2"/>
  <c r="BF407" i="2"/>
  <c r="BI405" i="2"/>
  <c r="BH405" i="2"/>
  <c r="BG405" i="2"/>
  <c r="BE405" i="2"/>
  <c r="T405" i="2"/>
  <c r="R405" i="2"/>
  <c r="P405" i="2"/>
  <c r="BK405" i="2"/>
  <c r="J405" i="2"/>
  <c r="BF405" i="2"/>
  <c r="BI404" i="2"/>
  <c r="BH404" i="2"/>
  <c r="BG404" i="2"/>
  <c r="BE404" i="2"/>
  <c r="T404" i="2"/>
  <c r="R404" i="2"/>
  <c r="P404" i="2"/>
  <c r="BK404" i="2"/>
  <c r="J404" i="2"/>
  <c r="BF404" i="2"/>
  <c r="BI398" i="2"/>
  <c r="BH398" i="2"/>
  <c r="BG398" i="2"/>
  <c r="BE398" i="2"/>
  <c r="T398" i="2"/>
  <c r="R398" i="2"/>
  <c r="P398" i="2"/>
  <c r="BK398" i="2"/>
  <c r="J398" i="2"/>
  <c r="BF398" i="2"/>
  <c r="BI333" i="2"/>
  <c r="BH333" i="2"/>
  <c r="BG333" i="2"/>
  <c r="BE333" i="2"/>
  <c r="T333" i="2"/>
  <c r="R333" i="2"/>
  <c r="P333" i="2"/>
  <c r="BK333" i="2"/>
  <c r="J333" i="2"/>
  <c r="BF333" i="2"/>
  <c r="BI332" i="2"/>
  <c r="BH332" i="2"/>
  <c r="BG332" i="2"/>
  <c r="BE332" i="2"/>
  <c r="T332" i="2"/>
  <c r="T331" i="2"/>
  <c r="R332" i="2"/>
  <c r="R331" i="2"/>
  <c r="P332" i="2"/>
  <c r="P331" i="2"/>
  <c r="BK332" i="2"/>
  <c r="BK331" i="2"/>
  <c r="J331" i="2" s="1"/>
  <c r="J102" i="2" s="1"/>
  <c r="J332" i="2"/>
  <c r="BF332" i="2" s="1"/>
  <c r="BI329" i="2"/>
  <c r="BH329" i="2"/>
  <c r="BG329" i="2"/>
  <c r="BE329" i="2"/>
  <c r="T329" i="2"/>
  <c r="R329" i="2"/>
  <c r="P329" i="2"/>
  <c r="BK329" i="2"/>
  <c r="J329" i="2"/>
  <c r="BF329" i="2"/>
  <c r="BI327" i="2"/>
  <c r="BH327" i="2"/>
  <c r="BG327" i="2"/>
  <c r="BE327" i="2"/>
  <c r="T327" i="2"/>
  <c r="R327" i="2"/>
  <c r="P327" i="2"/>
  <c r="BK327" i="2"/>
  <c r="J327" i="2"/>
  <c r="BF327" i="2"/>
  <c r="BI324" i="2"/>
  <c r="BH324" i="2"/>
  <c r="BG324" i="2"/>
  <c r="BE324" i="2"/>
  <c r="T324" i="2"/>
  <c r="R324" i="2"/>
  <c r="P324" i="2"/>
  <c r="BK324" i="2"/>
  <c r="J324" i="2"/>
  <c r="BF324" i="2"/>
  <c r="BI323" i="2"/>
  <c r="BH323" i="2"/>
  <c r="BG323" i="2"/>
  <c r="BE323" i="2"/>
  <c r="T323" i="2"/>
  <c r="R323" i="2"/>
  <c r="P323" i="2"/>
  <c r="BK323" i="2"/>
  <c r="J323" i="2"/>
  <c r="BF323" i="2"/>
  <c r="BI317" i="2"/>
  <c r="BH317" i="2"/>
  <c r="BG317" i="2"/>
  <c r="BE317" i="2"/>
  <c r="T317" i="2"/>
  <c r="R317" i="2"/>
  <c r="P317" i="2"/>
  <c r="BK317" i="2"/>
  <c r="J317" i="2"/>
  <c r="BF317" i="2"/>
  <c r="BI316" i="2"/>
  <c r="BH316" i="2"/>
  <c r="BG316" i="2"/>
  <c r="BE316" i="2"/>
  <c r="T316" i="2"/>
  <c r="R316" i="2"/>
  <c r="P316" i="2"/>
  <c r="BK316" i="2"/>
  <c r="J316" i="2"/>
  <c r="BF316" i="2"/>
  <c r="BI315" i="2"/>
  <c r="BH315" i="2"/>
  <c r="BG315" i="2"/>
  <c r="BE315" i="2"/>
  <c r="T315" i="2"/>
  <c r="R315" i="2"/>
  <c r="P315" i="2"/>
  <c r="BK315" i="2"/>
  <c r="J315" i="2"/>
  <c r="BF315" i="2"/>
  <c r="BI309" i="2"/>
  <c r="BH309" i="2"/>
  <c r="BG309" i="2"/>
  <c r="BE309" i="2"/>
  <c r="T309" i="2"/>
  <c r="R309" i="2"/>
  <c r="P309" i="2"/>
  <c r="BK309" i="2"/>
  <c r="J309" i="2"/>
  <c r="BF309" i="2"/>
  <c r="BI308" i="2"/>
  <c r="BH308" i="2"/>
  <c r="BG308" i="2"/>
  <c r="BE308" i="2"/>
  <c r="T308" i="2"/>
  <c r="R308" i="2"/>
  <c r="P308" i="2"/>
  <c r="BK308" i="2"/>
  <c r="J308" i="2"/>
  <c r="BF308" i="2"/>
  <c r="BI305" i="2"/>
  <c r="BH305" i="2"/>
  <c r="BG305" i="2"/>
  <c r="BE305" i="2"/>
  <c r="T305" i="2"/>
  <c r="R305" i="2"/>
  <c r="P305" i="2"/>
  <c r="BK305" i="2"/>
  <c r="J305" i="2"/>
  <c r="BF305" i="2"/>
  <c r="BI304" i="2"/>
  <c r="BH304" i="2"/>
  <c r="BG304" i="2"/>
  <c r="BE304" i="2"/>
  <c r="T304" i="2"/>
  <c r="R304" i="2"/>
  <c r="P304" i="2"/>
  <c r="BK304" i="2"/>
  <c r="J304" i="2"/>
  <c r="BF304" i="2"/>
  <c r="BI303" i="2"/>
  <c r="BH303" i="2"/>
  <c r="BG303" i="2"/>
  <c r="BE303" i="2"/>
  <c r="T303" i="2"/>
  <c r="R303" i="2"/>
  <c r="P303" i="2"/>
  <c r="BK303" i="2"/>
  <c r="J303" i="2"/>
  <c r="BF303" i="2"/>
  <c r="BI302" i="2"/>
  <c r="BH302" i="2"/>
  <c r="BG302" i="2"/>
  <c r="BE302" i="2"/>
  <c r="T302" i="2"/>
  <c r="R302" i="2"/>
  <c r="P302" i="2"/>
  <c r="BK302" i="2"/>
  <c r="J302" i="2"/>
  <c r="BF302" i="2"/>
  <c r="BI294" i="2"/>
  <c r="BH294" i="2"/>
  <c r="BG294" i="2"/>
  <c r="BE294" i="2"/>
  <c r="T294" i="2"/>
  <c r="R294" i="2"/>
  <c r="P294" i="2"/>
  <c r="BK294" i="2"/>
  <c r="J294" i="2"/>
  <c r="BF294" i="2"/>
  <c r="BI293" i="2"/>
  <c r="BH293" i="2"/>
  <c r="BG293" i="2"/>
  <c r="BE293" i="2"/>
  <c r="T293" i="2"/>
  <c r="R293" i="2"/>
  <c r="P293" i="2"/>
  <c r="BK293" i="2"/>
  <c r="J293" i="2"/>
  <c r="BF293" i="2"/>
  <c r="BI292" i="2"/>
  <c r="BH292" i="2"/>
  <c r="BG292" i="2"/>
  <c r="BE292" i="2"/>
  <c r="T292" i="2"/>
  <c r="R292" i="2"/>
  <c r="P292" i="2"/>
  <c r="BK292" i="2"/>
  <c r="J292" i="2"/>
  <c r="BF292" i="2"/>
  <c r="BI289" i="2"/>
  <c r="BH289" i="2"/>
  <c r="BG289" i="2"/>
  <c r="BE289" i="2"/>
  <c r="T289" i="2"/>
  <c r="R289" i="2"/>
  <c r="P289" i="2"/>
  <c r="BK289" i="2"/>
  <c r="J289" i="2"/>
  <c r="BF289" i="2"/>
  <c r="BI288" i="2"/>
  <c r="BH288" i="2"/>
  <c r="BG288" i="2"/>
  <c r="BE288" i="2"/>
  <c r="T288" i="2"/>
  <c r="R288" i="2"/>
  <c r="P288" i="2"/>
  <c r="BK288" i="2"/>
  <c r="J288" i="2"/>
  <c r="BF288" i="2"/>
  <c r="BI287" i="2"/>
  <c r="BH287" i="2"/>
  <c r="BG287" i="2"/>
  <c r="BE287" i="2"/>
  <c r="T287" i="2"/>
  <c r="R287" i="2"/>
  <c r="P287" i="2"/>
  <c r="BK287" i="2"/>
  <c r="J287" i="2"/>
  <c r="BF287" i="2"/>
  <c r="BI286" i="2"/>
  <c r="BH286" i="2"/>
  <c r="BG286" i="2"/>
  <c r="BE286" i="2"/>
  <c r="T286" i="2"/>
  <c r="R286" i="2"/>
  <c r="P286" i="2"/>
  <c r="BK286" i="2"/>
  <c r="J286" i="2"/>
  <c r="BF286" i="2"/>
  <c r="BI284" i="2"/>
  <c r="BH284" i="2"/>
  <c r="BG284" i="2"/>
  <c r="BE284" i="2"/>
  <c r="T284" i="2"/>
  <c r="R284" i="2"/>
  <c r="P284" i="2"/>
  <c r="BK284" i="2"/>
  <c r="J284" i="2"/>
  <c r="BF284" i="2"/>
  <c r="BI281" i="2"/>
  <c r="BH281" i="2"/>
  <c r="BG281" i="2"/>
  <c r="BE281" i="2"/>
  <c r="T281" i="2"/>
  <c r="T280" i="2"/>
  <c r="R281" i="2"/>
  <c r="R280" i="2"/>
  <c r="P281" i="2"/>
  <c r="P280" i="2"/>
  <c r="BK281" i="2"/>
  <c r="BK280" i="2"/>
  <c r="J280" i="2" s="1"/>
  <c r="J101" i="2" s="1"/>
  <c r="J281" i="2"/>
  <c r="BF281" i="2" s="1"/>
  <c r="BI278" i="2"/>
  <c r="BH278" i="2"/>
  <c r="BG278" i="2"/>
  <c r="BE278" i="2"/>
  <c r="T278" i="2"/>
  <c r="R278" i="2"/>
  <c r="P278" i="2"/>
  <c r="BK278" i="2"/>
  <c r="J278" i="2"/>
  <c r="BF278" i="2"/>
  <c r="BI270" i="2"/>
  <c r="BH270" i="2"/>
  <c r="BG270" i="2"/>
  <c r="BE270" i="2"/>
  <c r="T270" i="2"/>
  <c r="R270" i="2"/>
  <c r="P270" i="2"/>
  <c r="BK270" i="2"/>
  <c r="J270" i="2"/>
  <c r="BF270" i="2"/>
  <c r="BI256" i="2"/>
  <c r="BH256" i="2"/>
  <c r="BG256" i="2"/>
  <c r="BE256" i="2"/>
  <c r="T256" i="2"/>
  <c r="R256" i="2"/>
  <c r="P256" i="2"/>
  <c r="BK256" i="2"/>
  <c r="J256" i="2"/>
  <c r="BF256" i="2"/>
  <c r="BI253" i="2"/>
  <c r="BH253" i="2"/>
  <c r="BG253" i="2"/>
  <c r="BE253" i="2"/>
  <c r="T253" i="2"/>
  <c r="R253" i="2"/>
  <c r="P253" i="2"/>
  <c r="BK253" i="2"/>
  <c r="J253" i="2"/>
  <c r="BF253" i="2"/>
  <c r="BI252" i="2"/>
  <c r="BH252" i="2"/>
  <c r="BG252" i="2"/>
  <c r="BE252" i="2"/>
  <c r="T252" i="2"/>
  <c r="R252" i="2"/>
  <c r="P252" i="2"/>
  <c r="BK252" i="2"/>
  <c r="J252" i="2"/>
  <c r="BF252" i="2"/>
  <c r="BI244" i="2"/>
  <c r="BH244" i="2"/>
  <c r="BG244" i="2"/>
  <c r="BE244" i="2"/>
  <c r="T244" i="2"/>
  <c r="R244" i="2"/>
  <c r="P244" i="2"/>
  <c r="BK244" i="2"/>
  <c r="J244" i="2"/>
  <c r="BF244" i="2"/>
  <c r="BI243" i="2"/>
  <c r="BH243" i="2"/>
  <c r="BG243" i="2"/>
  <c r="BE243" i="2"/>
  <c r="T243" i="2"/>
  <c r="R243" i="2"/>
  <c r="P243" i="2"/>
  <c r="BK243" i="2"/>
  <c r="J243" i="2"/>
  <c r="BF243" i="2"/>
  <c r="BI242" i="2"/>
  <c r="BH242" i="2"/>
  <c r="BG242" i="2"/>
  <c r="BE242" i="2"/>
  <c r="T242" i="2"/>
  <c r="R242" i="2"/>
  <c r="P242" i="2"/>
  <c r="BK242" i="2"/>
  <c r="J242" i="2"/>
  <c r="BF242" i="2"/>
  <c r="BI241" i="2"/>
  <c r="BH241" i="2"/>
  <c r="BG241" i="2"/>
  <c r="BE241" i="2"/>
  <c r="T241" i="2"/>
  <c r="R241" i="2"/>
  <c r="P241" i="2"/>
  <c r="BK241" i="2"/>
  <c r="J241" i="2"/>
  <c r="BF241" i="2"/>
  <c r="BI240" i="2"/>
  <c r="BH240" i="2"/>
  <c r="BG240" i="2"/>
  <c r="BE240" i="2"/>
  <c r="T240" i="2"/>
  <c r="R240" i="2"/>
  <c r="P240" i="2"/>
  <c r="BK240" i="2"/>
  <c r="J240" i="2"/>
  <c r="BF240" i="2"/>
  <c r="BI239" i="2"/>
  <c r="BH239" i="2"/>
  <c r="BG239" i="2"/>
  <c r="BE239" i="2"/>
  <c r="T239" i="2"/>
  <c r="R239" i="2"/>
  <c r="P239" i="2"/>
  <c r="BK239" i="2"/>
  <c r="J239" i="2"/>
  <c r="BF239" i="2"/>
  <c r="BI238" i="2"/>
  <c r="BH238" i="2"/>
  <c r="BG238" i="2"/>
  <c r="BE238" i="2"/>
  <c r="T238" i="2"/>
  <c r="R238" i="2"/>
  <c r="P238" i="2"/>
  <c r="BK238" i="2"/>
  <c r="J238" i="2"/>
  <c r="BF238" i="2"/>
  <c r="BI237" i="2"/>
  <c r="BH237" i="2"/>
  <c r="BG237" i="2"/>
  <c r="BE237" i="2"/>
  <c r="T237" i="2"/>
  <c r="R237" i="2"/>
  <c r="P237" i="2"/>
  <c r="BK237" i="2"/>
  <c r="J237" i="2"/>
  <c r="BF237" i="2"/>
  <c r="BI226" i="2"/>
  <c r="BH226" i="2"/>
  <c r="BG226" i="2"/>
  <c r="BE226" i="2"/>
  <c r="T226" i="2"/>
  <c r="R226" i="2"/>
  <c r="P226" i="2"/>
  <c r="BK226" i="2"/>
  <c r="J226" i="2"/>
  <c r="BF226" i="2"/>
  <c r="BI214" i="2"/>
  <c r="BH214" i="2"/>
  <c r="BG214" i="2"/>
  <c r="BE214" i="2"/>
  <c r="T214" i="2"/>
  <c r="T213" i="2"/>
  <c r="R214" i="2"/>
  <c r="R213" i="2"/>
  <c r="P214" i="2"/>
  <c r="P213" i="2"/>
  <c r="BK214" i="2"/>
  <c r="BK213" i="2"/>
  <c r="J213" i="2" s="1"/>
  <c r="J100" i="2" s="1"/>
  <c r="J214" i="2"/>
  <c r="BF214" i="2" s="1"/>
  <c r="BI207" i="2"/>
  <c r="BH207" i="2"/>
  <c r="BG207" i="2"/>
  <c r="BE207" i="2"/>
  <c r="T207" i="2"/>
  <c r="R207" i="2"/>
  <c r="P207" i="2"/>
  <c r="BK207" i="2"/>
  <c r="J207" i="2"/>
  <c r="BF207" i="2"/>
  <c r="BI204" i="2"/>
  <c r="BH204" i="2"/>
  <c r="BG204" i="2"/>
  <c r="BE204" i="2"/>
  <c r="T204" i="2"/>
  <c r="R204" i="2"/>
  <c r="P204" i="2"/>
  <c r="BK204" i="2"/>
  <c r="J204" i="2"/>
  <c r="BF204" i="2"/>
  <c r="BI195" i="2"/>
  <c r="BH195" i="2"/>
  <c r="BG195" i="2"/>
  <c r="BE195" i="2"/>
  <c r="T195" i="2"/>
  <c r="R195" i="2"/>
  <c r="P195" i="2"/>
  <c r="BK195" i="2"/>
  <c r="J195" i="2"/>
  <c r="BF195" i="2"/>
  <c r="BI186" i="2"/>
  <c r="BH186" i="2"/>
  <c r="BG186" i="2"/>
  <c r="BE186" i="2"/>
  <c r="T186" i="2"/>
  <c r="R186" i="2"/>
  <c r="P186" i="2"/>
  <c r="BK186" i="2"/>
  <c r="J186" i="2"/>
  <c r="BF186" i="2"/>
  <c r="BI185" i="2"/>
  <c r="BH185" i="2"/>
  <c r="BG185" i="2"/>
  <c r="BE185" i="2"/>
  <c r="T185" i="2"/>
  <c r="R185" i="2"/>
  <c r="P185" i="2"/>
  <c r="BK185" i="2"/>
  <c r="J185" i="2"/>
  <c r="BF185" i="2"/>
  <c r="BI182" i="2"/>
  <c r="BH182" i="2"/>
  <c r="BG182" i="2"/>
  <c r="BE182" i="2"/>
  <c r="T182" i="2"/>
  <c r="R182" i="2"/>
  <c r="P182" i="2"/>
  <c r="BK182" i="2"/>
  <c r="J182" i="2"/>
  <c r="BF182" i="2"/>
  <c r="BI179" i="2"/>
  <c r="BH179" i="2"/>
  <c r="BG179" i="2"/>
  <c r="BE179" i="2"/>
  <c r="T179" i="2"/>
  <c r="R179" i="2"/>
  <c r="P179" i="2"/>
  <c r="BK179" i="2"/>
  <c r="J179" i="2"/>
  <c r="BF179" i="2"/>
  <c r="BI178" i="2"/>
  <c r="BH178" i="2"/>
  <c r="BG178" i="2"/>
  <c r="BE178" i="2"/>
  <c r="T178" i="2"/>
  <c r="R178" i="2"/>
  <c r="P178" i="2"/>
  <c r="BK178" i="2"/>
  <c r="J178" i="2"/>
  <c r="BF178" i="2"/>
  <c r="BI176" i="2"/>
  <c r="BH176" i="2"/>
  <c r="BG176" i="2"/>
  <c r="BE176" i="2"/>
  <c r="T176" i="2"/>
  <c r="R176" i="2"/>
  <c r="P176" i="2"/>
  <c r="BK176" i="2"/>
  <c r="J176" i="2"/>
  <c r="BF176" i="2"/>
  <c r="BI173" i="2"/>
  <c r="BH173" i="2"/>
  <c r="BG173" i="2"/>
  <c r="BE173" i="2"/>
  <c r="T173" i="2"/>
  <c r="R173" i="2"/>
  <c r="P173" i="2"/>
  <c r="BK173" i="2"/>
  <c r="J173" i="2"/>
  <c r="BF173" i="2"/>
  <c r="BI165" i="2"/>
  <c r="BH165" i="2"/>
  <c r="BG165" i="2"/>
  <c r="BE165" i="2"/>
  <c r="T165" i="2"/>
  <c r="R165" i="2"/>
  <c r="P165" i="2"/>
  <c r="BK165" i="2"/>
  <c r="J165" i="2"/>
  <c r="BF165" i="2"/>
  <c r="BI164" i="2"/>
  <c r="BH164" i="2"/>
  <c r="BG164" i="2"/>
  <c r="BE164" i="2"/>
  <c r="T164" i="2"/>
  <c r="T163" i="2"/>
  <c r="R164" i="2"/>
  <c r="R163" i="2"/>
  <c r="P164" i="2"/>
  <c r="P163" i="2"/>
  <c r="BK164" i="2"/>
  <c r="BK163" i="2"/>
  <c r="J163" i="2" s="1"/>
  <c r="J99" i="2" s="1"/>
  <c r="J164" i="2"/>
  <c r="BF164" i="2" s="1"/>
  <c r="BI162" i="2"/>
  <c r="BH162" i="2"/>
  <c r="BG162" i="2"/>
  <c r="BE162" i="2"/>
  <c r="T162" i="2"/>
  <c r="R162" i="2"/>
  <c r="P162" i="2"/>
  <c r="BK162" i="2"/>
  <c r="J162" i="2"/>
  <c r="BF162" i="2"/>
  <c r="BI161" i="2"/>
  <c r="BH161" i="2"/>
  <c r="BG161" i="2"/>
  <c r="BE161" i="2"/>
  <c r="T161" i="2"/>
  <c r="R161" i="2"/>
  <c r="P161" i="2"/>
  <c r="BK161" i="2"/>
  <c r="J161" i="2"/>
  <c r="BF161" i="2"/>
  <c r="BI159" i="2"/>
  <c r="BH159" i="2"/>
  <c r="BG159" i="2"/>
  <c r="BE159" i="2"/>
  <c r="T159" i="2"/>
  <c r="R159" i="2"/>
  <c r="P159" i="2"/>
  <c r="BK159" i="2"/>
  <c r="J159" i="2"/>
  <c r="BF159" i="2"/>
  <c r="BI158" i="2"/>
  <c r="BH158" i="2"/>
  <c r="BG158" i="2"/>
  <c r="BE158" i="2"/>
  <c r="T158" i="2"/>
  <c r="R158" i="2"/>
  <c r="P158" i="2"/>
  <c r="BK158" i="2"/>
  <c r="J158" i="2"/>
  <c r="BF158" i="2"/>
  <c r="BI157" i="2"/>
  <c r="BH157" i="2"/>
  <c r="BG157" i="2"/>
  <c r="BE157" i="2"/>
  <c r="T157" i="2"/>
  <c r="R157" i="2"/>
  <c r="P157" i="2"/>
  <c r="BK157" i="2"/>
  <c r="J157" i="2"/>
  <c r="BF157" i="2"/>
  <c r="BI156" i="2"/>
  <c r="BH156" i="2"/>
  <c r="BG156" i="2"/>
  <c r="BE156" i="2"/>
  <c r="T156" i="2"/>
  <c r="R156" i="2"/>
  <c r="P156" i="2"/>
  <c r="BK156" i="2"/>
  <c r="J156" i="2"/>
  <c r="BF156" i="2"/>
  <c r="BI154" i="2"/>
  <c r="BH154" i="2"/>
  <c r="BG154" i="2"/>
  <c r="BE154" i="2"/>
  <c r="T154" i="2"/>
  <c r="R154" i="2"/>
  <c r="P154" i="2"/>
  <c r="BK154" i="2"/>
  <c r="J154" i="2"/>
  <c r="BF154" i="2"/>
  <c r="BI153" i="2"/>
  <c r="BH153" i="2"/>
  <c r="BG153" i="2"/>
  <c r="BE153" i="2"/>
  <c r="T153" i="2"/>
  <c r="R153" i="2"/>
  <c r="P153" i="2"/>
  <c r="BK153" i="2"/>
  <c r="J153" i="2"/>
  <c r="BF153" i="2"/>
  <c r="BI152" i="2"/>
  <c r="BH152" i="2"/>
  <c r="BG152" i="2"/>
  <c r="BE152" i="2"/>
  <c r="T152" i="2"/>
  <c r="R152" i="2"/>
  <c r="P152" i="2"/>
  <c r="BK152" i="2"/>
  <c r="J152" i="2"/>
  <c r="BF152" i="2"/>
  <c r="BI151" i="2"/>
  <c r="BH151" i="2"/>
  <c r="BG151" i="2"/>
  <c r="BE151" i="2"/>
  <c r="T151" i="2"/>
  <c r="R151" i="2"/>
  <c r="P151" i="2"/>
  <c r="BK151" i="2"/>
  <c r="J151" i="2"/>
  <c r="BF151" i="2"/>
  <c r="BI148" i="2"/>
  <c r="BH148" i="2"/>
  <c r="BG148" i="2"/>
  <c r="BE148" i="2"/>
  <c r="T148" i="2"/>
  <c r="R148" i="2"/>
  <c r="P148" i="2"/>
  <c r="BK148" i="2"/>
  <c r="J148" i="2"/>
  <c r="BF148" i="2"/>
  <c r="BI147" i="2"/>
  <c r="F37" i="2"/>
  <c r="BD95" i="1" s="1"/>
  <c r="BD94" i="1" s="1"/>
  <c r="W33" i="1" s="1"/>
  <c r="BH147" i="2"/>
  <c r="F36" i="2" s="1"/>
  <c r="BC95" i="1" s="1"/>
  <c r="BG147" i="2"/>
  <c r="F35" i="2"/>
  <c r="BB95" i="1" s="1"/>
  <c r="BB94" i="1" s="1"/>
  <c r="BE147" i="2"/>
  <c r="J33" i="2" s="1"/>
  <c r="AV95" i="1" s="1"/>
  <c r="T147" i="2"/>
  <c r="T146" i="2"/>
  <c r="T145" i="2" s="1"/>
  <c r="T144" i="2" s="1"/>
  <c r="R147" i="2"/>
  <c r="R146" i="2"/>
  <c r="R145" i="2" s="1"/>
  <c r="R144" i="2" s="1"/>
  <c r="P147" i="2"/>
  <c r="P146" i="2"/>
  <c r="P145" i="2" s="1"/>
  <c r="P144" i="2" s="1"/>
  <c r="AU95" i="1" s="1"/>
  <c r="AU94" i="1" s="1"/>
  <c r="BK147" i="2"/>
  <c r="BK146" i="2" s="1"/>
  <c r="J147" i="2"/>
  <c r="BF147" i="2" s="1"/>
  <c r="J141" i="2"/>
  <c r="J140" i="2"/>
  <c r="F140" i="2"/>
  <c r="F138" i="2"/>
  <c r="E136" i="2"/>
  <c r="J92" i="2"/>
  <c r="J91" i="2"/>
  <c r="F91" i="2"/>
  <c r="F89" i="2"/>
  <c r="E87" i="2"/>
  <c r="J18" i="2"/>
  <c r="E18" i="2"/>
  <c r="F141" i="2" s="1"/>
  <c r="F92" i="2"/>
  <c r="J17" i="2"/>
  <c r="J12" i="2"/>
  <c r="J138" i="2" s="1"/>
  <c r="J89" i="2"/>
  <c r="E7" i="2"/>
  <c r="E134" i="2"/>
  <c r="E85" i="2"/>
  <c r="AS94" i="1"/>
  <c r="AT97" i="1"/>
  <c r="L90" i="1"/>
  <c r="AM90" i="1"/>
  <c r="AM89" i="1"/>
  <c r="L89" i="1"/>
  <c r="AM87" i="1"/>
  <c r="L87" i="1"/>
  <c r="L85" i="1"/>
  <c r="L84" i="1"/>
  <c r="BK589" i="2" l="1"/>
  <c r="J589" i="2" s="1"/>
  <c r="J105" i="2" s="1"/>
  <c r="J590" i="2"/>
  <c r="J106" i="2" s="1"/>
  <c r="BK1228" i="2"/>
  <c r="J1228" i="2" s="1"/>
  <c r="J121" i="2" s="1"/>
  <c r="J1229" i="2"/>
  <c r="J122" i="2" s="1"/>
  <c r="J34" i="2"/>
  <c r="AW95" i="1" s="1"/>
  <c r="AT95" i="1" s="1"/>
  <c r="F34" i="2"/>
  <c r="BA95" i="1" s="1"/>
  <c r="BK145" i="2"/>
  <c r="J146" i="2"/>
  <c r="J98" i="2" s="1"/>
  <c r="W31" i="1"/>
  <c r="AX94" i="1"/>
  <c r="J34" i="3"/>
  <c r="AW96" i="1" s="1"/>
  <c r="AT96" i="1" s="1"/>
  <c r="F34" i="3"/>
  <c r="BA96" i="1" s="1"/>
  <c r="J30" i="4"/>
  <c r="J96" i="4"/>
  <c r="J30" i="5"/>
  <c r="J96" i="5"/>
  <c r="F33" i="2"/>
  <c r="AZ95" i="1" s="1"/>
  <c r="BK119" i="3"/>
  <c r="J120" i="3"/>
  <c r="J98" i="3" s="1"/>
  <c r="J34" i="6"/>
  <c r="AW99" i="1" s="1"/>
  <c r="AT99" i="1" s="1"/>
  <c r="F34" i="6"/>
  <c r="BA99" i="1" s="1"/>
  <c r="J124" i="7"/>
  <c r="J98" i="7" s="1"/>
  <c r="BK123" i="7"/>
  <c r="J124" i="8"/>
  <c r="J98" i="8" s="1"/>
  <c r="BK123" i="8"/>
  <c r="F33" i="3"/>
  <c r="AZ96" i="1" s="1"/>
  <c r="F34" i="4"/>
  <c r="BA97" i="1" s="1"/>
  <c r="F34" i="5"/>
  <c r="BA98" i="1" s="1"/>
  <c r="J33" i="5"/>
  <c r="AV98" i="1" s="1"/>
  <c r="AT98" i="1" s="1"/>
  <c r="F33" i="5"/>
  <c r="AZ98" i="1" s="1"/>
  <c r="F36" i="5"/>
  <c r="BC98" i="1" s="1"/>
  <c r="BC94" i="1" s="1"/>
  <c r="J121" i="6"/>
  <c r="J98" i="6" s="1"/>
  <c r="BK120" i="6"/>
  <c r="J34" i="7"/>
  <c r="AW100" i="1" s="1"/>
  <c r="AT100" i="1" s="1"/>
  <c r="F34" i="7"/>
  <c r="BA100" i="1" s="1"/>
  <c r="J34" i="8"/>
  <c r="AW101" i="1" s="1"/>
  <c r="AT101" i="1" s="1"/>
  <c r="F34" i="8"/>
  <c r="BA101" i="1" s="1"/>
  <c r="F33" i="6"/>
  <c r="AZ99" i="1" s="1"/>
  <c r="F33" i="7"/>
  <c r="AZ100" i="1" s="1"/>
  <c r="F33" i="8"/>
  <c r="AZ101" i="1" s="1"/>
  <c r="W32" i="1" l="1"/>
  <c r="AY94" i="1"/>
  <c r="BK118" i="3"/>
  <c r="J118" i="3" s="1"/>
  <c r="J119" i="3"/>
  <c r="J97" i="3" s="1"/>
  <c r="BK144" i="2"/>
  <c r="J144" i="2" s="1"/>
  <c r="J145" i="2"/>
  <c r="J97" i="2" s="1"/>
  <c r="J120" i="6"/>
  <c r="J97" i="6" s="1"/>
  <c r="BK119" i="6"/>
  <c r="J119" i="6" s="1"/>
  <c r="J123" i="8"/>
  <c r="J97" i="8" s="1"/>
  <c r="BK122" i="8"/>
  <c r="J122" i="8" s="1"/>
  <c r="J123" i="7"/>
  <c r="J97" i="7" s="1"/>
  <c r="BK122" i="7"/>
  <c r="J122" i="7" s="1"/>
  <c r="AZ94" i="1"/>
  <c r="J39" i="5"/>
  <c r="AG98" i="1"/>
  <c r="AN98" i="1" s="1"/>
  <c r="J39" i="4"/>
  <c r="AG97" i="1"/>
  <c r="AN97" i="1" s="1"/>
  <c r="BA94" i="1"/>
  <c r="W30" i="1" l="1"/>
  <c r="AW94" i="1"/>
  <c r="AK30" i="1" s="1"/>
  <c r="J30" i="7"/>
  <c r="J96" i="7"/>
  <c r="J30" i="8"/>
  <c r="J96" i="8"/>
  <c r="J30" i="6"/>
  <c r="J96" i="6"/>
  <c r="W29" i="1"/>
  <c r="AV94" i="1"/>
  <c r="J96" i="2"/>
  <c r="J30" i="2"/>
  <c r="J96" i="3"/>
  <c r="J30" i="3"/>
  <c r="AG96" i="1" l="1"/>
  <c r="AN96" i="1" s="1"/>
  <c r="J39" i="3"/>
  <c r="AG95" i="1"/>
  <c r="J39" i="2"/>
  <c r="AK29" i="1"/>
  <c r="AT94" i="1"/>
  <c r="J39" i="6"/>
  <c r="AG99" i="1"/>
  <c r="AN99" i="1" s="1"/>
  <c r="J39" i="8"/>
  <c r="AG101" i="1"/>
  <c r="AN101" i="1" s="1"/>
  <c r="J39" i="7"/>
  <c r="AG100" i="1"/>
  <c r="AN100" i="1" s="1"/>
  <c r="AG94" i="1" l="1"/>
  <c r="AN95" i="1"/>
  <c r="AN94" i="1" l="1"/>
  <c r="AK26" i="1"/>
  <c r="AK35" i="1" s="1"/>
</calcChain>
</file>

<file path=xl/sharedStrings.xml><?xml version="1.0" encoding="utf-8"?>
<sst xmlns="http://schemas.openxmlformats.org/spreadsheetml/2006/main" count="21424" uniqueCount="3755">
  <si>
    <t>Export Komplet</t>
  </si>
  <si>
    <t/>
  </si>
  <si>
    <t>2.0</t>
  </si>
  <si>
    <t>False</t>
  </si>
  <si>
    <t>{84110ccb-0c49-43d3-8afd-f1e49d5df051}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</si>
  <si>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</si>
  <si>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</si>
  <si>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</si>
  <si>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</si>
  <si>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</si>
  <si>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</si>
  <si>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</si>
  <si>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1054-2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</si>
  <si>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</si>
  <si>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</si>
  <si>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Rekonštrukcia a prístavba pavilonu onkológie - Fakultná nemocnica Trenčín</t>
  </si>
  <si>
    <t>JKSO:</t>
  </si>
  <si>
    <t>KS:</t>
  </si>
  <si>
    <t>Miesto:</t>
  </si>
  <si>
    <t xml:space="preserve"> </t>
  </si>
  <si>
    <t>Dátum:</t>
  </si>
  <si>
    <t>2.1.2019</t>
  </si>
  <si>
    <t>Objednávateľ:</t>
  </si>
  <si>
    <t>IČO:</t>
  </si>
  <si>
    <t>Fakultná nemocnica Trenčín</t>
  </si>
  <si>
    <t>IČ DPH:</t>
  </si>
  <si>
    <t>Zhotoviteľ:</t>
  </si>
  <si>
    <t>Vyplň údaj</t>
  </si>
  <si>
    <t>Projektant:</t>
  </si>
  <si>
    <t>Neo Domus s.r.o. Trenčín</t>
  </si>
  <si>
    <t>True</t>
  </si>
  <si>
    <t>0,01</t>
  </si>
  <si>
    <t>Spracovateľ:</t>
  </si>
  <si>
    <t>Martinusová Katarína</t>
  </si>
  <si>
    <t>Poznámka:</t>
  </si>
  <si>
    <t>Výkaz výmer a rozpočet nie je záväzný. Každá firma ktorá vypracováva cenovú ponuku na daný projekt je povinná si skontrolovať výkaz výmer a zhotoviť vlastný rozpočet. Prípadné chýbajúce položky je povinná doplniť do svojej ponuky.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</si>
  <si>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</si>
  <si>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</si>
  <si>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</si>
  <si>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</si>
  <si>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</si>
  <si>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</si>
  <si>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</si>
  <si>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</si>
  <si>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</si>
  <si>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</si>
  <si>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</si>
  <si>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</si>
  <si>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</si>
  <si>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</si>
  <si>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</si>
  <si>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</si>
  <si>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</si>
  <si>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</si>
  <si>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</si>
  <si>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</si>
  <si>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</si>
  <si>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</si>
  <si>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</si>
  <si>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</si>
  <si>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</si>
  <si>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</si>
  <si>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</si>
  <si>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</si>
  <si>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</si>
  <si>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</si>
  <si>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</si>
  <si>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</si>
  <si>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</si>
  <si>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</si>
  <si>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</si>
  <si>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</si>
  <si>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</si>
  <si>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</si>
  <si>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</si>
  <si>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</si>
  <si>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</si>
  <si>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</si>
  <si>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</si>
  <si>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</si>
  <si>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</si>
  <si>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1</t>
  </si>
  <si>
    <t>SO 02 Prístavba pavilónu Onkológie - SIMULÁTORSiemens Somatop Confidence 64</t>
  </si>
  <si>
    <t>STA</t>
  </si>
  <si>
    <t>{ebf8b70e-7a72-4c6a-a644-36ca9b99508d}</t>
  </si>
  <si>
    <t>2</t>
  </si>
  <si>
    <t>SO 02-3 - Rekonštrukcia areálovej kanalizácie</t>
  </si>
  <si>
    <t>{2a92a6ca-1420-4b12-8d08-5aa556d24049}</t>
  </si>
  <si>
    <t>3</t>
  </si>
  <si>
    <t>SO03 Preložka VN</t>
  </si>
  <si>
    <t>{a7b726d2-b9ef-4823-b2ab-c0c7e5ab9888}</t>
  </si>
  <si>
    <t>4</t>
  </si>
  <si>
    <t>SO04 Prípojka NN</t>
  </si>
  <si>
    <t>{0714285c-a172-42dc-9716-319b75e72398}</t>
  </si>
  <si>
    <t>5</t>
  </si>
  <si>
    <t>SO05 Búracie práce</t>
  </si>
  <si>
    <t>{b582fac1-3b2a-4a98-a2e6-7b4cbd09bdc9}</t>
  </si>
  <si>
    <t>6</t>
  </si>
  <si>
    <t>SO06 Spevnené plochy</t>
  </si>
  <si>
    <t>{8f0c25c4-1802-41b3-91f0-9f616e1e4575}</t>
  </si>
  <si>
    <t>7</t>
  </si>
  <si>
    <t>SO07 Sadové úpravy</t>
  </si>
  <si>
    <t>{e4999b68-0e18-4d1c-b2cb-36b4570d9be9}</t>
  </si>
  <si>
    <t>KRYCÍ LIST ROZPOČTU</t>
  </si>
  <si>
    <t>Objekt:</t>
  </si>
  <si>
    <t>1 - SO 02 Prístavba pavilónu Onkológie - SIMULÁTORSiemens Somatop Confidence 64</t>
  </si>
  <si>
    <t>REKAPITULÁCIA ROZPOČTU</t>
  </si>
  <si>
    <t>Kód dielu - Popis</t>
  </si>
  <si>
    <t>Cena celkom [EUR]</t>
  </si>
  <si>
    <t>Náklady z rozpočtu</t>
  </si>
  <si>
    <t>-1</t>
  </si>
  <si>
    <t>HSV -  Práce a dodávky HSV</t>
  </si>
  <si>
    <t xml:space="preserve">    1 - Zemné práce</t>
  </si>
  <si>
    <t xml:space="preserve">    2 -  Zakladanie</t>
  </si>
  <si>
    <t xml:space="preserve">    3 - Zvislé a kompletné konštrukcie</t>
  </si>
  <si>
    <t xml:space="preserve">    4 - Vodorovné konštrukcie</t>
  </si>
  <si>
    <t xml:space="preserve">    6 - Úpravy povrchov, podlahy, osadenie</t>
  </si>
  <si>
    <t xml:space="preserve">    9 - 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</si>
  <si>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</si>
  <si>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</si>
  <si>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</si>
  <si>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712 - Izolácie striech</t>
  </si>
  <si>
    <t xml:space="preserve">    713 - Izolácie tepelné</t>
  </si>
  <si>
    <t xml:space="preserve">    721 - Zdravotechnika</t>
  </si>
  <si>
    <t xml:space="preserve">    735 - Ústredné kúrenie, vykurovacie telesá</t>
  </si>
  <si>
    <t xml:space="preserve">    763 - Konštrukcie - drevostavby</t>
  </si>
  <si>
    <t xml:space="preserve">    764 - Konštrukcie klampiarske</t>
  </si>
  <si>
    <t xml:space="preserve">    766 - Konštrukcie stolárske</t>
  </si>
  <si>
    <t xml:space="preserve">    767 - Konštrukcie doplnkové kovové</t>
  </si>
  <si>
    <t xml:space="preserve">    771 - Podlahy z dlaždíc</t>
  </si>
  <si>
    <t xml:space="preserve">    776 - Podlahy povlakové</t>
  </si>
  <si>
    <t xml:space="preserve">    781 - Dokončovacie práce a obklady</t>
  </si>
  <si>
    <t xml:space="preserve">    783 - Dokončovacie práce - nátery</t>
  </si>
  <si>
    <t xml:space="preserve">    784 - Dokončovacie práce - maľby</t>
  </si>
  <si>
    <t xml:space="preserve">    T20 - Interiér</t>
  </si>
  <si>
    <t>M - Práce a dodávky M</t>
  </si>
  <si>
    <t xml:space="preserve">    21-M1 -  Elektromontáže- umelé osvet., silnoprúdové zar. a rozvody</t>
  </si>
  <si>
    <t xml:space="preserve">    21-M2 -  Elektromontáže-  Slaboprúdové elektroinštalačné rozvody</t>
  </si>
  <si>
    <t xml:space="preserve">    24-M -  Montáže vzduchotechnických zariad.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</si>
  <si>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</si>
  <si>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</si>
  <si>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</si>
  <si>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</si>
  <si>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</si>
  <si>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</si>
  <si>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</si>
  <si>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</si>
  <si>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</si>
  <si>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</si>
  <si>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</si>
  <si>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</si>
  <si>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</si>
  <si>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 xml:space="preserve"> Práce a dodávky HSV</t>
  </si>
  <si>
    <t>ROZPOCET</t>
  </si>
  <si>
    <t>Zemné práce</t>
  </si>
  <si>
    <t>K</t>
  </si>
  <si>
    <t>111101101.1</t>
  </si>
  <si>
    <t xml:space="preserve">Odstránenie travín a tŕstia v hr. 200 mm , s príp. premiestnením a uložením na hromady do 50 m, pri celkovej ploche do 1000m2 </t>
  </si>
  <si>
    <t>m2</t>
  </si>
  <si>
    <t>1913506114</t>
  </si>
  <si>
    <t>122201101</t>
  </si>
  <si>
    <t>Odkopávka a prekopávka nezapažená v hornine 3, do 100 m3</t>
  </si>
  <si>
    <t>m3</t>
  </si>
  <si>
    <t>CS CENEKON 2018 02</t>
  </si>
  <si>
    <t>-1342038679</t>
  </si>
  <si>
    <t>VV</t>
  </si>
  <si>
    <t xml:space="preserve"> pre zhutený štrkový násyp ná uroveň -0,510 m</t>
  </si>
  <si>
    <t>60,0</t>
  </si>
  <si>
    <t>122201109</t>
  </si>
  <si>
    <t>Odkopávky a prekopávky nezapažené. Príplatok k cenám za lepivosť horniny 3</t>
  </si>
  <si>
    <t>2053448415</t>
  </si>
  <si>
    <t>132201101</t>
  </si>
  <si>
    <t>Výkop ryhy do šírky 600 mm v horn.3 do 100 m3</t>
  </si>
  <si>
    <t>559942494</t>
  </si>
  <si>
    <t>132201109</t>
  </si>
  <si>
    <t>Príplatok k cene za lepivosť pri hĺbení rýh šírky do 600 mm zapažených i nezapažených s urovnaním dna v hornine 3</t>
  </si>
  <si>
    <t>-515824964</t>
  </si>
  <si>
    <t>162501122</t>
  </si>
  <si>
    <t>Vodorovné premiestnenie výkopku po spevnenej ceste z horniny tr.1-4, nad 100 do 1000 m3 na vzdialenosť do 3000 m</t>
  </si>
  <si>
    <t>1317901781</t>
  </si>
  <si>
    <t>60+50</t>
  </si>
  <si>
    <t>162501123</t>
  </si>
  <si>
    <t>Vodorovné premiestnenie výkopku po spevnenej ceste z horniny tr.1-4, nad 100 do 1000 m3, príplatok k cene za každých ďalšich a začatých 1000 m</t>
  </si>
  <si>
    <t>-353866923</t>
  </si>
  <si>
    <t>8</t>
  </si>
  <si>
    <t>167101102</t>
  </si>
  <si>
    <t>Nakladanie neuľahnutého výkopku z hornín tr.1-4 nad 100 do 1000 m3</t>
  </si>
  <si>
    <t>678315419</t>
  </si>
  <si>
    <t>9</t>
  </si>
  <si>
    <t>171201202</t>
  </si>
  <si>
    <t>Uloženie sypaniny na skládky nad 100 do 1000 m3</t>
  </si>
  <si>
    <t>1353455708</t>
  </si>
  <si>
    <t>10</t>
  </si>
  <si>
    <t>171209002</t>
  </si>
  <si>
    <t>Poplatok za skladovanie - zemina a kamenivo (17 05) ostatné</t>
  </si>
  <si>
    <t>t</t>
  </si>
  <si>
    <t>-22144902</t>
  </si>
  <si>
    <t>110,0*1,7</t>
  </si>
  <si>
    <t>11</t>
  </si>
  <si>
    <t>174101001</t>
  </si>
  <si>
    <t>Zásyp sypaninou so zhutnením jám, šachiet, rýh, zárezov alebo okolo objektov do 100 m3</t>
  </si>
  <si>
    <t>104504429</t>
  </si>
  <si>
    <t>12</t>
  </si>
  <si>
    <t>M</t>
  </si>
  <si>
    <t>5834100031</t>
  </si>
  <si>
    <t>Štrk frakcie 0-63 mm</t>
  </si>
  <si>
    <t>-2106681360</t>
  </si>
  <si>
    <t xml:space="preserve"> Zakladanie</t>
  </si>
  <si>
    <t>13</t>
  </si>
  <si>
    <t>215901101</t>
  </si>
  <si>
    <t>Zhutnenie podložia z rastlej horniny 1 až 4 pod násypy, z hornina súdržných do 92 % PS a nesúdržných</t>
  </si>
  <si>
    <t>-1726147837</t>
  </si>
  <si>
    <t>14</t>
  </si>
  <si>
    <t>271573001.1</t>
  </si>
  <si>
    <t>Násyp pod základové  konštrukcie so zhutnením zo štrku fr.0-63 mm</t>
  </si>
  <si>
    <t>1338963669</t>
  </si>
  <si>
    <t>Zhutnený štrkový násyp pod podlahu hr. 200mm. Násyp sa</t>
  </si>
  <si>
    <t xml:space="preserve"> zrealizuje zo štrkrodrvy plynulej drvenej frakcie 0-63mm.</t>
  </si>
  <si>
    <t xml:space="preserve"> Zhutnenie štrkového násypu na úrovni pláne je nutné</t>
  </si>
  <si>
    <t xml:space="preserve"> zrealizovať na hodnotu Edef,2 min = 40 MPa</t>
  </si>
  <si>
    <t xml:space="preserve"> pri stupni zhutnenia Edef,2/Edef,1= &lt;2,5.</t>
  </si>
  <si>
    <t xml:space="preserve"> vrátane nákupu a dovozu štrku</t>
  </si>
  <si>
    <t>38</t>
  </si>
  <si>
    <t>15</t>
  </si>
  <si>
    <t>273321312</t>
  </si>
  <si>
    <t>Betón základových dosiek, železový (bez výstuže), tr. C 20/25</t>
  </si>
  <si>
    <t>761757019</t>
  </si>
  <si>
    <t>D01</t>
  </si>
  <si>
    <t>27,6</t>
  </si>
  <si>
    <t>16</t>
  </si>
  <si>
    <t>273351217</t>
  </si>
  <si>
    <t>Debnenie stien základových dosiek, zhotovenie-tradičné</t>
  </si>
  <si>
    <t>-1867479976</t>
  </si>
  <si>
    <t>(7,58+10,3+18,05+9,88)*0,15</t>
  </si>
  <si>
    <t>17</t>
  </si>
  <si>
    <t>273351218</t>
  </si>
  <si>
    <t>Debnenie stien základových dosiek, odstránenie-tradičné</t>
  </si>
  <si>
    <t>1797572618</t>
  </si>
  <si>
    <t>18</t>
  </si>
  <si>
    <t>273361821</t>
  </si>
  <si>
    <t>Výstuž základových dosiek z ocele 10505</t>
  </si>
  <si>
    <t>-1167684441</t>
  </si>
  <si>
    <t>výkaz výstuže v.č. ST 1001</t>
  </si>
  <si>
    <t>13,4/1000</t>
  </si>
  <si>
    <t>19</t>
  </si>
  <si>
    <t>273362021</t>
  </si>
  <si>
    <t>Výstuž základových dosiek zo zvár. sietí KARI</t>
  </si>
  <si>
    <t>1460406085</t>
  </si>
  <si>
    <t>1334,4/1000</t>
  </si>
  <si>
    <t>953990.51</t>
  </si>
  <si>
    <t>Dištančné pásy FRANK U-korb  UKS 08 , dl. 2,0 m</t>
  </si>
  <si>
    <t>ks</t>
  </si>
  <si>
    <t>-2047908767</t>
  </si>
  <si>
    <t>21</t>
  </si>
  <si>
    <t>274313612</t>
  </si>
  <si>
    <t>Betón základových pásov, prostý tr. C 20/25</t>
  </si>
  <si>
    <t>-564991272</t>
  </si>
  <si>
    <t>7,73*0,6*0,45</t>
  </si>
  <si>
    <t>9,4*0,6*0,45</t>
  </si>
  <si>
    <t>18,35*0,6*0,45</t>
  </si>
  <si>
    <t>9,43*0,6*0,45</t>
  </si>
  <si>
    <t>9,4*0,7*0,45</t>
  </si>
  <si>
    <t>9,43*0,7*0,45</t>
  </si>
  <si>
    <t>4,925*0,7*0,45</t>
  </si>
  <si>
    <t>Súčet</t>
  </si>
  <si>
    <t>22</t>
  </si>
  <si>
    <t>274271303.3</t>
  </si>
  <si>
    <t>Murivo základových pásov (m3) PREMAC 50x30x25 s betónovou výplňou C 20/25 , hr. 300 mm</t>
  </si>
  <si>
    <t>1657141561</t>
  </si>
  <si>
    <t>7,58*0,3*0,75</t>
  </si>
  <si>
    <t>10,3*0,3*0,75</t>
  </si>
  <si>
    <t>18,05*0,3*0,75</t>
  </si>
  <si>
    <t>9,88*0,3*0,75</t>
  </si>
  <si>
    <t>9,7*0,3*0,75</t>
  </si>
  <si>
    <t>9,58*0,3*0,75</t>
  </si>
  <si>
    <t>5,275*0,3*0,75</t>
  </si>
  <si>
    <t>23</t>
  </si>
  <si>
    <t>274361821.1</t>
  </si>
  <si>
    <t>Výstuž základových konštr. z ocele 10505</t>
  </si>
  <si>
    <t>1868668830</t>
  </si>
  <si>
    <t>výkaz výstuže v.č. ST 1101</t>
  </si>
  <si>
    <t>2220,2/1000</t>
  </si>
  <si>
    <t>24</t>
  </si>
  <si>
    <t>275313611</t>
  </si>
  <si>
    <t>Betón základových pätiek, prostý tr. C 16/20</t>
  </si>
  <si>
    <t>-853423048</t>
  </si>
  <si>
    <t>pre zástenu Z05.2</t>
  </si>
  <si>
    <t>1,33*0,8*1,0</t>
  </si>
  <si>
    <t>pre OK lamely Z07</t>
  </si>
  <si>
    <t>0,5*0,5*0,6*7</t>
  </si>
  <si>
    <t>Zvislé a kompletné konštrukcie</t>
  </si>
  <si>
    <t>25</t>
  </si>
  <si>
    <t>311234560</t>
  </si>
  <si>
    <t>Murivo nosné (m3) z tehál pálených POROTHERM 30 Profi P 10 brúsených na pero a drážku, na maltu POROTHERM Profi (300x250x249)</t>
  </si>
  <si>
    <t>920022502</t>
  </si>
  <si>
    <t>obv.</t>
  </si>
  <si>
    <t>(7,7+10,3+18,05+10,118)*0,3*3,5</t>
  </si>
  <si>
    <t>-1,0*1,94*0,3</t>
  </si>
  <si>
    <t>-2,8*0,79*0,3</t>
  </si>
  <si>
    <t>-0,75*1,94*0,3</t>
  </si>
  <si>
    <t>-1,5*1,94*0,3</t>
  </si>
  <si>
    <t>-1,85*2,84*0,3</t>
  </si>
  <si>
    <t>-2,4*1,94*0,3*2</t>
  </si>
  <si>
    <t>atika</t>
  </si>
  <si>
    <t>(7,7+10,3+18,05+10,118)*0,3*0,5</t>
  </si>
  <si>
    <t>26</t>
  </si>
  <si>
    <t>311231512</t>
  </si>
  <si>
    <t>Murivo akustické (m3) z tehál pálených POROTHERM 25 AKU MK P 20, na maltu POROTHERM MM 50 (250x250x238)</t>
  </si>
  <si>
    <t>-890535362</t>
  </si>
  <si>
    <t>5,3*0,25*3,56</t>
  </si>
  <si>
    <t>-1,0*2,15*0,25</t>
  </si>
  <si>
    <t>-0,9*2,15*0,25</t>
  </si>
  <si>
    <t>-1,15*1,05*0,25</t>
  </si>
  <si>
    <t>3,7*0,25*3,56</t>
  </si>
  <si>
    <t>-1,75*2,15*0,25</t>
  </si>
  <si>
    <t>-0,8*2,15*0,25</t>
  </si>
  <si>
    <t>4,7*0,25*3,56</t>
  </si>
  <si>
    <t>-2,0*2,05*0,25</t>
  </si>
  <si>
    <t>27</t>
  </si>
  <si>
    <t>317162102</t>
  </si>
  <si>
    <t>Keramický predpätý preklad POROTHERM KPP, šírky 120 mm, výšky 65 mm, dĺžky 1250 mm - pr5</t>
  </si>
  <si>
    <t>924338085</t>
  </si>
  <si>
    <t>28</t>
  </si>
  <si>
    <t>317162105</t>
  </si>
  <si>
    <t>Keramický predpätý preklad POROTHERM KPP, šírky 120 mm, výšky 65 mm, dĺžky 2000 mm - pr6</t>
  </si>
  <si>
    <t>-1035298498</t>
  </si>
  <si>
    <t>29</t>
  </si>
  <si>
    <t>317162131</t>
  </si>
  <si>
    <t>Keramický preklad POROTHERM 23,8, šírky 70 mm, výšky 238 mm, dĺžky 1000 mm - pr1</t>
  </si>
  <si>
    <t>401382473</t>
  </si>
  <si>
    <t>30</t>
  </si>
  <si>
    <t>317162132</t>
  </si>
  <si>
    <t>Keramický preklad POROTHERM 23,8, šírky 70 mm, výšky 238 mm, dĺžky 1250 mm - pr2</t>
  </si>
  <si>
    <t>395179314</t>
  </si>
  <si>
    <t>31</t>
  </si>
  <si>
    <t>317162133</t>
  </si>
  <si>
    <t>Keramický preklad POROTHERM 23,8, šírky 70 mm, výšky 238 mm, dĺžky 1500 mm - pr3</t>
  </si>
  <si>
    <t>-1741809043</t>
  </si>
  <si>
    <t>32</t>
  </si>
  <si>
    <t>317162135</t>
  </si>
  <si>
    <t>Keramický preklad POROTHERM 23,8, šírky 70 mm, výšky 238 mm, dĺžky 2000 mm - pr4</t>
  </si>
  <si>
    <t>-1541832638</t>
  </si>
  <si>
    <t>33</t>
  </si>
  <si>
    <t>331321315</t>
  </si>
  <si>
    <t>Betón stĺpov a pilierov hranatých, ťahadiel, rámových stojok, vzpier, železový (bez výstuže) tr. C 20/25</t>
  </si>
  <si>
    <t>CS CENEKON 2019 01</t>
  </si>
  <si>
    <t>1494837270</t>
  </si>
  <si>
    <t>34</t>
  </si>
  <si>
    <t>331351101</t>
  </si>
  <si>
    <t>Debnenie hranatých stĺpov prierezu pravouhlého štvoruholníka výšky do 4 m, zhotovenie-dielce</t>
  </si>
  <si>
    <t>-1968684630</t>
  </si>
  <si>
    <t>S01</t>
  </si>
  <si>
    <t>(2*(0,65+0,25))*3,34</t>
  </si>
  <si>
    <t>S02</t>
  </si>
  <si>
    <t>(2*(0,65+0,25))*3,4</t>
  </si>
  <si>
    <t>S03</t>
  </si>
  <si>
    <t>(2*(0,4+0,25))*3,4</t>
  </si>
  <si>
    <t>35</t>
  </si>
  <si>
    <t>331351102</t>
  </si>
  <si>
    <t>Debnenie hranatých stĺpov prierezu pravouhlého štvoruholníka výšky do 4 m, odstránenie-dielce</t>
  </si>
  <si>
    <t>2063794026</t>
  </si>
  <si>
    <t>36</t>
  </si>
  <si>
    <t>331361821</t>
  </si>
  <si>
    <t>Výstuž stĺpov, pilierov, stojok hranatých z bet. ocele 10505</t>
  </si>
  <si>
    <t>-1230505021</t>
  </si>
  <si>
    <t>výkaz výstuže v.č. ST 1104</t>
  </si>
  <si>
    <t>315,5/1000</t>
  </si>
  <si>
    <t>37</t>
  </si>
  <si>
    <t>342242031.1</t>
  </si>
  <si>
    <t>Priečky z tehál pálených POROTHERM  Profi , na maltu POROTHERM Profi  hr. 100 mm</t>
  </si>
  <si>
    <t>937393128</t>
  </si>
  <si>
    <t>4,15*3,81</t>
  </si>
  <si>
    <t>-0,8*2,15</t>
  </si>
  <si>
    <t>-0,9*2,15</t>
  </si>
  <si>
    <t>(3,149+1,75)*3,81</t>
  </si>
  <si>
    <t>(4,7+4,7)*3,81</t>
  </si>
  <si>
    <t>-0,9*2,15*2</t>
  </si>
  <si>
    <t>-1,0*2,15*3</t>
  </si>
  <si>
    <t>2,0*3,81</t>
  </si>
  <si>
    <t>-0,8*2,15*2</t>
  </si>
  <si>
    <t>(3,976+1,2+0,5)*3,81</t>
  </si>
  <si>
    <t>-1,2*2,75</t>
  </si>
  <si>
    <t>342242032.1</t>
  </si>
  <si>
    <t>Priečky z tehál pálených POROTHERM  Profi , na maltu POROTHERM Profi  hr. 150 mm</t>
  </si>
  <si>
    <t>860989149</t>
  </si>
  <si>
    <t>2,8*3,81</t>
  </si>
  <si>
    <t>(3,1+4,375+2,45+1,5*2)*3,81</t>
  </si>
  <si>
    <t>-1,75*2,15</t>
  </si>
  <si>
    <t>(4,6+3,4+1,8+1,35)*3,81</t>
  </si>
  <si>
    <t>3,1*3,81</t>
  </si>
  <si>
    <t>39</t>
  </si>
  <si>
    <t>342242082</t>
  </si>
  <si>
    <t>Akustické priečky z tehál pálených POROTHERM 17,5 AKU P 15, na maltu POROTHERM MM 50 (175x375x238)</t>
  </si>
  <si>
    <t>871238308</t>
  </si>
  <si>
    <t>2,95*3,81</t>
  </si>
  <si>
    <t>Vodorovné konštrukcie</t>
  </si>
  <si>
    <t>40</t>
  </si>
  <si>
    <t>411321314</t>
  </si>
  <si>
    <t>Betón stropov doskových a trámových,  železový tr. C 20/25</t>
  </si>
  <si>
    <t>-908618384</t>
  </si>
  <si>
    <t>D11</t>
  </si>
  <si>
    <t>30,5</t>
  </si>
  <si>
    <t>41</t>
  </si>
  <si>
    <t>411351101</t>
  </si>
  <si>
    <t>Debnenie stropov doskových zhotovenie-dielce</t>
  </si>
  <si>
    <t>-1747841983</t>
  </si>
  <si>
    <t>30,5/0,18</t>
  </si>
  <si>
    <t>42</t>
  </si>
  <si>
    <t>411351102</t>
  </si>
  <si>
    <t>Debnenie stropov doskových odstránenie-dielce</t>
  </si>
  <si>
    <t>-1446023495</t>
  </si>
  <si>
    <t>43</t>
  </si>
  <si>
    <t>411354171</t>
  </si>
  <si>
    <t>Podporná konštrukcia stropov výšky do 4 m pre zaťaženie do 5 kPa zhotovenie</t>
  </si>
  <si>
    <t>CS Cenekon 2016 01</t>
  </si>
  <si>
    <t>727335009</t>
  </si>
  <si>
    <t>44</t>
  </si>
  <si>
    <t>411354172</t>
  </si>
  <si>
    <t>Podporná konštrukcia stropov výšky do 4 m pre zaťaženie do 5 kPa odstránenie</t>
  </si>
  <si>
    <t>-423327493</t>
  </si>
  <si>
    <t>45</t>
  </si>
  <si>
    <t>411361821</t>
  </si>
  <si>
    <t>Výstuž stropov doskových, trámových, vložkových,konzolových alebo balkónových, 10505</t>
  </si>
  <si>
    <t>1805452985</t>
  </si>
  <si>
    <t>výkaz výstuže v.č. ST 1105</t>
  </si>
  <si>
    <t>2268,7/1000</t>
  </si>
  <si>
    <t>46</t>
  </si>
  <si>
    <t>953990.52</t>
  </si>
  <si>
    <t>Dištančné pásy FRANK U-korb  UKS 10 , dl. 2,0 m</t>
  </si>
  <si>
    <t>963275613</t>
  </si>
  <si>
    <t>47</t>
  </si>
  <si>
    <t>413321315.</t>
  </si>
  <si>
    <t>Betón prievlakov, železový tr. C 20/25</t>
  </si>
  <si>
    <t>-1727292023</t>
  </si>
  <si>
    <t>48</t>
  </si>
  <si>
    <t>413351107</t>
  </si>
  <si>
    <t>Debnenie prievlakov zhotovenie-dielce</t>
  </si>
  <si>
    <t>740456950</t>
  </si>
  <si>
    <t>PR01</t>
  </si>
  <si>
    <t>9,98*(0,25+0,43*2)</t>
  </si>
  <si>
    <t>PR02</t>
  </si>
  <si>
    <t>10,2*(0,25+0,43*2)</t>
  </si>
  <si>
    <t>PR03</t>
  </si>
  <si>
    <t>5,8*(0,25+0,43*2)</t>
  </si>
  <si>
    <t>49</t>
  </si>
  <si>
    <t>413351108</t>
  </si>
  <si>
    <t>Debnenie prievlakov odstránenie-dielce</t>
  </si>
  <si>
    <t>584172389</t>
  </si>
  <si>
    <t>50</t>
  </si>
  <si>
    <t>413351211</t>
  </si>
  <si>
    <t>Podporná konštrukcia prievlakov výšky do 4 m zaťaženia do 5 kPa - zhotovenie</t>
  </si>
  <si>
    <t>2070014050</t>
  </si>
  <si>
    <t>51</t>
  </si>
  <si>
    <t>413351212</t>
  </si>
  <si>
    <t>Podporná konštrukcia prievlakov výšky do 4 m zaťaženia do 5 kPa - odstránenie</t>
  </si>
  <si>
    <t>-278795373</t>
  </si>
  <si>
    <t>52</t>
  </si>
  <si>
    <t>413361821.1</t>
  </si>
  <si>
    <t>Výstuž  prievlakov, bez rozdielu tvaru a uloženia, 10505</t>
  </si>
  <si>
    <t>-981175002</t>
  </si>
  <si>
    <t>výkaz výstuže v.č. ST 1103</t>
  </si>
  <si>
    <t>382,3/1000</t>
  </si>
  <si>
    <t>53</t>
  </si>
  <si>
    <t>417321414</t>
  </si>
  <si>
    <t>Betón stužujúcich pásov a vencov železový tr. C 20/25</t>
  </si>
  <si>
    <t>-1647870588</t>
  </si>
  <si>
    <t>54</t>
  </si>
  <si>
    <t>417351115</t>
  </si>
  <si>
    <t>Debnenie bočníc stužujúcich pásov a vencov vrátane vzpier zhotovenie</t>
  </si>
  <si>
    <t>60574990</t>
  </si>
  <si>
    <t>V01</t>
  </si>
  <si>
    <t>46,2*0,49*2</t>
  </si>
  <si>
    <t>V02</t>
  </si>
  <si>
    <t>46,2*0,25*2</t>
  </si>
  <si>
    <t>55</t>
  </si>
  <si>
    <t>417351116</t>
  </si>
  <si>
    <t>Debnenie bočníc stužujúcich pásov a vencov vrátane vzpier odstránenie</t>
  </si>
  <si>
    <t>-1990185614</t>
  </si>
  <si>
    <t>56</t>
  </si>
  <si>
    <t>317321315</t>
  </si>
  <si>
    <t>Betón prekladov železový (bez výstuže) tr. C 20/25</t>
  </si>
  <si>
    <t>-1094430552</t>
  </si>
  <si>
    <t>57</t>
  </si>
  <si>
    <t>317351107</t>
  </si>
  <si>
    <t>Debnenie prekladu  vrátane podpornej konštrukcie výšky do 4 m zhotovenie</t>
  </si>
  <si>
    <t>-614153134</t>
  </si>
  <si>
    <t>P01</t>
  </si>
  <si>
    <t>3,3*(0,3+0,25*2)</t>
  </si>
  <si>
    <t>P02</t>
  </si>
  <si>
    <t>3,1*(0,25*3)</t>
  </si>
  <si>
    <t>58</t>
  </si>
  <si>
    <t>317351108</t>
  </si>
  <si>
    <t>Debnenie prekladu  vrátane podpornej konštrukcie výšky do 4 m odstránenie</t>
  </si>
  <si>
    <t>-1503747548</t>
  </si>
  <si>
    <t>59</t>
  </si>
  <si>
    <t>417361821.1</t>
  </si>
  <si>
    <t>Výstuž stužujúcich pásov , vencov a prekladov z betonárskej ocele 10505</t>
  </si>
  <si>
    <t>-1940414017</t>
  </si>
  <si>
    <t>výkaz výstuže v.č. ST 1102</t>
  </si>
  <si>
    <t>541,0/1000</t>
  </si>
  <si>
    <t>60</t>
  </si>
  <si>
    <t>417391151</t>
  </si>
  <si>
    <t>Montáž obkladu betónových konštrukcií vykonaný súčasne s betónovaním extrudovaným polystyrénom</t>
  </si>
  <si>
    <t>-771174993</t>
  </si>
  <si>
    <t>1,4/0,05</t>
  </si>
  <si>
    <t>61</t>
  </si>
  <si>
    <t>283750000700</t>
  </si>
  <si>
    <t>Doska XPS STYRODUR 2800 C hr. 50 mm</t>
  </si>
  <si>
    <t>-1996438375</t>
  </si>
  <si>
    <t>28*1,05 'Přepočítané koeficientom množstva</t>
  </si>
  <si>
    <t>Úpravy povrchov, podlahy, osadenie</t>
  </si>
  <si>
    <t>62</t>
  </si>
  <si>
    <t>6124216799</t>
  </si>
  <si>
    <t>Vnútorná omietka vnút. vápennocementová  stropov - ozn.OM</t>
  </si>
  <si>
    <t>-951956389</t>
  </si>
  <si>
    <t>63</t>
  </si>
  <si>
    <t>6124216377</t>
  </si>
  <si>
    <t>Vnútorná omietka vnút. vápennocementová  stien  - ozn.OM</t>
  </si>
  <si>
    <t>-650972359</t>
  </si>
  <si>
    <t>m.B1.01 ,02a ,02b</t>
  </si>
  <si>
    <t>(2*(9,7+7,15))*3,0</t>
  </si>
  <si>
    <t>-0,7*2,0</t>
  </si>
  <si>
    <t>-0,8*2,0*5</t>
  </si>
  <si>
    <t>-0,9*2,0*3</t>
  </si>
  <si>
    <t>-1,1*2,1</t>
  </si>
  <si>
    <t>-1,65*2,1</t>
  </si>
  <si>
    <t>-1,65*2,23</t>
  </si>
  <si>
    <t>-1,79*2,4</t>
  </si>
  <si>
    <t>m.B1.03</t>
  </si>
  <si>
    <t>7,6*3,0</t>
  </si>
  <si>
    <t>-1,65*2,1*2</t>
  </si>
  <si>
    <t>m.B1.04</t>
  </si>
  <si>
    <t>6,2*3,0</t>
  </si>
  <si>
    <t>-0,7*2,0*2</t>
  </si>
  <si>
    <t>m.B1.06</t>
  </si>
  <si>
    <t>15,1*3,0</t>
  </si>
  <si>
    <t>-0,8*2,0*2</t>
  </si>
  <si>
    <t>-1,15*1,05</t>
  </si>
  <si>
    <t>(1,15+1,05*2)*0,25</t>
  </si>
  <si>
    <t>-1,5*1,94</t>
  </si>
  <si>
    <t>(1,5+1,94*2)*0,3</t>
  </si>
  <si>
    <t>m.B1.07</t>
  </si>
  <si>
    <t>10,0*3,65</t>
  </si>
  <si>
    <t>-0,9*2,0</t>
  </si>
  <si>
    <t>m.B1.08</t>
  </si>
  <si>
    <t>14,6*3,0</t>
  </si>
  <si>
    <t>-1,0*1,94</t>
  </si>
  <si>
    <t>(1,0+1,94*2)*0,3</t>
  </si>
  <si>
    <t>m.B1.09</t>
  </si>
  <si>
    <t>9,965*3,0</t>
  </si>
  <si>
    <t>m.B1.10</t>
  </si>
  <si>
    <t>16,269*3,0</t>
  </si>
  <si>
    <t>-2,4*1,94</t>
  </si>
  <si>
    <t>(2,4+1,94*2)*0,3</t>
  </si>
  <si>
    <t>m.B1.11</t>
  </si>
  <si>
    <t>17,6*3,0</t>
  </si>
  <si>
    <t>m.B1.12</t>
  </si>
  <si>
    <t>7,9*3,0</t>
  </si>
  <si>
    <t>m.B1.13</t>
  </si>
  <si>
    <t>6,701*3,0</t>
  </si>
  <si>
    <t>m.B1.14</t>
  </si>
  <si>
    <t>5,75*3,0</t>
  </si>
  <si>
    <t>-0,8*2,0</t>
  </si>
  <si>
    <t>m.B1.15</t>
  </si>
  <si>
    <t>4,5*3,0</t>
  </si>
  <si>
    <t>m.B1.16</t>
  </si>
  <si>
    <t>m.B1.17</t>
  </si>
  <si>
    <t>64</t>
  </si>
  <si>
    <t>6124216499</t>
  </si>
  <si>
    <t>Vnútorná omietka vnút. vápennocementová  stien - vyspravenie  - ozn.OM-J</t>
  </si>
  <si>
    <t>-267554519</t>
  </si>
  <si>
    <t>m.B1.18</t>
  </si>
  <si>
    <t>(2,2+0,45*2)*3,0</t>
  </si>
  <si>
    <t>m.B1.19</t>
  </si>
  <si>
    <t>(4,45+0,4*2+2,26)*3,0</t>
  </si>
  <si>
    <t>65</t>
  </si>
  <si>
    <t>612460335.1</t>
  </si>
  <si>
    <t>Vnútorná omietka stien - na ochranu pred RTG žiareniu - HASIT Röntgenputz (podľa PD Radiačnej ochrany-1,75mm a1,8mm olova) hr. 15 mm</t>
  </si>
  <si>
    <t>-1315554611</t>
  </si>
  <si>
    <t>66</t>
  </si>
  <si>
    <t>612481119</t>
  </si>
  <si>
    <t>Potiahnutie vnútorných stien sklotextílnou mriežkou s celoplošným prilepením  , vr.lepiacej stierky</t>
  </si>
  <si>
    <t>CS CENEKON 2016 02</t>
  </si>
  <si>
    <t>-878141720</t>
  </si>
  <si>
    <t>6,16+432,403+31,83</t>
  </si>
  <si>
    <t>67</t>
  </si>
  <si>
    <t>622464236</t>
  </si>
  <si>
    <t>Vonkajšia omietka stien tenkovrstvová silikónová, škrabaná, hr. 1,5 mm</t>
  </si>
  <si>
    <t>-971119490</t>
  </si>
  <si>
    <t>39,317+190,44+2,99</t>
  </si>
  <si>
    <t>ostenia</t>
  </si>
  <si>
    <t>(1,0+1,94*2)*0,15</t>
  </si>
  <si>
    <t>(2,8+0,79*2)*0,15</t>
  </si>
  <si>
    <t>(0,75+1,94*2)*0,15</t>
  </si>
  <si>
    <t>(1,5+1,94*2)*0,15</t>
  </si>
  <si>
    <t>(1,85+2,84*2)*0,15</t>
  </si>
  <si>
    <t>(2,4+1,94*2)*0,15*2</t>
  </si>
  <si>
    <t>(2,53+2,75*2)*0,1</t>
  </si>
  <si>
    <t>(2,595+2,75*2)*0,1</t>
  </si>
  <si>
    <t>(2,065+1,786*2)*0,1*2</t>
  </si>
  <si>
    <t>(2,103+1,786*2)*0,1</t>
  </si>
  <si>
    <t>68</t>
  </si>
  <si>
    <t>6224651115</t>
  </si>
  <si>
    <t>Vonkajšia omietka stien mozaiková , vodoodpudivá - soklová</t>
  </si>
  <si>
    <t>640296473</t>
  </si>
  <si>
    <t>(14,959+7,85+10,6+18,35+10,268)*0,2</t>
  </si>
  <si>
    <t>69</t>
  </si>
  <si>
    <t>6224661200</t>
  </si>
  <si>
    <t xml:space="preserve">Príprava vonkajšieho podkladu stien , základný náter </t>
  </si>
  <si>
    <t>1823792891</t>
  </si>
  <si>
    <t>241,96+12,405</t>
  </si>
  <si>
    <t>70</t>
  </si>
  <si>
    <t>622481119</t>
  </si>
  <si>
    <t>Potiahnutie vonkajších stien, sklotextílnou mriežkou , vr.lepiacej stierky</t>
  </si>
  <si>
    <t>CS Cenekon 2013 02</t>
  </si>
  <si>
    <t>-254843239</t>
  </si>
  <si>
    <t>71</t>
  </si>
  <si>
    <t>625251336</t>
  </si>
  <si>
    <t>Kontaktný zatepľovací systém hr. 100 mm  - minerálne riešenie, skrutkovacie kotvy</t>
  </si>
  <si>
    <t>-1805623760</t>
  </si>
  <si>
    <t>pohľad severozápadný</t>
  </si>
  <si>
    <t>14,959*4,315</t>
  </si>
  <si>
    <t>-2,106*1,786</t>
  </si>
  <si>
    <t>-2,065*1,786*2</t>
  </si>
  <si>
    <t>-2,595*2,75</t>
  </si>
  <si>
    <t>-2,53*2,75</t>
  </si>
  <si>
    <t>72</t>
  </si>
  <si>
    <t>625251339</t>
  </si>
  <si>
    <t>Kontaktný zatepľovací systém hr. 150 mm  - minerálne riešenie, skrutkovacie kotvy</t>
  </si>
  <si>
    <t>1984014725</t>
  </si>
  <si>
    <t>10,6*4,6</t>
  </si>
  <si>
    <t>-hr. 200 mm</t>
  </si>
  <si>
    <t>-0,65*4,6</t>
  </si>
  <si>
    <t>Medzisúčet</t>
  </si>
  <si>
    <t>pohľad severovýchodný</t>
  </si>
  <si>
    <t>18,35*4,6</t>
  </si>
  <si>
    <t>-1,85*2,84</t>
  </si>
  <si>
    <t>-0,75*1,94</t>
  </si>
  <si>
    <t>pohľad juhozápadný</t>
  </si>
  <si>
    <t>7,85*4,6</t>
  </si>
  <si>
    <t>-2,8*0,79</t>
  </si>
  <si>
    <t>pohľad juhovýchodný</t>
  </si>
  <si>
    <t>10,268*4,6</t>
  </si>
  <si>
    <t>-2,4*1,94*2</t>
  </si>
  <si>
    <t>73</t>
  </si>
  <si>
    <t>625251342</t>
  </si>
  <si>
    <t>Kontaktný zatepľovací systém hr. 200 mm  - minerálne riešenie, skrutkovacie kotvy</t>
  </si>
  <si>
    <t>-437760507</t>
  </si>
  <si>
    <t>0,65*4,6</t>
  </si>
  <si>
    <t>74</t>
  </si>
  <si>
    <t>631312661</t>
  </si>
  <si>
    <t>Mazanina z betónu prostého (m3) tr. C 20/25 hr.nad 50 do 80 mm</t>
  </si>
  <si>
    <t>228452795</t>
  </si>
  <si>
    <t>hr. 52 mm</t>
  </si>
  <si>
    <t>skl. T1</t>
  </si>
  <si>
    <t xml:space="preserve"> (mimo základ. dosky prístroja CT SIMULÁTORA a inštal. kanálov),</t>
  </si>
  <si>
    <t>OLV, Plánovanie rádioterapie I., Boxy-kabínky</t>
  </si>
  <si>
    <t>Technická miestnosť (mimo inštalačných kanálov)</t>
  </si>
  <si>
    <t>(3,45+2,4+35,21+12,63+6,16+12,67)*0,052</t>
  </si>
  <si>
    <t>-(5,22+3,84)*0,052</t>
  </si>
  <si>
    <t>skl. T2</t>
  </si>
  <si>
    <t>(13,59+8,27+11,28+5,12+15,0+18,86)*0,052</t>
  </si>
  <si>
    <t>hr. 152 mm</t>
  </si>
  <si>
    <t xml:space="preserve"> (základ. podlahová doska prístroja CT SIMULÁTORA)</t>
  </si>
  <si>
    <t>3,84*0,152</t>
  </si>
  <si>
    <t>hr. 40 mm</t>
  </si>
  <si>
    <t>skl. T3</t>
  </si>
  <si>
    <t>(3,87+1,94+1,26+1,94+1,26)*0,04</t>
  </si>
  <si>
    <t>skl. T4</t>
  </si>
  <si>
    <t>2,7*0,04</t>
  </si>
  <si>
    <t>75</t>
  </si>
  <si>
    <t>631362021</t>
  </si>
  <si>
    <t>Výstuž mazanín z betónov (z kameniva) a z ľahkých betónov zo zváraných sietí z drôtov typu KARI</t>
  </si>
  <si>
    <t>-1142228564</t>
  </si>
  <si>
    <t>Výkaz výstuže v.č.0003</t>
  </si>
  <si>
    <t>Zvárané siete, tr. ocele B500A,</t>
  </si>
  <si>
    <t>sieťovina KH30, rozmer siete 2000x3000mm</t>
  </si>
  <si>
    <t>ø5 x ø5, oká 100/100 mm</t>
  </si>
  <si>
    <t>plocha 1 ks siete: 6,00 m2</t>
  </si>
  <si>
    <t>potrebná plocha:</t>
  </si>
  <si>
    <t>153,60m2 (nad kanalizáciou)</t>
  </si>
  <si>
    <t>spotreba celých sieti : 153,60 / (6,00/1,3) = 33 ks</t>
  </si>
  <si>
    <t>610,0/1000</t>
  </si>
  <si>
    <t>76</t>
  </si>
  <si>
    <t>632451115</t>
  </si>
  <si>
    <t xml:space="preserve">Samonivelizačná vyrovnávacia hmota  napr. SIKA FLOR LEVEL 202 25MPa  , hr. 5,0mm </t>
  </si>
  <si>
    <t>1154719074</t>
  </si>
  <si>
    <t xml:space="preserve"> (mimo  inštal. kanálov),</t>
  </si>
  <si>
    <t>3,45+2,4+35,21+12,63+6,16+12,67</t>
  </si>
  <si>
    <t>-5,22</t>
  </si>
  <si>
    <t>13,59+8,27+11,28+5,12+15,0+18,86</t>
  </si>
  <si>
    <t>77</t>
  </si>
  <si>
    <t>781440001</t>
  </si>
  <si>
    <t xml:space="preserve">Prednástrek , kontaktný mostík / na podklad zbavený nečistôt / </t>
  </si>
  <si>
    <t>-825802767</t>
  </si>
  <si>
    <t>3,87+1,94+1,26+1,94+1,26</t>
  </si>
  <si>
    <t>2,7</t>
  </si>
  <si>
    <t>78</t>
  </si>
  <si>
    <t>781445031</t>
  </si>
  <si>
    <t>Penetračný náter podkladu- regulátor nasiakavosti</t>
  </si>
  <si>
    <t>1460813714</t>
  </si>
  <si>
    <t>79</t>
  </si>
  <si>
    <t>317121119</t>
  </si>
  <si>
    <t>Montáž a dodávka  - Betónová platňa prefabr.  500x500x60mm / strecha /- ozn. bp01</t>
  </si>
  <si>
    <t>1007527352</t>
  </si>
  <si>
    <t xml:space="preserve"> Ostatné konštrukcie a práce-búranie</t>
  </si>
  <si>
    <t>80</t>
  </si>
  <si>
    <t>941941041</t>
  </si>
  <si>
    <t>Montáž lešenia ľahkého pracovného radového s podlahami šírky nad 1,00 do 1,20 m a výšky do 10 m</t>
  </si>
  <si>
    <t>-1628877364</t>
  </si>
  <si>
    <t>(8,7+10,6+20,35+10,2)*4,58</t>
  </si>
  <si>
    <t>81</t>
  </si>
  <si>
    <t>941941291</t>
  </si>
  <si>
    <t>Príplatok za prvý a každý ďalší i začatý mesiac použitia lešenia k cene -1041</t>
  </si>
  <si>
    <t>-833358084</t>
  </si>
  <si>
    <t>82</t>
  </si>
  <si>
    <t>941941841</t>
  </si>
  <si>
    <t>Demontáž lešenia ľahkého pracovného radového a s podlahami, šírky nad 1,00 do 1,20 m výšky do 10 m</t>
  </si>
  <si>
    <t>-1476242596</t>
  </si>
  <si>
    <t>83</t>
  </si>
  <si>
    <t>941955001</t>
  </si>
  <si>
    <t>Lešenie ľahké pracovné pomocné, s výškou lešeňovej podlahy do 1,20 m</t>
  </si>
  <si>
    <t>-571224504</t>
  </si>
  <si>
    <t>470,393/3,0*1,2</t>
  </si>
  <si>
    <t>84</t>
  </si>
  <si>
    <t>952901111</t>
  </si>
  <si>
    <t>Vyčistenie budov pri výške podlaží do 4m</t>
  </si>
  <si>
    <t>65119628</t>
  </si>
  <si>
    <t>85</t>
  </si>
  <si>
    <t>961043111.1</t>
  </si>
  <si>
    <t>Búranie základov  pod murivom z betónu prostého</t>
  </si>
  <si>
    <t>-113801242</t>
  </si>
  <si>
    <t>1,124*0,6*0,5</t>
  </si>
  <si>
    <t>4,5*0,6*0,5</t>
  </si>
  <si>
    <t>86</t>
  </si>
  <si>
    <t>962032231</t>
  </si>
  <si>
    <t>Búranie muriva alebo vybúranie otvorov plochy nad 4 m2 nadzákladového z tehál pálených, vápenopieskových, cementových na maltu,  -1,90500t</t>
  </si>
  <si>
    <t>-1122921180</t>
  </si>
  <si>
    <t>1,124*0,4*3,0</t>
  </si>
  <si>
    <t>4,5*0,4*3,0</t>
  </si>
  <si>
    <t>-3,0*0,4*2,75</t>
  </si>
  <si>
    <t>štít</t>
  </si>
  <si>
    <t>5,616*1,2/2*0,4</t>
  </si>
  <si>
    <t>87</t>
  </si>
  <si>
    <t>964011221.1</t>
  </si>
  <si>
    <t>Vybúranie jestv.prievlakov a vencov železobetónových</t>
  </si>
  <si>
    <t>154688421</t>
  </si>
  <si>
    <t>(5,616+4,5)*0,3*0,5</t>
  </si>
  <si>
    <t>88</t>
  </si>
  <si>
    <t>965043341.4</t>
  </si>
  <si>
    <t>Búranie jestvujúcej betónovej plochy , podlahových vrstiev</t>
  </si>
  <si>
    <t>904463849</t>
  </si>
  <si>
    <t>(16,0+38,0)*0,15</t>
  </si>
  <si>
    <t>okap. chodník</t>
  </si>
  <si>
    <t>23,0*0,1</t>
  </si>
  <si>
    <t>89</t>
  </si>
  <si>
    <t>9677228151</t>
  </si>
  <si>
    <t>Demontáž jestv. plastových zasklených stien a okna</t>
  </si>
  <si>
    <t>755665925</t>
  </si>
  <si>
    <t>2,53*2,75</t>
  </si>
  <si>
    <t>2,595*2,75</t>
  </si>
  <si>
    <t>(1,99+0,9+1,987)*3,0</t>
  </si>
  <si>
    <t>3,0*2,75</t>
  </si>
  <si>
    <t>okno</t>
  </si>
  <si>
    <t>1,485*1,786</t>
  </si>
  <si>
    <t>90</t>
  </si>
  <si>
    <t>968066790</t>
  </si>
  <si>
    <t>Prestup cez strechu  100 x 300 mm  -(drážka) pre jednotku chladenia (sh.+2,500 hh.+4,58</t>
  </si>
  <si>
    <t>739740615</t>
  </si>
  <si>
    <t>91</t>
  </si>
  <si>
    <t>971033651.1</t>
  </si>
  <si>
    <t>Vybúranie otvorov v murive tehlovom hr.do 600 mm,  -1,87500t</t>
  </si>
  <si>
    <t>-1448441366</t>
  </si>
  <si>
    <t>0,9*2,03*0,4</t>
  </si>
  <si>
    <t>1,79*2,686*0,4</t>
  </si>
  <si>
    <t>92</t>
  </si>
  <si>
    <t>9730313350</t>
  </si>
  <si>
    <t>Vysekanie kapsy z tehál plochy do 0, 25 m2, hl.do 300 mm- pre osadenie nových prekladov</t>
  </si>
  <si>
    <t>2080131313</t>
  </si>
  <si>
    <t>93</t>
  </si>
  <si>
    <t>766112826.9</t>
  </si>
  <si>
    <t>Demontáž  - oceľová strešná konštrukia s presklenými výplňami</t>
  </si>
  <si>
    <t>957571966</t>
  </si>
  <si>
    <t>94</t>
  </si>
  <si>
    <t>764351810</t>
  </si>
  <si>
    <t>Demontáž žľabov pododkvap. štvorhranných rovných, oblúkových, do 30° rš 250 a 330 mm,  -0,00347t</t>
  </si>
  <si>
    <t>m</t>
  </si>
  <si>
    <t>-1236605313</t>
  </si>
  <si>
    <t>1,1+4,6</t>
  </si>
  <si>
    <t>95</t>
  </si>
  <si>
    <t>764430840</t>
  </si>
  <si>
    <t>Demontáž oplechovania múrov a nadmuroviek rš od 330 do 500 mm,  -0,00230t</t>
  </si>
  <si>
    <t>1840103918</t>
  </si>
  <si>
    <t>15,518+10,625</t>
  </si>
  <si>
    <t>96</t>
  </si>
  <si>
    <t>764451802</t>
  </si>
  <si>
    <t>Demontáž odpadových rúr štvorcových so stranou 100 mm,  -0,00338t</t>
  </si>
  <si>
    <t>-1859669203</t>
  </si>
  <si>
    <t>4,3*2</t>
  </si>
  <si>
    <t>97</t>
  </si>
  <si>
    <t>979081111</t>
  </si>
  <si>
    <t>Odvoz sutiny a vybúraných hmôt na skládku do 1 km</t>
  </si>
  <si>
    <t>1163944936</t>
  </si>
  <si>
    <t>98</t>
  </si>
  <si>
    <t>979081121</t>
  </si>
  <si>
    <t>Odvoz sutiny a vybúraných hmôt na skládku za každý ďalší 1 km</t>
  </si>
  <si>
    <t>-381299173</t>
  </si>
  <si>
    <t>99</t>
  </si>
  <si>
    <t>979082111</t>
  </si>
  <si>
    <t>Vnútrostavenisková doprava sutiny a vybúraných hmôt do 10 m</t>
  </si>
  <si>
    <t>-772130827</t>
  </si>
  <si>
    <t>100</t>
  </si>
  <si>
    <t>979087212</t>
  </si>
  <si>
    <t>Nakladanie na dopravné prostriedky pre vodorovnú dopravu sutiny</t>
  </si>
  <si>
    <t>-1549021094</t>
  </si>
  <si>
    <t>101</t>
  </si>
  <si>
    <t>9790890129</t>
  </si>
  <si>
    <t>Poplatok za skladovanie - zmiešaný odpad</t>
  </si>
  <si>
    <t>1537314541</t>
  </si>
  <si>
    <t>102</t>
  </si>
  <si>
    <t>979081119</t>
  </si>
  <si>
    <t>Odvoz odpadu vznik. počas výstavby</t>
  </si>
  <si>
    <t>kpl</t>
  </si>
  <si>
    <t>1860665538</t>
  </si>
  <si>
    <t>Presun hmôt HSV</t>
  </si>
  <si>
    <t>103</t>
  </si>
  <si>
    <t>998011001</t>
  </si>
  <si>
    <t>Presun hmôt pre budovy  (801, 803, 812), zvislá konštr. z tehál, tvárnic, z kovu výšky do 6 m</t>
  </si>
  <si>
    <t>2019774953</t>
  </si>
  <si>
    <t>PSV</t>
  </si>
  <si>
    <t>Práce a dodávky PSV</t>
  </si>
  <si>
    <t>711</t>
  </si>
  <si>
    <t>Izolácie proti vode a vlhkosti</t>
  </si>
  <si>
    <t>104</t>
  </si>
  <si>
    <t>7114710549</t>
  </si>
  <si>
    <t>Zhotovenie izolácie proti tlakovej vode PVC fóliou  na vodorovnej ploche - prepojenie hydroizolácie jest. a navrhovanej</t>
  </si>
  <si>
    <t>1590901421</t>
  </si>
  <si>
    <t>27,6/0,15</t>
  </si>
  <si>
    <t>105</t>
  </si>
  <si>
    <t>2833000209</t>
  </si>
  <si>
    <t>Izol.základov proti vlhkosti, tlak.vode, radonu, hydroizolačná fólia hr.1,00 mm</t>
  </si>
  <si>
    <t>-418211250</t>
  </si>
  <si>
    <t>184,0*1,15</t>
  </si>
  <si>
    <t>106</t>
  </si>
  <si>
    <t>289971211</t>
  </si>
  <si>
    <t xml:space="preserve">Zhotovenie vrstvy z geotextílie na upravenom povrchu v sklone do 1 : 5 , šírky od 0 do 3 m </t>
  </si>
  <si>
    <t>-270758382</t>
  </si>
  <si>
    <t>vrstva 2x</t>
  </si>
  <si>
    <t>27,6/0,15*2</t>
  </si>
  <si>
    <t>107</t>
  </si>
  <si>
    <t>6936651300</t>
  </si>
  <si>
    <t>Geotextília netkaná polypropylénová Tatratex PP   300</t>
  </si>
  <si>
    <t>-924803958</t>
  </si>
  <si>
    <t>368,0*1,15</t>
  </si>
  <si>
    <t>108</t>
  </si>
  <si>
    <t>78144501</t>
  </si>
  <si>
    <t>Hydroizolačný náter Ardex pod keramický obklad - ozn. HN</t>
  </si>
  <si>
    <t>-104446301</t>
  </si>
  <si>
    <t>6,701*2,2</t>
  </si>
  <si>
    <t>109</t>
  </si>
  <si>
    <t>78144502</t>
  </si>
  <si>
    <t>Hydroizolačný náter Ardex 8+9,  pod keramickú dlažbu , vr. tesniacej pásky  - styk podlahy so stenou - HN</t>
  </si>
  <si>
    <t>-234636726</t>
  </si>
  <si>
    <t>110</t>
  </si>
  <si>
    <t>998711201</t>
  </si>
  <si>
    <t>Presun hmôt pre izoláciu proti vode v objektoch výšky do 6 m</t>
  </si>
  <si>
    <t>%</t>
  </si>
  <si>
    <t>-615231436</t>
  </si>
  <si>
    <t>712</t>
  </si>
  <si>
    <t>Izolácie striech</t>
  </si>
  <si>
    <t>111</t>
  </si>
  <si>
    <t>712331101</t>
  </si>
  <si>
    <t>Zhotovenie povlak. krytiny striech plochých do 10° pásmi na sucho AIP, NAIP alebo tkaniny</t>
  </si>
  <si>
    <t>39832541</t>
  </si>
  <si>
    <t>skl.STR1</t>
  </si>
  <si>
    <t>9,7*17,45</t>
  </si>
  <si>
    <t>48,0*(0,5+0,5)</t>
  </si>
  <si>
    <t>112</t>
  </si>
  <si>
    <t>283220002100</t>
  </si>
  <si>
    <t>Hydroizolačná fólia PVC-P FATRAFOL 810, hr. 1,5 mm, š. 1,3 m, izolácia plochých striech</t>
  </si>
  <si>
    <t>CS CENEKON 2018 01</t>
  </si>
  <si>
    <t>1612283165</t>
  </si>
  <si>
    <t>217,265*1,15</t>
  </si>
  <si>
    <t>113</t>
  </si>
  <si>
    <t>693603992</t>
  </si>
  <si>
    <t>114</t>
  </si>
  <si>
    <t>-48661341</t>
  </si>
  <si>
    <t>169,265*1,15</t>
  </si>
  <si>
    <t>704</t>
  </si>
  <si>
    <t>703399489</t>
  </si>
  <si>
    <t>705</t>
  </si>
  <si>
    <t>693110001101</t>
  </si>
  <si>
    <t>Geotextília polypropylénová Tatratex GTX N PP 200</t>
  </si>
  <si>
    <t>338047525</t>
  </si>
  <si>
    <t>115</t>
  </si>
  <si>
    <t>712331115</t>
  </si>
  <si>
    <t>Zhotovenie povlak. krytiny striech plochých do 10° bodovým prilepením AIP, NAIP alebo tkaniny, so zvareným spojom</t>
  </si>
  <si>
    <t>939831220</t>
  </si>
  <si>
    <t>116</t>
  </si>
  <si>
    <t>62852711101</t>
  </si>
  <si>
    <t>Asfaltované parotesné pásy a izolácie proti radónu s AL vložkou</t>
  </si>
  <si>
    <t>1203584438</t>
  </si>
  <si>
    <t>706</t>
  </si>
  <si>
    <t>631571010</t>
  </si>
  <si>
    <t>Násyp z kameniva fr. 16-32 mm , na plochých strechách vodorovný alebo v spáde, s utlačením  urovnaním povrchu</t>
  </si>
  <si>
    <t>-1680183304</t>
  </si>
  <si>
    <t>9,7*17,45*0,05</t>
  </si>
  <si>
    <t>117</t>
  </si>
  <si>
    <t>998712201</t>
  </si>
  <si>
    <t>Presun hmôt pre izoláciu povlakovej krytiny v objektoch výšky do 6 m</t>
  </si>
  <si>
    <t>403956911</t>
  </si>
  <si>
    <t>713</t>
  </si>
  <si>
    <t>Izolácie tepelné</t>
  </si>
  <si>
    <t>118</t>
  </si>
  <si>
    <t>713122111</t>
  </si>
  <si>
    <t>Montáž tepelnej izolácie podláh polystyrénom, kladeným voľne v jednej vrstve</t>
  </si>
  <si>
    <t>1974613922</t>
  </si>
  <si>
    <t>-(5,22+3,84)</t>
  </si>
  <si>
    <t>119</t>
  </si>
  <si>
    <t>283750003800</t>
  </si>
  <si>
    <t>Doska XPS STYRODUR 5000 CS hr. 100 mm, pre extrémne zaťaženie</t>
  </si>
  <si>
    <t>1987425228</t>
  </si>
  <si>
    <t>148,55*1,02 'Přepočítané koeficientom množstva</t>
  </si>
  <si>
    <t>120</t>
  </si>
  <si>
    <t>713132121.</t>
  </si>
  <si>
    <t>Montáž tepelnej izolácie doskami -vonk. strany základov +sokel</t>
  </si>
  <si>
    <t>-1216435221</t>
  </si>
  <si>
    <t>(7,85+10,6+18,35+10,268)*1,1</t>
  </si>
  <si>
    <t>121</t>
  </si>
  <si>
    <t>283750001201</t>
  </si>
  <si>
    <t>Doska XPS - hr. 150 mm, zateplenie soklov, suterénov</t>
  </si>
  <si>
    <t>-1323332348</t>
  </si>
  <si>
    <t>51,775*1,02</t>
  </si>
  <si>
    <t>122</t>
  </si>
  <si>
    <t>713132121.0</t>
  </si>
  <si>
    <t>Montáž tepelnej izolácie doskami celoploš.prilepením - vnút.+vrch. strany atiky</t>
  </si>
  <si>
    <t>-416890539</t>
  </si>
  <si>
    <t>123</t>
  </si>
  <si>
    <t>-590014874</t>
  </si>
  <si>
    <t>48,0*1,02</t>
  </si>
  <si>
    <t>124</t>
  </si>
  <si>
    <t>713132134</t>
  </si>
  <si>
    <t>Montáž tepelnej izolácie stien polystyrénom, vložením voľne v jednej vrstve-dilatácia</t>
  </si>
  <si>
    <t>CS CENEKON 2017 01</t>
  </si>
  <si>
    <t>-1947363270</t>
  </si>
  <si>
    <t>0,6*1,51*2</t>
  </si>
  <si>
    <t>0,7*1,51</t>
  </si>
  <si>
    <t>125</t>
  </si>
  <si>
    <t>283750000404</t>
  </si>
  <si>
    <t>Doska XPS hr. 20 mm</t>
  </si>
  <si>
    <t>-1711886571</t>
  </si>
  <si>
    <t>2,869*1,02</t>
  </si>
  <si>
    <t>126</t>
  </si>
  <si>
    <t>713132145</t>
  </si>
  <si>
    <t>Montáž tepelnej izolácie stľpa polystyrénom, vložením voľne v jednej vrstve</t>
  </si>
  <si>
    <t>1079939809</t>
  </si>
  <si>
    <t>0,65*4,4</t>
  </si>
  <si>
    <t>127</t>
  </si>
  <si>
    <t>-261499156</t>
  </si>
  <si>
    <t>2,86*1,05</t>
  </si>
  <si>
    <t>128</t>
  </si>
  <si>
    <t>713141250</t>
  </si>
  <si>
    <t>Montáž tepelnej izolácie striech plochých do 10° minerálnou vlnou, dvojvrstvová kladenými voľne</t>
  </si>
  <si>
    <t>1251725006</t>
  </si>
  <si>
    <t>129</t>
  </si>
  <si>
    <t>63141505201</t>
  </si>
  <si>
    <t>Minerálna izolácia - hr. 30 mm</t>
  </si>
  <si>
    <t>-1980637392</t>
  </si>
  <si>
    <t>169,265*2*1,02</t>
  </si>
  <si>
    <t>130</t>
  </si>
  <si>
    <t>713142131</t>
  </si>
  <si>
    <t xml:space="preserve">Montáž tepelnej izolácie striech plochých do 10° polystyrénom, jednovrstvová </t>
  </si>
  <si>
    <t>-1387838613</t>
  </si>
  <si>
    <t>131</t>
  </si>
  <si>
    <t>2837653427</t>
  </si>
  <si>
    <t>EPS 100S penový polystyrén hrúbka 200 mm</t>
  </si>
  <si>
    <t>565896944</t>
  </si>
  <si>
    <t>169,265*1,02</t>
  </si>
  <si>
    <t>132</t>
  </si>
  <si>
    <t>713142151.1</t>
  </si>
  <si>
    <t>Montáž tepelnej izolácie doskami striech, jednovrstvová kladenie prilepením</t>
  </si>
  <si>
    <t>62261803</t>
  </si>
  <si>
    <t>133</t>
  </si>
  <si>
    <t>2837653501</t>
  </si>
  <si>
    <t xml:space="preserve">EPS spádová doska  spádový penový polystyrén 100S  </t>
  </si>
  <si>
    <t>1325107543</t>
  </si>
  <si>
    <t>169,265*0,153/2*1,02</t>
  </si>
  <si>
    <t>134</t>
  </si>
  <si>
    <t>998713201</t>
  </si>
  <si>
    <t>Presun hmôt pre izolácie tepelné v objektoch výšky do 6 m</t>
  </si>
  <si>
    <t>-140724823</t>
  </si>
  <si>
    <t>721</t>
  </si>
  <si>
    <t>Zdravotechnika</t>
  </si>
  <si>
    <t>135</t>
  </si>
  <si>
    <t>132201102</t>
  </si>
  <si>
    <t>Hľbenie rýh do šírky 600 mm v hornine 3 nad 100 m3</t>
  </si>
  <si>
    <t>236817624</t>
  </si>
  <si>
    <t>136</t>
  </si>
  <si>
    <t>132201109.1</t>
  </si>
  <si>
    <t>Príplatok k cene za lepivosť horniny</t>
  </si>
  <si>
    <t>1000107129</t>
  </si>
  <si>
    <t>137</t>
  </si>
  <si>
    <t>162501102.1</t>
  </si>
  <si>
    <t>Vodorovné premiestnenie výkopku po spevnenej ceste z horniny tr.1-4, do 100 m3 na vzdialenosť do 3000 m</t>
  </si>
  <si>
    <t>1316376528</t>
  </si>
  <si>
    <t>138</t>
  </si>
  <si>
    <t>167101102.1</t>
  </si>
  <si>
    <t>Nakladanie neuľahnutého výkopku z hornín 1 až 4 nad 100 m3</t>
  </si>
  <si>
    <t>567534967</t>
  </si>
  <si>
    <t>139</t>
  </si>
  <si>
    <t>171201201.1</t>
  </si>
  <si>
    <t>Uloženie sypaniny na skládky do 100 m3</t>
  </si>
  <si>
    <t>-878041293</t>
  </si>
  <si>
    <t>140</t>
  </si>
  <si>
    <t>1712012z</t>
  </si>
  <si>
    <t>Poplatok na skládke - zemina</t>
  </si>
  <si>
    <t>-1632228748</t>
  </si>
  <si>
    <t>141</t>
  </si>
  <si>
    <t>174101001.1</t>
  </si>
  <si>
    <t>Zásyp sypaninou so zhutnením do 100 m3</t>
  </si>
  <si>
    <t>-349287061</t>
  </si>
  <si>
    <t>142</t>
  </si>
  <si>
    <t>5833725700</t>
  </si>
  <si>
    <t>Štrkopiesok 0-63 N</t>
  </si>
  <si>
    <t>-77070185</t>
  </si>
  <si>
    <t>143</t>
  </si>
  <si>
    <t>175101101</t>
  </si>
  <si>
    <t>Obsyp potrubia sypaninou z vhodných hornín 1 až 4 bez prehodenia sypaniny</t>
  </si>
  <si>
    <t>951164522</t>
  </si>
  <si>
    <t>144</t>
  </si>
  <si>
    <t>5833117000</t>
  </si>
  <si>
    <t>Kamenivo ťažené drobné 0-4 N</t>
  </si>
  <si>
    <t>1656952182</t>
  </si>
  <si>
    <t>145</t>
  </si>
  <si>
    <t>451572111</t>
  </si>
  <si>
    <t>Lôžko pod potrubie, stoky a drobné objekty, v otvorenom výkope z kameniva drobného ťaženého 0-4 mm</t>
  </si>
  <si>
    <t>-109846687</t>
  </si>
  <si>
    <t>146</t>
  </si>
  <si>
    <t>871383120</t>
  </si>
  <si>
    <t>Montáž kan.potrubia z rúr do DN 150 mm vrátane montáže a dodávky tvaroviek</t>
  </si>
  <si>
    <t>-1632775417</t>
  </si>
  <si>
    <t>147</t>
  </si>
  <si>
    <t>2861100500</t>
  </si>
  <si>
    <t>Kanalizačné rúry PVC 110x 3.0</t>
  </si>
  <si>
    <t>-1735886993</t>
  </si>
  <si>
    <t>148</t>
  </si>
  <si>
    <t>2861101000</t>
  </si>
  <si>
    <t>Kanalizačné rúry PVC 125x 3.1</t>
  </si>
  <si>
    <t>-200990128</t>
  </si>
  <si>
    <t>149</t>
  </si>
  <si>
    <t>2861101000.1</t>
  </si>
  <si>
    <t>Kanalizačné rúry PVC 160 x 4,0</t>
  </si>
  <si>
    <t>568143661</t>
  </si>
  <si>
    <t>150</t>
  </si>
  <si>
    <t>892311000</t>
  </si>
  <si>
    <t>Šachta plastová DN 400</t>
  </si>
  <si>
    <t>-1801260397</t>
  </si>
  <si>
    <t>151</t>
  </si>
  <si>
    <t>892311000.1</t>
  </si>
  <si>
    <t>Šachta plastová DN 600</t>
  </si>
  <si>
    <t>-1814218444</t>
  </si>
  <si>
    <t>152</t>
  </si>
  <si>
    <t>892311000.2</t>
  </si>
  <si>
    <t>Skúška tesnosti kanalizácie do DN 150</t>
  </si>
  <si>
    <t>1952534598</t>
  </si>
  <si>
    <t>153</t>
  </si>
  <si>
    <t>941955004</t>
  </si>
  <si>
    <t>Lešenie ľahké pojazdné</t>
  </si>
  <si>
    <t>Sk</t>
  </si>
  <si>
    <t>1681193181</t>
  </si>
  <si>
    <t>154</t>
  </si>
  <si>
    <t>998014011</t>
  </si>
  <si>
    <t>Presun hmôt pre objekty 801-812,zvislá konštr.mont.,obv.plášť iný ako z tehál,jednoposch.</t>
  </si>
  <si>
    <t>1408836053</t>
  </si>
  <si>
    <t>155</t>
  </si>
  <si>
    <t>713482111</t>
  </si>
  <si>
    <t>Montáž trubíc z PE</t>
  </si>
  <si>
    <t>604747129</t>
  </si>
  <si>
    <t>156</t>
  </si>
  <si>
    <t>713482121</t>
  </si>
  <si>
    <t>Armaflex izolácia AF-1-018 hrúbka 9,0 mm</t>
  </si>
  <si>
    <t>335643113</t>
  </si>
  <si>
    <t>157</t>
  </si>
  <si>
    <t>2837721060</t>
  </si>
  <si>
    <t>Armaflex izolácia AF-2  hrúbka 20,0 mm</t>
  </si>
  <si>
    <t>-1870988487</t>
  </si>
  <si>
    <t>158</t>
  </si>
  <si>
    <t>721171109</t>
  </si>
  <si>
    <t>Potrubie z PP DN110, odpadové</t>
  </si>
  <si>
    <t>-455325873</t>
  </si>
  <si>
    <t>159</t>
  </si>
  <si>
    <t>721171109.1</t>
  </si>
  <si>
    <t>Potrubie z PP DN75, odpadové</t>
  </si>
  <si>
    <t>1458137378</t>
  </si>
  <si>
    <t>160</t>
  </si>
  <si>
    <t>721173205</t>
  </si>
  <si>
    <t>Potrubie z PP DN40, odovod kondenzátu</t>
  </si>
  <si>
    <t>566765260</t>
  </si>
  <si>
    <t>161</t>
  </si>
  <si>
    <t>721173206</t>
  </si>
  <si>
    <t>Potrubie z PP DN50, pripájacie</t>
  </si>
  <si>
    <t>14318960</t>
  </si>
  <si>
    <t>162</t>
  </si>
  <si>
    <t>721194104</t>
  </si>
  <si>
    <t>Zriadenie prípojok na potrubí vyvedenie a upevnenie odpadových výpustiek D 40x1,8</t>
  </si>
  <si>
    <t>-802036378</t>
  </si>
  <si>
    <t>163</t>
  </si>
  <si>
    <t>721194105</t>
  </si>
  <si>
    <t>Zriadenie prípojok na potrubí vyvedenie a upevnenie odpadových výpustiek D 50x1,8</t>
  </si>
  <si>
    <t>281206859</t>
  </si>
  <si>
    <t>164</t>
  </si>
  <si>
    <t>721194109</t>
  </si>
  <si>
    <t>Zriadenie prípojok na potrubí vyvedenie a upevnenie odpadových výpustiek D 110x2,3</t>
  </si>
  <si>
    <t>-1617062869</t>
  </si>
  <si>
    <t>165</t>
  </si>
  <si>
    <t>721274102</t>
  </si>
  <si>
    <t>Sifón  HL 21  D+M</t>
  </si>
  <si>
    <t>-1632309797</t>
  </si>
  <si>
    <t>166</t>
  </si>
  <si>
    <t>721274102.1</t>
  </si>
  <si>
    <t>Kondenzačný sifón HL 136N-40  D+M</t>
  </si>
  <si>
    <t>-719080984</t>
  </si>
  <si>
    <t>167</t>
  </si>
  <si>
    <t>Pol9</t>
  </si>
  <si>
    <t>Privzdušňovací ventil HL900N, DN75</t>
  </si>
  <si>
    <t>585870566</t>
  </si>
  <si>
    <t>168</t>
  </si>
  <si>
    <t>Pol10</t>
  </si>
  <si>
    <t>Strešný vtok HL 62 , DN110</t>
  </si>
  <si>
    <t>-545556130</t>
  </si>
  <si>
    <t>169</t>
  </si>
  <si>
    <t>Pol11</t>
  </si>
  <si>
    <t>Podomietkový zápachový uzáver HL404</t>
  </si>
  <si>
    <t>-410499752</t>
  </si>
  <si>
    <t>170</t>
  </si>
  <si>
    <t>Pol12</t>
  </si>
  <si>
    <t>Podlahová vpusť HL510NPr, DN50</t>
  </si>
  <si>
    <t>980614857</t>
  </si>
  <si>
    <t>171</t>
  </si>
  <si>
    <t>Pol13</t>
  </si>
  <si>
    <t>Čistiaca tvarovka DN75</t>
  </si>
  <si>
    <t>1540888046</t>
  </si>
  <si>
    <t>172</t>
  </si>
  <si>
    <t>Pol14</t>
  </si>
  <si>
    <t>Čistiaca tvarovka DN110</t>
  </si>
  <si>
    <t>1011347405</t>
  </si>
  <si>
    <t>173</t>
  </si>
  <si>
    <t>721274102.2</t>
  </si>
  <si>
    <t>Revízne dvierka 150x300mm</t>
  </si>
  <si>
    <t>2104761914</t>
  </si>
  <si>
    <t>174</t>
  </si>
  <si>
    <t>721274102.3</t>
  </si>
  <si>
    <t>Ventilačná hlavica strešná -  DN 100  HL 810  D+M</t>
  </si>
  <si>
    <t>-124298154</t>
  </si>
  <si>
    <t>175</t>
  </si>
  <si>
    <t>721290111</t>
  </si>
  <si>
    <t>Ostatné - skúška tesnosti kanalizácie v objektoch vodou do DN 125</t>
  </si>
  <si>
    <t>447550894</t>
  </si>
  <si>
    <t>176</t>
  </si>
  <si>
    <t>998721201</t>
  </si>
  <si>
    <t>Presun hmôt pre vnútornú kanalizáciu v objektoch výšky do 6 m</t>
  </si>
  <si>
    <t>235663058</t>
  </si>
  <si>
    <t>177</t>
  </si>
  <si>
    <t>722172220</t>
  </si>
  <si>
    <t>Potrubie z rúr Plastohliník DN 15</t>
  </si>
  <si>
    <t>-2112732391</t>
  </si>
  <si>
    <t>178</t>
  </si>
  <si>
    <t>722172222</t>
  </si>
  <si>
    <t>Potrubie z rúr  Plastohliník DN 20</t>
  </si>
  <si>
    <t>-1008342054</t>
  </si>
  <si>
    <t>179</t>
  </si>
  <si>
    <t>722172222.1</t>
  </si>
  <si>
    <t>Potrubie z rúr  Plastohliník DN 25</t>
  </si>
  <si>
    <t>-2117754236</t>
  </si>
  <si>
    <t>180</t>
  </si>
  <si>
    <t>Pol15</t>
  </si>
  <si>
    <t>Potrubie z oceľ.rúr pozink. závitových bezšvík.bežných-425715 DN 32 D+M</t>
  </si>
  <si>
    <t>770160762</t>
  </si>
  <si>
    <t>181</t>
  </si>
  <si>
    <t>722190401</t>
  </si>
  <si>
    <t>Vyvedenie a upevnenie výpustiek   DN 15 pre WC</t>
  </si>
  <si>
    <t>-791699764</t>
  </si>
  <si>
    <t>182</t>
  </si>
  <si>
    <t>722220111</t>
  </si>
  <si>
    <t>Montáž armatúr závitových s jedným závitom  násteniek pre výtokový ventil G 1/2</t>
  </si>
  <si>
    <t>-1306209106</t>
  </si>
  <si>
    <t>183</t>
  </si>
  <si>
    <t>722220121</t>
  </si>
  <si>
    <t>Montáž armatúr závitových s jedným závitom  násteniek pre batériu G 1/2</t>
  </si>
  <si>
    <t>1479882076</t>
  </si>
  <si>
    <t>184</t>
  </si>
  <si>
    <t>722239101</t>
  </si>
  <si>
    <t>Montáž vodovodných armatúr s dvoma závitmi ostatné typy G 1/2, 1</t>
  </si>
  <si>
    <t>1284837633</t>
  </si>
  <si>
    <t>185</t>
  </si>
  <si>
    <t>551108353</t>
  </si>
  <si>
    <t>Guľový uzáver - voda IMT 1/2" FF</t>
  </si>
  <si>
    <t>-732105555</t>
  </si>
  <si>
    <t>186</t>
  </si>
  <si>
    <t>551108353.1</t>
  </si>
  <si>
    <t>Guľový uzáver - voda IMT 1" FF</t>
  </si>
  <si>
    <t>727464039</t>
  </si>
  <si>
    <t>187</t>
  </si>
  <si>
    <t>551108353.2</t>
  </si>
  <si>
    <t>Guľový uzáver - voda IMT 3/4" FF</t>
  </si>
  <si>
    <t>439054548</t>
  </si>
  <si>
    <t>188</t>
  </si>
  <si>
    <t>551108353.3</t>
  </si>
  <si>
    <t>Guľový uzáver - voda IMT 5/4" FF</t>
  </si>
  <si>
    <t>-1477440912</t>
  </si>
  <si>
    <t>189</t>
  </si>
  <si>
    <t>551108353.4</t>
  </si>
  <si>
    <t>Spätný ventil DN32</t>
  </si>
  <si>
    <t>1883609517</t>
  </si>
  <si>
    <t>190</t>
  </si>
  <si>
    <t>Pol16</t>
  </si>
  <si>
    <t>Nemrznúci ventil Kemper DN15</t>
  </si>
  <si>
    <t>646667643</t>
  </si>
  <si>
    <t>191</t>
  </si>
  <si>
    <t>551108353.5</t>
  </si>
  <si>
    <t>Vyp. kohút -1/2" FF</t>
  </si>
  <si>
    <t>-1177657556</t>
  </si>
  <si>
    <t>192</t>
  </si>
  <si>
    <t>Pol19</t>
  </si>
  <si>
    <t>Ventil nástenný práčkovy TE212, DN15</t>
  </si>
  <si>
    <t>-805055405</t>
  </si>
  <si>
    <t>193</t>
  </si>
  <si>
    <t>Pol20</t>
  </si>
  <si>
    <t>Ventil  nástenný práčkový TE212, DN20</t>
  </si>
  <si>
    <t>-780473974</t>
  </si>
  <si>
    <t>194</t>
  </si>
  <si>
    <t>55146597401</t>
  </si>
  <si>
    <t>Rohový ventil TE 66-15 DN 15</t>
  </si>
  <si>
    <t>-128948434</t>
  </si>
  <si>
    <t>195</t>
  </si>
  <si>
    <t>Pol21</t>
  </si>
  <si>
    <t>Požiarne príslušenstvo s výzbrojou HN 25/30  Q=1,0 l/s /s hydrantovým nástavcom a kľúčom/</t>
  </si>
  <si>
    <t>SUB</t>
  </si>
  <si>
    <t>806962252</t>
  </si>
  <si>
    <t>196</t>
  </si>
  <si>
    <t>722290226</t>
  </si>
  <si>
    <t>Ostatné tlakové skúšky vodovod. potrubia  do DN 50</t>
  </si>
  <si>
    <t>1469563556</t>
  </si>
  <si>
    <t>197</t>
  </si>
  <si>
    <t>722290234</t>
  </si>
  <si>
    <t>Prepláchnutie a dezinfekcia vodovodného potrubia do DN 50</t>
  </si>
  <si>
    <t>294796986</t>
  </si>
  <si>
    <t>198</t>
  </si>
  <si>
    <t>998722201</t>
  </si>
  <si>
    <t>Presun hmôt pre vnútorný vodovod v objektoch výšky do 6 m</t>
  </si>
  <si>
    <t>-1509064786</t>
  </si>
  <si>
    <t>199</t>
  </si>
  <si>
    <t>725119305</t>
  </si>
  <si>
    <t>Montáž zariadení záchodov záchodových mís závesných</t>
  </si>
  <si>
    <t>1387659331</t>
  </si>
  <si>
    <t>200</t>
  </si>
  <si>
    <t>Pol22</t>
  </si>
  <si>
    <t>Montáž a dodávka  WC kombi pre telesne postihnutých + madlá</t>
  </si>
  <si>
    <t>767876977</t>
  </si>
  <si>
    <t>201</t>
  </si>
  <si>
    <t>6423700101</t>
  </si>
  <si>
    <t>WC závesné s úsp.arm.</t>
  </si>
  <si>
    <t>1784904305</t>
  </si>
  <si>
    <t>202</t>
  </si>
  <si>
    <t>5514700100</t>
  </si>
  <si>
    <t>Geberit montážny prvok pre WC</t>
  </si>
  <si>
    <t>-229934403</t>
  </si>
  <si>
    <t>203</t>
  </si>
  <si>
    <t>5516739000</t>
  </si>
  <si>
    <t>Sedadlo záchodové  biele</t>
  </si>
  <si>
    <t>-1253290161</t>
  </si>
  <si>
    <t>204</t>
  </si>
  <si>
    <t>725219401</t>
  </si>
  <si>
    <t>Montáž umývadiel a umývatiek bez výtok. armatúr z bieleho diturvitu so zápach. uzav. T 1015</t>
  </si>
  <si>
    <t>367597306</t>
  </si>
  <si>
    <t>205</t>
  </si>
  <si>
    <t>6420135210</t>
  </si>
  <si>
    <t>Umývadlo diturvit.</t>
  </si>
  <si>
    <t>-383449692</t>
  </si>
  <si>
    <t>206</t>
  </si>
  <si>
    <t>6420135010</t>
  </si>
  <si>
    <t>Polostĺp k umývadlu</t>
  </si>
  <si>
    <t>-1319283738</t>
  </si>
  <si>
    <t>207</t>
  </si>
  <si>
    <t>Pol23</t>
  </si>
  <si>
    <t>Umývadlo pre telesne postihnutých +  madlá</t>
  </si>
  <si>
    <t>342877624</t>
  </si>
  <si>
    <t>208</t>
  </si>
  <si>
    <t>5514700180</t>
  </si>
  <si>
    <t>Geberit -montážny prvok pre umývadlá a umývatka</t>
  </si>
  <si>
    <t>-139804626</t>
  </si>
  <si>
    <t>209</t>
  </si>
  <si>
    <t>725249102</t>
  </si>
  <si>
    <t>Montáž jednoduchého drezu nerezového</t>
  </si>
  <si>
    <t>-847219832</t>
  </si>
  <si>
    <t>210</t>
  </si>
  <si>
    <t>Pol24</t>
  </si>
  <si>
    <t>Výlevka</t>
  </si>
  <si>
    <t>-1858676599</t>
  </si>
  <si>
    <t>211</t>
  </si>
  <si>
    <t>Pol25</t>
  </si>
  <si>
    <t>Montáž výlevky</t>
  </si>
  <si>
    <t>1723877854</t>
  </si>
  <si>
    <t>212</t>
  </si>
  <si>
    <t>5522316700</t>
  </si>
  <si>
    <t>Drez jednoduchý nerezový</t>
  </si>
  <si>
    <t>892970241</t>
  </si>
  <si>
    <t>213</t>
  </si>
  <si>
    <t>725829600</t>
  </si>
  <si>
    <t>Montáž batérií umyvadlových, umývatkových  a drezových do jedného otvoru pákových</t>
  </si>
  <si>
    <t>1561253070</t>
  </si>
  <si>
    <t>214</t>
  </si>
  <si>
    <t>551439963</t>
  </si>
  <si>
    <t>Batéria umývadlová stojánková páková</t>
  </si>
  <si>
    <t>-375419579</t>
  </si>
  <si>
    <t>215</t>
  </si>
  <si>
    <t>551439963.1</t>
  </si>
  <si>
    <t>Batéria drezová stojánková páková</t>
  </si>
  <si>
    <t>-1191175246</t>
  </si>
  <si>
    <t>216</t>
  </si>
  <si>
    <t>725849200</t>
  </si>
  <si>
    <t>Batérie sprchové montáž  batérií sprchových nástenných ostatných typov s nastaviteľnou výškou sprchy</t>
  </si>
  <si>
    <t>1545861310</t>
  </si>
  <si>
    <t>217</t>
  </si>
  <si>
    <t>55146412301</t>
  </si>
  <si>
    <t>Nástenná sprchová batéria</t>
  </si>
  <si>
    <t>-604686385</t>
  </si>
  <si>
    <t>218</t>
  </si>
  <si>
    <t>55146407501</t>
  </si>
  <si>
    <t>Nástenný držiak sprchy</t>
  </si>
  <si>
    <t>196706261</t>
  </si>
  <si>
    <t>219</t>
  </si>
  <si>
    <t>998725201</t>
  </si>
  <si>
    <t>Presun hmôt pre zariaďovacie predmety v objektoch výšky do 6 m</t>
  </si>
  <si>
    <t>428127949</t>
  </si>
  <si>
    <t>220</t>
  </si>
  <si>
    <t>767995101</t>
  </si>
  <si>
    <t>Montáž ostatných atypických  kovových stavebných doplnkových konštrukcií nad 5 kg</t>
  </si>
  <si>
    <t>kg</t>
  </si>
  <si>
    <t>1490039166</t>
  </si>
  <si>
    <t>221</t>
  </si>
  <si>
    <t>55300p021</t>
  </si>
  <si>
    <t>Objímka  pre potrubie kan DN 25(kondenz)</t>
  </si>
  <si>
    <t>214697381</t>
  </si>
  <si>
    <t>222</t>
  </si>
  <si>
    <t>55395393002</t>
  </si>
  <si>
    <t>Závesy  pre potrubie kanaliz.</t>
  </si>
  <si>
    <t>-2026764640</t>
  </si>
  <si>
    <t>223</t>
  </si>
  <si>
    <t>55300p022</t>
  </si>
  <si>
    <t>Objímka  pre potrubie DN15</t>
  </si>
  <si>
    <t>1010816007</t>
  </si>
  <si>
    <t>224</t>
  </si>
  <si>
    <t>55300p022.1</t>
  </si>
  <si>
    <t>Objímka  pre potrubie DN20</t>
  </si>
  <si>
    <t>805555406</t>
  </si>
  <si>
    <t>225</t>
  </si>
  <si>
    <t>55300p022.2</t>
  </si>
  <si>
    <t>Objímka  pre potrubie DN25</t>
  </si>
  <si>
    <t>1362623483</t>
  </si>
  <si>
    <t>226</t>
  </si>
  <si>
    <t>Pol26</t>
  </si>
  <si>
    <t>Závesy pre vodovod.potrubie</t>
  </si>
  <si>
    <t>ka</t>
  </si>
  <si>
    <t>1128044374</t>
  </si>
  <si>
    <t>227</t>
  </si>
  <si>
    <t>55395393002.1</t>
  </si>
  <si>
    <t>Nosná lišta pre vodovod.potrubie</t>
  </si>
  <si>
    <t>-2002777882</t>
  </si>
  <si>
    <t>228</t>
  </si>
  <si>
    <t>998767201.1</t>
  </si>
  <si>
    <t>Presun hmôt pre kovové stavebné doplnkové konštrukcie v objektoch výšky do 6 m</t>
  </si>
  <si>
    <t>1771606229</t>
  </si>
  <si>
    <t>735</t>
  </si>
  <si>
    <t>Ústredné kúrenie, vykurovacie telesá</t>
  </si>
  <si>
    <t>229</t>
  </si>
  <si>
    <t>Pol170</t>
  </si>
  <si>
    <t>Čerpadlová skupina MEIBES 45890.8 WI</t>
  </si>
  <si>
    <t>súb</t>
  </si>
  <si>
    <t>1028200964</t>
  </si>
  <si>
    <t>čerpadlová skupina zmiešavaná</t>
  </si>
  <si>
    <t>s vysokoúčinným elektronickým čerpadlom WILO Yonos PICO 25/1-6</t>
  </si>
  <si>
    <t>s trojcestným ventilom so servopohonom</t>
  </si>
  <si>
    <t>izolovaná</t>
  </si>
  <si>
    <t>vybavená ekvitermickou reguláciou</t>
  </si>
  <si>
    <t>dvomi kohútmi</t>
  </si>
  <si>
    <t>spätnou klapkou</t>
  </si>
  <si>
    <t>teplomermi</t>
  </si>
  <si>
    <t>230</t>
  </si>
  <si>
    <t>Pol171</t>
  </si>
  <si>
    <t>Vykurovacie teleso panelové KORADO ventil-kompakt  21 VK - 600x1000</t>
  </si>
  <si>
    <t>1756379110</t>
  </si>
  <si>
    <t>231</t>
  </si>
  <si>
    <t>Pol172</t>
  </si>
  <si>
    <t>Vykurovacie teleso panelové KORADO ventil-kompakt  21 VK - 600x1400</t>
  </si>
  <si>
    <t>-1942965776</t>
  </si>
  <si>
    <t>232</t>
  </si>
  <si>
    <t>Pol173</t>
  </si>
  <si>
    <t>Vykurovacie teleso panelové KORADO ventil-kompakt  22 VK - 600x1400</t>
  </si>
  <si>
    <t>-1796946797</t>
  </si>
  <si>
    <t>233</t>
  </si>
  <si>
    <t>Pol174</t>
  </si>
  <si>
    <t>Držiak telesa KORAD</t>
  </si>
  <si>
    <t>pár</t>
  </si>
  <si>
    <t>1763588618</t>
  </si>
  <si>
    <t>234</t>
  </si>
  <si>
    <t>Pol175</t>
  </si>
  <si>
    <t>Vykurovacie teleso rebríkové KORADO Koralux Linear Comfort  KLC 450 x 1220</t>
  </si>
  <si>
    <t>593341364</t>
  </si>
  <si>
    <t>235</t>
  </si>
  <si>
    <t>Pol176</t>
  </si>
  <si>
    <t>Držiak telesa Koralux</t>
  </si>
  <si>
    <t>1418668640</t>
  </si>
  <si>
    <t>236</t>
  </si>
  <si>
    <t>Pol177</t>
  </si>
  <si>
    <t>Vykurovacie teleso lamelové KORADO Koratherm Vertikal  K11V   366 x 1600</t>
  </si>
  <si>
    <t>-2079535235</t>
  </si>
  <si>
    <t>237</t>
  </si>
  <si>
    <t>Pol178</t>
  </si>
  <si>
    <t>Vykurovacie teleso lamelové KORADO Koratherm Vertikal  K20VM   366 x 1600</t>
  </si>
  <si>
    <t>-991901321</t>
  </si>
  <si>
    <t>238</t>
  </si>
  <si>
    <t>Pol179</t>
  </si>
  <si>
    <t>Držiak telesa Koratherm</t>
  </si>
  <si>
    <t>-834769303</t>
  </si>
  <si>
    <t>239</t>
  </si>
  <si>
    <t>Pol180</t>
  </si>
  <si>
    <t>Pripojovacia rohová armatúra "H" HERZ TS-3000</t>
  </si>
  <si>
    <t>1285929913</t>
  </si>
  <si>
    <t>uzatvárateľná s prednastavením</t>
  </si>
  <si>
    <t>telesá ventil-kompakt</t>
  </si>
  <si>
    <t>teleso K11V</t>
  </si>
  <si>
    <t>240</t>
  </si>
  <si>
    <t>Pol181</t>
  </si>
  <si>
    <t>Pripojovacia rohová armatúra HERZ-VUA-40</t>
  </si>
  <si>
    <t>-1459881339</t>
  </si>
  <si>
    <t>teleso Koralux</t>
  </si>
  <si>
    <t>teleso K20VM</t>
  </si>
  <si>
    <t>241</t>
  </si>
  <si>
    <t>Pol182</t>
  </si>
  <si>
    <t>Tlakové skúšky telies</t>
  </si>
  <si>
    <t>-1570411402</t>
  </si>
  <si>
    <t>242</t>
  </si>
  <si>
    <t>Pol183</t>
  </si>
  <si>
    <t>Termostatická hlavica HERZ HERZCULES</t>
  </si>
  <si>
    <t>1008301660</t>
  </si>
  <si>
    <t>243</t>
  </si>
  <si>
    <t>Pol184</t>
  </si>
  <si>
    <t>Potrubie z medených rúrok , vrátane tvaroviek, prechodov, závesov a uložení spájané lisovaním vrátane izolácií podľa Vyhl. 14/2016 Z.z.:</t>
  </si>
  <si>
    <t>-1385672748</t>
  </si>
  <si>
    <t>244</t>
  </si>
  <si>
    <t>Pol185</t>
  </si>
  <si>
    <t>22x1,0</t>
  </si>
  <si>
    <t>-912431357</t>
  </si>
  <si>
    <t>245</t>
  </si>
  <si>
    <t>Pol186</t>
  </si>
  <si>
    <t>18x1,0</t>
  </si>
  <si>
    <t>-1354438906</t>
  </si>
  <si>
    <t>246</t>
  </si>
  <si>
    <t>Pol187</t>
  </si>
  <si>
    <t>15x1,0</t>
  </si>
  <si>
    <t>295605174</t>
  </si>
  <si>
    <t>247</t>
  </si>
  <si>
    <t>Pol188</t>
  </si>
  <si>
    <t>Tlakové skúšky potrubí</t>
  </si>
  <si>
    <t>1089125182</t>
  </si>
  <si>
    <t>248</t>
  </si>
  <si>
    <t>Pol189</t>
  </si>
  <si>
    <t>Preplach potrubí</t>
  </si>
  <si>
    <t>1380702297</t>
  </si>
  <si>
    <t>249</t>
  </si>
  <si>
    <t>Pol190</t>
  </si>
  <si>
    <t>Napustenie systému vodou</t>
  </si>
  <si>
    <t>619721162</t>
  </si>
  <si>
    <t>250</t>
  </si>
  <si>
    <t>Pol191</t>
  </si>
  <si>
    <t>Hydraulické vyregulovanie</t>
  </si>
  <si>
    <t>1202737168</t>
  </si>
  <si>
    <t>251</t>
  </si>
  <si>
    <t>Pol192</t>
  </si>
  <si>
    <t>Protokoly, skúšky, uvedenie do prevádzky</t>
  </si>
  <si>
    <t>-972634651</t>
  </si>
  <si>
    <t>252</t>
  </si>
  <si>
    <t>Pol193</t>
  </si>
  <si>
    <t>Drobný spojovací a pomocný materiál</t>
  </si>
  <si>
    <t>-1596170398</t>
  </si>
  <si>
    <t>253</t>
  </si>
  <si>
    <t>Pol146</t>
  </si>
  <si>
    <t>916121709</t>
  </si>
  <si>
    <t>254</t>
  </si>
  <si>
    <t>Pol147</t>
  </si>
  <si>
    <t>715680161</t>
  </si>
  <si>
    <t>255</t>
  </si>
  <si>
    <t>Pol148</t>
  </si>
  <si>
    <t>1627979665</t>
  </si>
  <si>
    <t>256</t>
  </si>
  <si>
    <t>Pol149</t>
  </si>
  <si>
    <t>790098492</t>
  </si>
  <si>
    <t>257</t>
  </si>
  <si>
    <t>Pol150</t>
  </si>
  <si>
    <t>1267776903</t>
  </si>
  <si>
    <t>258</t>
  </si>
  <si>
    <t>Pol151</t>
  </si>
  <si>
    <t>-1641530668</t>
  </si>
  <si>
    <t>259</t>
  </si>
  <si>
    <t>Pol152</t>
  </si>
  <si>
    <t>-524045982</t>
  </si>
  <si>
    <t>260</t>
  </si>
  <si>
    <t>Pol153</t>
  </si>
  <si>
    <t>996716369</t>
  </si>
  <si>
    <t>261</t>
  </si>
  <si>
    <t>Pol154</t>
  </si>
  <si>
    <t>-676658883</t>
  </si>
  <si>
    <t>262</t>
  </si>
  <si>
    <t>Pol155</t>
  </si>
  <si>
    <t>-1892859800</t>
  </si>
  <si>
    <t>263</t>
  </si>
  <si>
    <t>Pol156</t>
  </si>
  <si>
    <t>861506655</t>
  </si>
  <si>
    <t>264</t>
  </si>
  <si>
    <t>Pol157</t>
  </si>
  <si>
    <t>-926898050</t>
  </si>
  <si>
    <t>265</t>
  </si>
  <si>
    <t>Pol159</t>
  </si>
  <si>
    <t>-346942534</t>
  </si>
  <si>
    <t>266</t>
  </si>
  <si>
    <t>Pol160</t>
  </si>
  <si>
    <t>-1353513789</t>
  </si>
  <si>
    <t>267</t>
  </si>
  <si>
    <t>Pol161</t>
  </si>
  <si>
    <t>1990840954</t>
  </si>
  <si>
    <t>268</t>
  </si>
  <si>
    <t>Pol162</t>
  </si>
  <si>
    <t>773803465</t>
  </si>
  <si>
    <t>269</t>
  </si>
  <si>
    <t>Pol163</t>
  </si>
  <si>
    <t>662722093</t>
  </si>
  <si>
    <t>270</t>
  </si>
  <si>
    <t>Pol166</t>
  </si>
  <si>
    <t>-18599100</t>
  </si>
  <si>
    <t>271</t>
  </si>
  <si>
    <t>Pol169</t>
  </si>
  <si>
    <t>-936442906</t>
  </si>
  <si>
    <t>763</t>
  </si>
  <si>
    <t>Konštrukcie - drevostavby</t>
  </si>
  <si>
    <t>272</t>
  </si>
  <si>
    <t>763112112.0</t>
  </si>
  <si>
    <t>SDK priečka hr. 75 mm ,jednostranne opláštené , nosný profil  CW50+UW50 ,GKBI hr.1x12,5mm</t>
  </si>
  <si>
    <t>-1518870657</t>
  </si>
  <si>
    <t>m.B1.02a</t>
  </si>
  <si>
    <t>0,56*3,1</t>
  </si>
  <si>
    <t>(0,2*2)*3,65</t>
  </si>
  <si>
    <t>3,0*3,1</t>
  </si>
  <si>
    <t>1,75*3,1</t>
  </si>
  <si>
    <t>-0,9*2,03</t>
  </si>
  <si>
    <t>2,65*3,1</t>
  </si>
  <si>
    <t>1,35*3,1</t>
  </si>
  <si>
    <t>(0,2*2)*3,65*2</t>
  </si>
  <si>
    <t>273</t>
  </si>
  <si>
    <t>763112124.2</t>
  </si>
  <si>
    <t>SDK priečka hr. 150 mm , s požiarnou odolnosťou REI 15 (nad úrovňou podhľadu),vrátane nosnej konštrukcie</t>
  </si>
  <si>
    <t>1012086211</t>
  </si>
  <si>
    <t>Tepelnoizolačná lisovaná doska na báze kamennej vlny ošetrená z jednej / oboch strán protipožiarnym náterom FP-F.</t>
  </si>
  <si>
    <t>Použitie: Je určená na zabudovanie do požiarne deliacich konštrukcií pre tesnenie prestupov prevádzkových inštalácií,</t>
  </si>
  <si>
    <t>na tesnenie lineárnych stykov a stavebných otvorov s požiarnou odolnosťou EI60 až EI120.</t>
  </si>
  <si>
    <t>1,79*0,35</t>
  </si>
  <si>
    <t>274</t>
  </si>
  <si>
    <t>76313501</t>
  </si>
  <si>
    <t>Stropný podhľad kazetový   demontovateľný - Gyptone D1 600x600mm, montáž skrytej konštrukcie - včítane systémovej závesnej konštrukcie, odnímateľné kaziety pre revízne vstupy.(RIGIPS) -  ozn. SP1</t>
  </si>
  <si>
    <t>-1041120071</t>
  </si>
  <si>
    <t>13,59+11,28+3,45+2,4+12,67+5,12+15,0+18,86+1,94+1,26+1,94+1,26+6,67</t>
  </si>
  <si>
    <t>275</t>
  </si>
  <si>
    <t>76313511</t>
  </si>
  <si>
    <t>Podhľad a vertikálna kapotáž zo sadrokartónovych plnych dosiek jednostranne kladenych (zvislo montovanych), včitane systemovej zavesnej konštrukcie -  ozn. SP1*</t>
  </si>
  <si>
    <t>468549558</t>
  </si>
  <si>
    <t>276</t>
  </si>
  <si>
    <t>76313502</t>
  </si>
  <si>
    <t>Podhľad sádrokartónový kazetový, demontovateľný - vhodný do vlhkého prostredia - včítane systémovej závesnej konštrukcie, odnímateľné  kaziety pre revízne vstupy.(RIGIPS) -  ozn. SP2</t>
  </si>
  <si>
    <t>204295749</t>
  </si>
  <si>
    <t>3,87+2,7</t>
  </si>
  <si>
    <t>277</t>
  </si>
  <si>
    <t>76313533</t>
  </si>
  <si>
    <t>Podhľad sádrokartónový kazetový, demontovateľný - Gyprex Aspekta 600x600mm, viditeľná strana potiahnutá vinylovou fóliou - umývateľný, vr. systém. závesnej konštrukcie,odnímateľné kaziety pre revízne vstupy.(RIGIPS) -  ozn. SP3</t>
  </si>
  <si>
    <t>1331634009</t>
  </si>
  <si>
    <t>35,21+12,63</t>
  </si>
  <si>
    <t>278</t>
  </si>
  <si>
    <t>998763401</t>
  </si>
  <si>
    <t>Presun hmôt pre sádrokartónové konštrukcie v stavbách(objektoch )výšky do 7 m</t>
  </si>
  <si>
    <t>1505819433</t>
  </si>
  <si>
    <t>764</t>
  </si>
  <si>
    <t>Konštrukcie klampiarske</t>
  </si>
  <si>
    <t>279</t>
  </si>
  <si>
    <t>764731115.1</t>
  </si>
  <si>
    <t>Oplechovanie atiky (celk.š.obv.plašťa 500mm, zamerať na stavbe), Blix Titánzinok hr.0,60mm, vrátane doplnkov , rš. 950 mm - celk.dl. 48,0 m - ozn. k01</t>
  </si>
  <si>
    <t>-1390078106</t>
  </si>
  <si>
    <t>280</t>
  </si>
  <si>
    <t>764731115.2</t>
  </si>
  <si>
    <t>Oplechovanie atiky (celk.š.obv.plašťa cca 350mm, zamerať na stavbe), Blix Titánzinok hr.0,60mm, vrátane doplnkov , rš. 850 mm - celk.dl. 16,0 m - ozn. k02</t>
  </si>
  <si>
    <t>-640521003</t>
  </si>
  <si>
    <t>281</t>
  </si>
  <si>
    <t>764731115.3</t>
  </si>
  <si>
    <t>Lemovanie prestupov TOPWET TWP pre ELO ( Ø , počet a poloha na streche stanoví profesia), včítane doplnkov , plast , stanoví profesia ELO- ozn. k03</t>
  </si>
  <si>
    <t>-2920449</t>
  </si>
  <si>
    <t>282</t>
  </si>
  <si>
    <t>764731115.4</t>
  </si>
  <si>
    <t>Lemovanie VZT potrubia (455x600mm), včítane doplnkov z pozinkovaného plechu hr.0,63mm , celk.- 2,5 m2/ks - ozn. k04</t>
  </si>
  <si>
    <t>-1264459008</t>
  </si>
  <si>
    <t>283</t>
  </si>
  <si>
    <t>764731115.5</t>
  </si>
  <si>
    <t>Prepadové otvory v obv. plášti (celk.š.ob.pl. 500mm), Blix Titánzinok , vrátane doplnkov , celk.- 0,5 m2/ks - ozn. k05</t>
  </si>
  <si>
    <t>1129030601</t>
  </si>
  <si>
    <t>284</t>
  </si>
  <si>
    <t>764731115.6</t>
  </si>
  <si>
    <t>Lemovanie prestupov TOPWET TWP pre ZTI ( Ø110 stanoví profesia), včítane doplnkov  , plast , stanoví profesia ZTI- ozn. k06</t>
  </si>
  <si>
    <t>243435077</t>
  </si>
  <si>
    <t>285</t>
  </si>
  <si>
    <t>998764201</t>
  </si>
  <si>
    <t>Presun hmôt pre konštrukcie klampiarske v objektoch výšky do 6 m</t>
  </si>
  <si>
    <t>-223807964</t>
  </si>
  <si>
    <t>766</t>
  </si>
  <si>
    <t>Konštrukcie stolárske</t>
  </si>
  <si>
    <t>286</t>
  </si>
  <si>
    <t>7660130. P01</t>
  </si>
  <si>
    <t>Montáž a dodávka : Dvere oceľové požiarne vnútorné asym.poldrážk. dvojkr.1650x2215mm ,EW15/C , preskl.-  drôtenné požiarne sklo,vložk. zámok cylindr. , s oceľ.rámovou zárubňou a kovaním,madlo-kľučka,samozatv., stavač, RAL 7040 sivá -  P01</t>
  </si>
  <si>
    <t>-304216843</t>
  </si>
  <si>
    <t>dvere P01 súčasť oceľovej zaskl. steny v.2415xš.1790 (otvor zamerať,</t>
  </si>
  <si>
    <t>koordinovať s prestupmi profesií nad ich úrovňou)</t>
  </si>
  <si>
    <t>P01 - Dvere realizovať a montovať až po realizovaní rozvodov VZT, ELO, SLB, TTO.</t>
  </si>
  <si>
    <t>Výška dverí 2415mm ,ukotvenie navrhnuté do nosného oceľového prvku nadpražia</t>
  </si>
  <si>
    <t>80x100mm(viď. statická časť a zámočnícke výrobky) a bočných ostení vybúraného</t>
  </si>
  <si>
    <t>otvoru . Konštrukcia dverí by nemala zasahovať do priestoru nad podhľadom (sh.</t>
  </si>
  <si>
    <t>podhľadu 2400mm), mala by byť osadená v koordinácii jednotlivými profesnými</t>
  </si>
  <si>
    <t>časťami. Priestor podhľadu - technologický prestup rozvodov VZT, ELO, KOO, SLB,</t>
  </si>
  <si>
    <t>ELO - koordinácia s profesiami, požiarne uzatvorená sádrokartónovou požiarnou</t>
  </si>
  <si>
    <t>zástenou (požiarna odolnosť PD PBR) !_x000D_</t>
  </si>
  <si>
    <t>Núdzový východový uzáver pre dvojkrídlový dverový komplet : (STN EN 179, EN</t>
  </si>
  <si>
    <t>1125)</t>
  </si>
  <si>
    <t>1 - Núdzový uzáver navrhovaný ako dvojkrídlová dverová zostava krídel - ovládanie</t>
  </si>
  <si>
    <t>jedného ovládacieho prvku uvoľní dverné krídlo, na ktorom je umiestnený ovládací</t>
  </si>
  <si>
    <t>prvok(kľučka alebo tlačidlo). Núdzový uzáver musí byť skonštruovaný tak, aby uvoľnil dvere</t>
  </si>
  <si>
    <t>bez akéhokoľvek oneskorenia od času,keď sa pôsobí na ovládací prvok pre uvoľňujúcu</t>
  </si>
  <si>
    <t>polohu mechanizmu.</t>
  </si>
  <si>
    <t>Núdzový uzáver obsahuje závoru (závory), ktorá sa zasunie do zapadacieho plechu</t>
  </si>
  <si>
    <t>(plechov) v okolitej</t>
  </si>
  <si>
    <t>zárubni a/alebo podlahe na zaistenie zatvorených dverí. Závoru (závory) je možné uvoľniť</t>
  </si>
  <si>
    <t>kľučkou , umiestneným na vnútornej strane dverí.</t>
  </si>
  <si>
    <t>Ak bude realizované ovládanie núdzového východového uzáveru na neaktívnom krídle</t>
  </si>
  <si>
    <t>uvoľní aj neaktívne aj aktívne krídlo.</t>
  </si>
  <si>
    <t>287</t>
  </si>
  <si>
    <t>7660130. P02</t>
  </si>
  <si>
    <t>Montáž a dodávka : Dvere drevené požiarne vnútorné hladké poldrážk. jednokr.800x1970mm ,EW15/C ,vložk. zámok cylindr. , s oceľ.rámovou zárubňou a kovaním,kľučka,okop. plech , samozatvarač, RAL 7035 sivá - P02</t>
  </si>
  <si>
    <t>971625879</t>
  </si>
  <si>
    <t>288</t>
  </si>
  <si>
    <t>766113. D01</t>
  </si>
  <si>
    <t>Montáž a dodávka : Dvere drevené vnútorné hladké poldrážk.700x1970mm , s oceľ.rámovou zárubňou a kovaním,kľučka, západka na zaistenie ,okop. plech  RAL 7035 sivá  -  D01</t>
  </si>
  <si>
    <t>470890542</t>
  </si>
  <si>
    <t>289</t>
  </si>
  <si>
    <t>766113. D02</t>
  </si>
  <si>
    <t>Montáž a dodávka : Dvere drevené vnútorné hladké poldrážk.700x2100mm , s oceľ.rámovou zárubňou a kovaním,kľučka, vložk. zámok cylindr , okop. plech ,  RAL 7035 sivá  -  D02</t>
  </si>
  <si>
    <t>-1211205517</t>
  </si>
  <si>
    <t>290</t>
  </si>
  <si>
    <t>766113. D03</t>
  </si>
  <si>
    <t>Montáž a dodávka : Dvere drevené vnútorné hladké poldrážk.800x2100mm , s oceľ.rámovou zárubňou a kovaním,kľučka, vložk. zámok cylindr , okop. plech ,  RAL 7035 sivá  -  D03</t>
  </si>
  <si>
    <t>-951516609</t>
  </si>
  <si>
    <t>291</t>
  </si>
  <si>
    <t>766113. D04</t>
  </si>
  <si>
    <t>Montáž a dodávka : Dvere drevené vnútorné hladké poldrážk.800x2100mm , s oceľ.rámovou zárubňou a kovaním,kľučka, vložk. zámok cylindr , okop. plech ,  RAL 7035 sivá  -  D04</t>
  </si>
  <si>
    <t>-226464376</t>
  </si>
  <si>
    <t>292</t>
  </si>
  <si>
    <t>766113. D05</t>
  </si>
  <si>
    <t>Montáž a dodávka : Dvere drevené vnútorné hladké poldrážk.900x2100mm , s oceľ.rámovou zárubňou a kovaním,kľučka, vložk. zámok cylindr , okop. plech ,  RAL 7035 sivá  -  D05</t>
  </si>
  <si>
    <t>-257179781</t>
  </si>
  <si>
    <t>293</t>
  </si>
  <si>
    <t>766113. D06</t>
  </si>
  <si>
    <t>Montáž a dodávka : Dvere drevené vnútorné hladké poldrážk.900x2100mm , s oceľ.rámovou zárubňou a kovaním,kľučka, vložk. zámok cylindr , okop. plech ,stavač ,  RAL 7035 sivá  -  D06</t>
  </si>
  <si>
    <t>-1627348818</t>
  </si>
  <si>
    <t>294</t>
  </si>
  <si>
    <t>766113. D07</t>
  </si>
  <si>
    <t>Montáž a dodávka : Dvere drevené vnútorné hladké poldrážk.900x2100mm+ nadsv.v.650 mm , s oceľ.rámovou zárubňou a kovaním,kľučka, vložk. zámok cylindr , okop. plech ,zarážka ,  RAL 7035 sivá  -  D07</t>
  </si>
  <si>
    <t>1952241396</t>
  </si>
  <si>
    <t>- oceľový pesklený nadsvetlík</t>
  </si>
  <si>
    <t>- sklo číre, jednoduché zasklenie</t>
  </si>
  <si>
    <t>295</t>
  </si>
  <si>
    <t>766113. D08</t>
  </si>
  <si>
    <t>Montáž a dodávka : Dvere drevené vnútorné hladké poldrážk.1100x2100mm + nadsv.v.650 mm, s oceľ.rámovou zárubňou a kovaním,kľučka, vložk. zámok cylindr , okop. plech ,  RAL 7035 sivá  -  D08</t>
  </si>
  <si>
    <t>392917331</t>
  </si>
  <si>
    <t>296</t>
  </si>
  <si>
    <t>766113. D09</t>
  </si>
  <si>
    <t>Montáž a dodávka : Dvere drevené vnútorné hladké poldrážk.1650x2100mm , s oceľ.rámovou zárubňou a kovaním,kľučka, vložk. zámok cylindr , okop. plech ,samozatvárač ,stavač ,  RAL 7035 sivá  -  D09</t>
  </si>
  <si>
    <t>484043644</t>
  </si>
  <si>
    <t>297</t>
  </si>
  <si>
    <t>766113. D10</t>
  </si>
  <si>
    <t>Montáž a dodávka : Dvere drevené  s ekvalentom olova 1,25 mm ,vnútorné hladké poldrážk.1650x2100mm , s oceľ. zárubňou s olovenou výstelkou a kovaním,guľa-kľučka, vložk. zámok cylindr , okop. plech ,samozatv. ,stavač ,zarážka ,  RAL 7035 sivá  -  D10*</t>
  </si>
  <si>
    <t>913173052</t>
  </si>
  <si>
    <t>298</t>
  </si>
  <si>
    <t>766113. D11</t>
  </si>
  <si>
    <t>Montáž a dodávka : Dvere drevené  s ekvalentom olova 1,4 mm ,vnútorné hladké poldrážk.800x2100mm , s oceľ. zárubňou s olovenou výstelkou a kovaním,kľučka-kľučka, vložk. zámok cylindr , okop. plech ,samozatv.,zarážka ,  RAL 7035 sivá  -  D11*</t>
  </si>
  <si>
    <t>1214453121</t>
  </si>
  <si>
    <t>299</t>
  </si>
  <si>
    <t>766113. D12</t>
  </si>
  <si>
    <t>Montáž a dodávka : Dvere drevené  s ekvalentom olova 1,35 mm ,vnútorné hladké poldrážk.700x2100mm , s oceľ. zárubňou s olovenou výstelkou a kovaním,guľa-kľučka, vložk. zámok cylindr , okop. plech ,samozatv.,zarážka ,AL 7035 sivá  -  D12*</t>
  </si>
  <si>
    <t>221749149</t>
  </si>
  <si>
    <t>300</t>
  </si>
  <si>
    <t>766113. D13</t>
  </si>
  <si>
    <t>Montáž a dodávka : Dvere vnútorné hladké poldrážk.900x2100mm /dvere nevyžadujú dotienenie do tech. miestn./, s oceľ. zárubňou a kovaním,kľučka, vložk. zámok cylindr , okop. plech ,samozatv. ,  RAL 7035 sivá  -  D13</t>
  </si>
  <si>
    <t>-1994324692</t>
  </si>
  <si>
    <t>301</t>
  </si>
  <si>
    <t>998766201</t>
  </si>
  <si>
    <t>Presun hmot pre konštrukcie stolárske v objektoch výšky do 6 m</t>
  </si>
  <si>
    <t>87792196</t>
  </si>
  <si>
    <t>767</t>
  </si>
  <si>
    <t>Konštrukcie doplnkové kovové</t>
  </si>
  <si>
    <t>302</t>
  </si>
  <si>
    <t>7671013.1</t>
  </si>
  <si>
    <t>Montáž a dodávka  Hliníková  stena 3050x2750 mm+250 mm po strop,vr. dvojkrídl. asymetr. dverí , hliník, s prerušeným tepelným mostom , izolačné trojsklo, tvrdené, nerozbitné číre (vrstvené Connex ), RAL 9010  - ozn. n01A /N01</t>
  </si>
  <si>
    <t>-230540971</t>
  </si>
  <si>
    <t>Dvere N01 - 1800x2300 mm:</t>
  </si>
  <si>
    <t>- Otočné dvojkrídlové asymetrické</t>
  </si>
  <si>
    <t xml:space="preserve">-Samozatvárač , stavač </t>
  </si>
  <si>
    <t>-vložkový zámok cylindrický</t>
  </si>
  <si>
    <t>-kovanie elox , madlo-kľučka</t>
  </si>
  <si>
    <t>-S tesniacou lištou pri spodnom okraji dverných ,stavače</t>
  </si>
  <si>
    <t>na oboch krídlach, FAB</t>
  </si>
  <si>
    <t>VÝCHODOVÝ UZÁVER !</t>
  </si>
  <si>
    <t>303</t>
  </si>
  <si>
    <t>7671013.1.</t>
  </si>
  <si>
    <t>Montáž a dodávka  Hliníková  stena 2200x2750 mm+250 mm po strop,pevné , hliník s prerušeným tepelným mostom , izolačné trojsklo, tvrdené, nerozbitné číre (vrstvené Connex ), RAL 9010  - ozn. n01B</t>
  </si>
  <si>
    <t>1555498955</t>
  </si>
  <si>
    <t>304</t>
  </si>
  <si>
    <t>7671013.2</t>
  </si>
  <si>
    <t>Montáž a dodávka  Hliníková  stena 2595x2750 mm ,vr. dvojkrídl. asymetr. dverí , hliník, s prerušeným tepelným mostom , izolačné trojsklo, tvrdené, nerozbitné číre (vrstvené Connex ), RAL 9010  - ozn. n02 /N02</t>
  </si>
  <si>
    <t>-954769230</t>
  </si>
  <si>
    <t>Dvere N02 1800x2300 mm:</t>
  </si>
  <si>
    <t>305</t>
  </si>
  <si>
    <t>7671013.3</t>
  </si>
  <si>
    <t>Montáž a dodávka  Hliníková  stena 2530x2750 mm , pevné , hliník s prerušeným tepelným mostom , izolačné trojsklo, tvrdené, nerozbitné číre (vrstvené Connex ), RAL 9010  - ozn. n03</t>
  </si>
  <si>
    <t>612750187</t>
  </si>
  <si>
    <t>306</t>
  </si>
  <si>
    <t>7671013.4</t>
  </si>
  <si>
    <t>Montáž a dodávka  Požiarne okno 1000x1940 mm , pevné , hliník s prerušeným tepelným mostom , izolačné trojsklo, tvrdené, nerozbitné číre (vrstvené Connex )  Požiarna odolnosť EW19, RAL 7040  - ozn. n04</t>
  </si>
  <si>
    <t>416501543</t>
  </si>
  <si>
    <t>Vrátane dodávky interierových žalúzií a</t>
  </si>
  <si>
    <t>oplechovanie parapetu exteriér(titánzinok)</t>
  </si>
  <si>
    <t>307</t>
  </si>
  <si>
    <t>7671013.5</t>
  </si>
  <si>
    <t>Montáž a dodávka  Okno otváravé a otváravo sklápacie 2800x750 mm ,  hliník s prerušeným tepelným mostom , izolačné trojsklo, tvrdené, nerozbitné číre (vrstvené Connex ) ,RAL 7040  - ozn. n05</t>
  </si>
  <si>
    <t>186450178</t>
  </si>
  <si>
    <t xml:space="preserve"> vrátane plastového interierového parapetu vo farbe okna</t>
  </si>
  <si>
    <t>308</t>
  </si>
  <si>
    <t>7671013.6</t>
  </si>
  <si>
    <t>Montáž a dodávka  Okno otváravé a otváravo sklápacie 750x1940 mm ,  hliník s prerušeným tepelným mostom , izolačné trojsklo, tvrdené, nerozbitné číre (vrstvené Connex ) ,RAL 7040  - ozn. n06</t>
  </si>
  <si>
    <t>-1349785451</t>
  </si>
  <si>
    <t>oplechovanie parapetu exteriér(titánzinok</t>
  </si>
  <si>
    <t>309</t>
  </si>
  <si>
    <t>7671013.7</t>
  </si>
  <si>
    <t>Montáž a dodávka  Okno otváravé a otváravo sklápacie 1500x1940 mm ,  hliník s prerušeným tepelným mostom , izolačné trojsklo, tvrdené, nerozbitné číre (vrstvené Connex ) ,RAL 7040  - ozn. n07</t>
  </si>
  <si>
    <t>-2124542906</t>
  </si>
  <si>
    <t>310</t>
  </si>
  <si>
    <t>7671013.8</t>
  </si>
  <si>
    <t>Montáž a dodávka  Hliníková  stena 1850x2840 mm,vr. dvojkrídl. asymetr. dverí , hliník, s prerušeným tepelným mostom , izolačné trojsklo, tvrdené, nerozbitné číre (vrstvené Connex ), RAL 7040  - ozn. n08 /N08</t>
  </si>
  <si>
    <t>-1618076972</t>
  </si>
  <si>
    <t>Dvere N08 - 1650x2300 mm:</t>
  </si>
  <si>
    <t xml:space="preserve">-Samozatvárač </t>
  </si>
  <si>
    <t>311</t>
  </si>
  <si>
    <t>7671013.9</t>
  </si>
  <si>
    <t>Montáž a dodávka  Okno otváravé a otváravo sklápacie 2400x1940 mm ,  hliník s prerušeným tepelným mostom , izolačné trojsklo, tvrdené, nerozbitné číre (vrstvené Connex ) ,RAL 7040  - ozn. n09</t>
  </si>
  <si>
    <t>103532575</t>
  </si>
  <si>
    <t>312</t>
  </si>
  <si>
    <t>7671013.10</t>
  </si>
  <si>
    <t>Montáž a dodávka  Okno pevné, neotváravé, s obsahom olova (ekv. olova1,50mm) 1150x1050 mm , hliníkový rám zabezpečený protiradiačnými pásmi , olovené sklo,RAL 7040  - ozn. n10/R</t>
  </si>
  <si>
    <t>-1940073211</t>
  </si>
  <si>
    <t>-Olovené sklo, hrúbku stanoví dodávateľ v</t>
  </si>
  <si>
    <t>koordináciii PD Technologie, Radiačnej</t>
  </si>
  <si>
    <t>ochrany</t>
  </si>
  <si>
    <t>-Podľa PD Radiačnej ochrany-ekv. olova 1,50mm, okno vsadené do muriva</t>
  </si>
  <si>
    <t>z tvárnic Porotherm hr.250mm, dodávka vrátane lemovania</t>
  </si>
  <si>
    <t>313</t>
  </si>
  <si>
    <t>767788.Z01</t>
  </si>
  <si>
    <t>Montáž a dodávka  Inštalačný kanál v podlahe (viď samostatnú prílohu) , S 235  ,celk. hmotn. 500 kg , náter 2x zákl.  ozn. Z01</t>
  </si>
  <si>
    <t>1483799805</t>
  </si>
  <si>
    <t>314</t>
  </si>
  <si>
    <t>767788.Z02</t>
  </si>
  <si>
    <t>Montáž a dodávka  Ochrana rohov stien (viď samostatnú prílohu) , S 235  ,celk. hmotn. 20 kg , nerez -  ozn. Z02</t>
  </si>
  <si>
    <t>-1029578252</t>
  </si>
  <si>
    <t>315</t>
  </si>
  <si>
    <t>767788.Z03</t>
  </si>
  <si>
    <t>Montáž a dodávka  Rebrík na strechu dĺžky 6,0m (viď samostatnú prílohu) , S 235  ,celk. hmotn. 237,0 kg , pozink. -  ozn. Z03</t>
  </si>
  <si>
    <t>372907782</t>
  </si>
  <si>
    <t>316</t>
  </si>
  <si>
    <t>767788.Z04</t>
  </si>
  <si>
    <t>Montáž a dodávka  Presklená markíza DOMOGLASS 750mm x 2200mm na konzolách s povrchovým zinkovaním (viď samostatnú prílohu) , S 235  ,pozink. -  ozn. Z04</t>
  </si>
  <si>
    <t>-1915179829</t>
  </si>
  <si>
    <t>318</t>
  </si>
  <si>
    <t>767788.Z05.1</t>
  </si>
  <si>
    <t>Montáž a dodávka  Presklená markíza DOMOGLASS 1400mm x 3300mm na konzolách s povrchovým zinkovaním (viď samostatnú prílohu) , S 235  ,pozink. -  ozn. Z05.1</t>
  </si>
  <si>
    <t>-1547903875</t>
  </si>
  <si>
    <t>320</t>
  </si>
  <si>
    <t>767788.Z05.2</t>
  </si>
  <si>
    <t>Montáž a dodávka   OK pre zástenu (informačnú tabuľu) / dierovaný plech P0,6 (viď samostatnú prílohu) , S 235 , celk. hmotn. 122,0 kg / 30,7 kg ,pozink. / titazinok -  ozn. Z05.2</t>
  </si>
  <si>
    <t>-1569079817</t>
  </si>
  <si>
    <t>-dierovaný plech hr. 0,6mm, typ dier: kruhové striedavé otvory vzor Rv 8-12</t>
  </si>
  <si>
    <t>s max. priehľadnosťou (KV system)</t>
  </si>
  <si>
    <t>- Ostré hrany plechov zaobliť prípadne opatriť</t>
  </si>
  <si>
    <t xml:space="preserve"> ochranným profilom</t>
  </si>
  <si>
    <t>321</t>
  </si>
  <si>
    <t>767788.Z06</t>
  </si>
  <si>
    <t>Montáž a dodávka   OK pre ukotvenie dverí (viď samostatnú prílohu) , S 235 , celk. hmotn. 29,0 kg ,2x zákl. náter -  ozn. Z06</t>
  </si>
  <si>
    <t>249739821</t>
  </si>
  <si>
    <t>322</t>
  </si>
  <si>
    <t>767788.Z07</t>
  </si>
  <si>
    <t>Montáž a dodávka    OK pre lamely / dierovaný plech P0,6 (viď samostatnú prílohu) , S 235 , celk. hmotn. 997,0 kg / 351,0 kg ,pozink. / titazinok -  ozn. Z07</t>
  </si>
  <si>
    <t>1492358226</t>
  </si>
  <si>
    <t>-hliníkové lamely 190mm x 30mm, výška 5,15m</t>
  </si>
  <si>
    <t>á 400mm, celkový počet: 29ks _x000D_</t>
  </si>
  <si>
    <t>-dierovaný plech hr. 0,6mm, typ dier:</t>
  </si>
  <si>
    <t>kruhové striedavé otvory vzor Rv 8-12</t>
  </si>
  <si>
    <t>-Ostré hrany plechov zaobliť prípadne opatriť</t>
  </si>
  <si>
    <t>323</t>
  </si>
  <si>
    <t>767788.Z08</t>
  </si>
  <si>
    <t>Montáž a dodávka    OK pod VZT (viď samostatnú prílohu) , S 235 , celk. hmotn.  378,0 kg ,pozink. -  ozn. Z08</t>
  </si>
  <si>
    <t>-767776879</t>
  </si>
  <si>
    <t>324</t>
  </si>
  <si>
    <t>767788.Z09</t>
  </si>
  <si>
    <t>Montáž a dodávka   Lemovanie dverí (viď samostatnú prílohu) , S 235 , celk. hmotn. 61,0 kg ,2x zákl.+2x krycí náter RAL 9010 -  ozn. Z09</t>
  </si>
  <si>
    <t>754303992</t>
  </si>
  <si>
    <t>325</t>
  </si>
  <si>
    <t>767788.Z10</t>
  </si>
  <si>
    <t>Montáž a dodávka   Písmená pre logo "CT", výška písmen v=600mm (viď samostatnú prílohu) , S 235  , nerez -  ozn. Z10</t>
  </si>
  <si>
    <t>1515220220</t>
  </si>
  <si>
    <t>326</t>
  </si>
  <si>
    <t>998767201</t>
  </si>
  <si>
    <t>-1211424299</t>
  </si>
  <si>
    <t>771</t>
  </si>
  <si>
    <t>Podlahy z dlaždíc</t>
  </si>
  <si>
    <t>327</t>
  </si>
  <si>
    <t>771575288</t>
  </si>
  <si>
    <t>Montáž podláh z dlaždíc keram. ukladanie do lep. stierky hr. 5 mm</t>
  </si>
  <si>
    <t>-1480535914</t>
  </si>
  <si>
    <t>328</t>
  </si>
  <si>
    <t>597641212</t>
  </si>
  <si>
    <t>Dlaždice keramické protišmykové ,farba – stednesivá – 200x400x8mm * (typ a farebnosť koordinácia projektant, investor)</t>
  </si>
  <si>
    <t>-1732198835</t>
  </si>
  <si>
    <t>12,97*1,02</t>
  </si>
  <si>
    <t>329</t>
  </si>
  <si>
    <t>2353206312</t>
  </si>
  <si>
    <t>Špárovací epoxid. tmel na dlažbu vodeodolný / napr. Ardex FL alebo WA/</t>
  </si>
  <si>
    <t>-83352967</t>
  </si>
  <si>
    <t>12,97*0,3</t>
  </si>
  <si>
    <t>330</t>
  </si>
  <si>
    <t>998771201</t>
  </si>
  <si>
    <t>Presun hmôt pre podlahy z dlaždíc v objektoch výšky do 6m</t>
  </si>
  <si>
    <t>-1043717771</t>
  </si>
  <si>
    <t>776</t>
  </si>
  <si>
    <t>Podlahy povlakové</t>
  </si>
  <si>
    <t>331</t>
  </si>
  <si>
    <t>77641101.1</t>
  </si>
  <si>
    <t>Vyvedenie podlahoviny 100mm nad úroveň podlahy  - sokel vytvorený z podlahoviny trvale elektrostaticky vodivej -  ozn.PVCL/T</t>
  </si>
  <si>
    <t>669997886</t>
  </si>
  <si>
    <t>(2*(9,7+7,15))-(1,79+1,1+0,9*3+0,8*5+1,65*2+0,7)</t>
  </si>
  <si>
    <t>7,6-(1,65*2)</t>
  </si>
  <si>
    <t>6,2-0,7*2</t>
  </si>
  <si>
    <t>m.B1.05</t>
  </si>
  <si>
    <t>23,9-(0,8+0,9+1,65+0,7)</t>
  </si>
  <si>
    <t>15,1-0,8*2</t>
  </si>
  <si>
    <t>10,0-0,9</t>
  </si>
  <si>
    <t>14,6-0,9</t>
  </si>
  <si>
    <t>9,965-0,8*2</t>
  </si>
  <si>
    <t>16,269-1,1</t>
  </si>
  <si>
    <t>17,6-0,9</t>
  </si>
  <si>
    <t>332</t>
  </si>
  <si>
    <t>776521240.1</t>
  </si>
  <si>
    <t>Lepenie povlakových podláh PVC,  elektrostaticky vodivých -  ozn. PVC/T , T1 /T1*</t>
  </si>
  <si>
    <t>-1863612196</t>
  </si>
  <si>
    <t>333</t>
  </si>
  <si>
    <t>2841291</t>
  </si>
  <si>
    <t xml:space="preserve">Podlahovina PVC - homogénná, pevná, trvale elektrostaticky vodivá </t>
  </si>
  <si>
    <t>-154328890</t>
  </si>
  <si>
    <t>(125,594*0,1+144,64)*1,05</t>
  </si>
  <si>
    <t>334</t>
  </si>
  <si>
    <t>776620010</t>
  </si>
  <si>
    <t>Lepenie PVC heterogénnych alebo homogénnych v pásoch na steny - ozn. S9</t>
  </si>
  <si>
    <t>-1410175568</t>
  </si>
  <si>
    <t>(0,7*2)*3,0</t>
  </si>
  <si>
    <t>335</t>
  </si>
  <si>
    <t>284110003200</t>
  </si>
  <si>
    <t>Krytina stenová PVC homogénna Wallgard, TARKETT - ozn. S9</t>
  </si>
  <si>
    <t>194210333</t>
  </si>
  <si>
    <t>4,2*1,02</t>
  </si>
  <si>
    <t>336</t>
  </si>
  <si>
    <t>998776201</t>
  </si>
  <si>
    <t>Presun hmôt pre podlahy povlakové v objektoch výšky do 6 m</t>
  </si>
  <si>
    <t>1264913482</t>
  </si>
  <si>
    <t>781</t>
  </si>
  <si>
    <t>Dokončovacie práce a obklady</t>
  </si>
  <si>
    <t>337</t>
  </si>
  <si>
    <t>781445078</t>
  </si>
  <si>
    <t xml:space="preserve">Montáž obkladov stien z obkladačiek hutných, keramických do tmelu, v obmedz. priest., škar. biel. cementom </t>
  </si>
  <si>
    <t>-1393352922</t>
  </si>
  <si>
    <t>2,0*1,5</t>
  </si>
  <si>
    <t>1,2*1,5</t>
  </si>
  <si>
    <t>7,9*2,2</t>
  </si>
  <si>
    <t>5,75*2,2</t>
  </si>
  <si>
    <t>4,5*2,2</t>
  </si>
  <si>
    <t>338</t>
  </si>
  <si>
    <t>5976574000</t>
  </si>
  <si>
    <t>Obkladačky keramické glazované jednofarebné hladké ILKA2540WM 250x400x6 mm, biely  - ozn. KO</t>
  </si>
  <si>
    <t>1449067564</t>
  </si>
  <si>
    <t>69,622*1,02</t>
  </si>
  <si>
    <t>339</t>
  </si>
  <si>
    <t>998781201</t>
  </si>
  <si>
    <t>Presun hmôt pre obklady keramické v objektoch výšky do 6 m</t>
  </si>
  <si>
    <t>-1798054753</t>
  </si>
  <si>
    <t>783</t>
  </si>
  <si>
    <t>Dokončovacie práce - nátery</t>
  </si>
  <si>
    <t>340</t>
  </si>
  <si>
    <t>783 04</t>
  </si>
  <si>
    <t>Náter stien a stľpov  umývateľný , vhodný do zdravotníckeho prostredia / olejový / do v.2 m - ozn.NU</t>
  </si>
  <si>
    <t>986848440</t>
  </si>
  <si>
    <t>(2*(9,7+7,15))*2,0</t>
  </si>
  <si>
    <t>-1,1*2,0</t>
  </si>
  <si>
    <t>-1,65*2,0</t>
  </si>
  <si>
    <t>-1,79*2,0</t>
  </si>
  <si>
    <t>7,6*2,0</t>
  </si>
  <si>
    <t>-1,65*2,0*2</t>
  </si>
  <si>
    <t>6,2*2,0</t>
  </si>
  <si>
    <t>15,1*2,0</t>
  </si>
  <si>
    <t>10,0*2,0</t>
  </si>
  <si>
    <t>14,6*2,0</t>
  </si>
  <si>
    <t>9,965*2,0</t>
  </si>
  <si>
    <t>341</t>
  </si>
  <si>
    <t>78322561.1</t>
  </si>
  <si>
    <t>Nátery oceľových konštr.-jestvujúce rebríky - vyspravenie, nový náter</t>
  </si>
  <si>
    <t>3969562</t>
  </si>
  <si>
    <t>784</t>
  </si>
  <si>
    <t>Dokončovacie práce - maľby</t>
  </si>
  <si>
    <t>342</t>
  </si>
  <si>
    <t>7840001</t>
  </si>
  <si>
    <t>Maľba stien -  antiprachová, umývateľná, vhodná do zdravotníckeho prostredia M1 - RAL 9010 biela  - ozn.M1</t>
  </si>
  <si>
    <t>936406930</t>
  </si>
  <si>
    <t>23,9*3,0</t>
  </si>
  <si>
    <t>(2,8+0,79*2)*0,3</t>
  </si>
  <si>
    <t>7,9*0,8</t>
  </si>
  <si>
    <t>6,701*0,8</t>
  </si>
  <si>
    <t>5,75*0,8</t>
  </si>
  <si>
    <t>4,5*0,8</t>
  </si>
  <si>
    <t>343</t>
  </si>
  <si>
    <t>7840011</t>
  </si>
  <si>
    <t>Maľba stropov- antiprachová, umývateľná, vhodná do zdravotníckeho prostredia M1 - RAL 9010 biela - ozn.M1</t>
  </si>
  <si>
    <t>-1509249305</t>
  </si>
  <si>
    <t>T20</t>
  </si>
  <si>
    <t>Interiér</t>
  </si>
  <si>
    <t>344</t>
  </si>
  <si>
    <t>10000.1</t>
  </si>
  <si>
    <t>Montáž a dodávka  Plastová lavice do čakární LIVORNO - 2 miesta, sivá 1040x500x800mm - ozn.s01</t>
  </si>
  <si>
    <t>2094352192</t>
  </si>
  <si>
    <t>345</t>
  </si>
  <si>
    <t>10000.2</t>
  </si>
  <si>
    <t>Montáž a dodávka  Plastová lavice do čakární LIVORNO - 3 miesta, sivá 1600x500x800mm - ozn.s02</t>
  </si>
  <si>
    <t>-539000095</t>
  </si>
  <si>
    <t>346</t>
  </si>
  <si>
    <t>10000.3</t>
  </si>
  <si>
    <t>Montáž a dodávka Kovový vešiak, chróm (B2B Partner) 300x1750mm    - ozn.s03</t>
  </si>
  <si>
    <t>2048962859</t>
  </si>
  <si>
    <t>347</t>
  </si>
  <si>
    <t>10000.4</t>
  </si>
  <si>
    <t>Montáž a dodávka  Čistiaca rohož GAPA RINWELL z PVC na vonkajšie aj vnútorné použitie. Výška 10 mm s gumeným nábehom, 2000x2400mm    - ozn.s04</t>
  </si>
  <si>
    <t>2140315139</t>
  </si>
  <si>
    <t>348</t>
  </si>
  <si>
    <t>10000.5</t>
  </si>
  <si>
    <t>Montáž a dodávka Plastový zásobník na toaletný papier    - ozn.s05</t>
  </si>
  <si>
    <t>258450274</t>
  </si>
  <si>
    <t>349</t>
  </si>
  <si>
    <t>10000.6</t>
  </si>
  <si>
    <t>Montáž a dodávka Plastový zásobník na papierové utierky(alt. elektrický sušič rúk+el. pripojenie)   - ozn.s06</t>
  </si>
  <si>
    <t>911885453</t>
  </si>
  <si>
    <t>Práce a dodávky M</t>
  </si>
  <si>
    <t>21-M1</t>
  </si>
  <si>
    <t xml:space="preserve"> Elektromontáže- umelé osvet., silnoprúdové zar. a rozvody</t>
  </si>
  <si>
    <t>350</t>
  </si>
  <si>
    <t>210190005</t>
  </si>
  <si>
    <t>Montáž oceľoplechovej rozvodnice do váhy 200 kg</t>
  </si>
  <si>
    <t>262144</t>
  </si>
  <si>
    <t>-515609923</t>
  </si>
  <si>
    <t>351</t>
  </si>
  <si>
    <t>Rozvadz.:1</t>
  </si>
  <si>
    <t>Rozvádzač 1RMS</t>
  </si>
  <si>
    <t>-1023510917</t>
  </si>
  <si>
    <t>352</t>
  </si>
  <si>
    <t>210190003</t>
  </si>
  <si>
    <t>Montáž oceľoplechovej rozvodnice do váhy 100 kg</t>
  </si>
  <si>
    <t>1682418881</t>
  </si>
  <si>
    <t>353</t>
  </si>
  <si>
    <t>Rozvadz.:2</t>
  </si>
  <si>
    <t>Rozvádzač 3RLU</t>
  </si>
  <si>
    <t>-1874899500</t>
  </si>
  <si>
    <t>354</t>
  </si>
  <si>
    <t>Rozvadz.:3</t>
  </si>
  <si>
    <t>Rozvádzač HRT - dodávka technolégie</t>
  </si>
  <si>
    <t>1924176081</t>
  </si>
  <si>
    <t>355</t>
  </si>
  <si>
    <t>210190003.1</t>
  </si>
  <si>
    <t>Rozvádzač RH- úprava, doplnenie</t>
  </si>
  <si>
    <t>-1829014025</t>
  </si>
  <si>
    <t>356</t>
  </si>
  <si>
    <t>210203041.1</t>
  </si>
  <si>
    <t>Montáž a zapojenie stropného LED svietidla</t>
  </si>
  <si>
    <t>-1931439928</t>
  </si>
  <si>
    <t>357</t>
  </si>
  <si>
    <t>348130002400.1</t>
  </si>
  <si>
    <t>E1 - Svietidlo PHILIPS  RC132V W60L60 1 xLED36S/840 OC (3600 lm; 36.0 W)</t>
  </si>
  <si>
    <t>-1968868402</t>
  </si>
  <si>
    <t>358</t>
  </si>
  <si>
    <t>348130002600.1</t>
  </si>
  <si>
    <t>E2 - Svietidlo PHILIPS  DN130B D217 1xLED20S/840 (2275 lm; 22.0 W)</t>
  </si>
  <si>
    <t>1705089480</t>
  </si>
  <si>
    <t>359</t>
  </si>
  <si>
    <t>348130002600.2</t>
  </si>
  <si>
    <t>EN2 - Svietidlo PHILIPS  DN130B D217 1xLED20S/840 (2275 lm; 22.0 W)  s invertérom /Autonómnosť po výpadku: 180min/</t>
  </si>
  <si>
    <t>-1463218364</t>
  </si>
  <si>
    <t>360</t>
  </si>
  <si>
    <t>348130002400.2</t>
  </si>
  <si>
    <t>E3 - Svietidlo PHILIPS  RC132V W60L60 1 xLED36S/840 OC (3600 lm; 36.0 W) - na povrch</t>
  </si>
  <si>
    <t>-348131898</t>
  </si>
  <si>
    <t>361</t>
  </si>
  <si>
    <t>210201510</t>
  </si>
  <si>
    <t>Zapojenie svietidla 1x svetelný zdroj, núdzového, LED - núdzový režim</t>
  </si>
  <si>
    <t>597229973</t>
  </si>
  <si>
    <t>362</t>
  </si>
  <si>
    <t>348150000500</t>
  </si>
  <si>
    <t>N - Svietidlo núdzové nastenné LED max.8W, IP20, piktogram šípka dolu, s invertérom /Autonómnosť po výpadku: 180min/</t>
  </si>
  <si>
    <t>-354335425</t>
  </si>
  <si>
    <t>363</t>
  </si>
  <si>
    <t>210205010.1</t>
  </si>
  <si>
    <t>LED signalizácia/tabulka/ nastenná</t>
  </si>
  <si>
    <t>-51594217</t>
  </si>
  <si>
    <t>364</t>
  </si>
  <si>
    <t>347710001000.1</t>
  </si>
  <si>
    <t>I1 - MICROINFO-EP 11W, 230V, IP20-kryt +pikto  "V PREVÁDZKE" ,  LED podsvietená tabula biele svetlo</t>
  </si>
  <si>
    <t>484857976</t>
  </si>
  <si>
    <t>365</t>
  </si>
  <si>
    <t>347710001000.2</t>
  </si>
  <si>
    <t>I2 - MICROINFO-EP 11W, 230V, IP20-kryt +pikto  "POZOR ŽIARENIE" ,   LED podsvietená tabula červené svetlo</t>
  </si>
  <si>
    <t>-847700676</t>
  </si>
  <si>
    <t>366</t>
  </si>
  <si>
    <t>210111610.1</t>
  </si>
  <si>
    <t>Kontrolka trojitá 12 - 24 V  signalizačná</t>
  </si>
  <si>
    <t>2009988585</t>
  </si>
  <si>
    <t>367</t>
  </si>
  <si>
    <t>345320004100.1</t>
  </si>
  <si>
    <t>EAT - Signalizácia  24V DC /3 svetelné kontrolky v krabici na stenu /</t>
  </si>
  <si>
    <t>1630228381</t>
  </si>
  <si>
    <t>368</t>
  </si>
  <si>
    <t>210110001</t>
  </si>
  <si>
    <t>Jednopólový spínač - radenie 1, nástenný pre prostredie obyčajné alebo vlhké vrátane zapojenia</t>
  </si>
  <si>
    <t>2070994044</t>
  </si>
  <si>
    <t>369</t>
  </si>
  <si>
    <t>ESP000000264.1</t>
  </si>
  <si>
    <t>Spínač zapustený rad1, 10A, 230V, IP20</t>
  </si>
  <si>
    <t>-1835223192</t>
  </si>
  <si>
    <t>370</t>
  </si>
  <si>
    <t>210110003</t>
  </si>
  <si>
    <t>Sériový spínač (prepínač) -  radenie 5, nástenný pre prostredie obyčajné alebo vlhké vrátane zapojenia</t>
  </si>
  <si>
    <t>1016269844</t>
  </si>
  <si>
    <t>371</t>
  </si>
  <si>
    <t>ESP000000265.1</t>
  </si>
  <si>
    <t>Spínač zapustený rad5, 10A, 230V, IP20</t>
  </si>
  <si>
    <t>-522510087</t>
  </si>
  <si>
    <t>372</t>
  </si>
  <si>
    <t>210110004</t>
  </si>
  <si>
    <t>Striedavý spínač (prepínač) - radenie 6, nástenný pre prostredie obyčajné alebo vlhké vrátane zapojenia</t>
  </si>
  <si>
    <t>486827720</t>
  </si>
  <si>
    <t>373</t>
  </si>
  <si>
    <t>ESP000000267.1</t>
  </si>
  <si>
    <t>Spínač zapustený rad6, 10A, 230V, IP20</t>
  </si>
  <si>
    <t>1884991444</t>
  </si>
  <si>
    <t>374</t>
  </si>
  <si>
    <t>210110072</t>
  </si>
  <si>
    <t>Stmievač tlačidlový LED pre zapustenú montáž</t>
  </si>
  <si>
    <t>-1941471039</t>
  </si>
  <si>
    <t>375</t>
  </si>
  <si>
    <t>345360000200</t>
  </si>
  <si>
    <t>Stmievač tlačidlový VALENA LE770074, 600W, LEGRAND</t>
  </si>
  <si>
    <t>1841670179</t>
  </si>
  <si>
    <t>376</t>
  </si>
  <si>
    <t>210140461</t>
  </si>
  <si>
    <t>Tlačidlový domový ovládač polozapust., alebo zapustený vrátane zapojenia bez signálky</t>
  </si>
  <si>
    <t>1953570085</t>
  </si>
  <si>
    <t>377</t>
  </si>
  <si>
    <t>ESP000001725.1</t>
  </si>
  <si>
    <t>Tlačidlo zapustené 10A, 230V, IP20 /ventilátor/</t>
  </si>
  <si>
    <t>-717053845</t>
  </si>
  <si>
    <t>378</t>
  </si>
  <si>
    <t>210110511.1</t>
  </si>
  <si>
    <t>Vypínač 230V do 25A</t>
  </si>
  <si>
    <t>-1450502700</t>
  </si>
  <si>
    <t>379</t>
  </si>
  <si>
    <t>358120003600.1</t>
  </si>
  <si>
    <t>Vypínač SCAME 20A, 230V, IP65 v krabici</t>
  </si>
  <si>
    <t>1056872606</t>
  </si>
  <si>
    <t>380</t>
  </si>
  <si>
    <t>210110514.1</t>
  </si>
  <si>
    <t>Vypínač 400V do 63A</t>
  </si>
  <si>
    <t>1518890745</t>
  </si>
  <si>
    <t>381</t>
  </si>
  <si>
    <t>358120006200.1</t>
  </si>
  <si>
    <t>Vypínač SCAME 40A, 400V, IP65 v krabici</t>
  </si>
  <si>
    <t>-1359302599</t>
  </si>
  <si>
    <t>382</t>
  </si>
  <si>
    <t>358120006200.2</t>
  </si>
  <si>
    <t>Vypínač SCAME 63A, 400V, IP65 v krabici</t>
  </si>
  <si>
    <t>-724990283</t>
  </si>
  <si>
    <t>383</t>
  </si>
  <si>
    <t>210111011</t>
  </si>
  <si>
    <t>Domová zásuvka polozapustená alebo zapustená vrátane zapojenia 10/16 A 250 V 2P + Z</t>
  </si>
  <si>
    <t>-354795801</t>
  </si>
  <si>
    <t>384</t>
  </si>
  <si>
    <t>EZA000000219.1</t>
  </si>
  <si>
    <t>Zásuvka zapustená jednoduchá 16A, 230V, IP20</t>
  </si>
  <si>
    <t>1026035697</t>
  </si>
  <si>
    <t>385</t>
  </si>
  <si>
    <t>EZA000002966.1</t>
  </si>
  <si>
    <t>Zásuvka zapustená jednoduchá 16A, 230V, IP44</t>
  </si>
  <si>
    <t>-69048821</t>
  </si>
  <si>
    <t>386</t>
  </si>
  <si>
    <t>210111012</t>
  </si>
  <si>
    <t>Domová zásuvka polozapustená alebo zapustená, 10/16 A 250 V 2P + Z 2 x zapojenie</t>
  </si>
  <si>
    <t>-137034603</t>
  </si>
  <si>
    <t>387</t>
  </si>
  <si>
    <t>EZA000000219.2</t>
  </si>
  <si>
    <t>Zásuvka dvojitá vodorovná zapustená 16A, 230V, IP20</t>
  </si>
  <si>
    <t>-1044859398</t>
  </si>
  <si>
    <t>388</t>
  </si>
  <si>
    <t>EZA000002333.1</t>
  </si>
  <si>
    <t>Zásuvka dvojitá vodorovná zapustená 16A, 230V, IP20,  s prepäťovou ochranou biela</t>
  </si>
  <si>
    <t>73871497</t>
  </si>
  <si>
    <t>389</t>
  </si>
  <si>
    <t>210111022</t>
  </si>
  <si>
    <t>Domová zásuvka v krabici 10/16 A 250 V, 2P + Z 2 x zapojenie</t>
  </si>
  <si>
    <t>1874315586</t>
  </si>
  <si>
    <t>390</t>
  </si>
  <si>
    <t>345510005400.1</t>
  </si>
  <si>
    <t>Zásuvka dvojitá vodorovná na povrch 16A, 230V, IP20,  s prepäťovou ochranou biela /do RACK/</t>
  </si>
  <si>
    <t>526530105</t>
  </si>
  <si>
    <t>391</t>
  </si>
  <si>
    <t>210111031</t>
  </si>
  <si>
    <t>Domová zásuvka v krabici pre vonkajšie prostredie 10/16 A 250 V 2P + Z</t>
  </si>
  <si>
    <t>1434018300</t>
  </si>
  <si>
    <t>392</t>
  </si>
  <si>
    <t>345510005600.1</t>
  </si>
  <si>
    <t>Zásuvka na povrch 16A, 230A, IP44</t>
  </si>
  <si>
    <t>1507879015</t>
  </si>
  <si>
    <t>393</t>
  </si>
  <si>
    <t>210111012.1</t>
  </si>
  <si>
    <t>Zásuvka do parapatného žlabu 2násobná , 16 A 250 V 2P + Z - zapojenie</t>
  </si>
  <si>
    <t>291838284</t>
  </si>
  <si>
    <t>394</t>
  </si>
  <si>
    <t>EZA000001973</t>
  </si>
  <si>
    <t>Zásuvka Mosaic 77302 2-násobná 4M biela, 16A,230V, IP20 do DLP žlabu</t>
  </si>
  <si>
    <t>181225386</t>
  </si>
  <si>
    <t>395</t>
  </si>
  <si>
    <t>EZA000001973.1</t>
  </si>
  <si>
    <t>Zásuvka Mosaic 77302 2-násobná 4M biela, , 16A,230V, IP20 do DLP žlabu, s prepäťovou ochranou biela</t>
  </si>
  <si>
    <t>-1902112648</t>
  </si>
  <si>
    <t>396</t>
  </si>
  <si>
    <t>ERA000001575.1</t>
  </si>
  <si>
    <t>Rámček Mosaic 4M, 2-násobný montážny</t>
  </si>
  <si>
    <t>1652417936</t>
  </si>
  <si>
    <t>397</t>
  </si>
  <si>
    <t>210111012.2</t>
  </si>
  <si>
    <t>Zásuvka do parapatného žlabu 4násobná , 16 A 250 V 2P + Z - zapojenie</t>
  </si>
  <si>
    <t>-1766761056</t>
  </si>
  <si>
    <t>398</t>
  </si>
  <si>
    <t>EZA000001981</t>
  </si>
  <si>
    <t>Zásuvka Mosaic 77304 4-násobná 8M biela, 16A,230V, IP20 do DLP žlabu</t>
  </si>
  <si>
    <t>-925798139</t>
  </si>
  <si>
    <t>399</t>
  </si>
  <si>
    <t>EZA000001981.1</t>
  </si>
  <si>
    <t>Zásuvka Mosaic 77304 4-násobná 8M biela, , 16A,230V, IP20 do DLP žlabu, s prepäťovou ochranou biela</t>
  </si>
  <si>
    <t>-1431598901</t>
  </si>
  <si>
    <t>400</t>
  </si>
  <si>
    <t>ERA000001577.1</t>
  </si>
  <si>
    <t>Rámček Mosaic 8M,  4-násobný montážny</t>
  </si>
  <si>
    <t>1712192757</t>
  </si>
  <si>
    <t>401</t>
  </si>
  <si>
    <t>210140461.1</t>
  </si>
  <si>
    <t>Tlačidlový ovládač vrátane zapojenia</t>
  </si>
  <si>
    <t>91981792</t>
  </si>
  <si>
    <t>402</t>
  </si>
  <si>
    <t>Stop:1</t>
  </si>
  <si>
    <t>Tlačidlo "CENTRAL STOP" v krabici so skleneným krytom proti nechcenému vypnutiu , 10A, 230V, IP44</t>
  </si>
  <si>
    <t>-1251854529</t>
  </si>
  <si>
    <t>403</t>
  </si>
  <si>
    <t>Stop:2</t>
  </si>
  <si>
    <t>AT2,AT3,AT4 - Tlačidlo "STOP" v krabici s krytom proti nechcenému vypnutiu , 10A, 230V, IP44</t>
  </si>
  <si>
    <t>525947968</t>
  </si>
  <si>
    <t>404</t>
  </si>
  <si>
    <t>Stop:3</t>
  </si>
  <si>
    <t>OL - Vypínač so zámkom dvojpolohový LEGRAND NC+NO, 6A, 250V, TYP 770 72</t>
  </si>
  <si>
    <t>1312319222</t>
  </si>
  <si>
    <t>405</t>
  </si>
  <si>
    <t>210110102</t>
  </si>
  <si>
    <t>Spínač koncový (dverový) vrátane zapojenia KS6-F-FK-FKR kontakt 0/1-1/0</t>
  </si>
  <si>
    <t>-630312867</t>
  </si>
  <si>
    <t>406</t>
  </si>
  <si>
    <t>345340006300</t>
  </si>
  <si>
    <t>Spínač koncový KS6 F 10, v skrini s čapom, do 16 A / dverný kontakt/</t>
  </si>
  <si>
    <t>-2134537638</t>
  </si>
  <si>
    <t>407</t>
  </si>
  <si>
    <t>210192575.1</t>
  </si>
  <si>
    <t>Radová svorkovnica vrátane upevnenia, zapojenia na jednej strane a popis.štítku pre vodič do 25 mm2</t>
  </si>
  <si>
    <t>-403386752</t>
  </si>
  <si>
    <t>408</t>
  </si>
  <si>
    <t>EBL000000696</t>
  </si>
  <si>
    <t>Svorkovnica ekvipotenciálna 5015073 1809 7x25mm2 100kA PVC</t>
  </si>
  <si>
    <t>1197918069</t>
  </si>
  <si>
    <t>409</t>
  </si>
  <si>
    <t>210220437</t>
  </si>
  <si>
    <t>Svorka ECu 57F25 skúšobná SZ</t>
  </si>
  <si>
    <t>-1073747171</t>
  </si>
  <si>
    <t>410</t>
  </si>
  <si>
    <t>354410008600</t>
  </si>
  <si>
    <t>Svorka CU skúšobná označenie SZ CU</t>
  </si>
  <si>
    <t>-764739417</t>
  </si>
  <si>
    <t>411</t>
  </si>
  <si>
    <t>210010313.1</t>
  </si>
  <si>
    <t>Krabica (KO 125) odbočná s viečkom, bez zapojenia, štvorcová</t>
  </si>
  <si>
    <t>-1771773119</t>
  </si>
  <si>
    <t>412</t>
  </si>
  <si>
    <t>345410000500.1</t>
  </si>
  <si>
    <t>Krabica odbočná z PVC s viečkom pod omietku KO 125, šxvxh 132x132x72 mm, KOPOS</t>
  </si>
  <si>
    <t>-678835042</t>
  </si>
  <si>
    <t>413</t>
  </si>
  <si>
    <t>210160013.1</t>
  </si>
  <si>
    <t>Osadenie a zapojenie senzor sneh, lad</t>
  </si>
  <si>
    <t>-47254150</t>
  </si>
  <si>
    <t>414</t>
  </si>
  <si>
    <t>ESV000001947.1</t>
  </si>
  <si>
    <t>Senzor sneh, lad EBERLE</t>
  </si>
  <si>
    <t>1466568036</t>
  </si>
  <si>
    <t>415</t>
  </si>
  <si>
    <t>210800146.1</t>
  </si>
  <si>
    <t>Kábel medený uloženie CYKY 3x1,5</t>
  </si>
  <si>
    <t>204269418</t>
  </si>
  <si>
    <t>416</t>
  </si>
  <si>
    <t>341110000700.2</t>
  </si>
  <si>
    <t>Kábel medený CYKY-O 3x1,5 mm2</t>
  </si>
  <si>
    <t>158698085</t>
  </si>
  <si>
    <t>417</t>
  </si>
  <si>
    <t>341110000700.1</t>
  </si>
  <si>
    <t>Kábel medený CYKY-J 3x1,5 mm2</t>
  </si>
  <si>
    <t>-1621616029</t>
  </si>
  <si>
    <t>418</t>
  </si>
  <si>
    <t>341610020900.1</t>
  </si>
  <si>
    <t>Kábel medený CXKE-V 3x1,5 mm2</t>
  </si>
  <si>
    <t>-1151561899</t>
  </si>
  <si>
    <t>419</t>
  </si>
  <si>
    <t>210800147.1</t>
  </si>
  <si>
    <t>Kábel medený uloženie CYKY 3x2,5</t>
  </si>
  <si>
    <t>20820301</t>
  </si>
  <si>
    <t>420</t>
  </si>
  <si>
    <t>341110000800.1</t>
  </si>
  <si>
    <t>Kábel medený CYKY-J 3x2,5 mm2</t>
  </si>
  <si>
    <t>44331758</t>
  </si>
  <si>
    <t>421</t>
  </si>
  <si>
    <t>210800148.1</t>
  </si>
  <si>
    <t>Kábel medený uloženie CYKY 3x4</t>
  </si>
  <si>
    <t>1674007851</t>
  </si>
  <si>
    <t>422</t>
  </si>
  <si>
    <t>341110000900.1</t>
  </si>
  <si>
    <t>Kábel medený CYKY-J 3x4 mm2</t>
  </si>
  <si>
    <t>1584371599</t>
  </si>
  <si>
    <t>423</t>
  </si>
  <si>
    <t>210800158</t>
  </si>
  <si>
    <t>Kábel medený uloženie CYKY 5x1,5</t>
  </si>
  <si>
    <t>-1167839273</t>
  </si>
  <si>
    <t>424</t>
  </si>
  <si>
    <t>341110001900.2</t>
  </si>
  <si>
    <t>Kábel medený CYKY-O 5x1,5 mm2</t>
  </si>
  <si>
    <t>-464825706</t>
  </si>
  <si>
    <t>425</t>
  </si>
  <si>
    <t>341110001900.1</t>
  </si>
  <si>
    <t>Kábel medený CYKY-J 5x1,5 mm2</t>
  </si>
  <si>
    <t>-1856437507</t>
  </si>
  <si>
    <t>426</t>
  </si>
  <si>
    <t>210800161.1</t>
  </si>
  <si>
    <t>Kábel medený uloženie CYKY 5x6</t>
  </si>
  <si>
    <t>-244033463</t>
  </si>
  <si>
    <t>427</t>
  </si>
  <si>
    <t>341110002200.1</t>
  </si>
  <si>
    <t>Kábel medený CYKY-J 5x6 mm2</t>
  </si>
  <si>
    <t>1340243361</t>
  </si>
  <si>
    <t>428</t>
  </si>
  <si>
    <t>210800162.1</t>
  </si>
  <si>
    <t>Kábel medený uloženie CYKY 5x10</t>
  </si>
  <si>
    <t>1749112317</t>
  </si>
  <si>
    <t>429</t>
  </si>
  <si>
    <t>341110002300.1</t>
  </si>
  <si>
    <t>Kábel medený CYKY-J 5x10 mm2</t>
  </si>
  <si>
    <t>-1780936061</t>
  </si>
  <si>
    <t>430</t>
  </si>
  <si>
    <t>210810064.1</t>
  </si>
  <si>
    <t>Kábel medený uloženie CYKY 5x25</t>
  </si>
  <si>
    <t>1472912283</t>
  </si>
  <si>
    <t>431</t>
  </si>
  <si>
    <t>341110006500.1</t>
  </si>
  <si>
    <t>Kábel medený 1-CYKY 5x25 mm2</t>
  </si>
  <si>
    <t>1791006319</t>
  </si>
  <si>
    <t>432</t>
  </si>
  <si>
    <t>210810066.1</t>
  </si>
  <si>
    <t>Kábel medený uloženie CYKY 5x50</t>
  </si>
  <si>
    <t>2009090844</t>
  </si>
  <si>
    <t>433</t>
  </si>
  <si>
    <t>341110006700.1</t>
  </si>
  <si>
    <t>Kábel medený 1-CYKY 5x50 mm2</t>
  </si>
  <si>
    <t>1870482497</t>
  </si>
  <si>
    <t>434</t>
  </si>
  <si>
    <t>210810063.1</t>
  </si>
  <si>
    <t>Kábel medený silový uloženie CYKY 4x70</t>
  </si>
  <si>
    <t>-567356947</t>
  </si>
  <si>
    <t>435</t>
  </si>
  <si>
    <t>341110006400.1</t>
  </si>
  <si>
    <t>Kábel medený CYKY-J 4x70 mm2</t>
  </si>
  <si>
    <t>-934629961</t>
  </si>
  <si>
    <t>436</t>
  </si>
  <si>
    <t>210800164</t>
  </si>
  <si>
    <t>Kábel medený uloženie CYKY 7x1,5</t>
  </si>
  <si>
    <t>1477520669</t>
  </si>
  <si>
    <t>437</t>
  </si>
  <si>
    <t>341110002500.1</t>
  </si>
  <si>
    <t>Kábel medený CYKY-J 7x1,5 mm2</t>
  </si>
  <si>
    <t>1308644602</t>
  </si>
  <si>
    <t>438</t>
  </si>
  <si>
    <t>210802163</t>
  </si>
  <si>
    <t>Kábel medený uložený pevne CMSM 300/500 V 7x0,5</t>
  </si>
  <si>
    <t>-1353163731</t>
  </si>
  <si>
    <t>439</t>
  </si>
  <si>
    <t>341310002100</t>
  </si>
  <si>
    <t>Kábel medený flexibilný CMSM 7x0,5 mm2</t>
  </si>
  <si>
    <t>-919153570</t>
  </si>
  <si>
    <t>440</t>
  </si>
  <si>
    <t>210800627.1</t>
  </si>
  <si>
    <t>Kábel medený silový uloženie  CYA 4</t>
  </si>
  <si>
    <t>-860254717</t>
  </si>
  <si>
    <t>441</t>
  </si>
  <si>
    <t>044681.1</t>
  </si>
  <si>
    <t>Kábel medený CYA 4 mm2,  zeleno-žltý</t>
  </si>
  <si>
    <t>BM</t>
  </si>
  <si>
    <t>-1925298290</t>
  </si>
  <si>
    <t>442</t>
  </si>
  <si>
    <t>210800628.1</t>
  </si>
  <si>
    <t>Kábel medený silový uloženie  CYA 6</t>
  </si>
  <si>
    <t>-1841866036</t>
  </si>
  <si>
    <t>443</t>
  </si>
  <si>
    <t>044691.1</t>
  </si>
  <si>
    <t>Kábel medený CYA 6 mm2,  zeleno-žltý</t>
  </si>
  <si>
    <t>731328531</t>
  </si>
  <si>
    <t>444</t>
  </si>
  <si>
    <t>210800629</t>
  </si>
  <si>
    <t>Kábel medený silový uloženie  CYA 10</t>
  </si>
  <si>
    <t>-1226139933</t>
  </si>
  <si>
    <t>445</t>
  </si>
  <si>
    <t>341310009200</t>
  </si>
  <si>
    <t>Kábel medený CYA 10 mm2,  zeleno-žltý</t>
  </si>
  <si>
    <t>-1029028926</t>
  </si>
  <si>
    <t>446</t>
  </si>
  <si>
    <t>210800630.1</t>
  </si>
  <si>
    <t>Kábel medený silový uloženie  CYA 16</t>
  </si>
  <si>
    <t>-1833011258</t>
  </si>
  <si>
    <t>447</t>
  </si>
  <si>
    <t>044710.1</t>
  </si>
  <si>
    <t>Kábel medený CYA 16 mm2,  zeleno-žltý</t>
  </si>
  <si>
    <t>59031825</t>
  </si>
  <si>
    <t>448</t>
  </si>
  <si>
    <t>210800631.1</t>
  </si>
  <si>
    <t>Kábel medený silový uloženie  CYA 25</t>
  </si>
  <si>
    <t>-1412787244</t>
  </si>
  <si>
    <t>449</t>
  </si>
  <si>
    <t>044716.1</t>
  </si>
  <si>
    <t>Kábel medený CYA 25 mm2,  zeleno-žltý</t>
  </si>
  <si>
    <t>-1022859963</t>
  </si>
  <si>
    <t>450</t>
  </si>
  <si>
    <t>210290891.1</t>
  </si>
  <si>
    <t>Označenie káblov štítkami</t>
  </si>
  <si>
    <t>-298894020</t>
  </si>
  <si>
    <t>451</t>
  </si>
  <si>
    <t>345840002500.1</t>
  </si>
  <si>
    <t>Označovací štítok na kábel</t>
  </si>
  <si>
    <t>160936773</t>
  </si>
  <si>
    <t>452</t>
  </si>
  <si>
    <t>210010115.1</t>
  </si>
  <si>
    <t>DLP žlab uložená pevne</t>
  </si>
  <si>
    <t>-367045250</t>
  </si>
  <si>
    <t>453</t>
  </si>
  <si>
    <t>038744.1</t>
  </si>
  <si>
    <t>Parapetný 2-komorový kanál DLP150/50 vč. rohov, ohybov, spojok , krytov a prepážok, farba biela RAL 9010</t>
  </si>
  <si>
    <t>294788547</t>
  </si>
  <si>
    <t>454</t>
  </si>
  <si>
    <t>210020307.1</t>
  </si>
  <si>
    <t>Káblový žľab RKSM610, pozink. vrátane príslušenstva, vrátane podpery</t>
  </si>
  <si>
    <t>850522941</t>
  </si>
  <si>
    <t>455</t>
  </si>
  <si>
    <t>069629.1</t>
  </si>
  <si>
    <t>Káblový žľab kovový RKSM610 vč.spojok,závesov, krytov,kotv. prvkov,spoj.prvk.</t>
  </si>
  <si>
    <t>-512781626</t>
  </si>
  <si>
    <t>456</t>
  </si>
  <si>
    <t>069629.2</t>
  </si>
  <si>
    <t>SLB-Káblový žľab kovový GRM 55 100 vč.spojok,závesov, krytov,kotv. prvkov,spoj.prvk.</t>
  </si>
  <si>
    <t>961164856</t>
  </si>
  <si>
    <t>457</t>
  </si>
  <si>
    <t>210020307.2</t>
  </si>
  <si>
    <t>Káblový žľab RKSM620, pozink. vrátane príslušenstva, vrátane podpery</t>
  </si>
  <si>
    <t>-1575332767</t>
  </si>
  <si>
    <t>458</t>
  </si>
  <si>
    <t>069632.2</t>
  </si>
  <si>
    <t>Káblový žľab kovový RKSM620 vč.spojok,závesov, krytov,kotv. prvkov,spoj.prvk.</t>
  </si>
  <si>
    <t>-1819464798</t>
  </si>
  <si>
    <t>459</t>
  </si>
  <si>
    <t>069632.3</t>
  </si>
  <si>
    <t>SLB-Káblový žľab kovový GRM 55 200 vč.spojok,závesov, krytov,kotv. prvkov,spoj.prvk.</t>
  </si>
  <si>
    <t>-1188638120</t>
  </si>
  <si>
    <t>460</t>
  </si>
  <si>
    <t>210020307.3</t>
  </si>
  <si>
    <t>Káblový žľab RKSM630, pozink. vrátane príslušenstva, vrátane podpery</t>
  </si>
  <si>
    <t>-969355990</t>
  </si>
  <si>
    <t>461</t>
  </si>
  <si>
    <t>069633.2</t>
  </si>
  <si>
    <t>Káblový žľab kovový RKSM630 vč.spojok,závesov, krytov,kotv. prvkov,spoj.prvk.</t>
  </si>
  <si>
    <t>1218797861</t>
  </si>
  <si>
    <t>462</t>
  </si>
  <si>
    <t>210010026</t>
  </si>
  <si>
    <t>Rúrka ohybná elektroinštalačná z PVC typ FXP 25, uložená pevne</t>
  </si>
  <si>
    <t>1984455536</t>
  </si>
  <si>
    <t>463</t>
  </si>
  <si>
    <t>KTR000000173</t>
  </si>
  <si>
    <t>Rúrka ohybná FXP 25mm 18,3mm 750N PVC sivá</t>
  </si>
  <si>
    <t>-818795577</t>
  </si>
  <si>
    <t>464</t>
  </si>
  <si>
    <t>210010321</t>
  </si>
  <si>
    <t>Krabica (1903, KR 68) odbočná s viečkom, svorkovnicou vrátane zapojenia, kruhová</t>
  </si>
  <si>
    <t>-1643633794</t>
  </si>
  <si>
    <t>465</t>
  </si>
  <si>
    <t>345410002600</t>
  </si>
  <si>
    <t>Krabica univerzálna z PVC s viečkom a svorkovnicou pod omietku KU 68-1903, Dxh 73x42 mm, KOPOS</t>
  </si>
  <si>
    <t>-453350739</t>
  </si>
  <si>
    <t>466</t>
  </si>
  <si>
    <t>210010311.1</t>
  </si>
  <si>
    <t>Krabica inštalačná/prístrojová/, bez zapojenia</t>
  </si>
  <si>
    <t>-1665294854</t>
  </si>
  <si>
    <t>467</t>
  </si>
  <si>
    <t>003846.1</t>
  </si>
  <si>
    <t>Inštalačná krabica (pristrojova) ASD70</t>
  </si>
  <si>
    <t>KS</t>
  </si>
  <si>
    <t>-934683734</t>
  </si>
  <si>
    <t>468</t>
  </si>
  <si>
    <t>210010453.</t>
  </si>
  <si>
    <t>Krabica ištalačná na povrch</t>
  </si>
  <si>
    <t>-2131369821</t>
  </si>
  <si>
    <t>469</t>
  </si>
  <si>
    <t>345410012300.1</t>
  </si>
  <si>
    <t>Krabica plastová rozvodná s priechodkami a svorkovnicou Acidur</t>
  </si>
  <si>
    <t>-291438379</t>
  </si>
  <si>
    <t>470</t>
  </si>
  <si>
    <t>210220020</t>
  </si>
  <si>
    <t>Uzemňovacie vedenie v zemi FeZn vrátane izolácie spojov</t>
  </si>
  <si>
    <t>-613699378</t>
  </si>
  <si>
    <t>471</t>
  </si>
  <si>
    <t>354410058800.1</t>
  </si>
  <si>
    <t>Pásovina uzemňovacia FeZn 30 x 4 mm</t>
  </si>
  <si>
    <t>2005002975</t>
  </si>
  <si>
    <t>472</t>
  </si>
  <si>
    <t>210220001</t>
  </si>
  <si>
    <t>Uzemňovacie vedenie na povrchu FeZn</t>
  </si>
  <si>
    <t>-1187158389</t>
  </si>
  <si>
    <t>473</t>
  </si>
  <si>
    <t>354410054700.1</t>
  </si>
  <si>
    <t>Drôt bleskozvodový FeZn, d 8 mm /strecha/</t>
  </si>
  <si>
    <t>-1220813459</t>
  </si>
  <si>
    <t>474</t>
  </si>
  <si>
    <t>354410054700.2</t>
  </si>
  <si>
    <t>Drôt bleskozvodový FeZn, d 8 mm /fasáda/</t>
  </si>
  <si>
    <t>-1243366709</t>
  </si>
  <si>
    <t>475</t>
  </si>
  <si>
    <t>210220021</t>
  </si>
  <si>
    <t>Uzemňovacie vedenie v zemi FeZn vrátane izolácie spojov O 10mm</t>
  </si>
  <si>
    <t>-1933242221</t>
  </si>
  <si>
    <t>476</t>
  </si>
  <si>
    <t>354410054800.1</t>
  </si>
  <si>
    <t>Drôt bleskozvodový FeZn, d 10 mm</t>
  </si>
  <si>
    <t>1399081604</t>
  </si>
  <si>
    <t>477</t>
  </si>
  <si>
    <t>210220101</t>
  </si>
  <si>
    <t>Podpery vedenia FeZn na plochú strechu PV21</t>
  </si>
  <si>
    <t>530320930</t>
  </si>
  <si>
    <t>478</t>
  </si>
  <si>
    <t>354410034800.1</t>
  </si>
  <si>
    <t>Podpera vedenia FeZn na ploché strechy označenie PV 21 bet.</t>
  </si>
  <si>
    <t>498097508</t>
  </si>
  <si>
    <t>479</t>
  </si>
  <si>
    <t>210010027.1</t>
  </si>
  <si>
    <t>Rúrka ohybná elektroinštalačná z PVC typ FXP 32, uložená pevne</t>
  </si>
  <si>
    <t>-1814086426</t>
  </si>
  <si>
    <t>480</t>
  </si>
  <si>
    <t>345710009300.1</t>
  </si>
  <si>
    <t>Rúrka ohybná vlnitá pancierová PVC-U, FXP DN 32/pre zvod vo fasáde/</t>
  </si>
  <si>
    <t>-86452363</t>
  </si>
  <si>
    <t>481</t>
  </si>
  <si>
    <t>210220421.1</t>
  </si>
  <si>
    <t>Zachytávacia tyč  do 3m s podstavcom</t>
  </si>
  <si>
    <t>-1594923290</t>
  </si>
  <si>
    <t>482</t>
  </si>
  <si>
    <t>354410025400</t>
  </si>
  <si>
    <t>Zachytáciacia tyč 3m vrátane  betonového podstavca</t>
  </si>
  <si>
    <t>-767724489</t>
  </si>
  <si>
    <t>483</t>
  </si>
  <si>
    <t>210220243</t>
  </si>
  <si>
    <t>Svorka FeZn spojovacia SS</t>
  </si>
  <si>
    <t>-1575476760</t>
  </si>
  <si>
    <t>484</t>
  </si>
  <si>
    <t>354410003400</t>
  </si>
  <si>
    <t>Svorka FeZn spojovacia označenie SS 2 skrutky s príložkou</t>
  </si>
  <si>
    <t>-147896825</t>
  </si>
  <si>
    <t>485</t>
  </si>
  <si>
    <t>210220241.1</t>
  </si>
  <si>
    <t>Svorka FeZn krížová SK a diagonálna krížová</t>
  </si>
  <si>
    <t>226352918</t>
  </si>
  <si>
    <t>486</t>
  </si>
  <si>
    <t>354410002500</t>
  </si>
  <si>
    <t>Svorka FeZn krížová označenie SK</t>
  </si>
  <si>
    <t>846848562</t>
  </si>
  <si>
    <t>487</t>
  </si>
  <si>
    <t>210220252</t>
  </si>
  <si>
    <t>Svorka FeZn odbočovacia spojovacia SR01-02</t>
  </si>
  <si>
    <t>463186805</t>
  </si>
  <si>
    <t>488</t>
  </si>
  <si>
    <t>354410000700</t>
  </si>
  <si>
    <t>Svorka FeZn odbočovacia spojovacia označenie SR 02 (M8) s podložkou</t>
  </si>
  <si>
    <t>-1924351363</t>
  </si>
  <si>
    <t>489</t>
  </si>
  <si>
    <t>210220253</t>
  </si>
  <si>
    <t>Svorka FeZn uzemňovacia SR03</t>
  </si>
  <si>
    <t>2012555574</t>
  </si>
  <si>
    <t>490</t>
  </si>
  <si>
    <t>354410000900</t>
  </si>
  <si>
    <t>Svorka FeZn uzemňovacia označenie SR 03</t>
  </si>
  <si>
    <t>115436385</t>
  </si>
  <si>
    <t>491</t>
  </si>
  <si>
    <t>210010420.1</t>
  </si>
  <si>
    <t>Montáž krabice liatinovej do chodníka</t>
  </si>
  <si>
    <t>-1247466794</t>
  </si>
  <si>
    <t>492</t>
  </si>
  <si>
    <t>345410004100</t>
  </si>
  <si>
    <t>Krabica liatinová do chodníka so skúšobnou svorkou SZ</t>
  </si>
  <si>
    <t>1113703453</t>
  </si>
  <si>
    <t>493</t>
  </si>
  <si>
    <t>210010313</t>
  </si>
  <si>
    <t>-74232054</t>
  </si>
  <si>
    <t>494</t>
  </si>
  <si>
    <t>345410000500</t>
  </si>
  <si>
    <t>-1329709575</t>
  </si>
  <si>
    <t>495</t>
  </si>
  <si>
    <t>210220247</t>
  </si>
  <si>
    <t>Svorka FeZn skúšobná SZ</t>
  </si>
  <si>
    <t>-1874619211</t>
  </si>
  <si>
    <t>496</t>
  </si>
  <si>
    <t>354410004300</t>
  </si>
  <si>
    <t>Svorka FeZn skúšobná označenie SZ</t>
  </si>
  <si>
    <t>1522088255</t>
  </si>
  <si>
    <t>497</t>
  </si>
  <si>
    <t>210220050</t>
  </si>
  <si>
    <t>Označenie zvodov číselnými štítkami</t>
  </si>
  <si>
    <t>1930134270</t>
  </si>
  <si>
    <t>498</t>
  </si>
  <si>
    <t>354410064700.1</t>
  </si>
  <si>
    <t>Štítok orientačný na zvody</t>
  </si>
  <si>
    <t>856898750</t>
  </si>
  <si>
    <t>499</t>
  </si>
  <si>
    <t>974032121</t>
  </si>
  <si>
    <t>Vysekanie rýh v stenách a priečkach z dutých tehál a tvárnic do hĺbky 30 mm a š. do 30 mm,  -0,00100t</t>
  </si>
  <si>
    <t>1203405559</t>
  </si>
  <si>
    <t>500</t>
  </si>
  <si>
    <t>974032132</t>
  </si>
  <si>
    <t>Vysekanie rýh v stenách a priečkach z dutých tehál a tvárnic do hĺbky 50 mm a š. do 70 mm,  -0,00500t</t>
  </si>
  <si>
    <t>1020487770</t>
  </si>
  <si>
    <t>501</t>
  </si>
  <si>
    <t>Doprava</t>
  </si>
  <si>
    <t>1591794258</t>
  </si>
  <si>
    <t>502</t>
  </si>
  <si>
    <t>MV</t>
  </si>
  <si>
    <t>Murárske výpomoci</t>
  </si>
  <si>
    <t>2033646815</t>
  </si>
  <si>
    <t>503</t>
  </si>
  <si>
    <t>PD</t>
  </si>
  <si>
    <t>Presun dodávok</t>
  </si>
  <si>
    <t>-1548089524</t>
  </si>
  <si>
    <t>504</t>
  </si>
  <si>
    <t>PM</t>
  </si>
  <si>
    <t>Podružný materiál</t>
  </si>
  <si>
    <t>-684448610</t>
  </si>
  <si>
    <t>505</t>
  </si>
  <si>
    <t>PPV</t>
  </si>
  <si>
    <t>Podiel pridružených výkonov</t>
  </si>
  <si>
    <t>112937201</t>
  </si>
  <si>
    <t>506</t>
  </si>
  <si>
    <t>HZS000114.1</t>
  </si>
  <si>
    <t>Revízie</t>
  </si>
  <si>
    <t>hod</t>
  </si>
  <si>
    <t>-1276363669</t>
  </si>
  <si>
    <t>507</t>
  </si>
  <si>
    <t>HZS000114.2</t>
  </si>
  <si>
    <t>Nepredvídané práce</t>
  </si>
  <si>
    <t>-1629886910</t>
  </si>
  <si>
    <t>21-M2</t>
  </si>
  <si>
    <t xml:space="preserve"> Elektromontáže-  Slaboprúdové elektroinštalačné rozvody</t>
  </si>
  <si>
    <t>508</t>
  </si>
  <si>
    <t>Dodavka</t>
  </si>
  <si>
    <t>RS 19´´ ROZVÁDZAČ STOJANOVÝ 42U/600x800</t>
  </si>
  <si>
    <t>-290408822</t>
  </si>
  <si>
    <t>509</t>
  </si>
  <si>
    <t>Dodavka.1</t>
  </si>
  <si>
    <t>RP - Podstavec 600x1000 s filtrom 1x</t>
  </si>
  <si>
    <t>-1916810648</t>
  </si>
  <si>
    <t>510</t>
  </si>
  <si>
    <t>Dodavka.2</t>
  </si>
  <si>
    <t>RP-Vent. Jednotka strešná 220V/30W 2 ventil., termostat</t>
  </si>
  <si>
    <t>-2019874699</t>
  </si>
  <si>
    <t>511</t>
  </si>
  <si>
    <t>Dodavka.3</t>
  </si>
  <si>
    <t>RP-Vertikálny káblový kanál 22U</t>
  </si>
  <si>
    <t>-156190329</t>
  </si>
  <si>
    <t>512</t>
  </si>
  <si>
    <t>Dodavka.4</t>
  </si>
  <si>
    <t>RP-Háčik vyväzovací, 80x80 kovový</t>
  </si>
  <si>
    <t>1546793805</t>
  </si>
  <si>
    <t>513</t>
  </si>
  <si>
    <t>Dodavka.5</t>
  </si>
  <si>
    <t>RP -19´´ Polica perforovaná 1U/450 mm, nosnosť 50kg</t>
  </si>
  <si>
    <t>121305790</t>
  </si>
  <si>
    <t>514</t>
  </si>
  <si>
    <t>Dodavka.6</t>
  </si>
  <si>
    <t>RP-Rozvodvný panel 9x250 V, vypínač, 1U 2,3m</t>
  </si>
  <si>
    <t>-1799000765</t>
  </si>
  <si>
    <t>515</t>
  </si>
  <si>
    <t>Dodavka.7</t>
  </si>
  <si>
    <t>RP-19´´ Vyväzovací panel 1U kovový, s hĺbkou oka 73mm</t>
  </si>
  <si>
    <t>1294093322</t>
  </si>
  <si>
    <t>516</t>
  </si>
  <si>
    <t>Dodavka.8</t>
  </si>
  <si>
    <t>K-Cat 6A, 10Giga Patch panel 24xRJ45/s 1U, čierny HD</t>
  </si>
  <si>
    <t>1317131933</t>
  </si>
  <si>
    <t>517</t>
  </si>
  <si>
    <t>Dodavka.9</t>
  </si>
  <si>
    <t>K-Cat.6A, 10 Giga Patchcord STP, 1.0m</t>
  </si>
  <si>
    <t>1651500565</t>
  </si>
  <si>
    <t>518</t>
  </si>
  <si>
    <t>Dodávka.28</t>
  </si>
  <si>
    <t>Uzemňovacia prípojnica pre káb.oká, plast.kryt</t>
  </si>
  <si>
    <t>-2113181942</t>
  </si>
  <si>
    <t>519</t>
  </si>
  <si>
    <t>Dodávka.29</t>
  </si>
  <si>
    <t>Montážna sada skrutiek M6 /skrutka, podložka, matica/</t>
  </si>
  <si>
    <t>-1529134405</t>
  </si>
  <si>
    <t>520</t>
  </si>
  <si>
    <t>Dodávka.30</t>
  </si>
  <si>
    <t>Vodič CYA16 mm, typ: H07V-K 16</t>
  </si>
  <si>
    <t>bal</t>
  </si>
  <si>
    <t>1427484607</t>
  </si>
  <si>
    <t>521</t>
  </si>
  <si>
    <t>Dodávka.31</t>
  </si>
  <si>
    <t>Páska príchytná sťahovacia 4,8/290</t>
  </si>
  <si>
    <t>-2089737791</t>
  </si>
  <si>
    <t>522</t>
  </si>
  <si>
    <t>Dodávka.16</t>
  </si>
  <si>
    <t>Štítok káblový</t>
  </si>
  <si>
    <t>-1063457171</t>
  </si>
  <si>
    <t>523</t>
  </si>
  <si>
    <t>-1846222995</t>
  </si>
  <si>
    <t>524</t>
  </si>
  <si>
    <t>1167431020</t>
  </si>
  <si>
    <t>525</t>
  </si>
  <si>
    <t>362976608</t>
  </si>
  <si>
    <t>526</t>
  </si>
  <si>
    <t>Montáž</t>
  </si>
  <si>
    <t>Montáž a kompletizácia stojanového rozvádzača</t>
  </si>
  <si>
    <t>1941010872</t>
  </si>
  <si>
    <t>527</t>
  </si>
  <si>
    <t>Montáž.1</t>
  </si>
  <si>
    <t>Montáž a osadenie do existujúceho rozvádzača</t>
  </si>
  <si>
    <t>2086020814</t>
  </si>
  <si>
    <t>528</t>
  </si>
  <si>
    <t>Montáž.2</t>
  </si>
  <si>
    <t>Uzemnenie 19´ stojana</t>
  </si>
  <si>
    <t>-1979247621</t>
  </si>
  <si>
    <t>529</t>
  </si>
  <si>
    <t>Montáž.3</t>
  </si>
  <si>
    <t>Montáž rozvodného panelu, pripojenie na prívod 230V</t>
  </si>
  <si>
    <t>-613372105</t>
  </si>
  <si>
    <t>530</t>
  </si>
  <si>
    <t>Montáž.4</t>
  </si>
  <si>
    <t>Ukončenie vodičov do 16 mm2</t>
  </si>
  <si>
    <t>-528855324</t>
  </si>
  <si>
    <t>531</t>
  </si>
  <si>
    <t>Montáž.5</t>
  </si>
  <si>
    <t>1330440923</t>
  </si>
  <si>
    <t>532</t>
  </si>
  <si>
    <t>Montáž.6</t>
  </si>
  <si>
    <t>Doplnenie do káblovej knihy dátového rozvádzača</t>
  </si>
  <si>
    <t>-1693813956</t>
  </si>
  <si>
    <t>533</t>
  </si>
  <si>
    <t>Dodávka.32</t>
  </si>
  <si>
    <t>Cat 6A, zásuvka Modul 1xRJ45/s povrchová montáž</t>
  </si>
  <si>
    <t>-2024541010</t>
  </si>
  <si>
    <t>534</t>
  </si>
  <si>
    <t>Dodávka.33</t>
  </si>
  <si>
    <t>Cat 6A, zásuvka Modul 2xRJ45/s montáž do par. Žľabu</t>
  </si>
  <si>
    <t>-1211194410</t>
  </si>
  <si>
    <t>535</t>
  </si>
  <si>
    <t>Dodávka.34</t>
  </si>
  <si>
    <t>Cat 6A, zásuvka Modul 2xRJ45/s povrchová montáž</t>
  </si>
  <si>
    <t>1125931685</t>
  </si>
  <si>
    <t>536</t>
  </si>
  <si>
    <t>Dodávka.35</t>
  </si>
  <si>
    <t>Kábel Cat.6A, KÁBEL STP CAT.6A B2ca</t>
  </si>
  <si>
    <t>-1384207122</t>
  </si>
  <si>
    <t>537</t>
  </si>
  <si>
    <t>Dodávka.36</t>
  </si>
  <si>
    <t>Škatuľa PK 60/30 parapetná, nízka</t>
  </si>
  <si>
    <t>-212911900</t>
  </si>
  <si>
    <t>538</t>
  </si>
  <si>
    <t>Dodávka.4</t>
  </si>
  <si>
    <t>Natĺkacia hmoždinka 6x40mm</t>
  </si>
  <si>
    <t>-1142641588</t>
  </si>
  <si>
    <t>539</t>
  </si>
  <si>
    <t>Dodávka.5</t>
  </si>
  <si>
    <t>Skrutka 3,5x30, zapust. hlava</t>
  </si>
  <si>
    <t>-755607698</t>
  </si>
  <si>
    <t>540</t>
  </si>
  <si>
    <t>Dodávka.37</t>
  </si>
  <si>
    <t>Štítok na patch panel</t>
  </si>
  <si>
    <t>-1901358758</t>
  </si>
  <si>
    <t>541</t>
  </si>
  <si>
    <t>-1731915239</t>
  </si>
  <si>
    <t>542</t>
  </si>
  <si>
    <t>Dodávka.38</t>
  </si>
  <si>
    <t>Štítok datovej zásuvky</t>
  </si>
  <si>
    <t>-646808705</t>
  </si>
  <si>
    <t>543</t>
  </si>
  <si>
    <t>Dodávka.39</t>
  </si>
  <si>
    <t>Páska príchytná sťahovacia 2,5/98</t>
  </si>
  <si>
    <t>1758757218</t>
  </si>
  <si>
    <t>544</t>
  </si>
  <si>
    <t>-389192498</t>
  </si>
  <si>
    <t>545</t>
  </si>
  <si>
    <t>Dodávka.40</t>
  </si>
  <si>
    <t>Páska izolačná</t>
  </si>
  <si>
    <t>-554832135</t>
  </si>
  <si>
    <t>546</t>
  </si>
  <si>
    <t>Montáž.7</t>
  </si>
  <si>
    <t>Datová zásuvka 2xRJ45 a zapojenie dvoch káblov FTP 4p.</t>
  </si>
  <si>
    <t>-1243843746</t>
  </si>
  <si>
    <t>547</t>
  </si>
  <si>
    <t>Montáž.8</t>
  </si>
  <si>
    <t>Datová zásuvka 1xRJ45 a zapojenie jedneho kábla FTP 4p.</t>
  </si>
  <si>
    <t>-319308196</t>
  </si>
  <si>
    <t>548</t>
  </si>
  <si>
    <t>Montáž.9</t>
  </si>
  <si>
    <t>-1245897562</t>
  </si>
  <si>
    <t>549</t>
  </si>
  <si>
    <t>Montáž.10</t>
  </si>
  <si>
    <t>Osadenie krabice</t>
  </si>
  <si>
    <t>-794622612</t>
  </si>
  <si>
    <t>550</t>
  </si>
  <si>
    <t>Montáž.11</t>
  </si>
  <si>
    <t>Osadenie hmoždinky</t>
  </si>
  <si>
    <t>-1888073385</t>
  </si>
  <si>
    <t>551</t>
  </si>
  <si>
    <t>Montáž.12</t>
  </si>
  <si>
    <t>Montáž patch panelu</t>
  </si>
  <si>
    <t>-146900402</t>
  </si>
  <si>
    <t>552</t>
  </si>
  <si>
    <t>Montáž.13</t>
  </si>
  <si>
    <t>-1393006585</t>
  </si>
  <si>
    <t>553</t>
  </si>
  <si>
    <t>Montáž.14</t>
  </si>
  <si>
    <t>Montáž držiaka prepojovacích káblov</t>
  </si>
  <si>
    <t>8659683</t>
  </si>
  <si>
    <t>554</t>
  </si>
  <si>
    <t>Montáž.15</t>
  </si>
  <si>
    <t>Kábel FTP 4-párový v rúrke, žlabe, príchytoch</t>
  </si>
  <si>
    <t>-2070887004</t>
  </si>
  <si>
    <t>555</t>
  </si>
  <si>
    <t>Montáž.16</t>
  </si>
  <si>
    <t>Forma vejárová 4x2 v 19" stojane (ukončenie a zapojenie kábla STP do patchpanelu)</t>
  </si>
  <si>
    <t>1801911102</t>
  </si>
  <si>
    <t>556</t>
  </si>
  <si>
    <t>Montáž.5.1</t>
  </si>
  <si>
    <t>1741302186</t>
  </si>
  <si>
    <t>557</t>
  </si>
  <si>
    <t>Dodávka.41</t>
  </si>
  <si>
    <t>Rúrka HFX 25 ohybná</t>
  </si>
  <si>
    <t>177974663</t>
  </si>
  <si>
    <t>558</t>
  </si>
  <si>
    <t>Dodávka.42</t>
  </si>
  <si>
    <t>Rúrka HFIR 25 pevná</t>
  </si>
  <si>
    <t>105676916</t>
  </si>
  <si>
    <t>559</t>
  </si>
  <si>
    <t>Dodávka.8</t>
  </si>
  <si>
    <t>Spojka HFSM 25</t>
  </si>
  <si>
    <t>1451247553</t>
  </si>
  <si>
    <t>560</t>
  </si>
  <si>
    <t>Dodávka.43</t>
  </si>
  <si>
    <t>Príchytka 25, príchytka-klip, na rúrku 25</t>
  </si>
  <si>
    <t>-207388220</t>
  </si>
  <si>
    <t>561</t>
  </si>
  <si>
    <t>Dodávka.44</t>
  </si>
  <si>
    <t>Rúrka HFX 32 ohybná</t>
  </si>
  <si>
    <t>1315709996</t>
  </si>
  <si>
    <t>562</t>
  </si>
  <si>
    <t>Dodávka.45</t>
  </si>
  <si>
    <t>Rúrka HFIR 32 pevná</t>
  </si>
  <si>
    <t>-1501664454</t>
  </si>
  <si>
    <t>563</t>
  </si>
  <si>
    <t>Dodávka.46</t>
  </si>
  <si>
    <t>Spojka HFSM 32</t>
  </si>
  <si>
    <t>-164345352</t>
  </si>
  <si>
    <t>564</t>
  </si>
  <si>
    <t>Dodávka.47</t>
  </si>
  <si>
    <t>Príchytka 32, príchytka-klip, na rúrku 32</t>
  </si>
  <si>
    <t>-876943700</t>
  </si>
  <si>
    <t>565</t>
  </si>
  <si>
    <t>Dodávka.48</t>
  </si>
  <si>
    <t>Skupinová káblová príchytka - zväzkový držiak grip 30</t>
  </si>
  <si>
    <t>19199690</t>
  </si>
  <si>
    <t>566</t>
  </si>
  <si>
    <t>Dodávka.4.1</t>
  </si>
  <si>
    <t>2060962764</t>
  </si>
  <si>
    <t>567</t>
  </si>
  <si>
    <t>Dodávka.5.1</t>
  </si>
  <si>
    <t>1801443578</t>
  </si>
  <si>
    <t>568</t>
  </si>
  <si>
    <t>Dodávka.49</t>
  </si>
  <si>
    <t>Káblový žlab DLP na prechod z podhľadu do rozvádzačov (hlavné trasy) šírka 200 -komplet pre montáž na strop, vrátane konzol, spojovacieho materiálu, úchytného materiálu, hmoždín a pod., kovového veka</t>
  </si>
  <si>
    <t>95183303</t>
  </si>
  <si>
    <t>569</t>
  </si>
  <si>
    <t>Dodávka.50</t>
  </si>
  <si>
    <t>HILTI CP 611A , Protipožiarny spevňujúci tmel, 310ml</t>
  </si>
  <si>
    <t>-1095494319</t>
  </si>
  <si>
    <t>570</t>
  </si>
  <si>
    <t>Dodávka.51</t>
  </si>
  <si>
    <t>HILTI Označovací štítok</t>
  </si>
  <si>
    <t>-1638892196</t>
  </si>
  <si>
    <t>571</t>
  </si>
  <si>
    <t>Dodávka.52</t>
  </si>
  <si>
    <t>Spotrebný materiál</t>
  </si>
  <si>
    <t>-2055172993</t>
  </si>
  <si>
    <t>572</t>
  </si>
  <si>
    <t>Montáž.17</t>
  </si>
  <si>
    <t>Montáž rúrky</t>
  </si>
  <si>
    <t>-1383660323</t>
  </si>
  <si>
    <t>573</t>
  </si>
  <si>
    <t>Montáž.18</t>
  </si>
  <si>
    <t>Montáž zväzkovej príchytky</t>
  </si>
  <si>
    <t>-371530506</t>
  </si>
  <si>
    <t>574</t>
  </si>
  <si>
    <t>-1664307610</t>
  </si>
  <si>
    <t>575</t>
  </si>
  <si>
    <t>Montáž.19</t>
  </si>
  <si>
    <t>Značenie trasy vedenia</t>
  </si>
  <si>
    <t>-935554393</t>
  </si>
  <si>
    <t>576</t>
  </si>
  <si>
    <t>Montáž.20</t>
  </si>
  <si>
    <t>Vŕtanie dier do 30 mm, betón 30cm</t>
  </si>
  <si>
    <t>1628551589</t>
  </si>
  <si>
    <t>577</t>
  </si>
  <si>
    <t>Montáž.21</t>
  </si>
  <si>
    <t>Zhotovenie otvoru do SDK priečky</t>
  </si>
  <si>
    <t>1933236284</t>
  </si>
  <si>
    <t>578</t>
  </si>
  <si>
    <t>Montáž.22</t>
  </si>
  <si>
    <t>Zhotovenie drážky pre uloženie trubky/kabeláže</t>
  </si>
  <si>
    <t>-1953535425</t>
  </si>
  <si>
    <t>579</t>
  </si>
  <si>
    <t>Montáž.23</t>
  </si>
  <si>
    <t>Protipožiarne utesnenie prestupov HILTY CP 671 C/F</t>
  </si>
  <si>
    <t>462336468</t>
  </si>
  <si>
    <t>580</t>
  </si>
  <si>
    <t>Montáž.24</t>
  </si>
  <si>
    <t>Meranie, certifikácie metalickej kabeláže cat.6A</t>
  </si>
  <si>
    <t>2138430061</t>
  </si>
  <si>
    <t>581</t>
  </si>
  <si>
    <t>Dodavka.10</t>
  </si>
  <si>
    <t>Manažovateľný switch 24 portový, PoE, 28 x 10/100/1000 + 4 x Gigabit SFP, 2xCombo</t>
  </si>
  <si>
    <t>-348877827</t>
  </si>
  <si>
    <t>582</t>
  </si>
  <si>
    <t>Dodavka.11</t>
  </si>
  <si>
    <t>Modul 1000BASE-LX/LH SFP, 1310nm, príprava na opt. prepoj</t>
  </si>
  <si>
    <t>1729824857</t>
  </si>
  <si>
    <t>583</t>
  </si>
  <si>
    <t>Dodavka.12</t>
  </si>
  <si>
    <t>Zdroj nepretržitého napájania UPS 1kVA/800W, RS232 a USB, LED obrazovka,rozmer 19´´ 2U</t>
  </si>
  <si>
    <t>-1950230737</t>
  </si>
  <si>
    <t>584</t>
  </si>
  <si>
    <t>Dodavka.13</t>
  </si>
  <si>
    <t>Sada pre rack montáž</t>
  </si>
  <si>
    <t>1444183491</t>
  </si>
  <si>
    <t>585</t>
  </si>
  <si>
    <t>Montáž.25</t>
  </si>
  <si>
    <t>Manažovateľný switch 24 portový</t>
  </si>
  <si>
    <t>-1416104716</t>
  </si>
  <si>
    <t>586</t>
  </si>
  <si>
    <t>Montáž.26</t>
  </si>
  <si>
    <t>Zdroj nepretržitého napájania UPS</t>
  </si>
  <si>
    <t>2005416164</t>
  </si>
  <si>
    <t>587</t>
  </si>
  <si>
    <t>Montáž.27</t>
  </si>
  <si>
    <t>Oživenie systému</t>
  </si>
  <si>
    <t>-1033489575</t>
  </si>
  <si>
    <t>588</t>
  </si>
  <si>
    <t>Dodavka.14</t>
  </si>
  <si>
    <t>IP dome kamera 4Mpx</t>
  </si>
  <si>
    <t>-867879681</t>
  </si>
  <si>
    <t>589</t>
  </si>
  <si>
    <t>Dodavka.15</t>
  </si>
  <si>
    <t>Záznamové zariadenie, 4 porty, PoE napájanie max 50W</t>
  </si>
  <si>
    <t>-1511162429</t>
  </si>
  <si>
    <t>590</t>
  </si>
  <si>
    <t>Monitor LED farebný LCD 19´´</t>
  </si>
  <si>
    <t>1751619150</t>
  </si>
  <si>
    <t>591</t>
  </si>
  <si>
    <t>Montáž.28</t>
  </si>
  <si>
    <t>341806139</t>
  </si>
  <si>
    <t>592</t>
  </si>
  <si>
    <t>Montáž.29</t>
  </si>
  <si>
    <t>-1233117383</t>
  </si>
  <si>
    <t>593</t>
  </si>
  <si>
    <t>Montáž.27.1</t>
  </si>
  <si>
    <t>965782887</t>
  </si>
  <si>
    <t>594</t>
  </si>
  <si>
    <t>Projekt</t>
  </si>
  <si>
    <t>Spracovanie dodávateľskej dokumentácie v rátane tlače</t>
  </si>
  <si>
    <t>322710739</t>
  </si>
  <si>
    <t>595</t>
  </si>
  <si>
    <t>Projekt.1</t>
  </si>
  <si>
    <t>Vyhotovenie projektu skutočného vyhotovenia SK</t>
  </si>
  <si>
    <t>-339694628</t>
  </si>
  <si>
    <t>596</t>
  </si>
  <si>
    <t>Dodávka.27</t>
  </si>
  <si>
    <t>Materiál nezarátaný vo VV a podľa dodávateľa potrebný (chýbajúci, atď.) ku kompletnému a úplnému odovzdaniu diela v zmysle projektovej dokumentácie a platných zákonov a STN v čase realizácie diela. Materiály, dokumenty, merania, skúšky, protokoly, inžinie</t>
  </si>
  <si>
    <t>1261591137</t>
  </si>
  <si>
    <t>597</t>
  </si>
  <si>
    <t>Montáž.30</t>
  </si>
  <si>
    <t>Montáže a služby nezarátané vo VV a podľa dodávateľa potrebné (chýbajúce, atď.) ku kompletnému a úplnému odovzdaniu diela v zmysle projektovej dokumentácie a platných zákonov a STN v čase realizácie diela. Montáže,  spracovanie dokumentov, meraní, skúšok,</t>
  </si>
  <si>
    <t>1111426229</t>
  </si>
  <si>
    <t>598</t>
  </si>
  <si>
    <t>Pol194</t>
  </si>
  <si>
    <t>Dopravné náklady a dodávky, energie, čistiace práce, skladovacie priestory, odvoz a likvidácia odpadu, atď.</t>
  </si>
  <si>
    <t>100301594</t>
  </si>
  <si>
    <t>24-M</t>
  </si>
  <si>
    <t xml:space="preserve"> Montáže vzduchotechnických zariad.</t>
  </si>
  <si>
    <t>599</t>
  </si>
  <si>
    <t>Pol93</t>
  </si>
  <si>
    <t>Vzduchotechnická jednotka na prívod a odvod vzduchu s doskovým rekuperátorom Mandík P+4,5 vrátane MaR,ELI</t>
  </si>
  <si>
    <t>kp</t>
  </si>
  <si>
    <t>1399157293</t>
  </si>
  <si>
    <t>Vonkajšie prevedenie - prívod, odvod nad sebou</t>
  </si>
  <si>
    <t>EKO  dizajn 2018 podľa komisie EU 1253/2014</t>
  </si>
  <si>
    <t>Qv1=3300 m3/h - 250 Pa - prívod</t>
  </si>
  <si>
    <t>Qv2=3300 m3/h - 250 Pa - odvod</t>
  </si>
  <si>
    <t>rozmery: 5044x1170x1360, hmotnosť: 711 kg</t>
  </si>
  <si>
    <t>prívodná časť:</t>
  </si>
  <si>
    <t>regulačná klapka pre motorické ovládanie</t>
  </si>
  <si>
    <t xml:space="preserve">filter rámikový M5, </t>
  </si>
  <si>
    <t>filter kapsový F7</t>
  </si>
  <si>
    <t>doskový rekuperátor s obtokovou klapkou. zima -15/15,0°C</t>
  </si>
  <si>
    <t>ventilátor prívodný s priamym pohonom - EC motor - Pe=1,35kW, Pc=872 Pa</t>
  </si>
  <si>
    <t>výparníkový chladič s eliminátorom, Qch=20,3kW, +30/17°C, médium R32A, tv=7°C</t>
  </si>
  <si>
    <t>výparník 4 - radý CU-AL, počet okruhov 1</t>
  </si>
  <si>
    <t>elektrický ohrievač, Qt=8,8 kW-400V,  t2=24°C</t>
  </si>
  <si>
    <t>tlmiaca vložka</t>
  </si>
  <si>
    <t>rám pod jednotku</t>
  </si>
  <si>
    <t>odvodná časť:</t>
  </si>
  <si>
    <t xml:space="preserve">filter kapsový M5, </t>
  </si>
  <si>
    <t>ventilátor odvodný s priamym pohonom - EC motor - Pe=1,35kW, Pc=633Pa</t>
  </si>
  <si>
    <t xml:space="preserve">doskový rekuperátor s obtokom </t>
  </si>
  <si>
    <t>voľná komora 300mm čelným výfukom</t>
  </si>
  <si>
    <t>celoplošná klapka pre motorické ovládanie-dvojpolohové</t>
  </si>
  <si>
    <t>rám pod jednotku, s nožičkami h=200mm</t>
  </si>
  <si>
    <t>600</t>
  </si>
  <si>
    <t>Pol94</t>
  </si>
  <si>
    <t>Rozvádzač MaR+ELI</t>
  </si>
  <si>
    <t>173435820</t>
  </si>
  <si>
    <t>601</t>
  </si>
  <si>
    <t>Pol95</t>
  </si>
  <si>
    <t>kabeláž</t>
  </si>
  <si>
    <t>1493903153</t>
  </si>
  <si>
    <t>602</t>
  </si>
  <si>
    <t>Pol96</t>
  </si>
  <si>
    <t>kondenzačná jednotka inverter Sinclair typ ASGE60BI-3</t>
  </si>
  <si>
    <t>-2124297601</t>
  </si>
  <si>
    <t>zdroj chladu pre výparník vzt. jednotky poz. 4,1</t>
  </si>
  <si>
    <t>Qch= 16,0kW, Pe=5,5kW-400V, istenie 25A, chladivo R32A</t>
  </si>
  <si>
    <t>603</t>
  </si>
  <si>
    <t>Pol97</t>
  </si>
  <si>
    <t>AHU box s riadiacim modulom a exp. Ventilom SCMI-01.4</t>
  </si>
  <si>
    <t>-386694206</t>
  </si>
  <si>
    <t>604</t>
  </si>
  <si>
    <t>Pol98</t>
  </si>
  <si>
    <t>Dlažobná kocka 500x500x50mm</t>
  </si>
  <si>
    <t>-1898635228</t>
  </si>
  <si>
    <t>605</t>
  </si>
  <si>
    <t>Pol99</t>
  </si>
  <si>
    <t>split systém inverter Sinclair typ ASH-18BIF2</t>
  </si>
  <si>
    <t>1706216695</t>
  </si>
  <si>
    <t>vnútorná jednotka nástenná</t>
  </si>
  <si>
    <t xml:space="preserve">vonkajšia jednotka </t>
  </si>
  <si>
    <t>Qch= 5,2kW, Pe=1,8kW-230V, istenie 20A, chladivo R32A</t>
  </si>
  <si>
    <t>606</t>
  </si>
  <si>
    <t>1986669427</t>
  </si>
  <si>
    <t>607</t>
  </si>
  <si>
    <t>Pol100</t>
  </si>
  <si>
    <t>split systém inverter Sinclair typ ASH-13BIF2</t>
  </si>
  <si>
    <t>421345298</t>
  </si>
  <si>
    <t>Qch= 3,5kW, Pe=1,1kW-230V, istenie 16A, chladivo R32A</t>
  </si>
  <si>
    <t>608</t>
  </si>
  <si>
    <t>-679948495</t>
  </si>
  <si>
    <t>609</t>
  </si>
  <si>
    <t>Pol101</t>
  </si>
  <si>
    <t>vzt potrubie štvorhranné sk.I. z pozinkovaného plechu, trieda tesnosti C:  rovné rúry do obvodu 1800 mm, 10 % tvaroviek</t>
  </si>
  <si>
    <t>-1003492257</t>
  </si>
  <si>
    <t>610</t>
  </si>
  <si>
    <t>Pol102</t>
  </si>
  <si>
    <t>vzt potrubie štvorhranné sk.I. z pozinkovaného plechu, trieda tesnosti C:  rovné rúry do obvodu 1260 mm, 10 % tvaroviek</t>
  </si>
  <si>
    <t>1897683884</t>
  </si>
  <si>
    <t>611</t>
  </si>
  <si>
    <t>Pol103</t>
  </si>
  <si>
    <t>vzt potrubie štvorhranné sk.I. z pozinkovaného plechu, trieda tesnosti C:  rovné rúry do obvodu 1000 mm, 10 % tvaroviek</t>
  </si>
  <si>
    <t>241746350</t>
  </si>
  <si>
    <t>612</t>
  </si>
  <si>
    <t>Pol104</t>
  </si>
  <si>
    <t>vzt potrubie štvorhranné sk.I. z pozinkovaného plechu, trieda tesnosti C:  rovné rúry do obvodu 700 mm, 10 % tvaroviek</t>
  </si>
  <si>
    <t>1102558124</t>
  </si>
  <si>
    <t>613</t>
  </si>
  <si>
    <t>Pol105</t>
  </si>
  <si>
    <t>tepelná izolácia vzt. potrubia - interiér</t>
  </si>
  <si>
    <t>-943678979</t>
  </si>
  <si>
    <t>707</t>
  </si>
  <si>
    <t>Pol105.1</t>
  </si>
  <si>
    <t>tepelná izolácia vzt. potrubia - exteriér</t>
  </si>
  <si>
    <t>-1998843031</t>
  </si>
  <si>
    <t>614</t>
  </si>
  <si>
    <t>Pol106</t>
  </si>
  <si>
    <t>závesy pre štvorhranné potrubie do obvodu 1800 mm</t>
  </si>
  <si>
    <t>-1193780481</t>
  </si>
  <si>
    <t>615</t>
  </si>
  <si>
    <t>Pol107</t>
  </si>
  <si>
    <t>regulačná klapka ručná 355x250</t>
  </si>
  <si>
    <t>717224547</t>
  </si>
  <si>
    <t>616</t>
  </si>
  <si>
    <t>Pol108</t>
  </si>
  <si>
    <t>regulačná klapka ručná 250x160</t>
  </si>
  <si>
    <t>177984463</t>
  </si>
  <si>
    <t>709</t>
  </si>
  <si>
    <t>Pol108.1</t>
  </si>
  <si>
    <t>Protidažďová žalúzia Systemair PZAL-S-1250x500</t>
  </si>
  <si>
    <t>2050286775</t>
  </si>
  <si>
    <t>710</t>
  </si>
  <si>
    <t>Pol108.2</t>
  </si>
  <si>
    <t>Protidažďová žalúzia Systemair PZAL-1250x501</t>
  </si>
  <si>
    <t>248439600</t>
  </si>
  <si>
    <t>617</t>
  </si>
  <si>
    <t>Pol109</t>
  </si>
  <si>
    <t>potrubie kruhové Spiro:  rovné rúry Dn 125</t>
  </si>
  <si>
    <t>975414398</t>
  </si>
  <si>
    <t>618</t>
  </si>
  <si>
    <t>Pol110</t>
  </si>
  <si>
    <t>potrubie kruhové Spiro:  tvarovky Dn 125</t>
  </si>
  <si>
    <t>-1481791088</t>
  </si>
  <si>
    <t>619</t>
  </si>
  <si>
    <t>Pol111</t>
  </si>
  <si>
    <t>potrubie kruhové Spiro:  rovné rúry Dn 160</t>
  </si>
  <si>
    <t>2100010747</t>
  </si>
  <si>
    <t>620</t>
  </si>
  <si>
    <t>Pol112</t>
  </si>
  <si>
    <t>potrubie kruhové Spiro:  tvarovky Dn 160</t>
  </si>
  <si>
    <t>1123486460</t>
  </si>
  <si>
    <t>621</t>
  </si>
  <si>
    <t>Pol113</t>
  </si>
  <si>
    <t>potrubie kruhové Spiro:  rovné rúry Dn 200</t>
  </si>
  <si>
    <t>-829831122</t>
  </si>
  <si>
    <t>622</t>
  </si>
  <si>
    <t>Pol114</t>
  </si>
  <si>
    <t>potrubie kruhové Spiro:  tvarovky Dn 200</t>
  </si>
  <si>
    <t>1202590942</t>
  </si>
  <si>
    <t>623</t>
  </si>
  <si>
    <t>Pol115</t>
  </si>
  <si>
    <t>regulačná klapka ručná Dn160</t>
  </si>
  <si>
    <t>-1017568249</t>
  </si>
  <si>
    <t>624</t>
  </si>
  <si>
    <t>Pol116</t>
  </si>
  <si>
    <t>regulačná klapka ručná Dn200</t>
  </si>
  <si>
    <t>675236388</t>
  </si>
  <si>
    <t>625</t>
  </si>
  <si>
    <t>Pol117</t>
  </si>
  <si>
    <t>Tlmič hluku IMOS-THP 10-500x900-1000</t>
  </si>
  <si>
    <t>996219647</t>
  </si>
  <si>
    <t>626</t>
  </si>
  <si>
    <t>Pol118</t>
  </si>
  <si>
    <t>Tlmič hluku IMOS-THP 10-500x1200-1500</t>
  </si>
  <si>
    <t>716375231</t>
  </si>
  <si>
    <t>627</t>
  </si>
  <si>
    <t>Pol119</t>
  </si>
  <si>
    <t>VVKR 600/24, prívod, s krabicou, bočné napojenie D250 s reguláciou</t>
  </si>
  <si>
    <t>-398569276</t>
  </si>
  <si>
    <t>628</t>
  </si>
  <si>
    <t>Pol121</t>
  </si>
  <si>
    <t>VVKR 500/20, prívod, s krabicou, bočné napojenie D200 s reguláciou</t>
  </si>
  <si>
    <t>-85722059</t>
  </si>
  <si>
    <t>629</t>
  </si>
  <si>
    <t>Pol122</t>
  </si>
  <si>
    <t>VVKR 400/16, prívod, s krabicou, bočné napojenie D200 s reguláciou</t>
  </si>
  <si>
    <t>-1743394122</t>
  </si>
  <si>
    <t>630</t>
  </si>
  <si>
    <t>Pol123</t>
  </si>
  <si>
    <t>VVKR 600/24, odvod, s krabicou, bočné napojenie D250 s reguláciou</t>
  </si>
  <si>
    <t>-709719018</t>
  </si>
  <si>
    <t>631</t>
  </si>
  <si>
    <t>Pol124</t>
  </si>
  <si>
    <t>VVKR 500/20, odvod, s krabicou, bočné napojenie D200 s reguláciou</t>
  </si>
  <si>
    <t>505097572</t>
  </si>
  <si>
    <t>632</t>
  </si>
  <si>
    <t>Pol125</t>
  </si>
  <si>
    <t>VVKR 400/16, odvod, s krabicou, bočné napojenie D200 s reguláciou</t>
  </si>
  <si>
    <t>-583792219</t>
  </si>
  <si>
    <t>633</t>
  </si>
  <si>
    <t>Pol126</t>
  </si>
  <si>
    <t>Tanierový ventil prívodný kovový Dn125  s rámikom</t>
  </si>
  <si>
    <t>-2028963418</t>
  </si>
  <si>
    <t>634</t>
  </si>
  <si>
    <t>Pol127</t>
  </si>
  <si>
    <t>Tanierový ventil odvodný kovový Dn125 s rámikom</t>
  </si>
  <si>
    <t>1791107255</t>
  </si>
  <si>
    <t>635</t>
  </si>
  <si>
    <t>Pol128</t>
  </si>
  <si>
    <t>Hadice neizolované Dn250</t>
  </si>
  <si>
    <t>1424709223</t>
  </si>
  <si>
    <t>636</t>
  </si>
  <si>
    <t>Pol129</t>
  </si>
  <si>
    <t>Hadice neizolované Dn200</t>
  </si>
  <si>
    <t>-618462718</t>
  </si>
  <si>
    <t>637</t>
  </si>
  <si>
    <t>Pol130</t>
  </si>
  <si>
    <t>Hadice neizolované Dn160</t>
  </si>
  <si>
    <t>-1778301284</t>
  </si>
  <si>
    <t>638</t>
  </si>
  <si>
    <t>Pol131</t>
  </si>
  <si>
    <t>Hadice neizolované Dn125</t>
  </si>
  <si>
    <t>-1169541725</t>
  </si>
  <si>
    <t>639</t>
  </si>
  <si>
    <t>Pol132</t>
  </si>
  <si>
    <t>Cu potrubie chladiarenské vrátane pájky, izolácie, závesov... Dn16</t>
  </si>
  <si>
    <t>-1233448578</t>
  </si>
  <si>
    <t>Pol132.1</t>
  </si>
  <si>
    <t>Cu potrubie chladiarenské vrátane pájky, izolácie, závesov...  Dn12</t>
  </si>
  <si>
    <t>-598153913</t>
  </si>
  <si>
    <t>640</t>
  </si>
  <si>
    <t>Pol133</t>
  </si>
  <si>
    <t>Cu potrubie chladiarenské vrátane pájky, izolácie, závesov...  Dn10</t>
  </si>
  <si>
    <t>-669902508</t>
  </si>
  <si>
    <t>714</t>
  </si>
  <si>
    <t>Pol133.1</t>
  </si>
  <si>
    <t>Cu potrubie chladiarenské vrátane pájky, izolácie, závesov...  Dn8</t>
  </si>
  <si>
    <t>-1306406397</t>
  </si>
  <si>
    <t>641</t>
  </si>
  <si>
    <t>Pol134</t>
  </si>
  <si>
    <t>spojovací a tesniaci materiál</t>
  </si>
  <si>
    <t>-1143620280</t>
  </si>
  <si>
    <t>642</t>
  </si>
  <si>
    <t>Pol135</t>
  </si>
  <si>
    <t>montážny materiál</t>
  </si>
  <si>
    <t>1897712570</t>
  </si>
  <si>
    <t>717</t>
  </si>
  <si>
    <t>Pol135.1</t>
  </si>
  <si>
    <t>Doprava zariadení</t>
  </si>
  <si>
    <t>-1626977950</t>
  </si>
  <si>
    <t>718</t>
  </si>
  <si>
    <t>Pol135.2</t>
  </si>
  <si>
    <t>Zaregulovanie, oživenie, komplexné skúšky</t>
  </si>
  <si>
    <t>1798620486</t>
  </si>
  <si>
    <t>643</t>
  </si>
  <si>
    <t>Pol139</t>
  </si>
  <si>
    <t>Potrubný ventilátor K 160 EC Sileo, - el. príkon 85,5 W, 230 V, 50 Hz. 0,701 A, - vzduch. Výkon 616 m3/h</t>
  </si>
  <si>
    <t>-1279764772</t>
  </si>
  <si>
    <t>644</t>
  </si>
  <si>
    <t>Pol140</t>
  </si>
  <si>
    <t>Pretlaková žalúzia Systemair VK 150</t>
  </si>
  <si>
    <t>643122673</t>
  </si>
  <si>
    <t>645</t>
  </si>
  <si>
    <t>Pol141</t>
  </si>
  <si>
    <t>Tlmič hluku Systemair LDC 160/600</t>
  </si>
  <si>
    <t>804432481</t>
  </si>
  <si>
    <t>646</t>
  </si>
  <si>
    <t>Pol142</t>
  </si>
  <si>
    <t>Tanierový ventil ELF 125</t>
  </si>
  <si>
    <t>-2010656039</t>
  </si>
  <si>
    <t>647</t>
  </si>
  <si>
    <t>Pol143</t>
  </si>
  <si>
    <t>Ohybná hadica SV 125</t>
  </si>
  <si>
    <t>1622893214</t>
  </si>
  <si>
    <t>648</t>
  </si>
  <si>
    <t>Pol144</t>
  </si>
  <si>
    <t>O160/10% tvaroviek</t>
  </si>
  <si>
    <t>bm</t>
  </si>
  <si>
    <t>948451154</t>
  </si>
  <si>
    <t>649</t>
  </si>
  <si>
    <t>Pol145</t>
  </si>
  <si>
    <t>O125/10% tvaroviek</t>
  </si>
  <si>
    <t>694473153</t>
  </si>
  <si>
    <t>719</t>
  </si>
  <si>
    <t>Pol145.1</t>
  </si>
  <si>
    <t xml:space="preserve"> Cu potrubie 1 1/4", vrátane tvaroviek- primárny okruh chladiacej vody 1 1/4"z externého chladiča do WAC</t>
  </si>
  <si>
    <t>-242845929</t>
  </si>
  <si>
    <t>720</t>
  </si>
  <si>
    <t>Pol145.2</t>
  </si>
  <si>
    <t>Tepelná izolácia návleková 32/28 mm</t>
  </si>
  <si>
    <t>1829566360</t>
  </si>
  <si>
    <t>650</t>
  </si>
  <si>
    <t>Pol36</t>
  </si>
  <si>
    <t>Vzduchotechnická jednotka na prívod a odvod vzduchu s doskovým rekuperátorom</t>
  </si>
  <si>
    <t>-1052507025</t>
  </si>
  <si>
    <t>651</t>
  </si>
  <si>
    <t>Pol37</t>
  </si>
  <si>
    <t>-134919930</t>
  </si>
  <si>
    <t>652</t>
  </si>
  <si>
    <t>Pol39</t>
  </si>
  <si>
    <t>-530900884</t>
  </si>
  <si>
    <t>653</t>
  </si>
  <si>
    <t>Pol40</t>
  </si>
  <si>
    <t>-220255870</t>
  </si>
  <si>
    <t>654</t>
  </si>
  <si>
    <t>Pol41</t>
  </si>
  <si>
    <t>1543275014</t>
  </si>
  <si>
    <t>655</t>
  </si>
  <si>
    <t>Pol43</t>
  </si>
  <si>
    <t>23171870</t>
  </si>
  <si>
    <t>656</t>
  </si>
  <si>
    <t>Pol45</t>
  </si>
  <si>
    <t>1680314809</t>
  </si>
  <si>
    <t>657</t>
  </si>
  <si>
    <t>167427087</t>
  </si>
  <si>
    <t>658</t>
  </si>
  <si>
    <t>Pol46</t>
  </si>
  <si>
    <t>-736500090</t>
  </si>
  <si>
    <t>659</t>
  </si>
  <si>
    <t>839306165</t>
  </si>
  <si>
    <t>660</t>
  </si>
  <si>
    <t>Pol47</t>
  </si>
  <si>
    <t>-1490629746</t>
  </si>
  <si>
    <t>661</t>
  </si>
  <si>
    <t>Pol48</t>
  </si>
  <si>
    <t>1624183290</t>
  </si>
  <si>
    <t>662</t>
  </si>
  <si>
    <t>Pol49</t>
  </si>
  <si>
    <t>1739945548</t>
  </si>
  <si>
    <t>663</t>
  </si>
  <si>
    <t>Pol50</t>
  </si>
  <si>
    <t>-795523783</t>
  </si>
  <si>
    <t>664</t>
  </si>
  <si>
    <t>Pol51</t>
  </si>
  <si>
    <t>242643647</t>
  </si>
  <si>
    <t>708</t>
  </si>
  <si>
    <t>Pol51.1</t>
  </si>
  <si>
    <t>72777434</t>
  </si>
  <si>
    <t>665</t>
  </si>
  <si>
    <t>Pol52</t>
  </si>
  <si>
    <t>-603157205</t>
  </si>
  <si>
    <t>666</t>
  </si>
  <si>
    <t>Pol53</t>
  </si>
  <si>
    <t>1950308065</t>
  </si>
  <si>
    <t>667</t>
  </si>
  <si>
    <t>Pol55</t>
  </si>
  <si>
    <t>183902608</t>
  </si>
  <si>
    <t>Pol55.1</t>
  </si>
  <si>
    <t>1171539006</t>
  </si>
  <si>
    <t>Pol55.2</t>
  </si>
  <si>
    <t>767713564</t>
  </si>
  <si>
    <t>668</t>
  </si>
  <si>
    <t>Pol56</t>
  </si>
  <si>
    <t>-2117307132</t>
  </si>
  <si>
    <t>669</t>
  </si>
  <si>
    <t>Pol57</t>
  </si>
  <si>
    <t>-1219353686</t>
  </si>
  <si>
    <t>670</t>
  </si>
  <si>
    <t>Pol58</t>
  </si>
  <si>
    <t>185263620</t>
  </si>
  <si>
    <t>671</t>
  </si>
  <si>
    <t>Pol59</t>
  </si>
  <si>
    <t>1202901530</t>
  </si>
  <si>
    <t>672</t>
  </si>
  <si>
    <t>Pol60</t>
  </si>
  <si>
    <t>819776021</t>
  </si>
  <si>
    <t>673</t>
  </si>
  <si>
    <t>Pol61</t>
  </si>
  <si>
    <t>245449416</t>
  </si>
  <si>
    <t>674</t>
  </si>
  <si>
    <t>Pol62</t>
  </si>
  <si>
    <t>1057175369</t>
  </si>
  <si>
    <t>675</t>
  </si>
  <si>
    <t>Pol63</t>
  </si>
  <si>
    <t>1030423509</t>
  </si>
  <si>
    <t>676</t>
  </si>
  <si>
    <t>Pol64</t>
  </si>
  <si>
    <t>1499723924</t>
  </si>
  <si>
    <t>677</t>
  </si>
  <si>
    <t>Pol65</t>
  </si>
  <si>
    <t>-665458881</t>
  </si>
  <si>
    <t>678</t>
  </si>
  <si>
    <t>Pol66</t>
  </si>
  <si>
    <t>2018177751</t>
  </si>
  <si>
    <t>679</t>
  </si>
  <si>
    <t>Pol67</t>
  </si>
  <si>
    <t>-137758457</t>
  </si>
  <si>
    <t>680</t>
  </si>
  <si>
    <t>Pol69</t>
  </si>
  <si>
    <t>-634872423</t>
  </si>
  <si>
    <t>681</t>
  </si>
  <si>
    <t>Pol70</t>
  </si>
  <si>
    <t>-984399053</t>
  </si>
  <si>
    <t>682</t>
  </si>
  <si>
    <t>Pol71</t>
  </si>
  <si>
    <t>-743500266</t>
  </si>
  <si>
    <t>683</t>
  </si>
  <si>
    <t>Pol72</t>
  </si>
  <si>
    <t>828480221</t>
  </si>
  <si>
    <t>684</t>
  </si>
  <si>
    <t>Pol73</t>
  </si>
  <si>
    <t>1897239576</t>
  </si>
  <si>
    <t>685</t>
  </si>
  <si>
    <t>Pol74</t>
  </si>
  <si>
    <t>-71830461</t>
  </si>
  <si>
    <t>686</t>
  </si>
  <si>
    <t>Pol75</t>
  </si>
  <si>
    <t>-818791888</t>
  </si>
  <si>
    <t>687</t>
  </si>
  <si>
    <t>Pol76</t>
  </si>
  <si>
    <t>-745958659</t>
  </si>
  <si>
    <t>688</t>
  </si>
  <si>
    <t>Pol77</t>
  </si>
  <si>
    <t>-493946387</t>
  </si>
  <si>
    <t>689</t>
  </si>
  <si>
    <t>Pol78</t>
  </si>
  <si>
    <t>-2051413025</t>
  </si>
  <si>
    <t>690</t>
  </si>
  <si>
    <t>Pol79</t>
  </si>
  <si>
    <t>Cu potrubie chladiarenské vrátane pájky, izolácie, závesov...  Dn16</t>
  </si>
  <si>
    <t>435590873</t>
  </si>
  <si>
    <t>715</t>
  </si>
  <si>
    <t>Pol79.1</t>
  </si>
  <si>
    <t>576698672</t>
  </si>
  <si>
    <t>691</t>
  </si>
  <si>
    <t>Pol80</t>
  </si>
  <si>
    <t>1695469665</t>
  </si>
  <si>
    <t>716</t>
  </si>
  <si>
    <t>Pol80.1</t>
  </si>
  <si>
    <t>-507682351</t>
  </si>
  <si>
    <t>692</t>
  </si>
  <si>
    <t>Pol81</t>
  </si>
  <si>
    <t>-1879230162</t>
  </si>
  <si>
    <t>693</t>
  </si>
  <si>
    <t>Pol82</t>
  </si>
  <si>
    <t>2053407248</t>
  </si>
  <si>
    <t>694</t>
  </si>
  <si>
    <t>Pol83</t>
  </si>
  <si>
    <t>Dokumentácia skutočného vyhotovenia</t>
  </si>
  <si>
    <t>1743240250</t>
  </si>
  <si>
    <t>695</t>
  </si>
  <si>
    <t>Pol84</t>
  </si>
  <si>
    <t>Kompletná dokumentácia zariadení, prehlásenie o zhode, revízie, atesty,..</t>
  </si>
  <si>
    <t>1073866669</t>
  </si>
  <si>
    <t>696</t>
  </si>
  <si>
    <t>Pol85</t>
  </si>
  <si>
    <t>Dokumentácia o zaškolení obsluhy v rozsahu odovzdanej dokumentácie</t>
  </si>
  <si>
    <t>-1970166195</t>
  </si>
  <si>
    <t>697</t>
  </si>
  <si>
    <t>Pol86</t>
  </si>
  <si>
    <t>-1755478613</t>
  </si>
  <si>
    <t>698</t>
  </si>
  <si>
    <t>Pol87</t>
  </si>
  <si>
    <t>2040712624</t>
  </si>
  <si>
    <t>699</t>
  </si>
  <si>
    <t>Pol88</t>
  </si>
  <si>
    <t>1885257158</t>
  </si>
  <si>
    <t>700</t>
  </si>
  <si>
    <t>Pol89</t>
  </si>
  <si>
    <t>1233712473</t>
  </si>
  <si>
    <t>701</t>
  </si>
  <si>
    <t>Pol90</t>
  </si>
  <si>
    <t>718140486</t>
  </si>
  <si>
    <t>702</t>
  </si>
  <si>
    <t>Pol91</t>
  </si>
  <si>
    <t>-1490116884</t>
  </si>
  <si>
    <t>703</t>
  </si>
  <si>
    <t>Pol92</t>
  </si>
  <si>
    <t>374095934</t>
  </si>
  <si>
    <t>Pol93.1</t>
  </si>
  <si>
    <t>Cu potrubie 1 1/4", vrátane tvaroviek- primárny okruh chladiacej vody 1 1/4"z externého chladiča do WAC</t>
  </si>
  <si>
    <t>-947851798</t>
  </si>
  <si>
    <t>722</t>
  </si>
  <si>
    <t>Pol93.2</t>
  </si>
  <si>
    <t>1523419849</t>
  </si>
  <si>
    <t>2 - SO 02-3 - Rekonštrukcia areálovej kanalizácie</t>
  </si>
  <si>
    <t>D1 - Práce a dodávky HSV</t>
  </si>
  <si>
    <t>D1</t>
  </si>
  <si>
    <t>Práce a dodávky HSV</t>
  </si>
  <si>
    <t>Pol27</t>
  </si>
  <si>
    <t>Prečistenie jestvujúcej kanalizačnej stoky tlakovou vodou</t>
  </si>
  <si>
    <t>Pol28</t>
  </si>
  <si>
    <t>Monitoring jestvujúcej kanalizačnej stoky</t>
  </si>
  <si>
    <t>h</t>
  </si>
  <si>
    <t>Pol30</t>
  </si>
  <si>
    <t>Oprava poškodených miest kanalizácie plastovým vakom DN150</t>
  </si>
  <si>
    <t>Pol32</t>
  </si>
  <si>
    <t>Skúška tesnosti kanalizácie</t>
  </si>
  <si>
    <t>Pol33</t>
  </si>
  <si>
    <t>Oprava jestvujúcej revíznej šachty betónovej DN1000mm</t>
  </si>
  <si>
    <t>3 - SO03 Preložka VN</t>
  </si>
  <si>
    <t xml:space="preserve">    21-M - Elektromontáže</t>
  </si>
  <si>
    <t>21-M</t>
  </si>
  <si>
    <t>Elektromontáže</t>
  </si>
  <si>
    <t>210822017.1</t>
  </si>
  <si>
    <t>Vodič medený silový uložený v chráničke 20-NA2XS(F)2Y 1x240</t>
  </si>
  <si>
    <t>093424.1</t>
  </si>
  <si>
    <t>Kábel VN 20-NA2XS(F)2Y 1x240</t>
  </si>
  <si>
    <t>345710006200.1</t>
  </si>
  <si>
    <t>Chránička FXKVS200</t>
  </si>
  <si>
    <t>210822007-D.1</t>
  </si>
  <si>
    <t>Demontáž - Vodič medený silový uložený voľne 22- ANKTOYPV 1x185</t>
  </si>
  <si>
    <t>210101229.1</t>
  </si>
  <si>
    <t>VN spojka montáž</t>
  </si>
  <si>
    <t>KZT000000897</t>
  </si>
  <si>
    <t>Spojka káblová TRAJ-24/1X120-240-3SB 22kV</t>
  </si>
  <si>
    <t>210100107</t>
  </si>
  <si>
    <t>Ukončenie Cu a Al drôtov a lán včítane zapojenie, jedna žila, vodič s prierezom do 240 mm2</t>
  </si>
  <si>
    <t>354310028800</t>
  </si>
  <si>
    <t>Káblové oko medené lisovacie CU 240</t>
  </si>
  <si>
    <t>460200283</t>
  </si>
  <si>
    <t>Hĺbenie káblovej ryhy ručne 50 cm širokej a 100 cm hlbokej, v zemine triedy 3</t>
  </si>
  <si>
    <t>460420371.1</t>
  </si>
  <si>
    <t>Zriad. káblového lôžka z piesku vrstvy 10 cm na šírku 35 cm</t>
  </si>
  <si>
    <t>583310000100</t>
  </si>
  <si>
    <t>Kamenivo ťažené drobné frakcia 0-1 mm, STN EN 12620 + A1</t>
  </si>
  <si>
    <t>KTR000001586</t>
  </si>
  <si>
    <t>Doska krycia káblová DEKAB 300/2 PVC červená 1m</t>
  </si>
  <si>
    <t>460560283</t>
  </si>
  <si>
    <t>Ručný zásyp nezap. káblovej ryhy bez zhutn. zeminy, 50 cm širokej, 100 cm hlbokej v zemine tr. 3</t>
  </si>
  <si>
    <t>460620013</t>
  </si>
  <si>
    <t>Proviz. úprava terénu v zemine tr. 3, aby nerovnosti terénu neboli väčšie ako 2 cm od vodor.hladiny</t>
  </si>
  <si>
    <t>4 - SO04 Prípojka NN</t>
  </si>
  <si>
    <t>210100010</t>
  </si>
  <si>
    <t>Ukončenie vodičov v rozvádzač. vrátane zapojenia a vodičovej koncovky do 150 mm2</t>
  </si>
  <si>
    <t>-1477827260</t>
  </si>
  <si>
    <t>354310027000</t>
  </si>
  <si>
    <t>Káblové oko medené lisovacie CU 150x10 KU-L</t>
  </si>
  <si>
    <t>1280279046</t>
  </si>
  <si>
    <t>210120027.1</t>
  </si>
  <si>
    <t>Radové poistkové odpínače SPH 2 trojpólové do 400 A vrátane úpravy  rozvádzača</t>
  </si>
  <si>
    <t>2015438437</t>
  </si>
  <si>
    <t>345290011000.1</t>
  </si>
  <si>
    <t>Poistkový odpínač do 400A</t>
  </si>
  <si>
    <t>-818315514</t>
  </si>
  <si>
    <t>345290007700</t>
  </si>
  <si>
    <t>Poistková vložka PNA2 250A gG, Un AC 500 V/DC 440 V, veľkosť 2, gG</t>
  </si>
  <si>
    <t>320634940</t>
  </si>
  <si>
    <t>345290007800</t>
  </si>
  <si>
    <t>Poistková vložka PNA2 315A gG, Un AC 500 V/DC 440 V, veľkosť 2, gG</t>
  </si>
  <si>
    <t>-673458910</t>
  </si>
  <si>
    <t>210193002</t>
  </si>
  <si>
    <t>Rozpájacia a istiaca plastová skriňa pilierová - typ SR 2</t>
  </si>
  <si>
    <t>276585312</t>
  </si>
  <si>
    <t>357110000500.1</t>
  </si>
  <si>
    <t>Skriňa rozpájacia a istiaca, plastová, pilierová so zemným dielom SR2-F402 VV 2/1 P2</t>
  </si>
  <si>
    <t>-1424436191</t>
  </si>
  <si>
    <t>210810057.1</t>
  </si>
  <si>
    <t>Kábel medený silový uložený pevne 1-CYKY 0,6/1 kV 4x150</t>
  </si>
  <si>
    <t>-893888319</t>
  </si>
  <si>
    <t>341110005800.1</t>
  </si>
  <si>
    <t>Kábel medený 1-CYKY 4x150 mm2</t>
  </si>
  <si>
    <t>-1185107385</t>
  </si>
  <si>
    <t>345710006600</t>
  </si>
  <si>
    <t>Rúrka ohybná HD-PR FXKVR DN 110</t>
  </si>
  <si>
    <t>-916625782</t>
  </si>
  <si>
    <t>1574722125</t>
  </si>
  <si>
    <t>-136363073</t>
  </si>
  <si>
    <t>-432034555</t>
  </si>
  <si>
    <t>-1683982257</t>
  </si>
  <si>
    <t>460490012</t>
  </si>
  <si>
    <t>Rozvinutie a uloženie výstražnej fólie z PVC do ryhy, šírka do 33 cm</t>
  </si>
  <si>
    <t>-1724073427</t>
  </si>
  <si>
    <t>283230008000</t>
  </si>
  <si>
    <t>Výstražná fóla PE, šxhr 300x0,1 mm, dĺ. 250 m, farba červená, HAGARD</t>
  </si>
  <si>
    <t>845707544</t>
  </si>
  <si>
    <t>-2128804943</t>
  </si>
  <si>
    <t>-1381724811</t>
  </si>
  <si>
    <t>566902161</t>
  </si>
  <si>
    <t>Vyspravenie podkladu po prekopoch inžinierskych sietí plochy do 15 m2 podkladovým betónom PB I tr. C 20/25 hr. 100 mm</t>
  </si>
  <si>
    <t>596071333</t>
  </si>
  <si>
    <t>572953111</t>
  </si>
  <si>
    <t>Vyspravenie krytu vozovky po prekopoch inžinierskych sietí do 15 m2 asfaltovým betónom AC hr. od 30 do 50 mm</t>
  </si>
  <si>
    <t>1913962985</t>
  </si>
  <si>
    <t>919735112</t>
  </si>
  <si>
    <t>Rezanie existujúceho asfaltového krytu alebo podkladu hĺbky nad 50 do 100 mm</t>
  </si>
  <si>
    <t>983184164</t>
  </si>
  <si>
    <t>-263682082</t>
  </si>
  <si>
    <t>-652789401</t>
  </si>
  <si>
    <t>-2076567547</t>
  </si>
  <si>
    <t>812705904</t>
  </si>
  <si>
    <t>5 - SO05 Búracie práce</t>
  </si>
  <si>
    <t>HSV - Práce a dodávky HSV</t>
  </si>
  <si>
    <t>113106121</t>
  </si>
  <si>
    <t>Rozoberanie dlažby, z betónových alebo kamenin. dlaždíc, dosiek alebo tvaroviek,  -0,13800t</t>
  </si>
  <si>
    <t>-1274616307</t>
  </si>
  <si>
    <t>ozn.B3</t>
  </si>
  <si>
    <t>2,0</t>
  </si>
  <si>
    <t>113107132</t>
  </si>
  <si>
    <t>Odstránenie krytu v ploche do 200 m2 z betónu prostého, hr. vrstvy 150 do 300 mm,  -0,50000t</t>
  </si>
  <si>
    <t>-468596627</t>
  </si>
  <si>
    <t>ozn.A-A1</t>
  </si>
  <si>
    <t>32,0</t>
  </si>
  <si>
    <t>ozn.B-B1</t>
  </si>
  <si>
    <t>30,0</t>
  </si>
  <si>
    <t>ozn.C-C1</t>
  </si>
  <si>
    <t>113107142</t>
  </si>
  <si>
    <t>Odstránenie krytu asfaltového v ploche do 200 m2, hr. nad 50 do 100 mm,  -0,18100t</t>
  </si>
  <si>
    <t>1587932607</t>
  </si>
  <si>
    <t>ozn.B2</t>
  </si>
  <si>
    <t>25,0</t>
  </si>
  <si>
    <t>ozn.C2</t>
  </si>
  <si>
    <t>2,2</t>
  </si>
  <si>
    <t>962042319.1</t>
  </si>
  <si>
    <t>Demontáž  jestv.plechovej a montovanej betónovej garáže</t>
  </si>
  <si>
    <t>328739889</t>
  </si>
  <si>
    <t>-848947986</t>
  </si>
  <si>
    <t>-1200801782</t>
  </si>
  <si>
    <t>-1540815421</t>
  </si>
  <si>
    <t>979089012</t>
  </si>
  <si>
    <t>Poplatok za skladovanie - betón, tehly, dlaždice (17 01 ), ostatné</t>
  </si>
  <si>
    <t>-815421080</t>
  </si>
  <si>
    <t>117,199-4,923</t>
  </si>
  <si>
    <t>979089212</t>
  </si>
  <si>
    <t>Poplatok za skladovanie - bitúmenové zmesi, uholný decht, dechtové výrobky (17 03 ), ostatné</t>
  </si>
  <si>
    <t>1452138296</t>
  </si>
  <si>
    <t>6 - SO06 Spevnené plochy</t>
  </si>
  <si>
    <t xml:space="preserve">    D5.1 - Konštrukcia komunikácií –Konštrukcia spevnenej plochy -zámková dlažba</t>
  </si>
  <si>
    <t xml:space="preserve">    D5.2 - Konštrukcia komunikácií  - Pešie plochy</t>
  </si>
  <si>
    <t xml:space="preserve">    D5.3 - Konštrukcia komunikácií  - Štrkové plochy</t>
  </si>
  <si>
    <t xml:space="preserve">    D5.4 - Doplnkové konštrukcie</t>
  </si>
  <si>
    <t>Pol120</t>
  </si>
  <si>
    <t>Výkopové práce pre realizáciu konštrukcií spevnených plôch</t>
  </si>
  <si>
    <t>88932570</t>
  </si>
  <si>
    <t>D5.1</t>
  </si>
  <si>
    <t>Konštrukcia komunikácií –Konštrukcia spevnenej plochy -zámková dlažba</t>
  </si>
  <si>
    <t>Pol29</t>
  </si>
  <si>
    <t>Zámková dlažba BEHATON DL  STN EN 1338, hr.80mm - sivá</t>
  </si>
  <si>
    <t>-1732555925</t>
  </si>
  <si>
    <t>Pol31</t>
  </si>
  <si>
    <t>Lôžko z jemnej drte fr.4-8mm L  STN EN 13242, hr.40 mm</t>
  </si>
  <si>
    <t>-1261488636</t>
  </si>
  <si>
    <t>Pol34</t>
  </si>
  <si>
    <t>Kamenivo spevnené cementom ,II CBGM C8/10  STN 736124-1, hr. 180 mm</t>
  </si>
  <si>
    <t>1331422225</t>
  </si>
  <si>
    <t>Pol17</t>
  </si>
  <si>
    <t>Podklad zo štrkodrvy fr.0/63mm vrátane rozšírenia podkladu s rozprestretím a zhutnením ŠD  kamenivo GC STN EN 13285, hr. 200 mm</t>
  </si>
  <si>
    <t>431851579</t>
  </si>
  <si>
    <t>D5.2</t>
  </si>
  <si>
    <t>Konštrukcia komunikácií  - Pešie plochy</t>
  </si>
  <si>
    <t>Pol35</t>
  </si>
  <si>
    <t>Zámková dlažba DL  STN EN 1338, hr.60mm - sivá</t>
  </si>
  <si>
    <t>-1233811342</t>
  </si>
  <si>
    <t>-1897573982</t>
  </si>
  <si>
    <t>-364191706</t>
  </si>
  <si>
    <t>Pol52.1</t>
  </si>
  <si>
    <t>Výšková úprava jestvujúceho chodníka z dlažby</t>
  </si>
  <si>
    <t>1159166459</t>
  </si>
  <si>
    <t>D5.3</t>
  </si>
  <si>
    <t>Konštrukcia komunikácií  - Štrkové plochy</t>
  </si>
  <si>
    <t>Pol54</t>
  </si>
  <si>
    <t>Štrkodrva fr. 4-32mm, hr. 200mm</t>
  </si>
  <si>
    <t>1555353654</t>
  </si>
  <si>
    <t>Pol38</t>
  </si>
  <si>
    <t>Štrkodrva fr. 0-63mm, hr. 200mm</t>
  </si>
  <si>
    <t>-232569337</t>
  </si>
  <si>
    <t>D5.4</t>
  </si>
  <si>
    <t>Doplnkové konštrukcie</t>
  </si>
  <si>
    <t>Pol42</t>
  </si>
  <si>
    <t>Cestný betónový obrubník neskosený 100x26x15 cm</t>
  </si>
  <si>
    <t>-1776399729</t>
  </si>
  <si>
    <t>Pol44</t>
  </si>
  <si>
    <t>Chodníkový obrubník 100x20x5 cm</t>
  </si>
  <si>
    <t>1476369507</t>
  </si>
  <si>
    <t>7 - SO07 Sadové úpravy</t>
  </si>
  <si>
    <t>D1 - 5.5  TERÉNNE A SADOVÉ ÚPRAVY</t>
  </si>
  <si>
    <t xml:space="preserve">    D3 - Ornica a zemné práce</t>
  </si>
  <si>
    <t xml:space="preserve">    D4 - ÚPRAVY TERÉNU</t>
  </si>
  <si>
    <t xml:space="preserve">    D5 - VÝSADBA KROV</t>
  </si>
  <si>
    <t xml:space="preserve">    D6 - VÝSADBA STROMOV</t>
  </si>
  <si>
    <t xml:space="preserve">    D7 - ZALOŽENIE TRÁVNIKA RUČNE</t>
  </si>
  <si>
    <t>5.5  TERÉNNE A SADOVÉ ÚPRAVY</t>
  </si>
  <si>
    <t>D3</t>
  </si>
  <si>
    <t>Ornica a zemné práce</t>
  </si>
  <si>
    <t>Pol165</t>
  </si>
  <si>
    <t>- nakladanie výkopku v množstve nad 100 m3</t>
  </si>
  <si>
    <t>869198902</t>
  </si>
  <si>
    <t>Pol1</t>
  </si>
  <si>
    <t>- vodorovoné premiestnenie výkopku so zložením bez rozhrnutia</t>
  </si>
  <si>
    <t>-771480481</t>
  </si>
  <si>
    <t>Pol2</t>
  </si>
  <si>
    <t>- rozprestretie a urovnanie zeminy (hrúbka 20 cm)</t>
  </si>
  <si>
    <t>-931526349</t>
  </si>
  <si>
    <t>Pol3</t>
  </si>
  <si>
    <t>- dodanie zeminy</t>
  </si>
  <si>
    <t>-1762469367</t>
  </si>
  <si>
    <t>D4</t>
  </si>
  <si>
    <t>ÚPRAVY TERÉNU</t>
  </si>
  <si>
    <t>Pol4</t>
  </si>
  <si>
    <t>- plošná úprava terénu s urovnaním nerovností do 100 mm</t>
  </si>
  <si>
    <t>-1194116358</t>
  </si>
  <si>
    <t>Pol5</t>
  </si>
  <si>
    <t>- vyhrabanie plochy s vyzbieraním kameňov - odvoz na skládku dodávateľa</t>
  </si>
  <si>
    <t>223980122</t>
  </si>
  <si>
    <t>Pol6</t>
  </si>
  <si>
    <t>- odstránenie stavebných materiálov - odvoz na skládku dodávateľa</t>
  </si>
  <si>
    <t>-1271235255</t>
  </si>
  <si>
    <t>Pol7</t>
  </si>
  <si>
    <t>- chemický postrek pred založením kultúry</t>
  </si>
  <si>
    <t>30211733</t>
  </si>
  <si>
    <t>Pol8</t>
  </si>
  <si>
    <t>- dodávka Roundup Biaktiv</t>
  </si>
  <si>
    <t>l</t>
  </si>
  <si>
    <t>1958006793</t>
  </si>
  <si>
    <t>Pol158</t>
  </si>
  <si>
    <t>- odstránenie uhynutého porastu mechanicky</t>
  </si>
  <si>
    <t>591388956</t>
  </si>
  <si>
    <t>Pol164</t>
  </si>
  <si>
    <t>- hnojenie záhrad. zeminou 5 l/m2 (trávnik)</t>
  </si>
  <si>
    <t>1179445698</t>
  </si>
  <si>
    <t>Pol167</t>
  </si>
  <si>
    <t>- dodávka záhradníckej zeminy</t>
  </si>
  <si>
    <t>425822478</t>
  </si>
  <si>
    <t>Pol168</t>
  </si>
  <si>
    <t>- hnojenie anorganickým hnojivom 0,03 kg/m2 (trávnik)</t>
  </si>
  <si>
    <t>93111731</t>
  </si>
  <si>
    <t>Pol195</t>
  </si>
  <si>
    <t>- dodávka hnojiva (NPK)</t>
  </si>
  <si>
    <t>-63975874</t>
  </si>
  <si>
    <t>Pol196</t>
  </si>
  <si>
    <t>- obrobenie pôdy kultivátorom</t>
  </si>
  <si>
    <t>-382107481</t>
  </si>
  <si>
    <t>Pol197</t>
  </si>
  <si>
    <t>- obrobenie pôdy hrabaním (2x)</t>
  </si>
  <si>
    <t>2047383572</t>
  </si>
  <si>
    <t>D5</t>
  </si>
  <si>
    <t>VÝSADBA KROV</t>
  </si>
  <si>
    <t>- hĺbenie jamiek, objem 0,05 m3 s 50% výmenou pôdy</t>
  </si>
  <si>
    <t>-1784423453</t>
  </si>
  <si>
    <t>Pol198</t>
  </si>
  <si>
    <t>- výsadba kríka so zaliatím</t>
  </si>
  <si>
    <t>2129686253</t>
  </si>
  <si>
    <t>Pol199</t>
  </si>
  <si>
    <t>- dodanie zeminy na 50% výmenu pôdy 0,025 m3/krík</t>
  </si>
  <si>
    <t>-277879497</t>
  </si>
  <si>
    <t>Pol200</t>
  </si>
  <si>
    <t>Vajgélia zakrslá " MINUET" / Weigela 'MINUET'/ výška 30/40 cm</t>
  </si>
  <si>
    <t>2059558864</t>
  </si>
  <si>
    <t>Pol201</t>
  </si>
  <si>
    <t>Skalník dammerov /Cotoneaster dammeri/, výška 15/20 cm</t>
  </si>
  <si>
    <t>715231769</t>
  </si>
  <si>
    <t>Pol202</t>
  </si>
  <si>
    <t>Borievka obyčajná 'Green Carpet' / Juniperus communis 'Green Carpet'/.,   výška 20/30 cm</t>
  </si>
  <si>
    <t>-781001332</t>
  </si>
  <si>
    <t>Pol203</t>
  </si>
  <si>
    <t>- rozprestretie mulčovacej plachty s dodaním</t>
  </si>
  <si>
    <t>-554044718</t>
  </si>
  <si>
    <t>Pol204</t>
  </si>
  <si>
    <t>- mulčovanie štrkom - frakcia štrkom frakcie 16/32 mm , v hrúbke  vrstvy 8 cm</t>
  </si>
  <si>
    <t>-178333887</t>
  </si>
  <si>
    <t>Pol206</t>
  </si>
  <si>
    <t>- dodanie mulčovacej kôry</t>
  </si>
  <si>
    <t>1639120409</t>
  </si>
  <si>
    <t>Pol207</t>
  </si>
  <si>
    <t>- 2x údržba (okopanie a odburinenie plochy)</t>
  </si>
  <si>
    <t>-654473231</t>
  </si>
  <si>
    <t>Pol208</t>
  </si>
  <si>
    <t>- zaliatie krov 20 x 15 l/krík</t>
  </si>
  <si>
    <t>466298301</t>
  </si>
  <si>
    <t>D6</t>
  </si>
  <si>
    <t>VÝSADBA STROMOV</t>
  </si>
  <si>
    <t>- hĺbenie jamiek objemu 1,5 m3 s 50% výmenou pôdy</t>
  </si>
  <si>
    <t>-1802144506</t>
  </si>
  <si>
    <t>Pol209</t>
  </si>
  <si>
    <t>- výsadba stromu so zaliatím</t>
  </si>
  <si>
    <t>313518062</t>
  </si>
  <si>
    <t>Pol210</t>
  </si>
  <si>
    <t>- dodanie zeminy na 50% výmenu pôdy 0,75 m3/strom</t>
  </si>
  <si>
    <t>-730374237</t>
  </si>
  <si>
    <t>Pol211</t>
  </si>
  <si>
    <t>- zhotovenie kolovej konštrukcie</t>
  </si>
  <si>
    <t>-1665285066</t>
  </si>
  <si>
    <t>Pol212</t>
  </si>
  <si>
    <t>- koly, dĺžky 3,5 m, priemer 8 cm</t>
  </si>
  <si>
    <t>340886715</t>
  </si>
  <si>
    <t>Pol213</t>
  </si>
  <si>
    <t>- latky, dĺžka 1,0 m</t>
  </si>
  <si>
    <t>-1245201352</t>
  </si>
  <si>
    <t>Pol214</t>
  </si>
  <si>
    <t>- popruhy, 3,5 m/strom</t>
  </si>
  <si>
    <t>1135898752</t>
  </si>
  <si>
    <t>Pol215</t>
  </si>
  <si>
    <t>- juta, 0,5 m2/strom</t>
  </si>
  <si>
    <t>298252443</t>
  </si>
  <si>
    <t>Pol216</t>
  </si>
  <si>
    <t>Jarabina prostredná / Sorbus intermedia/ , bal, obvod kmeňa 12/14 cm, výška kmeňa 1,8-2,2 m</t>
  </si>
  <si>
    <t>703018087</t>
  </si>
  <si>
    <t>Pol217</t>
  </si>
  <si>
    <t>- 2x údržba (okopanie a odburinenie misy)</t>
  </si>
  <si>
    <t>841530605</t>
  </si>
  <si>
    <t>Pol218</t>
  </si>
  <si>
    <t>- zaliatie stromov 20 x 50 l/strom</t>
  </si>
  <si>
    <t>-2062092553</t>
  </si>
  <si>
    <t>D7</t>
  </si>
  <si>
    <t>ZALOŽENIE TRÁVNIKA RUČNE</t>
  </si>
  <si>
    <t>Pol205</t>
  </si>
  <si>
    <t>- rozrušenie pôdneho prísušku</t>
  </si>
  <si>
    <t>338541301</t>
  </si>
  <si>
    <t>Pol219</t>
  </si>
  <si>
    <t>- výsev trávneho semena ručne v dávke 0,03 kg/m2</t>
  </si>
  <si>
    <t>-1566049493</t>
  </si>
  <si>
    <t>Pol220</t>
  </si>
  <si>
    <t>- dodávka trávnej zmesi</t>
  </si>
  <si>
    <t>-2032630788</t>
  </si>
  <si>
    <t>Pol221</t>
  </si>
  <si>
    <t>- zasekanie trávnej zmesi do pôdy hrabľami</t>
  </si>
  <si>
    <t>-792879407</t>
  </si>
  <si>
    <t>Pol222</t>
  </si>
  <si>
    <t>- valcovanie pôdy</t>
  </si>
  <si>
    <t>1067853944</t>
  </si>
  <si>
    <t>Pol223</t>
  </si>
  <si>
    <t>- prvé kosenie</t>
  </si>
  <si>
    <t>-1241280493</t>
  </si>
  <si>
    <t>Pol224</t>
  </si>
  <si>
    <t>- 2x údržba - chemický postrek Bofix</t>
  </si>
  <si>
    <t>-1946739625</t>
  </si>
  <si>
    <t>Pol225</t>
  </si>
  <si>
    <t>- kosenie trávnika - 5x</t>
  </si>
  <si>
    <t>628603012</t>
  </si>
  <si>
    <t>Pol226</t>
  </si>
  <si>
    <t xml:space="preserve"> - zálievka trávnika, len po dohode s obstarávateľom</t>
  </si>
  <si>
    <t>-1245157128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</si>
</sst>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A7DC68"/>
      </patternFill>
    </fill>
    <fill>
      <patternFill patternType="solid">
        <fgColor rgb="FFFF9086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60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3" fillId="5" borderId="0" xfId="0" applyFont="1" applyFill="1" applyAlignment="1">
      <alignment horizontal="center" vertical="center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Border="1" applyAlignment="1">
      <alignment vertical="center"/>
    </xf>
    <xf numFmtId="166" fontId="21" fillId="0" borderId="0" xfId="0" applyNumberFormat="1" applyFont="1" applyBorder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0" fillId="0" borderId="14" xfId="0" applyNumberFormat="1" applyFont="1" applyBorder="1" applyAlignment="1">
      <alignment vertical="center"/>
    </xf>
    <xf numFmtId="4" fontId="30" fillId="0" borderId="0" xfId="0" applyNumberFormat="1" applyFont="1" applyBorder="1" applyAlignment="1">
      <alignment vertical="center"/>
    </xf>
    <xf numFmtId="166" fontId="30" fillId="0" borderId="0" xfId="0" applyNumberFormat="1" applyFont="1" applyBorder="1" applyAlignment="1">
      <alignment vertical="center"/>
    </xf>
    <xf numFmtId="4" fontId="30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30" fillId="0" borderId="19" xfId="0" applyNumberFormat="1" applyFont="1" applyBorder="1" applyAlignment="1">
      <alignment vertical="center"/>
    </xf>
    <xf numFmtId="4" fontId="30" fillId="0" borderId="20" xfId="0" applyNumberFormat="1" applyFont="1" applyBorder="1" applyAlignment="1">
      <alignment vertical="center"/>
    </xf>
    <xf numFmtId="166" fontId="30" fillId="0" borderId="20" xfId="0" applyNumberFormat="1" applyFont="1" applyBorder="1" applyAlignment="1">
      <alignment vertical="center"/>
    </xf>
    <xf numFmtId="4" fontId="30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31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18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right" vertical="center"/>
      <protection locked="0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0" fontId="0" fillId="5" borderId="7" xfId="0" applyFont="1" applyFill="1" applyBorder="1" applyAlignment="1" applyProtection="1">
      <alignment vertical="center"/>
      <protection locked="0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0" fillId="0" borderId="4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23" fillId="5" borderId="0" xfId="0" applyFont="1" applyFill="1" applyAlignment="1">
      <alignment horizontal="left" vertical="center"/>
    </xf>
    <xf numFmtId="0" fontId="0" fillId="5" borderId="0" xfId="0" applyFont="1" applyFill="1" applyAlignment="1" applyProtection="1">
      <alignment vertical="center"/>
      <protection locked="0"/>
    </xf>
    <xf numFmtId="0" fontId="23" fillId="5" borderId="0" xfId="0" applyFont="1" applyFill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>
      <alignment vertical="center"/>
    </xf>
    <xf numFmtId="0" fontId="0" fillId="0" borderId="3" xfId="0" applyFont="1" applyBorder="1" applyAlignment="1">
      <alignment horizontal="center" vertical="center" wrapText="1"/>
    </xf>
    <xf numFmtId="0" fontId="23" fillId="5" borderId="16" xfId="0" applyFont="1" applyFill="1" applyBorder="1" applyAlignment="1">
      <alignment horizontal="center" vertical="center" wrapText="1"/>
    </xf>
    <xf numFmtId="0" fontId="23" fillId="5" borderId="17" xfId="0" applyFont="1" applyFill="1" applyBorder="1" applyAlignment="1">
      <alignment horizontal="center" vertical="center" wrapText="1"/>
    </xf>
    <xf numFmtId="0" fontId="23" fillId="5" borderId="17" xfId="0" applyFont="1" applyFill="1" applyBorder="1" applyAlignment="1" applyProtection="1">
      <alignment horizontal="center" vertical="center" wrapText="1"/>
      <protection locked="0"/>
    </xf>
    <xf numFmtId="0" fontId="23" fillId="5" borderId="18" xfId="0" applyFont="1" applyFill="1" applyBorder="1" applyAlignment="1">
      <alignment horizontal="center" vertical="center" wrapText="1"/>
    </xf>
    <xf numFmtId="0" fontId="23" fillId="5" borderId="0" xfId="0" applyFont="1" applyFill="1" applyAlignment="1">
      <alignment horizontal="center" vertical="center" wrapText="1"/>
    </xf>
    <xf numFmtId="167" fontId="25" fillId="0" borderId="0" xfId="0" applyNumberFormat="1" applyFont="1" applyAlignment="1"/>
    <xf numFmtId="166" fontId="33" fillId="0" borderId="12" xfId="0" applyNumberFormat="1" applyFont="1" applyBorder="1" applyAlignment="1"/>
    <xf numFmtId="166" fontId="33" fillId="0" borderId="13" xfId="0" applyNumberFormat="1" applyFont="1" applyBorder="1" applyAlignment="1"/>
    <xf numFmtId="167" fontId="34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167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3" fillId="0" borderId="22" xfId="0" applyFont="1" applyBorder="1" applyAlignment="1" applyProtection="1">
      <alignment horizontal="center" vertical="center"/>
      <protection locked="0"/>
    </xf>
    <xf numFmtId="49" fontId="23" fillId="0" borderId="22" xfId="0" applyNumberFormat="1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center" vertical="center" wrapText="1"/>
      <protection locked="0"/>
    </xf>
    <xf numFmtId="167" fontId="23" fillId="0" borderId="22" xfId="0" applyNumberFormat="1" applyFont="1" applyBorder="1" applyAlignment="1" applyProtection="1">
      <alignment vertical="center"/>
      <protection locked="0"/>
    </xf>
    <xf numFmtId="167" fontId="23" fillId="3" borderId="22" xfId="0" applyNumberFormat="1" applyFont="1" applyFill="1" applyBorder="1" applyAlignment="1" applyProtection="1">
      <alignment vertical="center"/>
      <protection locked="0"/>
    </xf>
    <xf numFmtId="0" fontId="24" fillId="3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>
      <alignment horizontal="center" vertical="center"/>
    </xf>
    <xf numFmtId="166" fontId="24" fillId="0" borderId="0" xfId="0" applyNumberFormat="1" applyFont="1" applyBorder="1" applyAlignment="1">
      <alignment vertical="center"/>
    </xf>
    <xf numFmtId="166" fontId="24" fillId="0" borderId="15" xfId="0" applyNumberFormat="1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36" fillId="0" borderId="22" xfId="0" applyFont="1" applyBorder="1" applyAlignment="1" applyProtection="1">
      <alignment horizontal="center" vertical="center"/>
      <protection locked="0"/>
    </xf>
    <xf numFmtId="49" fontId="36" fillId="0" borderId="22" xfId="0" applyNumberFormat="1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center" vertical="center" wrapText="1"/>
      <protection locked="0"/>
    </xf>
    <xf numFmtId="167" fontId="36" fillId="0" borderId="22" xfId="0" applyNumberFormat="1" applyFont="1" applyBorder="1" applyAlignment="1" applyProtection="1">
      <alignment vertical="center"/>
      <protection locked="0"/>
    </xf>
    <xf numFmtId="167" fontId="36" fillId="3" borderId="22" xfId="0" applyNumberFormat="1" applyFont="1" applyFill="1" applyBorder="1" applyAlignment="1" applyProtection="1">
      <alignment vertical="center"/>
      <protection locked="0"/>
    </xf>
    <xf numFmtId="0" fontId="37" fillId="0" borderId="3" xfId="0" applyFont="1" applyBorder="1" applyAlignment="1">
      <alignment vertical="center"/>
    </xf>
    <xf numFmtId="0" fontId="36" fillId="3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4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23" fillId="6" borderId="22" xfId="0" applyFont="1" applyFill="1" applyBorder="1" applyAlignment="1" applyProtection="1">
      <alignment horizontal="center" vertical="center"/>
      <protection locked="0"/>
    </xf>
    <xf numFmtId="0" fontId="36" fillId="6" borderId="22" xfId="0" applyFont="1" applyFill="1" applyBorder="1" applyAlignment="1" applyProtection="1">
      <alignment horizontal="center" vertical="center"/>
      <protection locked="0"/>
    </xf>
    <xf numFmtId="0" fontId="23" fillId="7" borderId="22" xfId="0" applyFont="1" applyFill="1" applyBorder="1" applyAlignment="1" applyProtection="1">
      <alignment horizontal="center" vertical="center"/>
      <protection locked="0"/>
    </xf>
    <xf numFmtId="0" fontId="36" fillId="7" borderId="22" xfId="0" applyFont="1" applyFill="1" applyBorder="1" applyAlignment="1" applyProtection="1">
      <alignment horizontal="center" vertical="center"/>
      <protection locked="0"/>
    </xf>
    <xf numFmtId="0" fontId="36" fillId="3" borderId="19" xfId="0" applyFont="1" applyFill="1" applyBorder="1" applyAlignment="1" applyProtection="1">
      <alignment horizontal="left" vertical="center"/>
      <protection locked="0"/>
    </xf>
    <xf numFmtId="0" fontId="36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166" fontId="24" fillId="0" borderId="21" xfId="0" applyNumberFormat="1" applyFont="1" applyBorder="1" applyAlignment="1">
      <alignment vertical="center"/>
    </xf>
    <xf numFmtId="0" fontId="24" fillId="3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>
      <alignment horizontal="center" vertical="center"/>
    </xf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4" fontId="18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0" fillId="0" borderId="0" xfId="0"/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4" fontId="29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0" fontId="23" fillId="5" borderId="6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left" vertical="center"/>
    </xf>
    <xf numFmtId="0" fontId="23" fillId="5" borderId="7" xfId="0" applyFont="1" applyFill="1" applyBorder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0" fontId="23" fillId="5" borderId="8" xfId="0" applyFont="1" applyFill="1" applyBorder="1" applyAlignment="1">
      <alignment horizontal="left" vertical="center"/>
    </xf>
    <xf numFmtId="0" fontId="23" fillId="5" borderId="7" xfId="0" applyFont="1" applyFill="1" applyBorder="1" applyAlignment="1">
      <alignment horizontal="right" vertical="center"/>
    </xf>
    <xf numFmtId="4" fontId="25" fillId="0" borderId="0" xfId="0" applyNumberFormat="1" applyFont="1" applyAlignment="1">
      <alignment horizontal="righ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3"/>
  <sheetViews>
    <sheetView showGridLines="0" topLeftCell="A54" workbookViewId="0"/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6" t="s">
        <v>0</v>
      </c>
      <c r="AZ1" s="16" t="s">
        <v>1</v>
      </c>
      <c r="BA1" s="16" t="s">
        <v>2</v>
      </c>
      <c r="BB1" s="16" t="s">
        <v>1</v>
      </c>
      <c r="BT1" s="16" t="s">
        <v>3</v>
      </c>
      <c r="BU1" s="16" t="s">
        <v>3</v>
      </c>
      <c r="BV1" s="16" t="s">
        <v>4</v>
      </c>
    </row>
    <row r="2" spans="1:74" ht="36.950000000000003" customHeight="1">
      <c r="AR2" s="228" t="s">
        <v>5</v>
      </c>
      <c r="AS2" s="229"/>
      <c r="AT2" s="229"/>
      <c r="AU2" s="229"/>
      <c r="AV2" s="229"/>
      <c r="AW2" s="229"/>
      <c r="AX2" s="229"/>
      <c r="AY2" s="229"/>
      <c r="AZ2" s="229"/>
      <c r="BA2" s="229"/>
      <c r="BB2" s="229"/>
      <c r="BC2" s="229"/>
      <c r="BD2" s="229"/>
      <c r="BE2" s="229"/>
      <c r="BS2" s="17" t="s">
        <v>6</v>
      </c>
      <c r="BT2" s="17" t="s">
        <v>7</v>
      </c>
    </row>
    <row r="3" spans="1:74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7</v>
      </c>
    </row>
    <row r="4" spans="1:74" ht="24.95" customHeight="1">
      <c r="B4" s="20"/>
      <c r="D4" s="21" t="s">
        <v>8</v>
      </c>
      <c r="AR4" s="20"/>
      <c r="AS4" s="22" t="s">
        <v>9</v>
      </c>
      <c r="BE4" s="23" t="s">
        <v>10</v>
      </c>
      <c r="BS4" s="17" t="s">
        <v>6</v>
      </c>
    </row>
    <row r="5" spans="1:74" ht="12" customHeight="1">
      <c r="B5" s="20"/>
      <c r="D5" s="24" t="s">
        <v>11</v>
      </c>
      <c r="K5" s="239" t="s">
        <v>12</v>
      </c>
      <c r="L5" s="229"/>
      <c r="M5" s="229"/>
      <c r="N5" s="229"/>
      <c r="O5" s="229"/>
      <c r="P5" s="229"/>
      <c r="Q5" s="229"/>
      <c r="R5" s="229"/>
      <c r="S5" s="229"/>
      <c r="T5" s="229"/>
      <c r="U5" s="229"/>
      <c r="V5" s="229"/>
      <c r="W5" s="229"/>
      <c r="X5" s="229"/>
      <c r="Y5" s="229"/>
      <c r="Z5" s="229"/>
      <c r="AA5" s="229"/>
      <c r="AB5" s="229"/>
      <c r="AC5" s="229"/>
      <c r="AD5" s="229"/>
      <c r="AE5" s="229"/>
      <c r="AF5" s="229"/>
      <c r="AG5" s="229"/>
      <c r="AH5" s="229"/>
      <c r="AI5" s="229"/>
      <c r="AJ5" s="229"/>
      <c r="AK5" s="229"/>
      <c r="AL5" s="229"/>
      <c r="AM5" s="229"/>
      <c r="AN5" s="229"/>
      <c r="AO5" s="229"/>
      <c r="AR5" s="20"/>
      <c r="BE5" s="219" t="s">
        <v>13</v>
      </c>
      <c r="BS5" s="17" t="s">
        <v>6</v>
      </c>
    </row>
    <row r="6" spans="1:74" ht="36.950000000000003" customHeight="1">
      <c r="B6" s="20"/>
      <c r="D6" s="26" t="s">
        <v>14</v>
      </c>
      <c r="K6" s="240" t="s">
        <v>15</v>
      </c>
      <c r="L6" s="229"/>
      <c r="M6" s="22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9"/>
      <c r="AB6" s="229"/>
      <c r="AC6" s="229"/>
      <c r="AD6" s="229"/>
      <c r="AE6" s="229"/>
      <c r="AF6" s="229"/>
      <c r="AG6" s="229"/>
      <c r="AH6" s="229"/>
      <c r="AI6" s="229"/>
      <c r="AJ6" s="229"/>
      <c r="AK6" s="229"/>
      <c r="AL6" s="229"/>
      <c r="AM6" s="229"/>
      <c r="AN6" s="229"/>
      <c r="AO6" s="229"/>
      <c r="AR6" s="20"/>
      <c r="BE6" s="220"/>
      <c r="BS6" s="17" t="s">
        <v>6</v>
      </c>
    </row>
    <row r="7" spans="1:74" ht="12" customHeight="1">
      <c r="B7" s="20"/>
      <c r="D7" s="27" t="s">
        <v>16</v>
      </c>
      <c r="K7" s="25" t="s">
        <v>1</v>
      </c>
      <c r="AK7" s="27" t="s">
        <v>17</v>
      </c>
      <c r="AN7" s="25" t="s">
        <v>1</v>
      </c>
      <c r="AR7" s="20"/>
      <c r="BE7" s="220"/>
      <c r="BS7" s="17" t="s">
        <v>6</v>
      </c>
    </row>
    <row r="8" spans="1:74" ht="12" customHeight="1">
      <c r="B8" s="20"/>
      <c r="D8" s="27" t="s">
        <v>18</v>
      </c>
      <c r="K8" s="25" t="s">
        <v>19</v>
      </c>
      <c r="AK8" s="27" t="s">
        <v>20</v>
      </c>
      <c r="AN8" s="28" t="s">
        <v>21</v>
      </c>
      <c r="AR8" s="20"/>
      <c r="BE8" s="220"/>
      <c r="BS8" s="17" t="s">
        <v>6</v>
      </c>
    </row>
    <row r="9" spans="1:74" ht="14.45" customHeight="1">
      <c r="B9" s="20"/>
      <c r="AR9" s="20"/>
      <c r="BE9" s="220"/>
      <c r="BS9" s="17" t="s">
        <v>6</v>
      </c>
    </row>
    <row r="10" spans="1:74" ht="12" customHeight="1">
      <c r="B10" s="20"/>
      <c r="D10" s="27" t="s">
        <v>22</v>
      </c>
      <c r="AK10" s="27" t="s">
        <v>23</v>
      </c>
      <c r="AN10" s="25" t="s">
        <v>1</v>
      </c>
      <c r="AR10" s="20"/>
      <c r="BE10" s="220"/>
      <c r="BS10" s="17" t="s">
        <v>6</v>
      </c>
    </row>
    <row r="11" spans="1:74" ht="18.399999999999999" customHeight="1">
      <c r="B11" s="20"/>
      <c r="E11" s="25" t="s">
        <v>24</v>
      </c>
      <c r="AK11" s="27" t="s">
        <v>25</v>
      </c>
      <c r="AN11" s="25" t="s">
        <v>1</v>
      </c>
      <c r="AR11" s="20"/>
      <c r="BE11" s="220"/>
      <c r="BS11" s="17" t="s">
        <v>6</v>
      </c>
    </row>
    <row r="12" spans="1:74" ht="6.95" customHeight="1">
      <c r="B12" s="20"/>
      <c r="AR12" s="20"/>
      <c r="BE12" s="220"/>
      <c r="BS12" s="17" t="s">
        <v>6</v>
      </c>
    </row>
    <row r="13" spans="1:74" ht="12" customHeight="1">
      <c r="B13" s="20"/>
      <c r="D13" s="27" t="s">
        <v>26</v>
      </c>
      <c r="AK13" s="27" t="s">
        <v>23</v>
      </c>
      <c r="AN13" s="29" t="s">
        <v>27</v>
      </c>
      <c r="AR13" s="20"/>
      <c r="BE13" s="220"/>
      <c r="BS13" s="17" t="s">
        <v>6</v>
      </c>
    </row>
    <row r="14" spans="1:74" ht="12.75">
      <c r="B14" s="20"/>
      <c r="E14" s="241" t="s">
        <v>27</v>
      </c>
      <c r="F14" s="242"/>
      <c r="G14" s="242"/>
      <c r="H14" s="242"/>
      <c r="I14" s="242"/>
      <c r="J14" s="242"/>
      <c r="K14" s="242"/>
      <c r="L14" s="242"/>
      <c r="M14" s="242"/>
      <c r="N14" s="242"/>
      <c r="O14" s="242"/>
      <c r="P14" s="242"/>
      <c r="Q14" s="242"/>
      <c r="R14" s="242"/>
      <c r="S14" s="242"/>
      <c r="T14" s="242"/>
      <c r="U14" s="242"/>
      <c r="V14" s="242"/>
      <c r="W14" s="242"/>
      <c r="X14" s="242"/>
      <c r="Y14" s="242"/>
      <c r="Z14" s="242"/>
      <c r="AA14" s="242"/>
      <c r="AB14" s="242"/>
      <c r="AC14" s="242"/>
      <c r="AD14" s="242"/>
      <c r="AE14" s="242"/>
      <c r="AF14" s="242"/>
      <c r="AG14" s="242"/>
      <c r="AH14" s="242"/>
      <c r="AI14" s="242"/>
      <c r="AJ14" s="242"/>
      <c r="AK14" s="27" t="s">
        <v>25</v>
      </c>
      <c r="AN14" s="29" t="s">
        <v>27</v>
      </c>
      <c r="AR14" s="20"/>
      <c r="BE14" s="220"/>
      <c r="BS14" s="17" t="s">
        <v>6</v>
      </c>
    </row>
    <row r="15" spans="1:74" ht="6.95" customHeight="1">
      <c r="B15" s="20"/>
      <c r="AR15" s="20"/>
      <c r="BE15" s="220"/>
      <c r="BS15" s="17" t="s">
        <v>3</v>
      </c>
    </row>
    <row r="16" spans="1:74" ht="12" customHeight="1">
      <c r="B16" s="20"/>
      <c r="D16" s="27" t="s">
        <v>28</v>
      </c>
      <c r="AK16" s="27" t="s">
        <v>23</v>
      </c>
      <c r="AN16" s="25" t="s">
        <v>1</v>
      </c>
      <c r="AR16" s="20"/>
      <c r="BE16" s="220"/>
      <c r="BS16" s="17" t="s">
        <v>3</v>
      </c>
    </row>
    <row r="17" spans="2:71" ht="18.399999999999999" customHeight="1">
      <c r="B17" s="20"/>
      <c r="E17" s="25" t="s">
        <v>29</v>
      </c>
      <c r="AK17" s="27" t="s">
        <v>25</v>
      </c>
      <c r="AN17" s="25" t="s">
        <v>1</v>
      </c>
      <c r="AR17" s="20"/>
      <c r="BE17" s="220"/>
      <c r="BS17" s="17" t="s">
        <v>30</v>
      </c>
    </row>
    <row r="18" spans="2:71" ht="6.95" customHeight="1">
      <c r="B18" s="20"/>
      <c r="AR18" s="20"/>
      <c r="BE18" s="220"/>
      <c r="BS18" s="17" t="s">
        <v>31</v>
      </c>
    </row>
    <row r="19" spans="2:71" ht="12" customHeight="1">
      <c r="B19" s="20"/>
      <c r="D19" s="27" t="s">
        <v>32</v>
      </c>
      <c r="AK19" s="27" t="s">
        <v>23</v>
      </c>
      <c r="AN19" s="25" t="s">
        <v>1</v>
      </c>
      <c r="AR19" s="20"/>
      <c r="BE19" s="220"/>
      <c r="BS19" s="17" t="s">
        <v>31</v>
      </c>
    </row>
    <row r="20" spans="2:71" ht="18.399999999999999" customHeight="1">
      <c r="B20" s="20"/>
      <c r="E20" s="25" t="s">
        <v>33</v>
      </c>
      <c r="AK20" s="27" t="s">
        <v>25</v>
      </c>
      <c r="AN20" s="25" t="s">
        <v>1</v>
      </c>
      <c r="AR20" s="20"/>
      <c r="BE20" s="220"/>
      <c r="BS20" s="17" t="s">
        <v>30</v>
      </c>
    </row>
    <row r="21" spans="2:71" ht="6.95" customHeight="1">
      <c r="B21" s="20"/>
      <c r="AR21" s="20"/>
      <c r="BE21" s="220"/>
    </row>
    <row r="22" spans="2:71" ht="12" customHeight="1">
      <c r="B22" s="20"/>
      <c r="D22" s="27" t="s">
        <v>34</v>
      </c>
      <c r="AR22" s="20"/>
      <c r="BE22" s="220"/>
    </row>
    <row r="23" spans="2:71" ht="25.5" customHeight="1">
      <c r="B23" s="20"/>
      <c r="E23" s="243" t="s">
        <v>35</v>
      </c>
      <c r="F23" s="243"/>
      <c r="G23" s="243"/>
      <c r="H23" s="243"/>
      <c r="I23" s="243"/>
      <c r="J23" s="243"/>
      <c r="K23" s="243"/>
      <c r="L23" s="243"/>
      <c r="M23" s="243"/>
      <c r="N23" s="243"/>
      <c r="O23" s="243"/>
      <c r="P23" s="243"/>
      <c r="Q23" s="243"/>
      <c r="R23" s="243"/>
      <c r="S23" s="243"/>
      <c r="T23" s="243"/>
      <c r="U23" s="243"/>
      <c r="V23" s="243"/>
      <c r="W23" s="243"/>
      <c r="X23" s="243"/>
      <c r="Y23" s="243"/>
      <c r="Z23" s="243"/>
      <c r="AA23" s="243"/>
      <c r="AB23" s="243"/>
      <c r="AC23" s="243"/>
      <c r="AD23" s="243"/>
      <c r="AE23" s="243"/>
      <c r="AF23" s="243"/>
      <c r="AG23" s="243"/>
      <c r="AH23" s="243"/>
      <c r="AI23" s="243"/>
      <c r="AJ23" s="243"/>
      <c r="AK23" s="243"/>
      <c r="AL23" s="243"/>
      <c r="AM23" s="243"/>
      <c r="AN23" s="243"/>
      <c r="AR23" s="20"/>
      <c r="BE23" s="220"/>
    </row>
    <row r="24" spans="2:71" ht="6.95" customHeight="1">
      <c r="B24" s="20"/>
      <c r="AR24" s="20"/>
      <c r="BE24" s="220"/>
    </row>
    <row r="25" spans="2:71" ht="6.95" customHeight="1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220"/>
    </row>
    <row r="26" spans="2:71" s="1" customFormat="1" ht="25.9" customHeight="1">
      <c r="B26" s="32"/>
      <c r="D26" s="33" t="s">
        <v>36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222">
        <f>ROUND(AG94,2)</f>
        <v>0</v>
      </c>
      <c r="AL26" s="223"/>
      <c r="AM26" s="223"/>
      <c r="AN26" s="223"/>
      <c r="AO26" s="223"/>
      <c r="AR26" s="32"/>
      <c r="BE26" s="220"/>
    </row>
    <row r="27" spans="2:71" s="1" customFormat="1" ht="6.95" customHeight="1">
      <c r="B27" s="32"/>
      <c r="AR27" s="32"/>
      <c r="BE27" s="220"/>
    </row>
    <row r="28" spans="2:71" s="1" customFormat="1" ht="12.75">
      <c r="B28" s="32"/>
      <c r="L28" s="244" t="s">
        <v>37</v>
      </c>
      <c r="M28" s="244"/>
      <c r="N28" s="244"/>
      <c r="O28" s="244"/>
      <c r="P28" s="244"/>
      <c r="W28" s="244" t="s">
        <v>38</v>
      </c>
      <c r="X28" s="244"/>
      <c r="Y28" s="244"/>
      <c r="Z28" s="244"/>
      <c r="AA28" s="244"/>
      <c r="AB28" s="244"/>
      <c r="AC28" s="244"/>
      <c r="AD28" s="244"/>
      <c r="AE28" s="244"/>
      <c r="AK28" s="244" t="s">
        <v>39</v>
      </c>
      <c r="AL28" s="244"/>
      <c r="AM28" s="244"/>
      <c r="AN28" s="244"/>
      <c r="AO28" s="244"/>
      <c r="AR28" s="32"/>
      <c r="BE28" s="220"/>
    </row>
    <row r="29" spans="2:71" s="2" customFormat="1" ht="14.45" customHeight="1">
      <c r="B29" s="36"/>
      <c r="D29" s="27" t="s">
        <v>40</v>
      </c>
      <c r="F29" s="27" t="s">
        <v>41</v>
      </c>
      <c r="L29" s="245">
        <v>0.2</v>
      </c>
      <c r="M29" s="218"/>
      <c r="N29" s="218"/>
      <c r="O29" s="218"/>
      <c r="P29" s="218"/>
      <c r="W29" s="217">
        <f>ROUND(AZ94, 2)</f>
        <v>0</v>
      </c>
      <c r="X29" s="218"/>
      <c r="Y29" s="218"/>
      <c r="Z29" s="218"/>
      <c r="AA29" s="218"/>
      <c r="AB29" s="218"/>
      <c r="AC29" s="218"/>
      <c r="AD29" s="218"/>
      <c r="AE29" s="218"/>
      <c r="AK29" s="217">
        <f>ROUND(AV94, 2)</f>
        <v>0</v>
      </c>
      <c r="AL29" s="218"/>
      <c r="AM29" s="218"/>
      <c r="AN29" s="218"/>
      <c r="AO29" s="218"/>
      <c r="AR29" s="36"/>
      <c r="BE29" s="221"/>
    </row>
    <row r="30" spans="2:71" s="2" customFormat="1" ht="14.45" customHeight="1">
      <c r="B30" s="36"/>
      <c r="F30" s="27" t="s">
        <v>42</v>
      </c>
      <c r="L30" s="245">
        <v>0.2</v>
      </c>
      <c r="M30" s="218"/>
      <c r="N30" s="218"/>
      <c r="O30" s="218"/>
      <c r="P30" s="218"/>
      <c r="W30" s="217">
        <f>ROUND(BA94, 2)</f>
        <v>0</v>
      </c>
      <c r="X30" s="218"/>
      <c r="Y30" s="218"/>
      <c r="Z30" s="218"/>
      <c r="AA30" s="218"/>
      <c r="AB30" s="218"/>
      <c r="AC30" s="218"/>
      <c r="AD30" s="218"/>
      <c r="AE30" s="218"/>
      <c r="AK30" s="217">
        <f>ROUND(AW94, 2)</f>
        <v>0</v>
      </c>
      <c r="AL30" s="218"/>
      <c r="AM30" s="218"/>
      <c r="AN30" s="218"/>
      <c r="AO30" s="218"/>
      <c r="AR30" s="36"/>
      <c r="BE30" s="221"/>
    </row>
    <row r="31" spans="2:71" s="2" customFormat="1" ht="14.45" hidden="1" customHeight="1">
      <c r="B31" s="36"/>
      <c r="F31" s="27" t="s">
        <v>43</v>
      </c>
      <c r="L31" s="245">
        <v>0.2</v>
      </c>
      <c r="M31" s="218"/>
      <c r="N31" s="218"/>
      <c r="O31" s="218"/>
      <c r="P31" s="218"/>
      <c r="W31" s="217">
        <f>ROUND(BB94, 2)</f>
        <v>0</v>
      </c>
      <c r="X31" s="218"/>
      <c r="Y31" s="218"/>
      <c r="Z31" s="218"/>
      <c r="AA31" s="218"/>
      <c r="AB31" s="218"/>
      <c r="AC31" s="218"/>
      <c r="AD31" s="218"/>
      <c r="AE31" s="218"/>
      <c r="AK31" s="217">
        <v>0</v>
      </c>
      <c r="AL31" s="218"/>
      <c r="AM31" s="218"/>
      <c r="AN31" s="218"/>
      <c r="AO31" s="218"/>
      <c r="AR31" s="36"/>
      <c r="BE31" s="221"/>
    </row>
    <row r="32" spans="2:71" s="2" customFormat="1" ht="14.45" hidden="1" customHeight="1">
      <c r="B32" s="36"/>
      <c r="F32" s="27" t="s">
        <v>44</v>
      </c>
      <c r="L32" s="245">
        <v>0.2</v>
      </c>
      <c r="M32" s="218"/>
      <c r="N32" s="218"/>
      <c r="O32" s="218"/>
      <c r="P32" s="218"/>
      <c r="W32" s="217">
        <f>ROUND(BC94, 2)</f>
        <v>0</v>
      </c>
      <c r="X32" s="218"/>
      <c r="Y32" s="218"/>
      <c r="Z32" s="218"/>
      <c r="AA32" s="218"/>
      <c r="AB32" s="218"/>
      <c r="AC32" s="218"/>
      <c r="AD32" s="218"/>
      <c r="AE32" s="218"/>
      <c r="AK32" s="217">
        <v>0</v>
      </c>
      <c r="AL32" s="218"/>
      <c r="AM32" s="218"/>
      <c r="AN32" s="218"/>
      <c r="AO32" s="218"/>
      <c r="AR32" s="36"/>
      <c r="BE32" s="221"/>
    </row>
    <row r="33" spans="2:57" s="2" customFormat="1" ht="14.45" hidden="1" customHeight="1">
      <c r="B33" s="36"/>
      <c r="F33" s="27" t="s">
        <v>45</v>
      </c>
      <c r="L33" s="245">
        <v>0</v>
      </c>
      <c r="M33" s="218"/>
      <c r="N33" s="218"/>
      <c r="O33" s="218"/>
      <c r="P33" s="218"/>
      <c r="W33" s="217">
        <f>ROUND(BD94, 2)</f>
        <v>0</v>
      </c>
      <c r="X33" s="218"/>
      <c r="Y33" s="218"/>
      <c r="Z33" s="218"/>
      <c r="AA33" s="218"/>
      <c r="AB33" s="218"/>
      <c r="AC33" s="218"/>
      <c r="AD33" s="218"/>
      <c r="AE33" s="218"/>
      <c r="AK33" s="217">
        <v>0</v>
      </c>
      <c r="AL33" s="218"/>
      <c r="AM33" s="218"/>
      <c r="AN33" s="218"/>
      <c r="AO33" s="218"/>
      <c r="AR33" s="36"/>
      <c r="BE33" s="221"/>
    </row>
    <row r="34" spans="2:57" s="1" customFormat="1" ht="6.95" customHeight="1">
      <c r="B34" s="32"/>
      <c r="AR34" s="32"/>
      <c r="BE34" s="220"/>
    </row>
    <row r="35" spans="2:57" s="1" customFormat="1" ht="25.9" customHeight="1">
      <c r="B35" s="32"/>
      <c r="C35" s="37"/>
      <c r="D35" s="38" t="s">
        <v>46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 t="s">
        <v>47</v>
      </c>
      <c r="U35" s="39"/>
      <c r="V35" s="39"/>
      <c r="W35" s="39"/>
      <c r="X35" s="224" t="s">
        <v>48</v>
      </c>
      <c r="Y35" s="225"/>
      <c r="Z35" s="225"/>
      <c r="AA35" s="225"/>
      <c r="AB35" s="225"/>
      <c r="AC35" s="39"/>
      <c r="AD35" s="39"/>
      <c r="AE35" s="39"/>
      <c r="AF35" s="39"/>
      <c r="AG35" s="39"/>
      <c r="AH35" s="39"/>
      <c r="AI35" s="39"/>
      <c r="AJ35" s="39"/>
      <c r="AK35" s="226">
        <f>SUM(AK26:AK33)</f>
        <v>0</v>
      </c>
      <c r="AL35" s="225"/>
      <c r="AM35" s="225"/>
      <c r="AN35" s="225"/>
      <c r="AO35" s="227"/>
      <c r="AP35" s="37"/>
      <c r="AQ35" s="37"/>
      <c r="AR35" s="32"/>
    </row>
    <row r="36" spans="2:57" s="1" customFormat="1" ht="6.95" customHeight="1">
      <c r="B36" s="32"/>
      <c r="AR36" s="32"/>
    </row>
    <row r="37" spans="2:57" s="1" customFormat="1" ht="14.45" customHeight="1">
      <c r="B37" s="32"/>
      <c r="AR37" s="32"/>
    </row>
    <row r="38" spans="2:57" ht="14.45" customHeight="1">
      <c r="B38" s="20"/>
      <c r="AR38" s="20"/>
    </row>
    <row r="39" spans="2:57" ht="14.45" customHeight="1">
      <c r="B39" s="20"/>
      <c r="AR39" s="20"/>
    </row>
    <row r="40" spans="2:57" ht="14.45" customHeight="1">
      <c r="B40" s="20"/>
      <c r="AR40" s="20"/>
    </row>
    <row r="41" spans="2:57" ht="14.45" customHeight="1">
      <c r="B41" s="20"/>
      <c r="AR41" s="20"/>
    </row>
    <row r="42" spans="2:57" ht="14.45" customHeight="1">
      <c r="B42" s="20"/>
      <c r="AR42" s="20"/>
    </row>
    <row r="43" spans="2:57" ht="14.45" customHeight="1">
      <c r="B43" s="20"/>
      <c r="AR43" s="20"/>
    </row>
    <row r="44" spans="2:57" ht="14.45" customHeight="1">
      <c r="B44" s="20"/>
      <c r="AR44" s="20"/>
    </row>
    <row r="45" spans="2:57" ht="14.45" customHeight="1">
      <c r="B45" s="20"/>
      <c r="AR45" s="20"/>
    </row>
    <row r="46" spans="2:57" ht="14.45" customHeight="1">
      <c r="B46" s="20"/>
      <c r="AR46" s="20"/>
    </row>
    <row r="47" spans="2:57" ht="14.45" customHeight="1">
      <c r="B47" s="20"/>
      <c r="AR47" s="20"/>
    </row>
    <row r="48" spans="2:57" ht="14.45" customHeight="1">
      <c r="B48" s="20"/>
      <c r="AR48" s="20"/>
    </row>
    <row r="49" spans="2:44" s="1" customFormat="1" ht="14.45" customHeight="1">
      <c r="B49" s="32"/>
      <c r="D49" s="41" t="s">
        <v>49</v>
      </c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1" t="s">
        <v>50</v>
      </c>
      <c r="AI49" s="42"/>
      <c r="AJ49" s="42"/>
      <c r="AK49" s="42"/>
      <c r="AL49" s="42"/>
      <c r="AM49" s="42"/>
      <c r="AN49" s="42"/>
      <c r="AO49" s="42"/>
      <c r="AR49" s="32"/>
    </row>
    <row r="50" spans="2:44" ht="11.25">
      <c r="B50" s="20"/>
      <c r="AR50" s="20"/>
    </row>
    <row r="51" spans="2:44" ht="11.25">
      <c r="B51" s="20"/>
      <c r="AR51" s="20"/>
    </row>
    <row r="52" spans="2:44" ht="11.25">
      <c r="B52" s="20"/>
      <c r="AR52" s="20"/>
    </row>
    <row r="53" spans="2:44" ht="11.25">
      <c r="B53" s="20"/>
      <c r="AR53" s="20"/>
    </row>
    <row r="54" spans="2:44" ht="11.25">
      <c r="B54" s="20"/>
      <c r="AR54" s="20"/>
    </row>
    <row r="55" spans="2:44" ht="11.25">
      <c r="B55" s="20"/>
      <c r="AR55" s="20"/>
    </row>
    <row r="56" spans="2:44" ht="11.25">
      <c r="B56" s="20"/>
      <c r="AR56" s="20"/>
    </row>
    <row r="57" spans="2:44" ht="11.25">
      <c r="B57" s="20"/>
      <c r="AR57" s="20"/>
    </row>
    <row r="58" spans="2:44" ht="11.25">
      <c r="B58" s="20"/>
      <c r="AR58" s="20"/>
    </row>
    <row r="59" spans="2:44" ht="11.25">
      <c r="B59" s="20"/>
      <c r="AR59" s="20"/>
    </row>
    <row r="60" spans="2:44" s="1" customFormat="1" ht="12.75">
      <c r="B60" s="32"/>
      <c r="D60" s="43" t="s">
        <v>51</v>
      </c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43" t="s">
        <v>52</v>
      </c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43" t="s">
        <v>51</v>
      </c>
      <c r="AI60" s="34"/>
      <c r="AJ60" s="34"/>
      <c r="AK60" s="34"/>
      <c r="AL60" s="34"/>
      <c r="AM60" s="43" t="s">
        <v>52</v>
      </c>
      <c r="AN60" s="34"/>
      <c r="AO60" s="34"/>
      <c r="AR60" s="32"/>
    </row>
    <row r="61" spans="2:44" ht="11.25">
      <c r="B61" s="20"/>
      <c r="AR61" s="20"/>
    </row>
    <row r="62" spans="2:44" ht="11.25">
      <c r="B62" s="20"/>
      <c r="AR62" s="20"/>
    </row>
    <row r="63" spans="2:44" ht="11.25">
      <c r="B63" s="20"/>
      <c r="AR63" s="20"/>
    </row>
    <row r="64" spans="2:44" s="1" customFormat="1" ht="12.75">
      <c r="B64" s="32"/>
      <c r="D64" s="41" t="s">
        <v>53</v>
      </c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1" t="s">
        <v>54</v>
      </c>
      <c r="AI64" s="42"/>
      <c r="AJ64" s="42"/>
      <c r="AK64" s="42"/>
      <c r="AL64" s="42"/>
      <c r="AM64" s="42"/>
      <c r="AN64" s="42"/>
      <c r="AO64" s="42"/>
      <c r="AR64" s="32"/>
    </row>
    <row r="65" spans="2:44" ht="11.25">
      <c r="B65" s="20"/>
      <c r="AR65" s="20"/>
    </row>
    <row r="66" spans="2:44" ht="11.25">
      <c r="B66" s="20"/>
      <c r="AR66" s="20"/>
    </row>
    <row r="67" spans="2:44" ht="11.25">
      <c r="B67" s="20"/>
      <c r="AR67" s="20"/>
    </row>
    <row r="68" spans="2:44" ht="11.25">
      <c r="B68" s="20"/>
      <c r="AR68" s="20"/>
    </row>
    <row r="69" spans="2:44" ht="11.25">
      <c r="B69" s="20"/>
      <c r="AR69" s="20"/>
    </row>
    <row r="70" spans="2:44" ht="11.25">
      <c r="B70" s="20"/>
      <c r="AR70" s="20"/>
    </row>
    <row r="71" spans="2:44" ht="11.25">
      <c r="B71" s="20"/>
      <c r="AR71" s="20"/>
    </row>
    <row r="72" spans="2:44" ht="11.25">
      <c r="B72" s="20"/>
      <c r="AR72" s="20"/>
    </row>
    <row r="73" spans="2:44" ht="11.25">
      <c r="B73" s="20"/>
      <c r="AR73" s="20"/>
    </row>
    <row r="74" spans="2:44" ht="11.25">
      <c r="B74" s="20"/>
      <c r="AR74" s="20"/>
    </row>
    <row r="75" spans="2:44" s="1" customFormat="1" ht="12.75">
      <c r="B75" s="32"/>
      <c r="D75" s="43" t="s">
        <v>51</v>
      </c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43" t="s">
        <v>52</v>
      </c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43" t="s">
        <v>51</v>
      </c>
      <c r="AI75" s="34"/>
      <c r="AJ75" s="34"/>
      <c r="AK75" s="34"/>
      <c r="AL75" s="34"/>
      <c r="AM75" s="43" t="s">
        <v>52</v>
      </c>
      <c r="AN75" s="34"/>
      <c r="AO75" s="34"/>
      <c r="AR75" s="32"/>
    </row>
    <row r="76" spans="2:44" s="1" customFormat="1" ht="11.25">
      <c r="B76" s="32"/>
      <c r="AR76" s="32"/>
    </row>
    <row r="77" spans="2:44" s="1" customFormat="1" ht="6.9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32"/>
    </row>
    <row r="81" spans="1:91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32"/>
    </row>
    <row r="82" spans="1:91" s="1" customFormat="1" ht="24.95" customHeight="1">
      <c r="B82" s="32"/>
      <c r="C82" s="21" t="s">
        <v>55</v>
      </c>
      <c r="AR82" s="32"/>
    </row>
    <row r="83" spans="1:91" s="1" customFormat="1" ht="6.95" customHeight="1">
      <c r="B83" s="32"/>
      <c r="AR83" s="32"/>
    </row>
    <row r="84" spans="1:91" s="3" customFormat="1" ht="12" customHeight="1">
      <c r="B84" s="48"/>
      <c r="C84" s="27" t="s">
        <v>11</v>
      </c>
      <c r="L84" s="3" t="str">
        <f>K5</f>
        <v>1054-2</v>
      </c>
      <c r="AR84" s="48"/>
    </row>
    <row r="85" spans="1:91" s="4" customFormat="1" ht="36.950000000000003" customHeight="1">
      <c r="B85" s="49"/>
      <c r="C85" s="50" t="s">
        <v>14</v>
      </c>
      <c r="L85" s="236" t="str">
        <f>K6</f>
        <v>Rekonštrukcia a prístavba pavilonu onkológie - Fakultná nemocnica Trenčín</v>
      </c>
      <c r="M85" s="237"/>
      <c r="N85" s="237"/>
      <c r="O85" s="237"/>
      <c r="P85" s="237"/>
      <c r="Q85" s="237"/>
      <c r="R85" s="237"/>
      <c r="S85" s="237"/>
      <c r="T85" s="237"/>
      <c r="U85" s="237"/>
      <c r="V85" s="237"/>
      <c r="W85" s="237"/>
      <c r="X85" s="237"/>
      <c r="Y85" s="237"/>
      <c r="Z85" s="237"/>
      <c r="AA85" s="237"/>
      <c r="AB85" s="237"/>
      <c r="AC85" s="237"/>
      <c r="AD85" s="237"/>
      <c r="AE85" s="237"/>
      <c r="AF85" s="237"/>
      <c r="AG85" s="237"/>
      <c r="AH85" s="237"/>
      <c r="AI85" s="237"/>
      <c r="AJ85" s="237"/>
      <c r="AK85" s="237"/>
      <c r="AL85" s="237"/>
      <c r="AM85" s="237"/>
      <c r="AN85" s="237"/>
      <c r="AO85" s="237"/>
      <c r="AR85" s="49"/>
    </row>
    <row r="86" spans="1:91" s="1" customFormat="1" ht="6.95" customHeight="1">
      <c r="B86" s="32"/>
      <c r="AR86" s="32"/>
    </row>
    <row r="87" spans="1:91" s="1" customFormat="1" ht="12" customHeight="1">
      <c r="B87" s="32"/>
      <c r="C87" s="27" t="s">
        <v>18</v>
      </c>
      <c r="L87" s="51" t="str">
        <f>IF(K8="","",K8)</f>
        <v xml:space="preserve"> </v>
      </c>
      <c r="AI87" s="27" t="s">
        <v>20</v>
      </c>
      <c r="AM87" s="238" t="str">
        <f>IF(AN8= "","",AN8)</f>
        <v>2.1.2019</v>
      </c>
      <c r="AN87" s="238"/>
      <c r="AR87" s="32"/>
    </row>
    <row r="88" spans="1:91" s="1" customFormat="1" ht="6.95" customHeight="1">
      <c r="B88" s="32"/>
      <c r="AR88" s="32"/>
    </row>
    <row r="89" spans="1:91" s="1" customFormat="1" ht="15.2" customHeight="1">
      <c r="B89" s="32"/>
      <c r="C89" s="27" t="s">
        <v>22</v>
      </c>
      <c r="L89" s="3" t="str">
        <f>IF(E11= "","",E11)</f>
        <v>Fakultná nemocnica Trenčín</v>
      </c>
      <c r="AI89" s="27" t="s">
        <v>28</v>
      </c>
      <c r="AM89" s="234" t="str">
        <f>IF(E17="","",E17)</f>
        <v>Neo Domus s.r.o. Trenčín</v>
      </c>
      <c r="AN89" s="235"/>
      <c r="AO89" s="235"/>
      <c r="AP89" s="235"/>
      <c r="AR89" s="32"/>
      <c r="AS89" s="230" t="s">
        <v>56</v>
      </c>
      <c r="AT89" s="231"/>
      <c r="AU89" s="53"/>
      <c r="AV89" s="53"/>
      <c r="AW89" s="53"/>
      <c r="AX89" s="53"/>
      <c r="AY89" s="53"/>
      <c r="AZ89" s="53"/>
      <c r="BA89" s="53"/>
      <c r="BB89" s="53"/>
      <c r="BC89" s="53"/>
      <c r="BD89" s="54"/>
    </row>
    <row r="90" spans="1:91" s="1" customFormat="1" ht="15.2" customHeight="1">
      <c r="B90" s="32"/>
      <c r="C90" s="27" t="s">
        <v>26</v>
      </c>
      <c r="L90" s="3" t="str">
        <f>IF(E14= "Vyplň údaj","",E14)</f>
        <v/>
      </c>
      <c r="AI90" s="27" t="s">
        <v>32</v>
      </c>
      <c r="AM90" s="234" t="str">
        <f>IF(E20="","",E20)</f>
        <v>Martinusová Katarína</v>
      </c>
      <c r="AN90" s="235"/>
      <c r="AO90" s="235"/>
      <c r="AP90" s="235"/>
      <c r="AR90" s="32"/>
      <c r="AS90" s="232"/>
      <c r="AT90" s="233"/>
      <c r="AU90" s="55"/>
      <c r="AV90" s="55"/>
      <c r="AW90" s="55"/>
      <c r="AX90" s="55"/>
      <c r="AY90" s="55"/>
      <c r="AZ90" s="55"/>
      <c r="BA90" s="55"/>
      <c r="BB90" s="55"/>
      <c r="BC90" s="55"/>
      <c r="BD90" s="56"/>
    </row>
    <row r="91" spans="1:91" s="1" customFormat="1" ht="10.9" customHeight="1">
      <c r="B91" s="32"/>
      <c r="AR91" s="32"/>
      <c r="AS91" s="232"/>
      <c r="AT91" s="233"/>
      <c r="AU91" s="55"/>
      <c r="AV91" s="55"/>
      <c r="AW91" s="55"/>
      <c r="AX91" s="55"/>
      <c r="AY91" s="55"/>
      <c r="AZ91" s="55"/>
      <c r="BA91" s="55"/>
      <c r="BB91" s="55"/>
      <c r="BC91" s="55"/>
      <c r="BD91" s="56"/>
    </row>
    <row r="92" spans="1:91" s="1" customFormat="1" ht="29.25" customHeight="1">
      <c r="B92" s="32"/>
      <c r="C92" s="248" t="s">
        <v>57</v>
      </c>
      <c r="D92" s="249"/>
      <c r="E92" s="249"/>
      <c r="F92" s="249"/>
      <c r="G92" s="249"/>
      <c r="H92" s="57"/>
      <c r="I92" s="250" t="s">
        <v>58</v>
      </c>
      <c r="J92" s="249"/>
      <c r="K92" s="249"/>
      <c r="L92" s="249"/>
      <c r="M92" s="249"/>
      <c r="N92" s="249"/>
      <c r="O92" s="249"/>
      <c r="P92" s="249"/>
      <c r="Q92" s="249"/>
      <c r="R92" s="249"/>
      <c r="S92" s="249"/>
      <c r="T92" s="249"/>
      <c r="U92" s="249"/>
      <c r="V92" s="249"/>
      <c r="W92" s="249"/>
      <c r="X92" s="249"/>
      <c r="Y92" s="249"/>
      <c r="Z92" s="249"/>
      <c r="AA92" s="249"/>
      <c r="AB92" s="249"/>
      <c r="AC92" s="249"/>
      <c r="AD92" s="249"/>
      <c r="AE92" s="249"/>
      <c r="AF92" s="249"/>
      <c r="AG92" s="253" t="s">
        <v>59</v>
      </c>
      <c r="AH92" s="249"/>
      <c r="AI92" s="249"/>
      <c r="AJ92" s="249"/>
      <c r="AK92" s="249"/>
      <c r="AL92" s="249"/>
      <c r="AM92" s="249"/>
      <c r="AN92" s="250" t="s">
        <v>60</v>
      </c>
      <c r="AO92" s="249"/>
      <c r="AP92" s="252"/>
      <c r="AQ92" s="58" t="s">
        <v>61</v>
      </c>
      <c r="AR92" s="32"/>
      <c r="AS92" s="59" t="s">
        <v>62</v>
      </c>
      <c r="AT92" s="60" t="s">
        <v>63</v>
      </c>
      <c r="AU92" s="60" t="s">
        <v>64</v>
      </c>
      <c r="AV92" s="60" t="s">
        <v>65</v>
      </c>
      <c r="AW92" s="60" t="s">
        <v>66</v>
      </c>
      <c r="AX92" s="60" t="s">
        <v>67</v>
      </c>
      <c r="AY92" s="60" t="s">
        <v>68</v>
      </c>
      <c r="AZ92" s="60" t="s">
        <v>69</v>
      </c>
      <c r="BA92" s="60" t="s">
        <v>70</v>
      </c>
      <c r="BB92" s="60" t="s">
        <v>71</v>
      </c>
      <c r="BC92" s="60" t="s">
        <v>72</v>
      </c>
      <c r="BD92" s="61" t="s">
        <v>73</v>
      </c>
    </row>
    <row r="93" spans="1:91" s="1" customFormat="1" ht="10.9" customHeight="1">
      <c r="B93" s="32"/>
      <c r="AR93" s="32"/>
      <c r="AS93" s="62"/>
      <c r="AT93" s="53"/>
      <c r="AU93" s="53"/>
      <c r="AV93" s="53"/>
      <c r="AW93" s="53"/>
      <c r="AX93" s="53"/>
      <c r="AY93" s="53"/>
      <c r="AZ93" s="53"/>
      <c r="BA93" s="53"/>
      <c r="BB93" s="53"/>
      <c r="BC93" s="53"/>
      <c r="BD93" s="54"/>
    </row>
    <row r="94" spans="1:91" s="5" customFormat="1" ht="32.450000000000003" customHeight="1">
      <c r="B94" s="63"/>
      <c r="C94" s="64" t="s">
        <v>74</v>
      </c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254">
        <f>ROUND(SUM(AG95:AG101),2)</f>
        <v>0</v>
      </c>
      <c r="AH94" s="254"/>
      <c r="AI94" s="254"/>
      <c r="AJ94" s="254"/>
      <c r="AK94" s="254"/>
      <c r="AL94" s="254"/>
      <c r="AM94" s="254"/>
      <c r="AN94" s="255">
        <f t="shared" ref="AN94:AN101" si="0">SUM(AG94,AT94)</f>
        <v>0</v>
      </c>
      <c r="AO94" s="255"/>
      <c r="AP94" s="255"/>
      <c r="AQ94" s="67" t="s">
        <v>1</v>
      </c>
      <c r="AR94" s="63"/>
      <c r="AS94" s="68">
        <f>ROUND(SUM(AS95:AS101),2)</f>
        <v>0</v>
      </c>
      <c r="AT94" s="69">
        <f t="shared" ref="AT94:AT101" si="1">ROUND(SUM(AV94:AW94),2)</f>
        <v>0</v>
      </c>
      <c r="AU94" s="70">
        <f>ROUND(SUM(AU95:AU101),5)</f>
        <v>0</v>
      </c>
      <c r="AV94" s="69">
        <f>ROUND(AZ94*L29,2)</f>
        <v>0</v>
      </c>
      <c r="AW94" s="69">
        <f>ROUND(BA94*L30,2)</f>
        <v>0</v>
      </c>
      <c r="AX94" s="69">
        <f>ROUND(BB94*L29,2)</f>
        <v>0</v>
      </c>
      <c r="AY94" s="69">
        <f>ROUND(BC94*L30,2)</f>
        <v>0</v>
      </c>
      <c r="AZ94" s="69">
        <f>ROUND(SUM(AZ95:AZ101),2)</f>
        <v>0</v>
      </c>
      <c r="BA94" s="69">
        <f>ROUND(SUM(BA95:BA101),2)</f>
        <v>0</v>
      </c>
      <c r="BB94" s="69">
        <f>ROUND(SUM(BB95:BB101),2)</f>
        <v>0</v>
      </c>
      <c r="BC94" s="69">
        <f>ROUND(SUM(BC95:BC101),2)</f>
        <v>0</v>
      </c>
      <c r="BD94" s="71">
        <f>ROUND(SUM(BD95:BD101),2)</f>
        <v>0</v>
      </c>
      <c r="BS94" s="72" t="s">
        <v>75</v>
      </c>
      <c r="BT94" s="72" t="s">
        <v>76</v>
      </c>
      <c r="BU94" s="73" t="s">
        <v>77</v>
      </c>
      <c r="BV94" s="72" t="s">
        <v>78</v>
      </c>
      <c r="BW94" s="72" t="s">
        <v>4</v>
      </c>
      <c r="BX94" s="72" t="s">
        <v>79</v>
      </c>
      <c r="CL94" s="72" t="s">
        <v>1</v>
      </c>
    </row>
    <row r="95" spans="1:91" s="6" customFormat="1" ht="40.5" customHeight="1">
      <c r="A95" s="74" t="s">
        <v>80</v>
      </c>
      <c r="B95" s="75"/>
      <c r="C95" s="76"/>
      <c r="D95" s="251" t="s">
        <v>81</v>
      </c>
      <c r="E95" s="251"/>
      <c r="F95" s="251"/>
      <c r="G95" s="251"/>
      <c r="H95" s="251"/>
      <c r="I95" s="77"/>
      <c r="J95" s="251" t="s">
        <v>82</v>
      </c>
      <c r="K95" s="251"/>
      <c r="L95" s="251"/>
      <c r="M95" s="251"/>
      <c r="N95" s="251"/>
      <c r="O95" s="251"/>
      <c r="P95" s="251"/>
      <c r="Q95" s="251"/>
      <c r="R95" s="251"/>
      <c r="S95" s="251"/>
      <c r="T95" s="251"/>
      <c r="U95" s="251"/>
      <c r="V95" s="251"/>
      <c r="W95" s="251"/>
      <c r="X95" s="251"/>
      <c r="Y95" s="251"/>
      <c r="Z95" s="251"/>
      <c r="AA95" s="251"/>
      <c r="AB95" s="251"/>
      <c r="AC95" s="251"/>
      <c r="AD95" s="251"/>
      <c r="AE95" s="251"/>
      <c r="AF95" s="251"/>
      <c r="AG95" s="246">
        <f>'1 - SO 02 Prístavba pavil...'!J30</f>
        <v>0</v>
      </c>
      <c r="AH95" s="247"/>
      <c r="AI95" s="247"/>
      <c r="AJ95" s="247"/>
      <c r="AK95" s="247"/>
      <c r="AL95" s="247"/>
      <c r="AM95" s="247"/>
      <c r="AN95" s="246">
        <f t="shared" si="0"/>
        <v>0</v>
      </c>
      <c r="AO95" s="247"/>
      <c r="AP95" s="247"/>
      <c r="AQ95" s="78" t="s">
        <v>83</v>
      </c>
      <c r="AR95" s="75"/>
      <c r="AS95" s="79">
        <v>0</v>
      </c>
      <c r="AT95" s="80">
        <f t="shared" si="1"/>
        <v>0</v>
      </c>
      <c r="AU95" s="81">
        <f>'1 - SO 02 Prístavba pavil...'!P144</f>
        <v>0</v>
      </c>
      <c r="AV95" s="80">
        <f>'1 - SO 02 Prístavba pavil...'!J33</f>
        <v>0</v>
      </c>
      <c r="AW95" s="80">
        <f>'1 - SO 02 Prístavba pavil...'!J34</f>
        <v>0</v>
      </c>
      <c r="AX95" s="80">
        <f>'1 - SO 02 Prístavba pavil...'!J35</f>
        <v>0</v>
      </c>
      <c r="AY95" s="80">
        <f>'1 - SO 02 Prístavba pavil...'!J36</f>
        <v>0</v>
      </c>
      <c r="AZ95" s="80">
        <f>'1 - SO 02 Prístavba pavil...'!F33</f>
        <v>0</v>
      </c>
      <c r="BA95" s="80">
        <f>'1 - SO 02 Prístavba pavil...'!F34</f>
        <v>0</v>
      </c>
      <c r="BB95" s="80">
        <f>'1 - SO 02 Prístavba pavil...'!F35</f>
        <v>0</v>
      </c>
      <c r="BC95" s="80">
        <f>'1 - SO 02 Prístavba pavil...'!F36</f>
        <v>0</v>
      </c>
      <c r="BD95" s="82">
        <f>'1 - SO 02 Prístavba pavil...'!F37</f>
        <v>0</v>
      </c>
      <c r="BT95" s="83" t="s">
        <v>81</v>
      </c>
      <c r="BV95" s="83" t="s">
        <v>78</v>
      </c>
      <c r="BW95" s="83" t="s">
        <v>84</v>
      </c>
      <c r="BX95" s="83" t="s">
        <v>4</v>
      </c>
      <c r="CL95" s="83" t="s">
        <v>1</v>
      </c>
      <c r="CM95" s="83" t="s">
        <v>76</v>
      </c>
    </row>
    <row r="96" spans="1:91" s="6" customFormat="1" ht="27" customHeight="1">
      <c r="A96" s="74" t="s">
        <v>80</v>
      </c>
      <c r="B96" s="75"/>
      <c r="C96" s="76"/>
      <c r="D96" s="251" t="s">
        <v>85</v>
      </c>
      <c r="E96" s="251"/>
      <c r="F96" s="251"/>
      <c r="G96" s="251"/>
      <c r="H96" s="251"/>
      <c r="I96" s="77"/>
      <c r="J96" s="251" t="s">
        <v>86</v>
      </c>
      <c r="K96" s="251"/>
      <c r="L96" s="251"/>
      <c r="M96" s="251"/>
      <c r="N96" s="251"/>
      <c r="O96" s="251"/>
      <c r="P96" s="251"/>
      <c r="Q96" s="251"/>
      <c r="R96" s="251"/>
      <c r="S96" s="251"/>
      <c r="T96" s="251"/>
      <c r="U96" s="251"/>
      <c r="V96" s="251"/>
      <c r="W96" s="251"/>
      <c r="X96" s="251"/>
      <c r="Y96" s="251"/>
      <c r="Z96" s="251"/>
      <c r="AA96" s="251"/>
      <c r="AB96" s="251"/>
      <c r="AC96" s="251"/>
      <c r="AD96" s="251"/>
      <c r="AE96" s="251"/>
      <c r="AF96" s="251"/>
      <c r="AG96" s="246">
        <f>'2 - SO 02-3 - Rekonštrukc...'!J30</f>
        <v>0</v>
      </c>
      <c r="AH96" s="247"/>
      <c r="AI96" s="247"/>
      <c r="AJ96" s="247"/>
      <c r="AK96" s="247"/>
      <c r="AL96" s="247"/>
      <c r="AM96" s="247"/>
      <c r="AN96" s="246">
        <f t="shared" si="0"/>
        <v>0</v>
      </c>
      <c r="AO96" s="247"/>
      <c r="AP96" s="247"/>
      <c r="AQ96" s="78" t="s">
        <v>83</v>
      </c>
      <c r="AR96" s="75"/>
      <c r="AS96" s="79">
        <v>0</v>
      </c>
      <c r="AT96" s="80">
        <f t="shared" si="1"/>
        <v>0</v>
      </c>
      <c r="AU96" s="81">
        <f>'2 - SO 02-3 - Rekonštrukc...'!P118</f>
        <v>0</v>
      </c>
      <c r="AV96" s="80">
        <f>'2 - SO 02-3 - Rekonštrukc...'!J33</f>
        <v>0</v>
      </c>
      <c r="AW96" s="80">
        <f>'2 - SO 02-3 - Rekonštrukc...'!J34</f>
        <v>0</v>
      </c>
      <c r="AX96" s="80">
        <f>'2 - SO 02-3 - Rekonštrukc...'!J35</f>
        <v>0</v>
      </c>
      <c r="AY96" s="80">
        <f>'2 - SO 02-3 - Rekonštrukc...'!J36</f>
        <v>0</v>
      </c>
      <c r="AZ96" s="80">
        <f>'2 - SO 02-3 - Rekonštrukc...'!F33</f>
        <v>0</v>
      </c>
      <c r="BA96" s="80">
        <f>'2 - SO 02-3 - Rekonštrukc...'!F34</f>
        <v>0</v>
      </c>
      <c r="BB96" s="80">
        <f>'2 - SO 02-3 - Rekonštrukc...'!F35</f>
        <v>0</v>
      </c>
      <c r="BC96" s="80">
        <f>'2 - SO 02-3 - Rekonštrukc...'!F36</f>
        <v>0</v>
      </c>
      <c r="BD96" s="82">
        <f>'2 - SO 02-3 - Rekonštrukc...'!F37</f>
        <v>0</v>
      </c>
      <c r="BT96" s="83" t="s">
        <v>81</v>
      </c>
      <c r="BV96" s="83" t="s">
        <v>78</v>
      </c>
      <c r="BW96" s="83" t="s">
        <v>87</v>
      </c>
      <c r="BX96" s="83" t="s">
        <v>4</v>
      </c>
      <c r="CL96" s="83" t="s">
        <v>1</v>
      </c>
      <c r="CM96" s="83" t="s">
        <v>76</v>
      </c>
    </row>
    <row r="97" spans="1:91" s="6" customFormat="1" ht="16.5" customHeight="1">
      <c r="A97" s="74" t="s">
        <v>80</v>
      </c>
      <c r="B97" s="75"/>
      <c r="C97" s="76"/>
      <c r="D97" s="251" t="s">
        <v>88</v>
      </c>
      <c r="E97" s="251"/>
      <c r="F97" s="251"/>
      <c r="G97" s="251"/>
      <c r="H97" s="251"/>
      <c r="I97" s="77"/>
      <c r="J97" s="251" t="s">
        <v>89</v>
      </c>
      <c r="K97" s="251"/>
      <c r="L97" s="251"/>
      <c r="M97" s="251"/>
      <c r="N97" s="251"/>
      <c r="O97" s="251"/>
      <c r="P97" s="251"/>
      <c r="Q97" s="251"/>
      <c r="R97" s="251"/>
      <c r="S97" s="251"/>
      <c r="T97" s="251"/>
      <c r="U97" s="251"/>
      <c r="V97" s="251"/>
      <c r="W97" s="251"/>
      <c r="X97" s="251"/>
      <c r="Y97" s="251"/>
      <c r="Z97" s="251"/>
      <c r="AA97" s="251"/>
      <c r="AB97" s="251"/>
      <c r="AC97" s="251"/>
      <c r="AD97" s="251"/>
      <c r="AE97" s="251"/>
      <c r="AF97" s="251"/>
      <c r="AG97" s="246">
        <f>'3 - SO03 Preložka VN'!J30</f>
        <v>0</v>
      </c>
      <c r="AH97" s="247"/>
      <c r="AI97" s="247"/>
      <c r="AJ97" s="247"/>
      <c r="AK97" s="247"/>
      <c r="AL97" s="247"/>
      <c r="AM97" s="247"/>
      <c r="AN97" s="246">
        <f t="shared" si="0"/>
        <v>0</v>
      </c>
      <c r="AO97" s="247"/>
      <c r="AP97" s="247"/>
      <c r="AQ97" s="78" t="s">
        <v>83</v>
      </c>
      <c r="AR97" s="75"/>
      <c r="AS97" s="79">
        <v>0</v>
      </c>
      <c r="AT97" s="80">
        <f t="shared" si="1"/>
        <v>0</v>
      </c>
      <c r="AU97" s="81">
        <f>'3 - SO03 Preložka VN'!P118</f>
        <v>0</v>
      </c>
      <c r="AV97" s="80">
        <f>'3 - SO03 Preložka VN'!J33</f>
        <v>0</v>
      </c>
      <c r="AW97" s="80">
        <f>'3 - SO03 Preložka VN'!J34</f>
        <v>0</v>
      </c>
      <c r="AX97" s="80">
        <f>'3 - SO03 Preložka VN'!J35</f>
        <v>0</v>
      </c>
      <c r="AY97" s="80">
        <f>'3 - SO03 Preložka VN'!J36</f>
        <v>0</v>
      </c>
      <c r="AZ97" s="80">
        <f>'3 - SO03 Preložka VN'!F33</f>
        <v>0</v>
      </c>
      <c r="BA97" s="80">
        <f>'3 - SO03 Preložka VN'!F34</f>
        <v>0</v>
      </c>
      <c r="BB97" s="80">
        <f>'3 - SO03 Preložka VN'!F35</f>
        <v>0</v>
      </c>
      <c r="BC97" s="80">
        <f>'3 - SO03 Preložka VN'!F36</f>
        <v>0</v>
      </c>
      <c r="BD97" s="82">
        <f>'3 - SO03 Preložka VN'!F37</f>
        <v>0</v>
      </c>
      <c r="BT97" s="83" t="s">
        <v>81</v>
      </c>
      <c r="BV97" s="83" t="s">
        <v>78</v>
      </c>
      <c r="BW97" s="83" t="s">
        <v>90</v>
      </c>
      <c r="BX97" s="83" t="s">
        <v>4</v>
      </c>
      <c r="CL97" s="83" t="s">
        <v>1</v>
      </c>
      <c r="CM97" s="83" t="s">
        <v>76</v>
      </c>
    </row>
    <row r="98" spans="1:91" s="6" customFormat="1" ht="16.5" customHeight="1">
      <c r="A98" s="74" t="s">
        <v>80</v>
      </c>
      <c r="B98" s="75"/>
      <c r="C98" s="76"/>
      <c r="D98" s="251" t="s">
        <v>91</v>
      </c>
      <c r="E98" s="251"/>
      <c r="F98" s="251"/>
      <c r="G98" s="251"/>
      <c r="H98" s="251"/>
      <c r="I98" s="77"/>
      <c r="J98" s="251" t="s">
        <v>92</v>
      </c>
      <c r="K98" s="251"/>
      <c r="L98" s="251"/>
      <c r="M98" s="251"/>
      <c r="N98" s="251"/>
      <c r="O98" s="251"/>
      <c r="P98" s="251"/>
      <c r="Q98" s="251"/>
      <c r="R98" s="251"/>
      <c r="S98" s="251"/>
      <c r="T98" s="251"/>
      <c r="U98" s="251"/>
      <c r="V98" s="251"/>
      <c r="W98" s="251"/>
      <c r="X98" s="251"/>
      <c r="Y98" s="251"/>
      <c r="Z98" s="251"/>
      <c r="AA98" s="251"/>
      <c r="AB98" s="251"/>
      <c r="AC98" s="251"/>
      <c r="AD98" s="251"/>
      <c r="AE98" s="251"/>
      <c r="AF98" s="251"/>
      <c r="AG98" s="246">
        <f>'4 - SO04 Prípojka NN'!J30</f>
        <v>0</v>
      </c>
      <c r="AH98" s="247"/>
      <c r="AI98" s="247"/>
      <c r="AJ98" s="247"/>
      <c r="AK98" s="247"/>
      <c r="AL98" s="247"/>
      <c r="AM98" s="247"/>
      <c r="AN98" s="246">
        <f t="shared" si="0"/>
        <v>0</v>
      </c>
      <c r="AO98" s="247"/>
      <c r="AP98" s="247"/>
      <c r="AQ98" s="78" t="s">
        <v>83</v>
      </c>
      <c r="AR98" s="75"/>
      <c r="AS98" s="79">
        <v>0</v>
      </c>
      <c r="AT98" s="80">
        <f t="shared" si="1"/>
        <v>0</v>
      </c>
      <c r="AU98" s="81">
        <f>'4 - SO04 Prípojka NN'!P118</f>
        <v>0</v>
      </c>
      <c r="AV98" s="80">
        <f>'4 - SO04 Prípojka NN'!J33</f>
        <v>0</v>
      </c>
      <c r="AW98" s="80">
        <f>'4 - SO04 Prípojka NN'!J34</f>
        <v>0</v>
      </c>
      <c r="AX98" s="80">
        <f>'4 - SO04 Prípojka NN'!J35</f>
        <v>0</v>
      </c>
      <c r="AY98" s="80">
        <f>'4 - SO04 Prípojka NN'!J36</f>
        <v>0</v>
      </c>
      <c r="AZ98" s="80">
        <f>'4 - SO04 Prípojka NN'!F33</f>
        <v>0</v>
      </c>
      <c r="BA98" s="80">
        <f>'4 - SO04 Prípojka NN'!F34</f>
        <v>0</v>
      </c>
      <c r="BB98" s="80">
        <f>'4 - SO04 Prípojka NN'!F35</f>
        <v>0</v>
      </c>
      <c r="BC98" s="80">
        <f>'4 - SO04 Prípojka NN'!F36</f>
        <v>0</v>
      </c>
      <c r="BD98" s="82">
        <f>'4 - SO04 Prípojka NN'!F37</f>
        <v>0</v>
      </c>
      <c r="BT98" s="83" t="s">
        <v>81</v>
      </c>
      <c r="BV98" s="83" t="s">
        <v>78</v>
      </c>
      <c r="BW98" s="83" t="s">
        <v>93</v>
      </c>
      <c r="BX98" s="83" t="s">
        <v>4</v>
      </c>
      <c r="CL98" s="83" t="s">
        <v>1</v>
      </c>
      <c r="CM98" s="83" t="s">
        <v>76</v>
      </c>
    </row>
    <row r="99" spans="1:91" s="6" customFormat="1" ht="16.5" customHeight="1">
      <c r="A99" s="74" t="s">
        <v>80</v>
      </c>
      <c r="B99" s="75"/>
      <c r="C99" s="76"/>
      <c r="D99" s="251" t="s">
        <v>94</v>
      </c>
      <c r="E99" s="251"/>
      <c r="F99" s="251"/>
      <c r="G99" s="251"/>
      <c r="H99" s="251"/>
      <c r="I99" s="77"/>
      <c r="J99" s="251" t="s">
        <v>95</v>
      </c>
      <c r="K99" s="251"/>
      <c r="L99" s="251"/>
      <c r="M99" s="251"/>
      <c r="N99" s="251"/>
      <c r="O99" s="251"/>
      <c r="P99" s="251"/>
      <c r="Q99" s="251"/>
      <c r="R99" s="251"/>
      <c r="S99" s="251"/>
      <c r="T99" s="251"/>
      <c r="U99" s="251"/>
      <c r="V99" s="251"/>
      <c r="W99" s="251"/>
      <c r="X99" s="251"/>
      <c r="Y99" s="251"/>
      <c r="Z99" s="251"/>
      <c r="AA99" s="251"/>
      <c r="AB99" s="251"/>
      <c r="AC99" s="251"/>
      <c r="AD99" s="251"/>
      <c r="AE99" s="251"/>
      <c r="AF99" s="251"/>
      <c r="AG99" s="246">
        <f>'5 - SO05 Búracie práce'!J30</f>
        <v>0</v>
      </c>
      <c r="AH99" s="247"/>
      <c r="AI99" s="247"/>
      <c r="AJ99" s="247"/>
      <c r="AK99" s="247"/>
      <c r="AL99" s="247"/>
      <c r="AM99" s="247"/>
      <c r="AN99" s="246">
        <f t="shared" si="0"/>
        <v>0</v>
      </c>
      <c r="AO99" s="247"/>
      <c r="AP99" s="247"/>
      <c r="AQ99" s="78" t="s">
        <v>83</v>
      </c>
      <c r="AR99" s="75"/>
      <c r="AS99" s="79">
        <v>0</v>
      </c>
      <c r="AT99" s="80">
        <f t="shared" si="1"/>
        <v>0</v>
      </c>
      <c r="AU99" s="81">
        <f>'5 - SO05 Búracie práce'!P119</f>
        <v>0</v>
      </c>
      <c r="AV99" s="80">
        <f>'5 - SO05 Búracie práce'!J33</f>
        <v>0</v>
      </c>
      <c r="AW99" s="80">
        <f>'5 - SO05 Búracie práce'!J34</f>
        <v>0</v>
      </c>
      <c r="AX99" s="80">
        <f>'5 - SO05 Búracie práce'!J35</f>
        <v>0</v>
      </c>
      <c r="AY99" s="80">
        <f>'5 - SO05 Búracie práce'!J36</f>
        <v>0</v>
      </c>
      <c r="AZ99" s="80">
        <f>'5 - SO05 Búracie práce'!F33</f>
        <v>0</v>
      </c>
      <c r="BA99" s="80">
        <f>'5 - SO05 Búracie práce'!F34</f>
        <v>0</v>
      </c>
      <c r="BB99" s="80">
        <f>'5 - SO05 Búracie práce'!F35</f>
        <v>0</v>
      </c>
      <c r="BC99" s="80">
        <f>'5 - SO05 Búracie práce'!F36</f>
        <v>0</v>
      </c>
      <c r="BD99" s="82">
        <f>'5 - SO05 Búracie práce'!F37</f>
        <v>0</v>
      </c>
      <c r="BT99" s="83" t="s">
        <v>81</v>
      </c>
      <c r="BV99" s="83" t="s">
        <v>78</v>
      </c>
      <c r="BW99" s="83" t="s">
        <v>96</v>
      </c>
      <c r="BX99" s="83" t="s">
        <v>4</v>
      </c>
      <c r="CL99" s="83" t="s">
        <v>1</v>
      </c>
      <c r="CM99" s="83" t="s">
        <v>76</v>
      </c>
    </row>
    <row r="100" spans="1:91" s="6" customFormat="1" ht="16.5" customHeight="1">
      <c r="A100" s="74" t="s">
        <v>80</v>
      </c>
      <c r="B100" s="75"/>
      <c r="C100" s="76"/>
      <c r="D100" s="251" t="s">
        <v>97</v>
      </c>
      <c r="E100" s="251"/>
      <c r="F100" s="251"/>
      <c r="G100" s="251"/>
      <c r="H100" s="251"/>
      <c r="I100" s="77"/>
      <c r="J100" s="251" t="s">
        <v>98</v>
      </c>
      <c r="K100" s="251"/>
      <c r="L100" s="251"/>
      <c r="M100" s="251"/>
      <c r="N100" s="251"/>
      <c r="O100" s="251"/>
      <c r="P100" s="251"/>
      <c r="Q100" s="251"/>
      <c r="R100" s="251"/>
      <c r="S100" s="251"/>
      <c r="T100" s="251"/>
      <c r="U100" s="251"/>
      <c r="V100" s="251"/>
      <c r="W100" s="251"/>
      <c r="X100" s="251"/>
      <c r="Y100" s="251"/>
      <c r="Z100" s="251"/>
      <c r="AA100" s="251"/>
      <c r="AB100" s="251"/>
      <c r="AC100" s="251"/>
      <c r="AD100" s="251"/>
      <c r="AE100" s="251"/>
      <c r="AF100" s="251"/>
      <c r="AG100" s="246">
        <f>'6 - SO06 Spevnené plochy'!J30</f>
        <v>0</v>
      </c>
      <c r="AH100" s="247"/>
      <c r="AI100" s="247"/>
      <c r="AJ100" s="247"/>
      <c r="AK100" s="247"/>
      <c r="AL100" s="247"/>
      <c r="AM100" s="247"/>
      <c r="AN100" s="246">
        <f t="shared" si="0"/>
        <v>0</v>
      </c>
      <c r="AO100" s="247"/>
      <c r="AP100" s="247"/>
      <c r="AQ100" s="78" t="s">
        <v>83</v>
      </c>
      <c r="AR100" s="75"/>
      <c r="AS100" s="79">
        <v>0</v>
      </c>
      <c r="AT100" s="80">
        <f t="shared" si="1"/>
        <v>0</v>
      </c>
      <c r="AU100" s="81">
        <f>'6 - SO06 Spevnené plochy'!P122</f>
        <v>0</v>
      </c>
      <c r="AV100" s="80">
        <f>'6 - SO06 Spevnené plochy'!J33</f>
        <v>0</v>
      </c>
      <c r="AW100" s="80">
        <f>'6 - SO06 Spevnené plochy'!J34</f>
        <v>0</v>
      </c>
      <c r="AX100" s="80">
        <f>'6 - SO06 Spevnené plochy'!J35</f>
        <v>0</v>
      </c>
      <c r="AY100" s="80">
        <f>'6 - SO06 Spevnené plochy'!J36</f>
        <v>0</v>
      </c>
      <c r="AZ100" s="80">
        <f>'6 - SO06 Spevnené plochy'!F33</f>
        <v>0</v>
      </c>
      <c r="BA100" s="80">
        <f>'6 - SO06 Spevnené plochy'!F34</f>
        <v>0</v>
      </c>
      <c r="BB100" s="80">
        <f>'6 - SO06 Spevnené plochy'!F35</f>
        <v>0</v>
      </c>
      <c r="BC100" s="80">
        <f>'6 - SO06 Spevnené plochy'!F36</f>
        <v>0</v>
      </c>
      <c r="BD100" s="82">
        <f>'6 - SO06 Spevnené plochy'!F37</f>
        <v>0</v>
      </c>
      <c r="BT100" s="83" t="s">
        <v>81</v>
      </c>
      <c r="BV100" s="83" t="s">
        <v>78</v>
      </c>
      <c r="BW100" s="83" t="s">
        <v>99</v>
      </c>
      <c r="BX100" s="83" t="s">
        <v>4</v>
      </c>
      <c r="CL100" s="83" t="s">
        <v>1</v>
      </c>
      <c r="CM100" s="83" t="s">
        <v>76</v>
      </c>
    </row>
    <row r="101" spans="1:91" s="6" customFormat="1" ht="16.5" customHeight="1">
      <c r="A101" s="74" t="s">
        <v>80</v>
      </c>
      <c r="B101" s="75"/>
      <c r="C101" s="76"/>
      <c r="D101" s="251" t="s">
        <v>100</v>
      </c>
      <c r="E101" s="251"/>
      <c r="F101" s="251"/>
      <c r="G101" s="251"/>
      <c r="H101" s="251"/>
      <c r="I101" s="77"/>
      <c r="J101" s="251" t="s">
        <v>101</v>
      </c>
      <c r="K101" s="251"/>
      <c r="L101" s="251"/>
      <c r="M101" s="251"/>
      <c r="N101" s="251"/>
      <c r="O101" s="251"/>
      <c r="P101" s="251"/>
      <c r="Q101" s="251"/>
      <c r="R101" s="251"/>
      <c r="S101" s="251"/>
      <c r="T101" s="251"/>
      <c r="U101" s="251"/>
      <c r="V101" s="251"/>
      <c r="W101" s="251"/>
      <c r="X101" s="251"/>
      <c r="Y101" s="251"/>
      <c r="Z101" s="251"/>
      <c r="AA101" s="251"/>
      <c r="AB101" s="251"/>
      <c r="AC101" s="251"/>
      <c r="AD101" s="251"/>
      <c r="AE101" s="251"/>
      <c r="AF101" s="251"/>
      <c r="AG101" s="246">
        <f>'7 - SO07 Sadové úpravy'!J30</f>
        <v>0</v>
      </c>
      <c r="AH101" s="247"/>
      <c r="AI101" s="247"/>
      <c r="AJ101" s="247"/>
      <c r="AK101" s="247"/>
      <c r="AL101" s="247"/>
      <c r="AM101" s="247"/>
      <c r="AN101" s="246">
        <f t="shared" si="0"/>
        <v>0</v>
      </c>
      <c r="AO101" s="247"/>
      <c r="AP101" s="247"/>
      <c r="AQ101" s="78" t="s">
        <v>83</v>
      </c>
      <c r="AR101" s="75"/>
      <c r="AS101" s="84">
        <v>0</v>
      </c>
      <c r="AT101" s="85">
        <f t="shared" si="1"/>
        <v>0</v>
      </c>
      <c r="AU101" s="86">
        <f>'7 - SO07 Sadové úpravy'!P122</f>
        <v>0</v>
      </c>
      <c r="AV101" s="85">
        <f>'7 - SO07 Sadové úpravy'!J33</f>
        <v>0</v>
      </c>
      <c r="AW101" s="85">
        <f>'7 - SO07 Sadové úpravy'!J34</f>
        <v>0</v>
      </c>
      <c r="AX101" s="85">
        <f>'7 - SO07 Sadové úpravy'!J35</f>
        <v>0</v>
      </c>
      <c r="AY101" s="85">
        <f>'7 - SO07 Sadové úpravy'!J36</f>
        <v>0</v>
      </c>
      <c r="AZ101" s="85">
        <f>'7 - SO07 Sadové úpravy'!F33</f>
        <v>0</v>
      </c>
      <c r="BA101" s="85">
        <f>'7 - SO07 Sadové úpravy'!F34</f>
        <v>0</v>
      </c>
      <c r="BB101" s="85">
        <f>'7 - SO07 Sadové úpravy'!F35</f>
        <v>0</v>
      </c>
      <c r="BC101" s="85">
        <f>'7 - SO07 Sadové úpravy'!F36</f>
        <v>0</v>
      </c>
      <c r="BD101" s="87">
        <f>'7 - SO07 Sadové úpravy'!F37</f>
        <v>0</v>
      </c>
      <c r="BT101" s="83" t="s">
        <v>81</v>
      </c>
      <c r="BV101" s="83" t="s">
        <v>78</v>
      </c>
      <c r="BW101" s="83" t="s">
        <v>102</v>
      </c>
      <c r="BX101" s="83" t="s">
        <v>4</v>
      </c>
      <c r="CL101" s="83" t="s">
        <v>1</v>
      </c>
      <c r="CM101" s="83" t="s">
        <v>76</v>
      </c>
    </row>
    <row r="102" spans="1:91" s="1" customFormat="1" ht="30" customHeight="1">
      <c r="B102" s="32"/>
      <c r="AR102" s="32"/>
    </row>
    <row r="103" spans="1:91" s="1" customFormat="1" ht="6.95" customHeight="1">
      <c r="B103" s="44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45"/>
      <c r="AE103" s="45"/>
      <c r="AF103" s="45"/>
      <c r="AG103" s="45"/>
      <c r="AH103" s="45"/>
      <c r="AI103" s="45"/>
      <c r="AJ103" s="45"/>
      <c r="AK103" s="45"/>
      <c r="AL103" s="45"/>
      <c r="AM103" s="45"/>
      <c r="AN103" s="45"/>
      <c r="AO103" s="45"/>
      <c r="AP103" s="45"/>
      <c r="AQ103" s="45"/>
      <c r="AR103" s="32"/>
    </row>
  </sheetData>
  <mergeCells count="66">
    <mergeCell ref="D100:H100"/>
    <mergeCell ref="J100:AF100"/>
    <mergeCell ref="D101:H101"/>
    <mergeCell ref="J101:AF101"/>
    <mergeCell ref="AN92:AP92"/>
    <mergeCell ref="AG92:AM92"/>
    <mergeCell ref="AN95:AP95"/>
    <mergeCell ref="AG95:AM95"/>
    <mergeCell ref="AN96:AP96"/>
    <mergeCell ref="AG96:AM96"/>
    <mergeCell ref="AN97:AP97"/>
    <mergeCell ref="AG97:AM97"/>
    <mergeCell ref="AG98:AM98"/>
    <mergeCell ref="AG99:AM99"/>
    <mergeCell ref="AG100:AM100"/>
    <mergeCell ref="AG101:AM101"/>
    <mergeCell ref="D97:H97"/>
    <mergeCell ref="J97:AF97"/>
    <mergeCell ref="D98:H98"/>
    <mergeCell ref="J98:AF98"/>
    <mergeCell ref="D99:H99"/>
    <mergeCell ref="J99:AF99"/>
    <mergeCell ref="C92:G92"/>
    <mergeCell ref="I92:AF92"/>
    <mergeCell ref="D95:H95"/>
    <mergeCell ref="J95:AF95"/>
    <mergeCell ref="D96:H96"/>
    <mergeCell ref="J96:AF96"/>
    <mergeCell ref="L30:P30"/>
    <mergeCell ref="L31:P31"/>
    <mergeCell ref="L32:P32"/>
    <mergeCell ref="L33:P33"/>
    <mergeCell ref="AN101:AP101"/>
    <mergeCell ref="AN98:AP98"/>
    <mergeCell ref="AN99:AP99"/>
    <mergeCell ref="AN100:AP100"/>
    <mergeCell ref="AG94:AM94"/>
    <mergeCell ref="AN94:AP94"/>
    <mergeCell ref="X35:AB35"/>
    <mergeCell ref="AK35:AO35"/>
    <mergeCell ref="AR2:BE2"/>
    <mergeCell ref="AS89:AT91"/>
    <mergeCell ref="AM90:AP90"/>
    <mergeCell ref="L85:AO85"/>
    <mergeCell ref="AM87:AN87"/>
    <mergeCell ref="AM89:AP89"/>
    <mergeCell ref="K5:AO5"/>
    <mergeCell ref="K6:AO6"/>
    <mergeCell ref="E14:AJ14"/>
    <mergeCell ref="E23:AN23"/>
    <mergeCell ref="L28:P28"/>
    <mergeCell ref="W28:AE28"/>
    <mergeCell ref="AK28:AO28"/>
    <mergeCell ref="L29:P29"/>
    <mergeCell ref="W31:AE31"/>
    <mergeCell ref="BE5:BE34"/>
    <mergeCell ref="AK26:AO26"/>
    <mergeCell ref="W29:AE29"/>
    <mergeCell ref="AK29:AO29"/>
    <mergeCell ref="W30:AE30"/>
    <mergeCell ref="AK30:AO30"/>
    <mergeCell ref="AK31:AO31"/>
    <mergeCell ref="W32:AE32"/>
    <mergeCell ref="AK32:AO32"/>
    <mergeCell ref="W33:AE33"/>
    <mergeCell ref="AK33:AO33"/>
  </mergeCells>
  <hyperlinks>
    <hyperlink ref="A95" location="'1 - SO 02 Prístavba pavil...'!C2" display="/"/>
    <hyperlink ref="A96" location="'2 - SO 02-3 - Rekonštrukc...'!C2" display="/"/>
    <hyperlink ref="A97" location="'3 - SO03 Preložka VN'!C2" display="/"/>
    <hyperlink ref="A98" location="'4 - SO04 Prípojka NN'!C2" display="/"/>
    <hyperlink ref="A99" location="'5 - SO05 Búracie práce'!C2" display="/"/>
    <hyperlink ref="A100" location="'6 - SO06 Spevnené plochy'!C2" display="/"/>
    <hyperlink ref="A101" location="'7 - SO07 Sadové úpravy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676"/>
  <sheetViews>
    <sheetView showGridLines="0" tabSelected="1" topLeftCell="A1751" workbookViewId="0"/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9" width="20.1640625" style="88" customWidth="1"/>
    <col min="10" max="10" width="20.1640625" customWidth="1"/>
    <col min="11" max="11" width="20.16406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8" t="s">
        <v>5</v>
      </c>
      <c r="M2" s="229"/>
      <c r="N2" s="229"/>
      <c r="O2" s="229"/>
      <c r="P2" s="229"/>
      <c r="Q2" s="229"/>
      <c r="R2" s="229"/>
      <c r="S2" s="229"/>
      <c r="T2" s="229"/>
      <c r="U2" s="229"/>
      <c r="V2" s="229"/>
      <c r="AT2" s="17" t="s">
        <v>84</v>
      </c>
    </row>
    <row r="3" spans="2:46" ht="6.95" customHeight="1">
      <c r="B3" s="18"/>
      <c r="C3" s="19"/>
      <c r="D3" s="19"/>
      <c r="E3" s="19"/>
      <c r="F3" s="19"/>
      <c r="G3" s="19"/>
      <c r="H3" s="19"/>
      <c r="I3" s="89"/>
      <c r="J3" s="19"/>
      <c r="K3" s="19"/>
      <c r="L3" s="20"/>
      <c r="AT3" s="17" t="s">
        <v>76</v>
      </c>
    </row>
    <row r="4" spans="2:46" ht="24.95" customHeight="1">
      <c r="B4" s="20"/>
      <c r="D4" s="21" t="s">
        <v>103</v>
      </c>
      <c r="L4" s="20"/>
      <c r="M4" s="90" t="s">
        <v>9</v>
      </c>
      <c r="AT4" s="17" t="s">
        <v>3</v>
      </c>
    </row>
    <row r="5" spans="2:46" ht="6.95" customHeight="1">
      <c r="B5" s="20"/>
      <c r="L5" s="20"/>
    </row>
    <row r="6" spans="2:46" ht="12" customHeight="1">
      <c r="B6" s="20"/>
      <c r="D6" s="27" t="s">
        <v>14</v>
      </c>
      <c r="L6" s="20"/>
    </row>
    <row r="7" spans="2:46" ht="16.5" customHeight="1">
      <c r="B7" s="20"/>
      <c r="E7" s="256" t="str">
        <f>'Rekapitulácia stavby'!K6</f>
        <v>Rekonštrukcia a prístavba pavilonu onkológie - Fakultná nemocnica Trenčín</v>
      </c>
      <c r="F7" s="257"/>
      <c r="G7" s="257"/>
      <c r="H7" s="257"/>
      <c r="L7" s="20"/>
    </row>
    <row r="8" spans="2:46" s="1" customFormat="1" ht="12" customHeight="1">
      <c r="B8" s="32"/>
      <c r="D8" s="27" t="s">
        <v>104</v>
      </c>
      <c r="I8" s="91"/>
      <c r="L8" s="32"/>
    </row>
    <row r="9" spans="2:46" s="1" customFormat="1" ht="36.950000000000003" customHeight="1">
      <c r="B9" s="32"/>
      <c r="E9" s="236" t="s">
        <v>105</v>
      </c>
      <c r="F9" s="258"/>
      <c r="G9" s="258"/>
      <c r="H9" s="258"/>
      <c r="I9" s="91"/>
      <c r="L9" s="32"/>
    </row>
    <row r="10" spans="2:46" s="1" customFormat="1" ht="11.25">
      <c r="B10" s="32"/>
      <c r="I10" s="91"/>
      <c r="L10" s="32"/>
    </row>
    <row r="11" spans="2:46" s="1" customFormat="1" ht="12" customHeight="1">
      <c r="B11" s="32"/>
      <c r="D11" s="27" t="s">
        <v>16</v>
      </c>
      <c r="F11" s="25" t="s">
        <v>1</v>
      </c>
      <c r="I11" s="92" t="s">
        <v>17</v>
      </c>
      <c r="J11" s="25" t="s">
        <v>1</v>
      </c>
      <c r="L11" s="32"/>
    </row>
    <row r="12" spans="2:46" s="1" customFormat="1" ht="12" customHeight="1">
      <c r="B12" s="32"/>
      <c r="D12" s="27" t="s">
        <v>18</v>
      </c>
      <c r="F12" s="25" t="s">
        <v>19</v>
      </c>
      <c r="I12" s="92" t="s">
        <v>20</v>
      </c>
      <c r="J12" s="52" t="str">
        <f>'Rekapitulácia stavby'!AN8</f>
        <v>2.1.2019</v>
      </c>
      <c r="L12" s="32"/>
    </row>
    <row r="13" spans="2:46" s="1" customFormat="1" ht="10.9" customHeight="1">
      <c r="B13" s="32"/>
      <c r="I13" s="91"/>
      <c r="L13" s="32"/>
    </row>
    <row r="14" spans="2:46" s="1" customFormat="1" ht="12" customHeight="1">
      <c r="B14" s="32"/>
      <c r="D14" s="27" t="s">
        <v>22</v>
      </c>
      <c r="I14" s="92" t="s">
        <v>23</v>
      </c>
      <c r="J14" s="25" t="s">
        <v>1</v>
      </c>
      <c r="L14" s="32"/>
    </row>
    <row r="15" spans="2:46" s="1" customFormat="1" ht="18" customHeight="1">
      <c r="B15" s="32"/>
      <c r="E15" s="25" t="s">
        <v>24</v>
      </c>
      <c r="I15" s="92" t="s">
        <v>25</v>
      </c>
      <c r="J15" s="25" t="s">
        <v>1</v>
      </c>
      <c r="L15" s="32"/>
    </row>
    <row r="16" spans="2:46" s="1" customFormat="1" ht="6.95" customHeight="1">
      <c r="B16" s="32"/>
      <c r="I16" s="91"/>
      <c r="L16" s="32"/>
    </row>
    <row r="17" spans="2:12" s="1" customFormat="1" ht="12" customHeight="1">
      <c r="B17" s="32"/>
      <c r="D17" s="27" t="s">
        <v>26</v>
      </c>
      <c r="I17" s="92" t="s">
        <v>23</v>
      </c>
      <c r="J17" s="28" t="str">
        <f>'Rekapitulácia stavby'!AN13</f>
        <v>Vyplň údaj</v>
      </c>
      <c r="L17" s="32"/>
    </row>
    <row r="18" spans="2:12" s="1" customFormat="1" ht="18" customHeight="1">
      <c r="B18" s="32"/>
      <c r="E18" s="259" t="str">
        <f>'Rekapitulácia stavby'!E14</f>
        <v>Vyplň údaj</v>
      </c>
      <c r="F18" s="239"/>
      <c r="G18" s="239"/>
      <c r="H18" s="239"/>
      <c r="I18" s="92" t="s">
        <v>25</v>
      </c>
      <c r="J18" s="28" t="str">
        <f>'Rekapitulácia stavby'!AN14</f>
        <v>Vyplň údaj</v>
      </c>
      <c r="L18" s="32"/>
    </row>
    <row r="19" spans="2:12" s="1" customFormat="1" ht="6.95" customHeight="1">
      <c r="B19" s="32"/>
      <c r="I19" s="91"/>
      <c r="L19" s="32"/>
    </row>
    <row r="20" spans="2:12" s="1" customFormat="1" ht="12" customHeight="1">
      <c r="B20" s="32"/>
      <c r="D20" s="27" t="s">
        <v>28</v>
      </c>
      <c r="I20" s="92" t="s">
        <v>23</v>
      </c>
      <c r="J20" s="25" t="s">
        <v>1</v>
      </c>
      <c r="L20" s="32"/>
    </row>
    <row r="21" spans="2:12" s="1" customFormat="1" ht="18" customHeight="1">
      <c r="B21" s="32"/>
      <c r="E21" s="25" t="s">
        <v>29</v>
      </c>
      <c r="I21" s="92" t="s">
        <v>25</v>
      </c>
      <c r="J21" s="25" t="s">
        <v>1</v>
      </c>
      <c r="L21" s="32"/>
    </row>
    <row r="22" spans="2:12" s="1" customFormat="1" ht="6.95" customHeight="1">
      <c r="B22" s="32"/>
      <c r="I22" s="91"/>
      <c r="L22" s="32"/>
    </row>
    <row r="23" spans="2:12" s="1" customFormat="1" ht="12" customHeight="1">
      <c r="B23" s="32"/>
      <c r="D23" s="27" t="s">
        <v>32</v>
      </c>
      <c r="I23" s="92" t="s">
        <v>23</v>
      </c>
      <c r="J23" s="25" t="s">
        <v>1</v>
      </c>
      <c r="L23" s="32"/>
    </row>
    <row r="24" spans="2:12" s="1" customFormat="1" ht="18" customHeight="1">
      <c r="B24" s="32"/>
      <c r="E24" s="25" t="s">
        <v>33</v>
      </c>
      <c r="I24" s="92" t="s">
        <v>25</v>
      </c>
      <c r="J24" s="25" t="s">
        <v>1</v>
      </c>
      <c r="L24" s="32"/>
    </row>
    <row r="25" spans="2:12" s="1" customFormat="1" ht="6.95" customHeight="1">
      <c r="B25" s="32"/>
      <c r="I25" s="91"/>
      <c r="L25" s="32"/>
    </row>
    <row r="26" spans="2:12" s="1" customFormat="1" ht="12" customHeight="1">
      <c r="B26" s="32"/>
      <c r="D26" s="27" t="s">
        <v>34</v>
      </c>
      <c r="I26" s="91"/>
      <c r="L26" s="32"/>
    </row>
    <row r="27" spans="2:12" s="7" customFormat="1" ht="16.5" customHeight="1">
      <c r="B27" s="93"/>
      <c r="E27" s="243" t="s">
        <v>1</v>
      </c>
      <c r="F27" s="243"/>
      <c r="G27" s="243"/>
      <c r="H27" s="243"/>
      <c r="I27" s="94"/>
      <c r="L27" s="93"/>
    </row>
    <row r="28" spans="2:12" s="1" customFormat="1" ht="6.95" customHeight="1">
      <c r="B28" s="32"/>
      <c r="I28" s="91"/>
      <c r="L28" s="32"/>
    </row>
    <row r="29" spans="2:12" s="1" customFormat="1" ht="6.95" customHeight="1">
      <c r="B29" s="32"/>
      <c r="D29" s="53"/>
      <c r="E29" s="53"/>
      <c r="F29" s="53"/>
      <c r="G29" s="53"/>
      <c r="H29" s="53"/>
      <c r="I29" s="95"/>
      <c r="J29" s="53"/>
      <c r="K29" s="53"/>
      <c r="L29" s="32"/>
    </row>
    <row r="30" spans="2:12" s="1" customFormat="1" ht="25.35" customHeight="1">
      <c r="B30" s="32"/>
      <c r="D30" s="96" t="s">
        <v>36</v>
      </c>
      <c r="I30" s="91"/>
      <c r="J30" s="66">
        <f>ROUND(J144, 2)</f>
        <v>0</v>
      </c>
      <c r="L30" s="32"/>
    </row>
    <row r="31" spans="2:12" s="1" customFormat="1" ht="6.95" customHeight="1">
      <c r="B31" s="32"/>
      <c r="D31" s="53"/>
      <c r="E31" s="53"/>
      <c r="F31" s="53"/>
      <c r="G31" s="53"/>
      <c r="H31" s="53"/>
      <c r="I31" s="95"/>
      <c r="J31" s="53"/>
      <c r="K31" s="53"/>
      <c r="L31" s="32"/>
    </row>
    <row r="32" spans="2:12" s="1" customFormat="1" ht="14.45" customHeight="1">
      <c r="B32" s="32"/>
      <c r="F32" s="35" t="s">
        <v>38</v>
      </c>
      <c r="I32" s="97" t="s">
        <v>37</v>
      </c>
      <c r="J32" s="35" t="s">
        <v>39</v>
      </c>
      <c r="L32" s="32"/>
    </row>
    <row r="33" spans="2:12" s="1" customFormat="1" ht="14.45" customHeight="1">
      <c r="B33" s="32"/>
      <c r="D33" s="98" t="s">
        <v>40</v>
      </c>
      <c r="E33" s="27" t="s">
        <v>41</v>
      </c>
      <c r="F33" s="99">
        <f>ROUND((SUM(BE144:BE1675)),  2)</f>
        <v>0</v>
      </c>
      <c r="I33" s="100">
        <v>0.2</v>
      </c>
      <c r="J33" s="99">
        <f>ROUND(((SUM(BE144:BE1675))*I33),  2)</f>
        <v>0</v>
      </c>
      <c r="L33" s="32"/>
    </row>
    <row r="34" spans="2:12" s="1" customFormat="1" ht="14.45" customHeight="1">
      <c r="B34" s="32"/>
      <c r="E34" s="27" t="s">
        <v>42</v>
      </c>
      <c r="F34" s="99">
        <f>ROUND((SUM(BF144:BF1675)),  2)</f>
        <v>0</v>
      </c>
      <c r="I34" s="100">
        <v>0.2</v>
      </c>
      <c r="J34" s="99">
        <f>ROUND(((SUM(BF144:BF1675))*I34),  2)</f>
        <v>0</v>
      </c>
      <c r="L34" s="32"/>
    </row>
    <row r="35" spans="2:12" s="1" customFormat="1" ht="14.45" hidden="1" customHeight="1">
      <c r="B35" s="32"/>
      <c r="E35" s="27" t="s">
        <v>43</v>
      </c>
      <c r="F35" s="99">
        <f>ROUND((SUM(BG144:BG1675)),  2)</f>
        <v>0</v>
      </c>
      <c r="I35" s="100">
        <v>0.2</v>
      </c>
      <c r="J35" s="99">
        <f>0</f>
        <v>0</v>
      </c>
      <c r="L35" s="32"/>
    </row>
    <row r="36" spans="2:12" s="1" customFormat="1" ht="14.45" hidden="1" customHeight="1">
      <c r="B36" s="32"/>
      <c r="E36" s="27" t="s">
        <v>44</v>
      </c>
      <c r="F36" s="99">
        <f>ROUND((SUM(BH144:BH1675)),  2)</f>
        <v>0</v>
      </c>
      <c r="I36" s="100">
        <v>0.2</v>
      </c>
      <c r="J36" s="99">
        <f>0</f>
        <v>0</v>
      </c>
      <c r="L36" s="32"/>
    </row>
    <row r="37" spans="2:12" s="1" customFormat="1" ht="14.45" hidden="1" customHeight="1">
      <c r="B37" s="32"/>
      <c r="E37" s="27" t="s">
        <v>45</v>
      </c>
      <c r="F37" s="99">
        <f>ROUND((SUM(BI144:BI1675)),  2)</f>
        <v>0</v>
      </c>
      <c r="I37" s="100">
        <v>0</v>
      </c>
      <c r="J37" s="99">
        <f>0</f>
        <v>0</v>
      </c>
      <c r="L37" s="32"/>
    </row>
    <row r="38" spans="2:12" s="1" customFormat="1" ht="6.95" customHeight="1">
      <c r="B38" s="32"/>
      <c r="I38" s="91"/>
      <c r="L38" s="32"/>
    </row>
    <row r="39" spans="2:12" s="1" customFormat="1" ht="25.35" customHeight="1">
      <c r="B39" s="32"/>
      <c r="C39" s="101"/>
      <c r="D39" s="102" t="s">
        <v>46</v>
      </c>
      <c r="E39" s="57"/>
      <c r="F39" s="57"/>
      <c r="G39" s="103" t="s">
        <v>47</v>
      </c>
      <c r="H39" s="104" t="s">
        <v>48</v>
      </c>
      <c r="I39" s="105"/>
      <c r="J39" s="106">
        <f>SUM(J30:J37)</f>
        <v>0</v>
      </c>
      <c r="K39" s="107"/>
      <c r="L39" s="32"/>
    </row>
    <row r="40" spans="2:12" s="1" customFormat="1" ht="14.45" customHeight="1">
      <c r="B40" s="32"/>
      <c r="I40" s="91"/>
      <c r="L40" s="32"/>
    </row>
    <row r="41" spans="2:12" ht="14.45" customHeight="1">
      <c r="B41" s="20"/>
      <c r="L41" s="20"/>
    </row>
    <row r="42" spans="2:12" ht="14.45" customHeight="1">
      <c r="B42" s="20"/>
      <c r="L42" s="20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1" t="s">
        <v>49</v>
      </c>
      <c r="E50" s="42"/>
      <c r="F50" s="42"/>
      <c r="G50" s="41" t="s">
        <v>50</v>
      </c>
      <c r="H50" s="42"/>
      <c r="I50" s="108"/>
      <c r="J50" s="42"/>
      <c r="K50" s="42"/>
      <c r="L50" s="32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32"/>
      <c r="D61" s="43" t="s">
        <v>51</v>
      </c>
      <c r="E61" s="34"/>
      <c r="F61" s="109" t="s">
        <v>52</v>
      </c>
      <c r="G61" s="43" t="s">
        <v>51</v>
      </c>
      <c r="H61" s="34"/>
      <c r="I61" s="110"/>
      <c r="J61" s="111" t="s">
        <v>52</v>
      </c>
      <c r="K61" s="34"/>
      <c r="L61" s="32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32"/>
      <c r="D65" s="41" t="s">
        <v>53</v>
      </c>
      <c r="E65" s="42"/>
      <c r="F65" s="42"/>
      <c r="G65" s="41" t="s">
        <v>54</v>
      </c>
      <c r="H65" s="42"/>
      <c r="I65" s="108"/>
      <c r="J65" s="42"/>
      <c r="K65" s="42"/>
      <c r="L65" s="32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32"/>
      <c r="D76" s="43" t="s">
        <v>51</v>
      </c>
      <c r="E76" s="34"/>
      <c r="F76" s="109" t="s">
        <v>52</v>
      </c>
      <c r="G76" s="43" t="s">
        <v>51</v>
      </c>
      <c r="H76" s="34"/>
      <c r="I76" s="110"/>
      <c r="J76" s="111" t="s">
        <v>52</v>
      </c>
      <c r="K76" s="34"/>
      <c r="L76" s="32"/>
    </row>
    <row r="77" spans="2:12" s="1" customFormat="1" ht="14.45" customHeight="1">
      <c r="B77" s="44"/>
      <c r="C77" s="45"/>
      <c r="D77" s="45"/>
      <c r="E77" s="45"/>
      <c r="F77" s="45"/>
      <c r="G77" s="45"/>
      <c r="H77" s="45"/>
      <c r="I77" s="112"/>
      <c r="J77" s="45"/>
      <c r="K77" s="45"/>
      <c r="L77" s="32"/>
    </row>
    <row r="81" spans="2:47" s="1" customFormat="1" ht="6.95" customHeight="1">
      <c r="B81" s="46"/>
      <c r="C81" s="47"/>
      <c r="D81" s="47"/>
      <c r="E81" s="47"/>
      <c r="F81" s="47"/>
      <c r="G81" s="47"/>
      <c r="H81" s="47"/>
      <c r="I81" s="113"/>
      <c r="J81" s="47"/>
      <c r="K81" s="47"/>
      <c r="L81" s="32"/>
    </row>
    <row r="82" spans="2:47" s="1" customFormat="1" ht="24.95" customHeight="1">
      <c r="B82" s="32"/>
      <c r="C82" s="21" t="s">
        <v>106</v>
      </c>
      <c r="I82" s="91"/>
      <c r="L82" s="32"/>
    </row>
    <row r="83" spans="2:47" s="1" customFormat="1" ht="6.95" customHeight="1">
      <c r="B83" s="32"/>
      <c r="I83" s="91"/>
      <c r="L83" s="32"/>
    </row>
    <row r="84" spans="2:47" s="1" customFormat="1" ht="12" customHeight="1">
      <c r="B84" s="32"/>
      <c r="C84" s="27" t="s">
        <v>14</v>
      </c>
      <c r="I84" s="91"/>
      <c r="L84" s="32"/>
    </row>
    <row r="85" spans="2:47" s="1" customFormat="1" ht="16.5" customHeight="1">
      <c r="B85" s="32"/>
      <c r="E85" s="256" t="str">
        <f>E7</f>
        <v>Rekonštrukcia a prístavba pavilonu onkológie - Fakultná nemocnica Trenčín</v>
      </c>
      <c r="F85" s="257"/>
      <c r="G85" s="257"/>
      <c r="H85" s="257"/>
      <c r="I85" s="91"/>
      <c r="L85" s="32"/>
    </row>
    <row r="86" spans="2:47" s="1" customFormat="1" ht="12" customHeight="1">
      <c r="B86" s="32"/>
      <c r="C86" s="27" t="s">
        <v>104</v>
      </c>
      <c r="I86" s="91"/>
      <c r="L86" s="32"/>
    </row>
    <row r="87" spans="2:47" s="1" customFormat="1" ht="16.5" customHeight="1">
      <c r="B87" s="32"/>
      <c r="E87" s="236" t="str">
        <f>E9</f>
        <v>1 - SO 02 Prístavba pavilónu Onkológie - SIMULÁTORSiemens Somatop Confidence 64</v>
      </c>
      <c r="F87" s="258"/>
      <c r="G87" s="258"/>
      <c r="H87" s="258"/>
      <c r="I87" s="91"/>
      <c r="L87" s="32"/>
    </row>
    <row r="88" spans="2:47" s="1" customFormat="1" ht="6.95" customHeight="1">
      <c r="B88" s="32"/>
      <c r="I88" s="91"/>
      <c r="L88" s="32"/>
    </row>
    <row r="89" spans="2:47" s="1" customFormat="1" ht="12" customHeight="1">
      <c r="B89" s="32"/>
      <c r="C89" s="27" t="s">
        <v>18</v>
      </c>
      <c r="F89" s="25" t="str">
        <f>F12</f>
        <v xml:space="preserve"> </v>
      </c>
      <c r="I89" s="92" t="s">
        <v>20</v>
      </c>
      <c r="J89" s="52" t="str">
        <f>IF(J12="","",J12)</f>
        <v>2.1.2019</v>
      </c>
      <c r="L89" s="32"/>
    </row>
    <row r="90" spans="2:47" s="1" customFormat="1" ht="6.95" customHeight="1">
      <c r="B90" s="32"/>
      <c r="I90" s="91"/>
      <c r="L90" s="32"/>
    </row>
    <row r="91" spans="2:47" s="1" customFormat="1" ht="27.95" customHeight="1">
      <c r="B91" s="32"/>
      <c r="C91" s="27" t="s">
        <v>22</v>
      </c>
      <c r="F91" s="25" t="str">
        <f>E15</f>
        <v>Fakultná nemocnica Trenčín</v>
      </c>
      <c r="I91" s="92" t="s">
        <v>28</v>
      </c>
      <c r="J91" s="30" t="str">
        <f>E21</f>
        <v>Neo Domus s.r.o. Trenčín</v>
      </c>
      <c r="L91" s="32"/>
    </row>
    <row r="92" spans="2:47" s="1" customFormat="1" ht="27.95" customHeight="1">
      <c r="B92" s="32"/>
      <c r="C92" s="27" t="s">
        <v>26</v>
      </c>
      <c r="F92" s="25" t="str">
        <f>IF(E18="","",E18)</f>
        <v>Vyplň údaj</v>
      </c>
      <c r="I92" s="92" t="s">
        <v>32</v>
      </c>
      <c r="J92" s="30" t="str">
        <f>E24</f>
        <v>Martinusová Katarína</v>
      </c>
      <c r="L92" s="32"/>
    </row>
    <row r="93" spans="2:47" s="1" customFormat="1" ht="10.35" customHeight="1">
      <c r="B93" s="32"/>
      <c r="I93" s="91"/>
      <c r="L93" s="32"/>
    </row>
    <row r="94" spans="2:47" s="1" customFormat="1" ht="29.25" customHeight="1">
      <c r="B94" s="32"/>
      <c r="C94" s="114" t="s">
        <v>107</v>
      </c>
      <c r="D94" s="101"/>
      <c r="E94" s="101"/>
      <c r="F94" s="101"/>
      <c r="G94" s="101"/>
      <c r="H94" s="101"/>
      <c r="I94" s="115"/>
      <c r="J94" s="116" t="s">
        <v>108</v>
      </c>
      <c r="K94" s="101"/>
      <c r="L94" s="32"/>
    </row>
    <row r="95" spans="2:47" s="1" customFormat="1" ht="10.35" customHeight="1">
      <c r="B95" s="32"/>
      <c r="I95" s="91"/>
      <c r="L95" s="32"/>
    </row>
    <row r="96" spans="2:47" s="1" customFormat="1" ht="22.9" customHeight="1">
      <c r="B96" s="32"/>
      <c r="C96" s="117" t="s">
        <v>109</v>
      </c>
      <c r="I96" s="91"/>
      <c r="J96" s="66">
        <f>J144</f>
        <v>0</v>
      </c>
      <c r="L96" s="32"/>
      <c r="AU96" s="17" t="s">
        <v>110</v>
      </c>
    </row>
    <row r="97" spans="2:12" s="8" customFormat="1" ht="24.95" customHeight="1">
      <c r="B97" s="118"/>
      <c r="D97" s="119" t="s">
        <v>111</v>
      </c>
      <c r="E97" s="120"/>
      <c r="F97" s="120"/>
      <c r="G97" s="120"/>
      <c r="H97" s="120"/>
      <c r="I97" s="121"/>
      <c r="J97" s="122">
        <f>J145</f>
        <v>0</v>
      </c>
      <c r="L97" s="118"/>
    </row>
    <row r="98" spans="2:12" s="9" customFormat="1" ht="19.899999999999999" customHeight="1">
      <c r="B98" s="123"/>
      <c r="D98" s="124" t="s">
        <v>112</v>
      </c>
      <c r="E98" s="125"/>
      <c r="F98" s="125"/>
      <c r="G98" s="125"/>
      <c r="H98" s="125"/>
      <c r="I98" s="126"/>
      <c r="J98" s="127">
        <f>J146</f>
        <v>0</v>
      </c>
      <c r="L98" s="123"/>
    </row>
    <row r="99" spans="2:12" s="9" customFormat="1" ht="19.899999999999999" customHeight="1">
      <c r="B99" s="123"/>
      <c r="D99" s="124" t="s">
        <v>113</v>
      </c>
      <c r="E99" s="125"/>
      <c r="F99" s="125"/>
      <c r="G99" s="125"/>
      <c r="H99" s="125"/>
      <c r="I99" s="126"/>
      <c r="J99" s="127">
        <f>J163</f>
        <v>0</v>
      </c>
      <c r="L99" s="123"/>
    </row>
    <row r="100" spans="2:12" s="9" customFormat="1" ht="19.899999999999999" customHeight="1">
      <c r="B100" s="123"/>
      <c r="D100" s="124" t="s">
        <v>114</v>
      </c>
      <c r="E100" s="125"/>
      <c r="F100" s="125"/>
      <c r="G100" s="125"/>
      <c r="H100" s="125"/>
      <c r="I100" s="126"/>
      <c r="J100" s="127">
        <f>J213</f>
        <v>0</v>
      </c>
      <c r="L100" s="123"/>
    </row>
    <row r="101" spans="2:12" s="9" customFormat="1" ht="19.899999999999999" customHeight="1">
      <c r="B101" s="123"/>
      <c r="D101" s="124" t="s">
        <v>115</v>
      </c>
      <c r="E101" s="125"/>
      <c r="F101" s="125"/>
      <c r="G101" s="125"/>
      <c r="H101" s="125"/>
      <c r="I101" s="126"/>
      <c r="J101" s="127">
        <f>J280</f>
        <v>0</v>
      </c>
      <c r="L101" s="123"/>
    </row>
    <row r="102" spans="2:12" s="9" customFormat="1" ht="19.899999999999999" customHeight="1">
      <c r="B102" s="123"/>
      <c r="D102" s="124" t="s">
        <v>116</v>
      </c>
      <c r="E102" s="125"/>
      <c r="F102" s="125"/>
      <c r="G102" s="125"/>
      <c r="H102" s="125"/>
      <c r="I102" s="126"/>
      <c r="J102" s="127">
        <f>J331</f>
        <v>0</v>
      </c>
      <c r="L102" s="123"/>
    </row>
    <row r="103" spans="2:12" s="9" customFormat="1" ht="19.899999999999999" customHeight="1">
      <c r="B103" s="123"/>
      <c r="D103" s="124" t="s">
        <v>117</v>
      </c>
      <c r="E103" s="125"/>
      <c r="F103" s="125"/>
      <c r="G103" s="125"/>
      <c r="H103" s="125"/>
      <c r="I103" s="126"/>
      <c r="J103" s="127">
        <f>J534</f>
        <v>0</v>
      </c>
      <c r="L103" s="123"/>
    </row>
    <row r="104" spans="2:12" s="9" customFormat="1" ht="19.899999999999999" customHeight="1">
      <c r="B104" s="123"/>
      <c r="D104" s="124" t="s">
        <v>118</v>
      </c>
      <c r="E104" s="125"/>
      <c r="F104" s="125"/>
      <c r="G104" s="125"/>
      <c r="H104" s="125"/>
      <c r="I104" s="126"/>
      <c r="J104" s="127">
        <f>J587</f>
        <v>0</v>
      </c>
      <c r="L104" s="123"/>
    </row>
    <row r="105" spans="2:12" s="8" customFormat="1" ht="24.95" customHeight="1">
      <c r="B105" s="118"/>
      <c r="D105" s="119" t="s">
        <v>119</v>
      </c>
      <c r="E105" s="120"/>
      <c r="F105" s="120"/>
      <c r="G105" s="120"/>
      <c r="H105" s="120"/>
      <c r="I105" s="121"/>
      <c r="J105" s="122">
        <f>J589</f>
        <v>0</v>
      </c>
      <c r="L105" s="118"/>
    </row>
    <row r="106" spans="2:12" s="9" customFormat="1" ht="19.899999999999999" customHeight="1">
      <c r="B106" s="123"/>
      <c r="D106" s="124" t="s">
        <v>120</v>
      </c>
      <c r="E106" s="125"/>
      <c r="F106" s="125"/>
      <c r="G106" s="125"/>
      <c r="H106" s="125"/>
      <c r="I106" s="126"/>
      <c r="J106" s="127">
        <f>J590</f>
        <v>0</v>
      </c>
      <c r="L106" s="123"/>
    </row>
    <row r="107" spans="2:12" s="9" customFormat="1" ht="19.899999999999999" customHeight="1">
      <c r="B107" s="123"/>
      <c r="D107" s="124" t="s">
        <v>121</v>
      </c>
      <c r="E107" s="125"/>
      <c r="F107" s="125"/>
      <c r="G107" s="125"/>
      <c r="H107" s="125"/>
      <c r="I107" s="126"/>
      <c r="J107" s="127">
        <f>J609</f>
        <v>0</v>
      </c>
      <c r="L107" s="123"/>
    </row>
    <row r="108" spans="2:12" s="9" customFormat="1" ht="19.899999999999999" customHeight="1">
      <c r="B108" s="123"/>
      <c r="D108" s="124" t="s">
        <v>122</v>
      </c>
      <c r="E108" s="125"/>
      <c r="F108" s="125"/>
      <c r="G108" s="125"/>
      <c r="H108" s="125"/>
      <c r="I108" s="126"/>
      <c r="J108" s="127">
        <f>J635</f>
        <v>0</v>
      </c>
      <c r="L108" s="123"/>
    </row>
    <row r="109" spans="2:12" s="9" customFormat="1" ht="19.899999999999999" customHeight="1">
      <c r="B109" s="123"/>
      <c r="D109" s="124" t="s">
        <v>123</v>
      </c>
      <c r="E109" s="125"/>
      <c r="F109" s="125"/>
      <c r="G109" s="125"/>
      <c r="H109" s="125"/>
      <c r="I109" s="126"/>
      <c r="J109" s="127">
        <f>J687</f>
        <v>0</v>
      </c>
      <c r="L109" s="123"/>
    </row>
    <row r="110" spans="2:12" s="9" customFormat="1" ht="19.899999999999999" customHeight="1">
      <c r="B110" s="123"/>
      <c r="D110" s="124" t="s">
        <v>124</v>
      </c>
      <c r="E110" s="125"/>
      <c r="F110" s="125"/>
      <c r="G110" s="125"/>
      <c r="H110" s="125"/>
      <c r="I110" s="126"/>
      <c r="J110" s="127">
        <f>J782</f>
        <v>0</v>
      </c>
      <c r="L110" s="123"/>
    </row>
    <row r="111" spans="2:12" s="9" customFormat="1" ht="19.899999999999999" customHeight="1">
      <c r="B111" s="123"/>
      <c r="D111" s="124" t="s">
        <v>125</v>
      </c>
      <c r="E111" s="125"/>
      <c r="F111" s="125"/>
      <c r="G111" s="125"/>
      <c r="H111" s="125"/>
      <c r="I111" s="126"/>
      <c r="J111" s="127">
        <f>J860</f>
        <v>0</v>
      </c>
      <c r="L111" s="123"/>
    </row>
    <row r="112" spans="2:12" s="9" customFormat="1" ht="19.899999999999999" customHeight="1">
      <c r="B112" s="123"/>
      <c r="D112" s="124" t="s">
        <v>126</v>
      </c>
      <c r="E112" s="125"/>
      <c r="F112" s="125"/>
      <c r="G112" s="125"/>
      <c r="H112" s="125"/>
      <c r="I112" s="126"/>
      <c r="J112" s="127">
        <f>J891</f>
        <v>0</v>
      </c>
      <c r="L112" s="123"/>
    </row>
    <row r="113" spans="2:12" s="9" customFormat="1" ht="19.899999999999999" customHeight="1">
      <c r="B113" s="123"/>
      <c r="D113" s="124" t="s">
        <v>127</v>
      </c>
      <c r="E113" s="125"/>
      <c r="F113" s="125"/>
      <c r="G113" s="125"/>
      <c r="H113" s="125"/>
      <c r="I113" s="126"/>
      <c r="J113" s="127">
        <f>J899</f>
        <v>0</v>
      </c>
      <c r="L113" s="123"/>
    </row>
    <row r="114" spans="2:12" s="9" customFormat="1" ht="19.899999999999999" customHeight="1">
      <c r="B114" s="123"/>
      <c r="D114" s="124" t="s">
        <v>128</v>
      </c>
      <c r="E114" s="125"/>
      <c r="F114" s="125"/>
      <c r="G114" s="125"/>
      <c r="H114" s="125"/>
      <c r="I114" s="126"/>
      <c r="J114" s="127">
        <f>J946</f>
        <v>0</v>
      </c>
      <c r="L114" s="123"/>
    </row>
    <row r="115" spans="2:12" s="9" customFormat="1" ht="19.899999999999999" customHeight="1">
      <c r="B115" s="123"/>
      <c r="D115" s="124" t="s">
        <v>129</v>
      </c>
      <c r="E115" s="125"/>
      <c r="F115" s="125"/>
      <c r="G115" s="125"/>
      <c r="H115" s="125"/>
      <c r="I115" s="126"/>
      <c r="J115" s="127">
        <f>J1036</f>
        <v>0</v>
      </c>
      <c r="L115" s="123"/>
    </row>
    <row r="116" spans="2:12" s="9" customFormat="1" ht="19.899999999999999" customHeight="1">
      <c r="B116" s="123"/>
      <c r="D116" s="124" t="s">
        <v>130</v>
      </c>
      <c r="E116" s="125"/>
      <c r="F116" s="125"/>
      <c r="G116" s="125"/>
      <c r="H116" s="125"/>
      <c r="I116" s="126"/>
      <c r="J116" s="127">
        <f>J1048</f>
        <v>0</v>
      </c>
      <c r="L116" s="123"/>
    </row>
    <row r="117" spans="2:12" s="9" customFormat="1" ht="19.899999999999999" customHeight="1">
      <c r="B117" s="123"/>
      <c r="D117" s="124" t="s">
        <v>131</v>
      </c>
      <c r="E117" s="125"/>
      <c r="F117" s="125"/>
      <c r="G117" s="125"/>
      <c r="H117" s="125"/>
      <c r="I117" s="126"/>
      <c r="J117" s="127">
        <f>J1085</f>
        <v>0</v>
      </c>
      <c r="L117" s="123"/>
    </row>
    <row r="118" spans="2:12" s="9" customFormat="1" ht="19.899999999999999" customHeight="1">
      <c r="B118" s="123"/>
      <c r="D118" s="124" t="s">
        <v>132</v>
      </c>
      <c r="E118" s="125"/>
      <c r="F118" s="125"/>
      <c r="G118" s="125"/>
      <c r="H118" s="125"/>
      <c r="I118" s="126"/>
      <c r="J118" s="127">
        <f>J1115</f>
        <v>0</v>
      </c>
      <c r="L118" s="123"/>
    </row>
    <row r="119" spans="2:12" s="9" customFormat="1" ht="19.899999999999999" customHeight="1">
      <c r="B119" s="123"/>
      <c r="D119" s="124" t="s">
        <v>133</v>
      </c>
      <c r="E119" s="125"/>
      <c r="F119" s="125"/>
      <c r="G119" s="125"/>
      <c r="H119" s="125"/>
      <c r="I119" s="126"/>
      <c r="J119" s="127">
        <f>J1150</f>
        <v>0</v>
      </c>
      <c r="L119" s="123"/>
    </row>
    <row r="120" spans="2:12" s="9" customFormat="1" ht="19.899999999999999" customHeight="1">
      <c r="B120" s="123"/>
      <c r="D120" s="124" t="s">
        <v>134</v>
      </c>
      <c r="E120" s="125"/>
      <c r="F120" s="125"/>
      <c r="G120" s="125"/>
      <c r="H120" s="125"/>
      <c r="I120" s="126"/>
      <c r="J120" s="127">
        <f>J1221</f>
        <v>0</v>
      </c>
      <c r="L120" s="123"/>
    </row>
    <row r="121" spans="2:12" s="8" customFormat="1" ht="24.95" customHeight="1">
      <c r="B121" s="118"/>
      <c r="D121" s="119" t="s">
        <v>135</v>
      </c>
      <c r="E121" s="120"/>
      <c r="F121" s="120"/>
      <c r="G121" s="120"/>
      <c r="H121" s="120"/>
      <c r="I121" s="121"/>
      <c r="J121" s="122">
        <f>J1228</f>
        <v>0</v>
      </c>
      <c r="L121" s="118"/>
    </row>
    <row r="122" spans="2:12" s="9" customFormat="1" ht="19.899999999999999" customHeight="1">
      <c r="B122" s="123"/>
      <c r="D122" s="124" t="s">
        <v>136</v>
      </c>
      <c r="E122" s="125"/>
      <c r="F122" s="125"/>
      <c r="G122" s="125"/>
      <c r="H122" s="125"/>
      <c r="I122" s="126"/>
      <c r="J122" s="127">
        <f>J1229</f>
        <v>0</v>
      </c>
      <c r="L122" s="123"/>
    </row>
    <row r="123" spans="2:12" s="9" customFormat="1" ht="19.899999999999999" customHeight="1">
      <c r="B123" s="123"/>
      <c r="D123" s="124" t="s">
        <v>137</v>
      </c>
      <c r="E123" s="125"/>
      <c r="F123" s="125"/>
      <c r="G123" s="125"/>
      <c r="H123" s="125"/>
      <c r="I123" s="126"/>
      <c r="J123" s="127">
        <f>J1388</f>
        <v>0</v>
      </c>
      <c r="L123" s="123"/>
    </row>
    <row r="124" spans="2:12" s="9" customFormat="1" ht="19.899999999999999" customHeight="1">
      <c r="B124" s="123"/>
      <c r="D124" s="124" t="s">
        <v>138</v>
      </c>
      <c r="E124" s="125"/>
      <c r="F124" s="125"/>
      <c r="G124" s="125"/>
      <c r="H124" s="125"/>
      <c r="I124" s="126"/>
      <c r="J124" s="127">
        <f>J1480</f>
        <v>0</v>
      </c>
      <c r="L124" s="123"/>
    </row>
    <row r="125" spans="2:12" s="1" customFormat="1" ht="21.75" customHeight="1">
      <c r="B125" s="32"/>
      <c r="I125" s="91"/>
      <c r="L125" s="32"/>
    </row>
    <row r="126" spans="2:12" s="1" customFormat="1" ht="6.95" customHeight="1">
      <c r="B126" s="44"/>
      <c r="C126" s="45"/>
      <c r="D126" s="45"/>
      <c r="E126" s="45"/>
      <c r="F126" s="45"/>
      <c r="G126" s="45"/>
      <c r="H126" s="45"/>
      <c r="I126" s="112"/>
      <c r="J126" s="45"/>
      <c r="K126" s="45"/>
      <c r="L126" s="32"/>
    </row>
    <row r="130" spans="2:63" s="1" customFormat="1" ht="6.95" customHeight="1">
      <c r="B130" s="46"/>
      <c r="C130" s="47"/>
      <c r="D130" s="47"/>
      <c r="E130" s="47"/>
      <c r="F130" s="47"/>
      <c r="G130" s="47"/>
      <c r="H130" s="47"/>
      <c r="I130" s="113"/>
      <c r="J130" s="47"/>
      <c r="K130" s="47"/>
      <c r="L130" s="32"/>
    </row>
    <row r="131" spans="2:63" s="1" customFormat="1" ht="24.95" customHeight="1">
      <c r="B131" s="32"/>
      <c r="C131" s="21" t="s">
        <v>139</v>
      </c>
      <c r="I131" s="91"/>
      <c r="L131" s="32"/>
    </row>
    <row r="132" spans="2:63" s="1" customFormat="1" ht="6.95" customHeight="1">
      <c r="B132" s="32"/>
      <c r="I132" s="91"/>
      <c r="L132" s="32"/>
    </row>
    <row r="133" spans="2:63" s="1" customFormat="1" ht="12" customHeight="1">
      <c r="B133" s="32"/>
      <c r="C133" s="27" t="s">
        <v>14</v>
      </c>
      <c r="I133" s="91"/>
      <c r="L133" s="32"/>
    </row>
    <row r="134" spans="2:63" s="1" customFormat="1" ht="16.5" customHeight="1">
      <c r="B134" s="32"/>
      <c r="E134" s="256" t="str">
        <f>E7</f>
        <v>Rekonštrukcia a prístavba pavilonu onkológie - Fakultná nemocnica Trenčín</v>
      </c>
      <c r="F134" s="257"/>
      <c r="G134" s="257"/>
      <c r="H134" s="257"/>
      <c r="I134" s="91"/>
      <c r="L134" s="32"/>
    </row>
    <row r="135" spans="2:63" s="1" customFormat="1" ht="12" customHeight="1">
      <c r="B135" s="32"/>
      <c r="C135" s="27" t="s">
        <v>104</v>
      </c>
      <c r="I135" s="91"/>
      <c r="L135" s="32"/>
    </row>
    <row r="136" spans="2:63" s="1" customFormat="1" ht="16.5" customHeight="1">
      <c r="B136" s="32"/>
      <c r="E136" s="236" t="str">
        <f>E9</f>
        <v>1 - SO 02 Prístavba pavilónu Onkológie - SIMULÁTORSiemens Somatop Confidence 64</v>
      </c>
      <c r="F136" s="258"/>
      <c r="G136" s="258"/>
      <c r="H136" s="258"/>
      <c r="I136" s="91"/>
      <c r="L136" s="32"/>
    </row>
    <row r="137" spans="2:63" s="1" customFormat="1" ht="6.95" customHeight="1">
      <c r="B137" s="32"/>
      <c r="I137" s="91"/>
      <c r="L137" s="32"/>
    </row>
    <row r="138" spans="2:63" s="1" customFormat="1" ht="12" customHeight="1">
      <c r="B138" s="32"/>
      <c r="C138" s="27" t="s">
        <v>18</v>
      </c>
      <c r="F138" s="25" t="str">
        <f>F12</f>
        <v xml:space="preserve"> </v>
      </c>
      <c r="I138" s="92" t="s">
        <v>20</v>
      </c>
      <c r="J138" s="52" t="str">
        <f>IF(J12="","",J12)</f>
        <v>2.1.2019</v>
      </c>
      <c r="L138" s="32"/>
    </row>
    <row r="139" spans="2:63" s="1" customFormat="1" ht="6.95" customHeight="1">
      <c r="B139" s="32"/>
      <c r="I139" s="91"/>
      <c r="L139" s="32"/>
    </row>
    <row r="140" spans="2:63" s="1" customFormat="1" ht="27.95" customHeight="1">
      <c r="B140" s="32"/>
      <c r="C140" s="27" t="s">
        <v>22</v>
      </c>
      <c r="F140" s="25" t="str">
        <f>E15</f>
        <v>Fakultná nemocnica Trenčín</v>
      </c>
      <c r="I140" s="92" t="s">
        <v>28</v>
      </c>
      <c r="J140" s="30" t="str">
        <f>E21</f>
        <v>Neo Domus s.r.o. Trenčín</v>
      </c>
      <c r="L140" s="32"/>
    </row>
    <row r="141" spans="2:63" s="1" customFormat="1" ht="27.95" customHeight="1">
      <c r="B141" s="32"/>
      <c r="C141" s="27" t="s">
        <v>26</v>
      </c>
      <c r="F141" s="25" t="str">
        <f>IF(E18="","",E18)</f>
        <v>Vyplň údaj</v>
      </c>
      <c r="I141" s="92" t="s">
        <v>32</v>
      </c>
      <c r="J141" s="30" t="str">
        <f>E24</f>
        <v>Martinusová Katarína</v>
      </c>
      <c r="L141" s="32"/>
    </row>
    <row r="142" spans="2:63" s="1" customFormat="1" ht="10.35" customHeight="1">
      <c r="B142" s="32"/>
      <c r="I142" s="91"/>
      <c r="L142" s="32"/>
    </row>
    <row r="143" spans="2:63" s="10" customFormat="1" ht="29.25" customHeight="1">
      <c r="B143" s="128"/>
      <c r="C143" s="129" t="s">
        <v>140</v>
      </c>
      <c r="D143" s="130" t="s">
        <v>61</v>
      </c>
      <c r="E143" s="130" t="s">
        <v>57</v>
      </c>
      <c r="F143" s="130" t="s">
        <v>58</v>
      </c>
      <c r="G143" s="130" t="s">
        <v>141</v>
      </c>
      <c r="H143" s="130" t="s">
        <v>142</v>
      </c>
      <c r="I143" s="131" t="s">
        <v>143</v>
      </c>
      <c r="J143" s="132" t="s">
        <v>108</v>
      </c>
      <c r="K143" s="133" t="s">
        <v>144</v>
      </c>
      <c r="L143" s="128"/>
      <c r="M143" s="59" t="s">
        <v>1</v>
      </c>
      <c r="N143" s="60" t="s">
        <v>40</v>
      </c>
      <c r="O143" s="60" t="s">
        <v>145</v>
      </c>
      <c r="P143" s="60" t="s">
        <v>146</v>
      </c>
      <c r="Q143" s="60" t="s">
        <v>147</v>
      </c>
      <c r="R143" s="60" t="s">
        <v>148</v>
      </c>
      <c r="S143" s="60" t="s">
        <v>149</v>
      </c>
      <c r="T143" s="61" t="s">
        <v>150</v>
      </c>
    </row>
    <row r="144" spans="2:63" s="1" customFormat="1" ht="22.9" customHeight="1">
      <c r="B144" s="32"/>
      <c r="C144" s="64" t="s">
        <v>109</v>
      </c>
      <c r="I144" s="91"/>
      <c r="J144" s="134">
        <f>BK144</f>
        <v>0</v>
      </c>
      <c r="L144" s="32"/>
      <c r="M144" s="62"/>
      <c r="N144" s="53"/>
      <c r="O144" s="53"/>
      <c r="P144" s="135">
        <f>P145+P589+P1228</f>
        <v>0</v>
      </c>
      <c r="Q144" s="53"/>
      <c r="R144" s="135">
        <f>R145+R589+R1228</f>
        <v>527.20418808999989</v>
      </c>
      <c r="S144" s="53"/>
      <c r="T144" s="136">
        <f>T145+T589+T1228</f>
        <v>45.623836900000001</v>
      </c>
      <c r="AT144" s="17" t="s">
        <v>75</v>
      </c>
      <c r="AU144" s="17" t="s">
        <v>110</v>
      </c>
      <c r="BK144" s="137">
        <f>BK145+BK589+BK1228</f>
        <v>0</v>
      </c>
    </row>
    <row r="145" spans="2:65" s="11" customFormat="1" ht="25.9" customHeight="1">
      <c r="B145" s="138"/>
      <c r="D145" s="139" t="s">
        <v>75</v>
      </c>
      <c r="E145" s="140" t="s">
        <v>151</v>
      </c>
      <c r="F145" s="140" t="s">
        <v>152</v>
      </c>
      <c r="I145" s="141"/>
      <c r="J145" s="142">
        <f>BK145</f>
        <v>0</v>
      </c>
      <c r="L145" s="138"/>
      <c r="M145" s="143"/>
      <c r="N145" s="144"/>
      <c r="O145" s="144"/>
      <c r="P145" s="145">
        <f>P146+P163+P213+P280+P331+P534+P587</f>
        <v>0</v>
      </c>
      <c r="Q145" s="144"/>
      <c r="R145" s="145">
        <f>R146+R163+R213+R280+R331+R534+R587</f>
        <v>509.0458998499999</v>
      </c>
      <c r="S145" s="144"/>
      <c r="T145" s="146">
        <f>T146+T163+T213+T280+T331+T534+T587</f>
        <v>45.623836900000001</v>
      </c>
      <c r="AR145" s="139" t="s">
        <v>81</v>
      </c>
      <c r="AT145" s="147" t="s">
        <v>75</v>
      </c>
      <c r="AU145" s="147" t="s">
        <v>76</v>
      </c>
      <c r="AY145" s="139" t="s">
        <v>153</v>
      </c>
      <c r="BK145" s="148">
        <f>BK146+BK163+BK213+BK280+BK331+BK534+BK587</f>
        <v>0</v>
      </c>
    </row>
    <row r="146" spans="2:65" s="11" customFormat="1" ht="22.9" customHeight="1">
      <c r="B146" s="138"/>
      <c r="D146" s="139" t="s">
        <v>75</v>
      </c>
      <c r="E146" s="149" t="s">
        <v>81</v>
      </c>
      <c r="F146" s="149" t="s">
        <v>154</v>
      </c>
      <c r="I146" s="141"/>
      <c r="J146" s="150">
        <f>BK146</f>
        <v>0</v>
      </c>
      <c r="L146" s="138"/>
      <c r="M146" s="143"/>
      <c r="N146" s="144"/>
      <c r="O146" s="144"/>
      <c r="P146" s="145">
        <f>SUM(P147:P162)</f>
        <v>0</v>
      </c>
      <c r="Q146" s="144"/>
      <c r="R146" s="145">
        <f>SUM(R147:R162)</f>
        <v>33</v>
      </c>
      <c r="S146" s="144"/>
      <c r="T146" s="146">
        <f>SUM(T147:T162)</f>
        <v>0</v>
      </c>
      <c r="AR146" s="139" t="s">
        <v>81</v>
      </c>
      <c r="AT146" s="147" t="s">
        <v>75</v>
      </c>
      <c r="AU146" s="147" t="s">
        <v>81</v>
      </c>
      <c r="AY146" s="139" t="s">
        <v>153</v>
      </c>
      <c r="BK146" s="148">
        <f>SUM(BK147:BK162)</f>
        <v>0</v>
      </c>
    </row>
    <row r="147" spans="2:65" s="1" customFormat="1" ht="36" customHeight="1">
      <c r="B147" s="151"/>
      <c r="C147" s="152" t="s">
        <v>81</v>
      </c>
      <c r="D147" s="152" t="s">
        <v>155</v>
      </c>
      <c r="E147" s="153" t="s">
        <v>156</v>
      </c>
      <c r="F147" s="154" t="s">
        <v>157</v>
      </c>
      <c r="G147" s="155" t="s">
        <v>158</v>
      </c>
      <c r="H147" s="156">
        <v>190</v>
      </c>
      <c r="I147" s="157"/>
      <c r="J147" s="156">
        <f>ROUND(I147*H147,3)</f>
        <v>0</v>
      </c>
      <c r="K147" s="154" t="s">
        <v>1</v>
      </c>
      <c r="L147" s="32"/>
      <c r="M147" s="158" t="s">
        <v>1</v>
      </c>
      <c r="N147" s="159" t="s">
        <v>42</v>
      </c>
      <c r="O147" s="55"/>
      <c r="P147" s="160">
        <f>O147*H147</f>
        <v>0</v>
      </c>
      <c r="Q147" s="160">
        <v>0</v>
      </c>
      <c r="R147" s="160">
        <f>Q147*H147</f>
        <v>0</v>
      </c>
      <c r="S147" s="160">
        <v>0</v>
      </c>
      <c r="T147" s="161">
        <f>S147*H147</f>
        <v>0</v>
      </c>
      <c r="AR147" s="162" t="s">
        <v>91</v>
      </c>
      <c r="AT147" s="162" t="s">
        <v>155</v>
      </c>
      <c r="AU147" s="162" t="s">
        <v>85</v>
      </c>
      <c r="AY147" s="17" t="s">
        <v>153</v>
      </c>
      <c r="BE147" s="163">
        <f>IF(N147="základná",J147,0)</f>
        <v>0</v>
      </c>
      <c r="BF147" s="163">
        <f>IF(N147="znížená",J147,0)</f>
        <v>0</v>
      </c>
      <c r="BG147" s="163">
        <f>IF(N147="zákl. prenesená",J147,0)</f>
        <v>0</v>
      </c>
      <c r="BH147" s="163">
        <f>IF(N147="zníž. prenesená",J147,0)</f>
        <v>0</v>
      </c>
      <c r="BI147" s="163">
        <f>IF(N147="nulová",J147,0)</f>
        <v>0</v>
      </c>
      <c r="BJ147" s="17" t="s">
        <v>85</v>
      </c>
      <c r="BK147" s="164">
        <f>ROUND(I147*H147,3)</f>
        <v>0</v>
      </c>
      <c r="BL147" s="17" t="s">
        <v>91</v>
      </c>
      <c r="BM147" s="162" t="s">
        <v>159</v>
      </c>
    </row>
    <row r="148" spans="2:65" s="1" customFormat="1" ht="24" customHeight="1">
      <c r="B148" s="151"/>
      <c r="C148" s="152" t="s">
        <v>85</v>
      </c>
      <c r="D148" s="152" t="s">
        <v>155</v>
      </c>
      <c r="E148" s="153" t="s">
        <v>160</v>
      </c>
      <c r="F148" s="154" t="s">
        <v>161</v>
      </c>
      <c r="G148" s="155" t="s">
        <v>162</v>
      </c>
      <c r="H148" s="156">
        <v>60</v>
      </c>
      <c r="I148" s="157"/>
      <c r="J148" s="156">
        <f>ROUND(I148*H148,3)</f>
        <v>0</v>
      </c>
      <c r="K148" s="154" t="s">
        <v>163</v>
      </c>
      <c r="L148" s="32"/>
      <c r="M148" s="158" t="s">
        <v>1</v>
      </c>
      <c r="N148" s="159" t="s">
        <v>42</v>
      </c>
      <c r="O148" s="55"/>
      <c r="P148" s="160">
        <f>O148*H148</f>
        <v>0</v>
      </c>
      <c r="Q148" s="160">
        <v>0</v>
      </c>
      <c r="R148" s="160">
        <f>Q148*H148</f>
        <v>0</v>
      </c>
      <c r="S148" s="160">
        <v>0</v>
      </c>
      <c r="T148" s="161">
        <f>S148*H148</f>
        <v>0</v>
      </c>
      <c r="AR148" s="162" t="s">
        <v>91</v>
      </c>
      <c r="AT148" s="162" t="s">
        <v>155</v>
      </c>
      <c r="AU148" s="162" t="s">
        <v>85</v>
      </c>
      <c r="AY148" s="17" t="s">
        <v>153</v>
      </c>
      <c r="BE148" s="163">
        <f>IF(N148="základná",J148,0)</f>
        <v>0</v>
      </c>
      <c r="BF148" s="163">
        <f>IF(N148="znížená",J148,0)</f>
        <v>0</v>
      </c>
      <c r="BG148" s="163">
        <f>IF(N148="zákl. prenesená",J148,0)</f>
        <v>0</v>
      </c>
      <c r="BH148" s="163">
        <f>IF(N148="zníž. prenesená",J148,0)</f>
        <v>0</v>
      </c>
      <c r="BI148" s="163">
        <f>IF(N148="nulová",J148,0)</f>
        <v>0</v>
      </c>
      <c r="BJ148" s="17" t="s">
        <v>85</v>
      </c>
      <c r="BK148" s="164">
        <f>ROUND(I148*H148,3)</f>
        <v>0</v>
      </c>
      <c r="BL148" s="17" t="s">
        <v>91</v>
      </c>
      <c r="BM148" s="162" t="s">
        <v>164</v>
      </c>
    </row>
    <row r="149" spans="2:65" s="12" customFormat="1" ht="11.25">
      <c r="B149" s="165"/>
      <c r="D149" s="166" t="s">
        <v>165</v>
      </c>
      <c r="E149" s="167" t="s">
        <v>1</v>
      </c>
      <c r="F149" s="168" t="s">
        <v>166</v>
      </c>
      <c r="H149" s="167" t="s">
        <v>1</v>
      </c>
      <c r="I149" s="169"/>
      <c r="L149" s="165"/>
      <c r="M149" s="170"/>
      <c r="N149" s="171"/>
      <c r="O149" s="171"/>
      <c r="P149" s="171"/>
      <c r="Q149" s="171"/>
      <c r="R149" s="171"/>
      <c r="S149" s="171"/>
      <c r="T149" s="172"/>
      <c r="AT149" s="167" t="s">
        <v>165</v>
      </c>
      <c r="AU149" s="167" t="s">
        <v>85</v>
      </c>
      <c r="AV149" s="12" t="s">
        <v>81</v>
      </c>
      <c r="AW149" s="12" t="s">
        <v>30</v>
      </c>
      <c r="AX149" s="12" t="s">
        <v>76</v>
      </c>
      <c r="AY149" s="167" t="s">
        <v>153</v>
      </c>
    </row>
    <row r="150" spans="2:65" s="13" customFormat="1" ht="11.25">
      <c r="B150" s="173"/>
      <c r="D150" s="166" t="s">
        <v>165</v>
      </c>
      <c r="E150" s="174" t="s">
        <v>1</v>
      </c>
      <c r="F150" s="175" t="s">
        <v>167</v>
      </c>
      <c r="H150" s="176">
        <v>60</v>
      </c>
      <c r="I150" s="177"/>
      <c r="L150" s="173"/>
      <c r="M150" s="178"/>
      <c r="N150" s="179"/>
      <c r="O150" s="179"/>
      <c r="P150" s="179"/>
      <c r="Q150" s="179"/>
      <c r="R150" s="179"/>
      <c r="S150" s="179"/>
      <c r="T150" s="180"/>
      <c r="AT150" s="174" t="s">
        <v>165</v>
      </c>
      <c r="AU150" s="174" t="s">
        <v>85</v>
      </c>
      <c r="AV150" s="13" t="s">
        <v>85</v>
      </c>
      <c r="AW150" s="13" t="s">
        <v>30</v>
      </c>
      <c r="AX150" s="13" t="s">
        <v>81</v>
      </c>
      <c r="AY150" s="174" t="s">
        <v>153</v>
      </c>
    </row>
    <row r="151" spans="2:65" s="1" customFormat="1" ht="24" customHeight="1">
      <c r="B151" s="151"/>
      <c r="C151" s="152" t="s">
        <v>88</v>
      </c>
      <c r="D151" s="152" t="s">
        <v>155</v>
      </c>
      <c r="E151" s="153" t="s">
        <v>168</v>
      </c>
      <c r="F151" s="154" t="s">
        <v>169</v>
      </c>
      <c r="G151" s="155" t="s">
        <v>162</v>
      </c>
      <c r="H151" s="156">
        <v>60</v>
      </c>
      <c r="I151" s="157"/>
      <c r="J151" s="156">
        <f>ROUND(I151*H151,3)</f>
        <v>0</v>
      </c>
      <c r="K151" s="154" t="s">
        <v>163</v>
      </c>
      <c r="L151" s="32"/>
      <c r="M151" s="158" t="s">
        <v>1</v>
      </c>
      <c r="N151" s="159" t="s">
        <v>42</v>
      </c>
      <c r="O151" s="55"/>
      <c r="P151" s="160">
        <f>O151*H151</f>
        <v>0</v>
      </c>
      <c r="Q151" s="160">
        <v>0</v>
      </c>
      <c r="R151" s="160">
        <f>Q151*H151</f>
        <v>0</v>
      </c>
      <c r="S151" s="160">
        <v>0</v>
      </c>
      <c r="T151" s="161">
        <f>S151*H151</f>
        <v>0</v>
      </c>
      <c r="AR151" s="162" t="s">
        <v>91</v>
      </c>
      <c r="AT151" s="162" t="s">
        <v>155</v>
      </c>
      <c r="AU151" s="162" t="s">
        <v>85</v>
      </c>
      <c r="AY151" s="17" t="s">
        <v>153</v>
      </c>
      <c r="BE151" s="163">
        <f>IF(N151="základná",J151,0)</f>
        <v>0</v>
      </c>
      <c r="BF151" s="163">
        <f>IF(N151="znížená",J151,0)</f>
        <v>0</v>
      </c>
      <c r="BG151" s="163">
        <f>IF(N151="zákl. prenesená",J151,0)</f>
        <v>0</v>
      </c>
      <c r="BH151" s="163">
        <f>IF(N151="zníž. prenesená",J151,0)</f>
        <v>0</v>
      </c>
      <c r="BI151" s="163">
        <f>IF(N151="nulová",J151,0)</f>
        <v>0</v>
      </c>
      <c r="BJ151" s="17" t="s">
        <v>85</v>
      </c>
      <c r="BK151" s="164">
        <f>ROUND(I151*H151,3)</f>
        <v>0</v>
      </c>
      <c r="BL151" s="17" t="s">
        <v>91</v>
      </c>
      <c r="BM151" s="162" t="s">
        <v>170</v>
      </c>
    </row>
    <row r="152" spans="2:65" s="1" customFormat="1" ht="16.5" customHeight="1">
      <c r="B152" s="151"/>
      <c r="C152" s="152" t="s">
        <v>91</v>
      </c>
      <c r="D152" s="152" t="s">
        <v>155</v>
      </c>
      <c r="E152" s="153" t="s">
        <v>171</v>
      </c>
      <c r="F152" s="154" t="s">
        <v>172</v>
      </c>
      <c r="G152" s="155" t="s">
        <v>162</v>
      </c>
      <c r="H152" s="156">
        <v>50</v>
      </c>
      <c r="I152" s="157"/>
      <c r="J152" s="156">
        <f>ROUND(I152*H152,3)</f>
        <v>0</v>
      </c>
      <c r="K152" s="154" t="s">
        <v>163</v>
      </c>
      <c r="L152" s="32"/>
      <c r="M152" s="158" t="s">
        <v>1</v>
      </c>
      <c r="N152" s="159" t="s">
        <v>42</v>
      </c>
      <c r="O152" s="55"/>
      <c r="P152" s="160">
        <f>O152*H152</f>
        <v>0</v>
      </c>
      <c r="Q152" s="160">
        <v>0</v>
      </c>
      <c r="R152" s="160">
        <f>Q152*H152</f>
        <v>0</v>
      </c>
      <c r="S152" s="160">
        <v>0</v>
      </c>
      <c r="T152" s="161">
        <f>S152*H152</f>
        <v>0</v>
      </c>
      <c r="AR152" s="162" t="s">
        <v>91</v>
      </c>
      <c r="AT152" s="162" t="s">
        <v>155</v>
      </c>
      <c r="AU152" s="162" t="s">
        <v>85</v>
      </c>
      <c r="AY152" s="17" t="s">
        <v>153</v>
      </c>
      <c r="BE152" s="163">
        <f>IF(N152="základná",J152,0)</f>
        <v>0</v>
      </c>
      <c r="BF152" s="163">
        <f>IF(N152="znížená",J152,0)</f>
        <v>0</v>
      </c>
      <c r="BG152" s="163">
        <f>IF(N152="zákl. prenesená",J152,0)</f>
        <v>0</v>
      </c>
      <c r="BH152" s="163">
        <f>IF(N152="zníž. prenesená",J152,0)</f>
        <v>0</v>
      </c>
      <c r="BI152" s="163">
        <f>IF(N152="nulová",J152,0)</f>
        <v>0</v>
      </c>
      <c r="BJ152" s="17" t="s">
        <v>85</v>
      </c>
      <c r="BK152" s="164">
        <f>ROUND(I152*H152,3)</f>
        <v>0</v>
      </c>
      <c r="BL152" s="17" t="s">
        <v>91</v>
      </c>
      <c r="BM152" s="162" t="s">
        <v>173</v>
      </c>
    </row>
    <row r="153" spans="2:65" s="1" customFormat="1" ht="36" customHeight="1">
      <c r="B153" s="151"/>
      <c r="C153" s="152" t="s">
        <v>94</v>
      </c>
      <c r="D153" s="152" t="s">
        <v>155</v>
      </c>
      <c r="E153" s="153" t="s">
        <v>174</v>
      </c>
      <c r="F153" s="154" t="s">
        <v>175</v>
      </c>
      <c r="G153" s="155" t="s">
        <v>162</v>
      </c>
      <c r="H153" s="156">
        <v>50</v>
      </c>
      <c r="I153" s="157"/>
      <c r="J153" s="156">
        <f>ROUND(I153*H153,3)</f>
        <v>0</v>
      </c>
      <c r="K153" s="154" t="s">
        <v>163</v>
      </c>
      <c r="L153" s="32"/>
      <c r="M153" s="158" t="s">
        <v>1</v>
      </c>
      <c r="N153" s="159" t="s">
        <v>42</v>
      </c>
      <c r="O153" s="55"/>
      <c r="P153" s="160">
        <f>O153*H153</f>
        <v>0</v>
      </c>
      <c r="Q153" s="160">
        <v>0</v>
      </c>
      <c r="R153" s="160">
        <f>Q153*H153</f>
        <v>0</v>
      </c>
      <c r="S153" s="160">
        <v>0</v>
      </c>
      <c r="T153" s="161">
        <f>S153*H153</f>
        <v>0</v>
      </c>
      <c r="AR153" s="162" t="s">
        <v>91</v>
      </c>
      <c r="AT153" s="162" t="s">
        <v>155</v>
      </c>
      <c r="AU153" s="162" t="s">
        <v>85</v>
      </c>
      <c r="AY153" s="17" t="s">
        <v>153</v>
      </c>
      <c r="BE153" s="163">
        <f>IF(N153="základná",J153,0)</f>
        <v>0</v>
      </c>
      <c r="BF153" s="163">
        <f>IF(N153="znížená",J153,0)</f>
        <v>0</v>
      </c>
      <c r="BG153" s="163">
        <f>IF(N153="zákl. prenesená",J153,0)</f>
        <v>0</v>
      </c>
      <c r="BH153" s="163">
        <f>IF(N153="zníž. prenesená",J153,0)</f>
        <v>0</v>
      </c>
      <c r="BI153" s="163">
        <f>IF(N153="nulová",J153,0)</f>
        <v>0</v>
      </c>
      <c r="BJ153" s="17" t="s">
        <v>85</v>
      </c>
      <c r="BK153" s="164">
        <f>ROUND(I153*H153,3)</f>
        <v>0</v>
      </c>
      <c r="BL153" s="17" t="s">
        <v>91</v>
      </c>
      <c r="BM153" s="162" t="s">
        <v>176</v>
      </c>
    </row>
    <row r="154" spans="2:65" s="1" customFormat="1" ht="36" customHeight="1">
      <c r="B154" s="151"/>
      <c r="C154" s="152" t="s">
        <v>97</v>
      </c>
      <c r="D154" s="152" t="s">
        <v>155</v>
      </c>
      <c r="E154" s="153" t="s">
        <v>177</v>
      </c>
      <c r="F154" s="154" t="s">
        <v>178</v>
      </c>
      <c r="G154" s="155" t="s">
        <v>162</v>
      </c>
      <c r="H154" s="156">
        <v>110</v>
      </c>
      <c r="I154" s="157"/>
      <c r="J154" s="156">
        <f>ROUND(I154*H154,3)</f>
        <v>0</v>
      </c>
      <c r="K154" s="154" t="s">
        <v>163</v>
      </c>
      <c r="L154" s="32"/>
      <c r="M154" s="158" t="s">
        <v>1</v>
      </c>
      <c r="N154" s="159" t="s">
        <v>42</v>
      </c>
      <c r="O154" s="55"/>
      <c r="P154" s="160">
        <f>O154*H154</f>
        <v>0</v>
      </c>
      <c r="Q154" s="160">
        <v>0</v>
      </c>
      <c r="R154" s="160">
        <f>Q154*H154</f>
        <v>0</v>
      </c>
      <c r="S154" s="160">
        <v>0</v>
      </c>
      <c r="T154" s="161">
        <f>S154*H154</f>
        <v>0</v>
      </c>
      <c r="AR154" s="162" t="s">
        <v>91</v>
      </c>
      <c r="AT154" s="162" t="s">
        <v>155</v>
      </c>
      <c r="AU154" s="162" t="s">
        <v>85</v>
      </c>
      <c r="AY154" s="17" t="s">
        <v>153</v>
      </c>
      <c r="BE154" s="163">
        <f>IF(N154="základná",J154,0)</f>
        <v>0</v>
      </c>
      <c r="BF154" s="163">
        <f>IF(N154="znížená",J154,0)</f>
        <v>0</v>
      </c>
      <c r="BG154" s="163">
        <f>IF(N154="zákl. prenesená",J154,0)</f>
        <v>0</v>
      </c>
      <c r="BH154" s="163">
        <f>IF(N154="zníž. prenesená",J154,0)</f>
        <v>0</v>
      </c>
      <c r="BI154" s="163">
        <f>IF(N154="nulová",J154,0)</f>
        <v>0</v>
      </c>
      <c r="BJ154" s="17" t="s">
        <v>85</v>
      </c>
      <c r="BK154" s="164">
        <f>ROUND(I154*H154,3)</f>
        <v>0</v>
      </c>
      <c r="BL154" s="17" t="s">
        <v>91</v>
      </c>
      <c r="BM154" s="162" t="s">
        <v>179</v>
      </c>
    </row>
    <row r="155" spans="2:65" s="13" customFormat="1" ht="11.25">
      <c r="B155" s="173"/>
      <c r="D155" s="166" t="s">
        <v>165</v>
      </c>
      <c r="E155" s="174" t="s">
        <v>1</v>
      </c>
      <c r="F155" s="175" t="s">
        <v>180</v>
      </c>
      <c r="H155" s="176">
        <v>110</v>
      </c>
      <c r="I155" s="177"/>
      <c r="L155" s="173"/>
      <c r="M155" s="178"/>
      <c r="N155" s="179"/>
      <c r="O155" s="179"/>
      <c r="P155" s="179"/>
      <c r="Q155" s="179"/>
      <c r="R155" s="179"/>
      <c r="S155" s="179"/>
      <c r="T155" s="180"/>
      <c r="AT155" s="174" t="s">
        <v>165</v>
      </c>
      <c r="AU155" s="174" t="s">
        <v>85</v>
      </c>
      <c r="AV155" s="13" t="s">
        <v>85</v>
      </c>
      <c r="AW155" s="13" t="s">
        <v>30</v>
      </c>
      <c r="AX155" s="13" t="s">
        <v>81</v>
      </c>
      <c r="AY155" s="174" t="s">
        <v>153</v>
      </c>
    </row>
    <row r="156" spans="2:65" s="1" customFormat="1" ht="36" customHeight="1">
      <c r="B156" s="151"/>
      <c r="C156" s="152" t="s">
        <v>100</v>
      </c>
      <c r="D156" s="152" t="s">
        <v>155</v>
      </c>
      <c r="E156" s="153" t="s">
        <v>181</v>
      </c>
      <c r="F156" s="154" t="s">
        <v>182</v>
      </c>
      <c r="G156" s="155" t="s">
        <v>162</v>
      </c>
      <c r="H156" s="156">
        <v>110</v>
      </c>
      <c r="I156" s="157"/>
      <c r="J156" s="156">
        <f>ROUND(I156*H156,3)</f>
        <v>0</v>
      </c>
      <c r="K156" s="154" t="s">
        <v>163</v>
      </c>
      <c r="L156" s="32"/>
      <c r="M156" s="158" t="s">
        <v>1</v>
      </c>
      <c r="N156" s="159" t="s">
        <v>42</v>
      </c>
      <c r="O156" s="55"/>
      <c r="P156" s="160">
        <f>O156*H156</f>
        <v>0</v>
      </c>
      <c r="Q156" s="160">
        <v>0</v>
      </c>
      <c r="R156" s="160">
        <f>Q156*H156</f>
        <v>0</v>
      </c>
      <c r="S156" s="160">
        <v>0</v>
      </c>
      <c r="T156" s="161">
        <f>S156*H156</f>
        <v>0</v>
      </c>
      <c r="AR156" s="162" t="s">
        <v>91</v>
      </c>
      <c r="AT156" s="162" t="s">
        <v>155</v>
      </c>
      <c r="AU156" s="162" t="s">
        <v>85</v>
      </c>
      <c r="AY156" s="17" t="s">
        <v>153</v>
      </c>
      <c r="BE156" s="163">
        <f>IF(N156="základná",J156,0)</f>
        <v>0</v>
      </c>
      <c r="BF156" s="163">
        <f>IF(N156="znížená",J156,0)</f>
        <v>0</v>
      </c>
      <c r="BG156" s="163">
        <f>IF(N156="zákl. prenesená",J156,0)</f>
        <v>0</v>
      </c>
      <c r="BH156" s="163">
        <f>IF(N156="zníž. prenesená",J156,0)</f>
        <v>0</v>
      </c>
      <c r="BI156" s="163">
        <f>IF(N156="nulová",J156,0)</f>
        <v>0</v>
      </c>
      <c r="BJ156" s="17" t="s">
        <v>85</v>
      </c>
      <c r="BK156" s="164">
        <f>ROUND(I156*H156,3)</f>
        <v>0</v>
      </c>
      <c r="BL156" s="17" t="s">
        <v>91</v>
      </c>
      <c r="BM156" s="162" t="s">
        <v>183</v>
      </c>
    </row>
    <row r="157" spans="2:65" s="1" customFormat="1" ht="24" customHeight="1">
      <c r="B157" s="151"/>
      <c r="C157" s="152" t="s">
        <v>184</v>
      </c>
      <c r="D157" s="152" t="s">
        <v>155</v>
      </c>
      <c r="E157" s="153" t="s">
        <v>185</v>
      </c>
      <c r="F157" s="154" t="s">
        <v>186</v>
      </c>
      <c r="G157" s="155" t="s">
        <v>162</v>
      </c>
      <c r="H157" s="156">
        <v>110</v>
      </c>
      <c r="I157" s="157"/>
      <c r="J157" s="156">
        <f>ROUND(I157*H157,3)</f>
        <v>0</v>
      </c>
      <c r="K157" s="154" t="s">
        <v>163</v>
      </c>
      <c r="L157" s="32"/>
      <c r="M157" s="158" t="s">
        <v>1</v>
      </c>
      <c r="N157" s="159" t="s">
        <v>42</v>
      </c>
      <c r="O157" s="55"/>
      <c r="P157" s="160">
        <f>O157*H157</f>
        <v>0</v>
      </c>
      <c r="Q157" s="160">
        <v>0</v>
      </c>
      <c r="R157" s="160">
        <f>Q157*H157</f>
        <v>0</v>
      </c>
      <c r="S157" s="160">
        <v>0</v>
      </c>
      <c r="T157" s="161">
        <f>S157*H157</f>
        <v>0</v>
      </c>
      <c r="AR157" s="162" t="s">
        <v>91</v>
      </c>
      <c r="AT157" s="162" t="s">
        <v>155</v>
      </c>
      <c r="AU157" s="162" t="s">
        <v>85</v>
      </c>
      <c r="AY157" s="17" t="s">
        <v>153</v>
      </c>
      <c r="BE157" s="163">
        <f>IF(N157="základná",J157,0)</f>
        <v>0</v>
      </c>
      <c r="BF157" s="163">
        <f>IF(N157="znížená",J157,0)</f>
        <v>0</v>
      </c>
      <c r="BG157" s="163">
        <f>IF(N157="zákl. prenesená",J157,0)</f>
        <v>0</v>
      </c>
      <c r="BH157" s="163">
        <f>IF(N157="zníž. prenesená",J157,0)</f>
        <v>0</v>
      </c>
      <c r="BI157" s="163">
        <f>IF(N157="nulová",J157,0)</f>
        <v>0</v>
      </c>
      <c r="BJ157" s="17" t="s">
        <v>85</v>
      </c>
      <c r="BK157" s="164">
        <f>ROUND(I157*H157,3)</f>
        <v>0</v>
      </c>
      <c r="BL157" s="17" t="s">
        <v>91</v>
      </c>
      <c r="BM157" s="162" t="s">
        <v>187</v>
      </c>
    </row>
    <row r="158" spans="2:65" s="1" customFormat="1" ht="16.5" customHeight="1">
      <c r="B158" s="151"/>
      <c r="C158" s="152" t="s">
        <v>188</v>
      </c>
      <c r="D158" s="152" t="s">
        <v>155</v>
      </c>
      <c r="E158" s="153" t="s">
        <v>189</v>
      </c>
      <c r="F158" s="154" t="s">
        <v>190</v>
      </c>
      <c r="G158" s="155" t="s">
        <v>162</v>
      </c>
      <c r="H158" s="156">
        <v>110</v>
      </c>
      <c r="I158" s="157"/>
      <c r="J158" s="156">
        <f>ROUND(I158*H158,3)</f>
        <v>0</v>
      </c>
      <c r="K158" s="154" t="s">
        <v>163</v>
      </c>
      <c r="L158" s="32"/>
      <c r="M158" s="158" t="s">
        <v>1</v>
      </c>
      <c r="N158" s="159" t="s">
        <v>42</v>
      </c>
      <c r="O158" s="55"/>
      <c r="P158" s="160">
        <f>O158*H158</f>
        <v>0</v>
      </c>
      <c r="Q158" s="160">
        <v>0</v>
      </c>
      <c r="R158" s="160">
        <f>Q158*H158</f>
        <v>0</v>
      </c>
      <c r="S158" s="160">
        <v>0</v>
      </c>
      <c r="T158" s="161">
        <f>S158*H158</f>
        <v>0</v>
      </c>
      <c r="AR158" s="162" t="s">
        <v>91</v>
      </c>
      <c r="AT158" s="162" t="s">
        <v>155</v>
      </c>
      <c r="AU158" s="162" t="s">
        <v>85</v>
      </c>
      <c r="AY158" s="17" t="s">
        <v>153</v>
      </c>
      <c r="BE158" s="163">
        <f>IF(N158="základná",J158,0)</f>
        <v>0</v>
      </c>
      <c r="BF158" s="163">
        <f>IF(N158="znížená",J158,0)</f>
        <v>0</v>
      </c>
      <c r="BG158" s="163">
        <f>IF(N158="zákl. prenesená",J158,0)</f>
        <v>0</v>
      </c>
      <c r="BH158" s="163">
        <f>IF(N158="zníž. prenesená",J158,0)</f>
        <v>0</v>
      </c>
      <c r="BI158" s="163">
        <f>IF(N158="nulová",J158,0)</f>
        <v>0</v>
      </c>
      <c r="BJ158" s="17" t="s">
        <v>85</v>
      </c>
      <c r="BK158" s="164">
        <f>ROUND(I158*H158,3)</f>
        <v>0</v>
      </c>
      <c r="BL158" s="17" t="s">
        <v>91</v>
      </c>
      <c r="BM158" s="162" t="s">
        <v>191</v>
      </c>
    </row>
    <row r="159" spans="2:65" s="1" customFormat="1" ht="24" customHeight="1">
      <c r="B159" s="151"/>
      <c r="C159" s="152" t="s">
        <v>192</v>
      </c>
      <c r="D159" s="152" t="s">
        <v>155</v>
      </c>
      <c r="E159" s="153" t="s">
        <v>193</v>
      </c>
      <c r="F159" s="154" t="s">
        <v>194</v>
      </c>
      <c r="G159" s="155" t="s">
        <v>195</v>
      </c>
      <c r="H159" s="156">
        <v>187</v>
      </c>
      <c r="I159" s="157"/>
      <c r="J159" s="156">
        <f>ROUND(I159*H159,3)</f>
        <v>0</v>
      </c>
      <c r="K159" s="154" t="s">
        <v>163</v>
      </c>
      <c r="L159" s="32"/>
      <c r="M159" s="158" t="s">
        <v>1</v>
      </c>
      <c r="N159" s="159" t="s">
        <v>42</v>
      </c>
      <c r="O159" s="55"/>
      <c r="P159" s="160">
        <f>O159*H159</f>
        <v>0</v>
      </c>
      <c r="Q159" s="160">
        <v>0</v>
      </c>
      <c r="R159" s="160">
        <f>Q159*H159</f>
        <v>0</v>
      </c>
      <c r="S159" s="160">
        <v>0</v>
      </c>
      <c r="T159" s="161">
        <f>S159*H159</f>
        <v>0</v>
      </c>
      <c r="AR159" s="162" t="s">
        <v>91</v>
      </c>
      <c r="AT159" s="162" t="s">
        <v>155</v>
      </c>
      <c r="AU159" s="162" t="s">
        <v>85</v>
      </c>
      <c r="AY159" s="17" t="s">
        <v>153</v>
      </c>
      <c r="BE159" s="163">
        <f>IF(N159="základná",J159,0)</f>
        <v>0</v>
      </c>
      <c r="BF159" s="163">
        <f>IF(N159="znížená",J159,0)</f>
        <v>0</v>
      </c>
      <c r="BG159" s="163">
        <f>IF(N159="zákl. prenesená",J159,0)</f>
        <v>0</v>
      </c>
      <c r="BH159" s="163">
        <f>IF(N159="zníž. prenesená",J159,0)</f>
        <v>0</v>
      </c>
      <c r="BI159" s="163">
        <f>IF(N159="nulová",J159,0)</f>
        <v>0</v>
      </c>
      <c r="BJ159" s="17" t="s">
        <v>85</v>
      </c>
      <c r="BK159" s="164">
        <f>ROUND(I159*H159,3)</f>
        <v>0</v>
      </c>
      <c r="BL159" s="17" t="s">
        <v>91</v>
      </c>
      <c r="BM159" s="162" t="s">
        <v>196</v>
      </c>
    </row>
    <row r="160" spans="2:65" s="13" customFormat="1" ht="11.25">
      <c r="B160" s="173"/>
      <c r="D160" s="166" t="s">
        <v>165</v>
      </c>
      <c r="E160" s="174" t="s">
        <v>1</v>
      </c>
      <c r="F160" s="175" t="s">
        <v>197</v>
      </c>
      <c r="H160" s="176">
        <v>187</v>
      </c>
      <c r="I160" s="177"/>
      <c r="L160" s="173"/>
      <c r="M160" s="178"/>
      <c r="N160" s="179"/>
      <c r="O160" s="179"/>
      <c r="P160" s="179"/>
      <c r="Q160" s="179"/>
      <c r="R160" s="179"/>
      <c r="S160" s="179"/>
      <c r="T160" s="180"/>
      <c r="AT160" s="174" t="s">
        <v>165</v>
      </c>
      <c r="AU160" s="174" t="s">
        <v>85</v>
      </c>
      <c r="AV160" s="13" t="s">
        <v>85</v>
      </c>
      <c r="AW160" s="13" t="s">
        <v>30</v>
      </c>
      <c r="AX160" s="13" t="s">
        <v>81</v>
      </c>
      <c r="AY160" s="174" t="s">
        <v>153</v>
      </c>
    </row>
    <row r="161" spans="2:65" s="1" customFormat="1" ht="24" customHeight="1">
      <c r="B161" s="151"/>
      <c r="C161" s="152" t="s">
        <v>198</v>
      </c>
      <c r="D161" s="152" t="s">
        <v>155</v>
      </c>
      <c r="E161" s="153" t="s">
        <v>199</v>
      </c>
      <c r="F161" s="154" t="s">
        <v>200</v>
      </c>
      <c r="G161" s="155" t="s">
        <v>162</v>
      </c>
      <c r="H161" s="156">
        <v>33</v>
      </c>
      <c r="I161" s="157"/>
      <c r="J161" s="156">
        <f>ROUND(I161*H161,3)</f>
        <v>0</v>
      </c>
      <c r="K161" s="154" t="s">
        <v>163</v>
      </c>
      <c r="L161" s="32"/>
      <c r="M161" s="158" t="s">
        <v>1</v>
      </c>
      <c r="N161" s="159" t="s">
        <v>42</v>
      </c>
      <c r="O161" s="55"/>
      <c r="P161" s="160">
        <f>O161*H161</f>
        <v>0</v>
      </c>
      <c r="Q161" s="160">
        <v>0</v>
      </c>
      <c r="R161" s="160">
        <f>Q161*H161</f>
        <v>0</v>
      </c>
      <c r="S161" s="160">
        <v>0</v>
      </c>
      <c r="T161" s="161">
        <f>S161*H161</f>
        <v>0</v>
      </c>
      <c r="AR161" s="162" t="s">
        <v>91</v>
      </c>
      <c r="AT161" s="162" t="s">
        <v>155</v>
      </c>
      <c r="AU161" s="162" t="s">
        <v>85</v>
      </c>
      <c r="AY161" s="17" t="s">
        <v>153</v>
      </c>
      <c r="BE161" s="163">
        <f>IF(N161="základná",J161,0)</f>
        <v>0</v>
      </c>
      <c r="BF161" s="163">
        <f>IF(N161="znížená",J161,0)</f>
        <v>0</v>
      </c>
      <c r="BG161" s="163">
        <f>IF(N161="zákl. prenesená",J161,0)</f>
        <v>0</v>
      </c>
      <c r="BH161" s="163">
        <f>IF(N161="zníž. prenesená",J161,0)</f>
        <v>0</v>
      </c>
      <c r="BI161" s="163">
        <f>IF(N161="nulová",J161,0)</f>
        <v>0</v>
      </c>
      <c r="BJ161" s="17" t="s">
        <v>85</v>
      </c>
      <c r="BK161" s="164">
        <f>ROUND(I161*H161,3)</f>
        <v>0</v>
      </c>
      <c r="BL161" s="17" t="s">
        <v>91</v>
      </c>
      <c r="BM161" s="162" t="s">
        <v>201</v>
      </c>
    </row>
    <row r="162" spans="2:65" s="1" customFormat="1" ht="16.5" customHeight="1">
      <c r="B162" s="151"/>
      <c r="C162" s="181" t="s">
        <v>202</v>
      </c>
      <c r="D162" s="181" t="s">
        <v>203</v>
      </c>
      <c r="E162" s="182" t="s">
        <v>204</v>
      </c>
      <c r="F162" s="183" t="s">
        <v>205</v>
      </c>
      <c r="G162" s="184" t="s">
        <v>162</v>
      </c>
      <c r="H162" s="185">
        <v>33</v>
      </c>
      <c r="I162" s="186"/>
      <c r="J162" s="185">
        <f>ROUND(I162*H162,3)</f>
        <v>0</v>
      </c>
      <c r="K162" s="183" t="s">
        <v>1</v>
      </c>
      <c r="L162" s="187"/>
      <c r="M162" s="188" t="s">
        <v>1</v>
      </c>
      <c r="N162" s="189" t="s">
        <v>42</v>
      </c>
      <c r="O162" s="55"/>
      <c r="P162" s="160">
        <f>O162*H162</f>
        <v>0</v>
      </c>
      <c r="Q162" s="160">
        <v>1</v>
      </c>
      <c r="R162" s="160">
        <f>Q162*H162</f>
        <v>33</v>
      </c>
      <c r="S162" s="160">
        <v>0</v>
      </c>
      <c r="T162" s="161">
        <f>S162*H162</f>
        <v>0</v>
      </c>
      <c r="AR162" s="162" t="s">
        <v>184</v>
      </c>
      <c r="AT162" s="162" t="s">
        <v>203</v>
      </c>
      <c r="AU162" s="162" t="s">
        <v>85</v>
      </c>
      <c r="AY162" s="17" t="s">
        <v>153</v>
      </c>
      <c r="BE162" s="163">
        <f>IF(N162="základná",J162,0)</f>
        <v>0</v>
      </c>
      <c r="BF162" s="163">
        <f>IF(N162="znížená",J162,0)</f>
        <v>0</v>
      </c>
      <c r="BG162" s="163">
        <f>IF(N162="zákl. prenesená",J162,0)</f>
        <v>0</v>
      </c>
      <c r="BH162" s="163">
        <f>IF(N162="zníž. prenesená",J162,0)</f>
        <v>0</v>
      </c>
      <c r="BI162" s="163">
        <f>IF(N162="nulová",J162,0)</f>
        <v>0</v>
      </c>
      <c r="BJ162" s="17" t="s">
        <v>85</v>
      </c>
      <c r="BK162" s="164">
        <f>ROUND(I162*H162,3)</f>
        <v>0</v>
      </c>
      <c r="BL162" s="17" t="s">
        <v>91</v>
      </c>
      <c r="BM162" s="162" t="s">
        <v>206</v>
      </c>
    </row>
    <row r="163" spans="2:65" s="11" customFormat="1" ht="22.9" customHeight="1">
      <c r="B163" s="138"/>
      <c r="D163" s="139" t="s">
        <v>75</v>
      </c>
      <c r="E163" s="149" t="s">
        <v>85</v>
      </c>
      <c r="F163" s="149" t="s">
        <v>207</v>
      </c>
      <c r="I163" s="141"/>
      <c r="J163" s="150">
        <f>BK163</f>
        <v>0</v>
      </c>
      <c r="L163" s="138"/>
      <c r="M163" s="143"/>
      <c r="N163" s="144"/>
      <c r="O163" s="144"/>
      <c r="P163" s="145">
        <f>SUM(P164:P212)</f>
        <v>0</v>
      </c>
      <c r="Q163" s="144"/>
      <c r="R163" s="145">
        <f>SUM(R164:R212)</f>
        <v>225.77377711</v>
      </c>
      <c r="S163" s="144"/>
      <c r="T163" s="146">
        <f>SUM(T164:T212)</f>
        <v>0</v>
      </c>
      <c r="AR163" s="139" t="s">
        <v>81</v>
      </c>
      <c r="AT163" s="147" t="s">
        <v>75</v>
      </c>
      <c r="AU163" s="147" t="s">
        <v>81</v>
      </c>
      <c r="AY163" s="139" t="s">
        <v>153</v>
      </c>
      <c r="BK163" s="148">
        <f>SUM(BK164:BK212)</f>
        <v>0</v>
      </c>
    </row>
    <row r="164" spans="2:65" s="1" customFormat="1" ht="24" customHeight="1">
      <c r="B164" s="151"/>
      <c r="C164" s="152" t="s">
        <v>208</v>
      </c>
      <c r="D164" s="152" t="s">
        <v>155</v>
      </c>
      <c r="E164" s="153" t="s">
        <v>209</v>
      </c>
      <c r="F164" s="154" t="s">
        <v>210</v>
      </c>
      <c r="G164" s="155" t="s">
        <v>158</v>
      </c>
      <c r="H164" s="156">
        <v>190</v>
      </c>
      <c r="I164" s="157"/>
      <c r="J164" s="156">
        <f>ROUND(I164*H164,3)</f>
        <v>0</v>
      </c>
      <c r="K164" s="154" t="s">
        <v>163</v>
      </c>
      <c r="L164" s="32"/>
      <c r="M164" s="158" t="s">
        <v>1</v>
      </c>
      <c r="N164" s="159" t="s">
        <v>42</v>
      </c>
      <c r="O164" s="55"/>
      <c r="P164" s="160">
        <f>O164*H164</f>
        <v>0</v>
      </c>
      <c r="Q164" s="160">
        <v>0</v>
      </c>
      <c r="R164" s="160">
        <f>Q164*H164</f>
        <v>0</v>
      </c>
      <c r="S164" s="160">
        <v>0</v>
      </c>
      <c r="T164" s="161">
        <f>S164*H164</f>
        <v>0</v>
      </c>
      <c r="AR164" s="162" t="s">
        <v>91</v>
      </c>
      <c r="AT164" s="162" t="s">
        <v>155</v>
      </c>
      <c r="AU164" s="162" t="s">
        <v>85</v>
      </c>
      <c r="AY164" s="17" t="s">
        <v>153</v>
      </c>
      <c r="BE164" s="163">
        <f>IF(N164="základná",J164,0)</f>
        <v>0</v>
      </c>
      <c r="BF164" s="163">
        <f>IF(N164="znížená",J164,0)</f>
        <v>0</v>
      </c>
      <c r="BG164" s="163">
        <f>IF(N164="zákl. prenesená",J164,0)</f>
        <v>0</v>
      </c>
      <c r="BH164" s="163">
        <f>IF(N164="zníž. prenesená",J164,0)</f>
        <v>0</v>
      </c>
      <c r="BI164" s="163">
        <f>IF(N164="nulová",J164,0)</f>
        <v>0</v>
      </c>
      <c r="BJ164" s="17" t="s">
        <v>85</v>
      </c>
      <c r="BK164" s="164">
        <f>ROUND(I164*H164,3)</f>
        <v>0</v>
      </c>
      <c r="BL164" s="17" t="s">
        <v>91</v>
      </c>
      <c r="BM164" s="162" t="s">
        <v>211</v>
      </c>
    </row>
    <row r="165" spans="2:65" s="1" customFormat="1" ht="24" customHeight="1">
      <c r="B165" s="151"/>
      <c r="C165" s="152" t="s">
        <v>212</v>
      </c>
      <c r="D165" s="152" t="s">
        <v>155</v>
      </c>
      <c r="E165" s="153" t="s">
        <v>213</v>
      </c>
      <c r="F165" s="154" t="s">
        <v>214</v>
      </c>
      <c r="G165" s="155" t="s">
        <v>162</v>
      </c>
      <c r="H165" s="156">
        <v>38</v>
      </c>
      <c r="I165" s="157"/>
      <c r="J165" s="156">
        <f>ROUND(I165*H165,3)</f>
        <v>0</v>
      </c>
      <c r="K165" s="154" t="s">
        <v>1</v>
      </c>
      <c r="L165" s="32"/>
      <c r="M165" s="158" t="s">
        <v>1</v>
      </c>
      <c r="N165" s="159" t="s">
        <v>42</v>
      </c>
      <c r="O165" s="55"/>
      <c r="P165" s="160">
        <f>O165*H165</f>
        <v>0</v>
      </c>
      <c r="Q165" s="160">
        <v>2.0699999999999998</v>
      </c>
      <c r="R165" s="160">
        <f>Q165*H165</f>
        <v>78.66</v>
      </c>
      <c r="S165" s="160">
        <v>0</v>
      </c>
      <c r="T165" s="161">
        <f>S165*H165</f>
        <v>0</v>
      </c>
      <c r="AR165" s="162" t="s">
        <v>91</v>
      </c>
      <c r="AT165" s="162" t="s">
        <v>155</v>
      </c>
      <c r="AU165" s="162" t="s">
        <v>85</v>
      </c>
      <c r="AY165" s="17" t="s">
        <v>153</v>
      </c>
      <c r="BE165" s="163">
        <f>IF(N165="základná",J165,0)</f>
        <v>0</v>
      </c>
      <c r="BF165" s="163">
        <f>IF(N165="znížená",J165,0)</f>
        <v>0</v>
      </c>
      <c r="BG165" s="163">
        <f>IF(N165="zákl. prenesená",J165,0)</f>
        <v>0</v>
      </c>
      <c r="BH165" s="163">
        <f>IF(N165="zníž. prenesená",J165,0)</f>
        <v>0</v>
      </c>
      <c r="BI165" s="163">
        <f>IF(N165="nulová",J165,0)</f>
        <v>0</v>
      </c>
      <c r="BJ165" s="17" t="s">
        <v>85</v>
      </c>
      <c r="BK165" s="164">
        <f>ROUND(I165*H165,3)</f>
        <v>0</v>
      </c>
      <c r="BL165" s="17" t="s">
        <v>91</v>
      </c>
      <c r="BM165" s="162" t="s">
        <v>215</v>
      </c>
    </row>
    <row r="166" spans="2:65" s="12" customFormat="1" ht="11.25">
      <c r="B166" s="165"/>
      <c r="D166" s="166" t="s">
        <v>165</v>
      </c>
      <c r="E166" s="167" t="s">
        <v>1</v>
      </c>
      <c r="F166" s="168" t="s">
        <v>216</v>
      </c>
      <c r="H166" s="167" t="s">
        <v>1</v>
      </c>
      <c r="I166" s="169"/>
      <c r="L166" s="165"/>
      <c r="M166" s="170"/>
      <c r="N166" s="171"/>
      <c r="O166" s="171"/>
      <c r="P166" s="171"/>
      <c r="Q166" s="171"/>
      <c r="R166" s="171"/>
      <c r="S166" s="171"/>
      <c r="T166" s="172"/>
      <c r="AT166" s="167" t="s">
        <v>165</v>
      </c>
      <c r="AU166" s="167" t="s">
        <v>85</v>
      </c>
      <c r="AV166" s="12" t="s">
        <v>81</v>
      </c>
      <c r="AW166" s="12" t="s">
        <v>30</v>
      </c>
      <c r="AX166" s="12" t="s">
        <v>76</v>
      </c>
      <c r="AY166" s="167" t="s">
        <v>153</v>
      </c>
    </row>
    <row r="167" spans="2:65" s="12" customFormat="1" ht="11.25">
      <c r="B167" s="165"/>
      <c r="D167" s="166" t="s">
        <v>165</v>
      </c>
      <c r="E167" s="167" t="s">
        <v>1</v>
      </c>
      <c r="F167" s="168" t="s">
        <v>217</v>
      </c>
      <c r="H167" s="167" t="s">
        <v>1</v>
      </c>
      <c r="I167" s="169"/>
      <c r="L167" s="165"/>
      <c r="M167" s="170"/>
      <c r="N167" s="171"/>
      <c r="O167" s="171"/>
      <c r="P167" s="171"/>
      <c r="Q167" s="171"/>
      <c r="R167" s="171"/>
      <c r="S167" s="171"/>
      <c r="T167" s="172"/>
      <c r="AT167" s="167" t="s">
        <v>165</v>
      </c>
      <c r="AU167" s="167" t="s">
        <v>85</v>
      </c>
      <c r="AV167" s="12" t="s">
        <v>81</v>
      </c>
      <c r="AW167" s="12" t="s">
        <v>30</v>
      </c>
      <c r="AX167" s="12" t="s">
        <v>76</v>
      </c>
      <c r="AY167" s="167" t="s">
        <v>153</v>
      </c>
    </row>
    <row r="168" spans="2:65" s="12" customFormat="1" ht="11.25">
      <c r="B168" s="165"/>
      <c r="D168" s="166" t="s">
        <v>165</v>
      </c>
      <c r="E168" s="167" t="s">
        <v>1</v>
      </c>
      <c r="F168" s="168" t="s">
        <v>218</v>
      </c>
      <c r="H168" s="167" t="s">
        <v>1</v>
      </c>
      <c r="I168" s="169"/>
      <c r="L168" s="165"/>
      <c r="M168" s="170"/>
      <c r="N168" s="171"/>
      <c r="O168" s="171"/>
      <c r="P168" s="171"/>
      <c r="Q168" s="171"/>
      <c r="R168" s="171"/>
      <c r="S168" s="171"/>
      <c r="T168" s="172"/>
      <c r="AT168" s="167" t="s">
        <v>165</v>
      </c>
      <c r="AU168" s="167" t="s">
        <v>85</v>
      </c>
      <c r="AV168" s="12" t="s">
        <v>81</v>
      </c>
      <c r="AW168" s="12" t="s">
        <v>30</v>
      </c>
      <c r="AX168" s="12" t="s">
        <v>76</v>
      </c>
      <c r="AY168" s="167" t="s">
        <v>153</v>
      </c>
    </row>
    <row r="169" spans="2:65" s="12" customFormat="1" ht="11.25">
      <c r="B169" s="165"/>
      <c r="D169" s="166" t="s">
        <v>165</v>
      </c>
      <c r="E169" s="167" t="s">
        <v>1</v>
      </c>
      <c r="F169" s="168" t="s">
        <v>219</v>
      </c>
      <c r="H169" s="167" t="s">
        <v>1</v>
      </c>
      <c r="I169" s="169"/>
      <c r="L169" s="165"/>
      <c r="M169" s="170"/>
      <c r="N169" s="171"/>
      <c r="O169" s="171"/>
      <c r="P169" s="171"/>
      <c r="Q169" s="171"/>
      <c r="R169" s="171"/>
      <c r="S169" s="171"/>
      <c r="T169" s="172"/>
      <c r="AT169" s="167" t="s">
        <v>165</v>
      </c>
      <c r="AU169" s="167" t="s">
        <v>85</v>
      </c>
      <c r="AV169" s="12" t="s">
        <v>81</v>
      </c>
      <c r="AW169" s="12" t="s">
        <v>30</v>
      </c>
      <c r="AX169" s="12" t="s">
        <v>76</v>
      </c>
      <c r="AY169" s="167" t="s">
        <v>153</v>
      </c>
    </row>
    <row r="170" spans="2:65" s="12" customFormat="1" ht="11.25">
      <c r="B170" s="165"/>
      <c r="D170" s="166" t="s">
        <v>165</v>
      </c>
      <c r="E170" s="167" t="s">
        <v>1</v>
      </c>
      <c r="F170" s="168" t="s">
        <v>220</v>
      </c>
      <c r="H170" s="167" t="s">
        <v>1</v>
      </c>
      <c r="I170" s="169"/>
      <c r="L170" s="165"/>
      <c r="M170" s="170"/>
      <c r="N170" s="171"/>
      <c r="O170" s="171"/>
      <c r="P170" s="171"/>
      <c r="Q170" s="171"/>
      <c r="R170" s="171"/>
      <c r="S170" s="171"/>
      <c r="T170" s="172"/>
      <c r="AT170" s="167" t="s">
        <v>165</v>
      </c>
      <c r="AU170" s="167" t="s">
        <v>85</v>
      </c>
      <c r="AV170" s="12" t="s">
        <v>81</v>
      </c>
      <c r="AW170" s="12" t="s">
        <v>30</v>
      </c>
      <c r="AX170" s="12" t="s">
        <v>76</v>
      </c>
      <c r="AY170" s="167" t="s">
        <v>153</v>
      </c>
    </row>
    <row r="171" spans="2:65" s="12" customFormat="1" ht="11.25">
      <c r="B171" s="165"/>
      <c r="D171" s="166" t="s">
        <v>165</v>
      </c>
      <c r="E171" s="167" t="s">
        <v>1</v>
      </c>
      <c r="F171" s="168" t="s">
        <v>221</v>
      </c>
      <c r="H171" s="167" t="s">
        <v>1</v>
      </c>
      <c r="I171" s="169"/>
      <c r="L171" s="165"/>
      <c r="M171" s="170"/>
      <c r="N171" s="171"/>
      <c r="O171" s="171"/>
      <c r="P171" s="171"/>
      <c r="Q171" s="171"/>
      <c r="R171" s="171"/>
      <c r="S171" s="171"/>
      <c r="T171" s="172"/>
      <c r="AT171" s="167" t="s">
        <v>165</v>
      </c>
      <c r="AU171" s="167" t="s">
        <v>85</v>
      </c>
      <c r="AV171" s="12" t="s">
        <v>81</v>
      </c>
      <c r="AW171" s="12" t="s">
        <v>30</v>
      </c>
      <c r="AX171" s="12" t="s">
        <v>76</v>
      </c>
      <c r="AY171" s="167" t="s">
        <v>153</v>
      </c>
    </row>
    <row r="172" spans="2:65" s="13" customFormat="1" ht="11.25">
      <c r="B172" s="173"/>
      <c r="D172" s="166" t="s">
        <v>165</v>
      </c>
      <c r="E172" s="174" t="s">
        <v>1</v>
      </c>
      <c r="F172" s="175" t="s">
        <v>222</v>
      </c>
      <c r="H172" s="176">
        <v>38</v>
      </c>
      <c r="I172" s="177"/>
      <c r="L172" s="173"/>
      <c r="M172" s="178"/>
      <c r="N172" s="179"/>
      <c r="O172" s="179"/>
      <c r="P172" s="179"/>
      <c r="Q172" s="179"/>
      <c r="R172" s="179"/>
      <c r="S172" s="179"/>
      <c r="T172" s="180"/>
      <c r="AT172" s="174" t="s">
        <v>165</v>
      </c>
      <c r="AU172" s="174" t="s">
        <v>85</v>
      </c>
      <c r="AV172" s="13" t="s">
        <v>85</v>
      </c>
      <c r="AW172" s="13" t="s">
        <v>30</v>
      </c>
      <c r="AX172" s="13" t="s">
        <v>81</v>
      </c>
      <c r="AY172" s="174" t="s">
        <v>153</v>
      </c>
    </row>
    <row r="173" spans="2:65" s="1" customFormat="1" ht="24" customHeight="1">
      <c r="B173" s="151"/>
      <c r="C173" s="152" t="s">
        <v>223</v>
      </c>
      <c r="D173" s="152" t="s">
        <v>155</v>
      </c>
      <c r="E173" s="153" t="s">
        <v>224</v>
      </c>
      <c r="F173" s="154" t="s">
        <v>225</v>
      </c>
      <c r="G173" s="155" t="s">
        <v>162</v>
      </c>
      <c r="H173" s="156">
        <v>27.6</v>
      </c>
      <c r="I173" s="157"/>
      <c r="J173" s="156">
        <f>ROUND(I173*H173,3)</f>
        <v>0</v>
      </c>
      <c r="K173" s="154" t="s">
        <v>163</v>
      </c>
      <c r="L173" s="32"/>
      <c r="M173" s="158" t="s">
        <v>1</v>
      </c>
      <c r="N173" s="159" t="s">
        <v>42</v>
      </c>
      <c r="O173" s="55"/>
      <c r="P173" s="160">
        <f>O173*H173</f>
        <v>0</v>
      </c>
      <c r="Q173" s="160">
        <v>2.2151299999999998</v>
      </c>
      <c r="R173" s="160">
        <f>Q173*H173</f>
        <v>61.137588000000001</v>
      </c>
      <c r="S173" s="160">
        <v>0</v>
      </c>
      <c r="T173" s="161">
        <f>S173*H173</f>
        <v>0</v>
      </c>
      <c r="AR173" s="162" t="s">
        <v>91</v>
      </c>
      <c r="AT173" s="162" t="s">
        <v>155</v>
      </c>
      <c r="AU173" s="162" t="s">
        <v>85</v>
      </c>
      <c r="AY173" s="17" t="s">
        <v>153</v>
      </c>
      <c r="BE173" s="163">
        <f>IF(N173="základná",J173,0)</f>
        <v>0</v>
      </c>
      <c r="BF173" s="163">
        <f>IF(N173="znížená",J173,0)</f>
        <v>0</v>
      </c>
      <c r="BG173" s="163">
        <f>IF(N173="zákl. prenesená",J173,0)</f>
        <v>0</v>
      </c>
      <c r="BH173" s="163">
        <f>IF(N173="zníž. prenesená",J173,0)</f>
        <v>0</v>
      </c>
      <c r="BI173" s="163">
        <f>IF(N173="nulová",J173,0)</f>
        <v>0</v>
      </c>
      <c r="BJ173" s="17" t="s">
        <v>85</v>
      </c>
      <c r="BK173" s="164">
        <f>ROUND(I173*H173,3)</f>
        <v>0</v>
      </c>
      <c r="BL173" s="17" t="s">
        <v>91</v>
      </c>
      <c r="BM173" s="162" t="s">
        <v>226</v>
      </c>
    </row>
    <row r="174" spans="2:65" s="12" customFormat="1" ht="11.25">
      <c r="B174" s="165"/>
      <c r="D174" s="166" t="s">
        <v>165</v>
      </c>
      <c r="E174" s="167" t="s">
        <v>1</v>
      </c>
      <c r="F174" s="168" t="s">
        <v>227</v>
      </c>
      <c r="H174" s="167" t="s">
        <v>1</v>
      </c>
      <c r="I174" s="169"/>
      <c r="L174" s="165"/>
      <c r="M174" s="170"/>
      <c r="N174" s="171"/>
      <c r="O174" s="171"/>
      <c r="P174" s="171"/>
      <c r="Q174" s="171"/>
      <c r="R174" s="171"/>
      <c r="S174" s="171"/>
      <c r="T174" s="172"/>
      <c r="AT174" s="167" t="s">
        <v>165</v>
      </c>
      <c r="AU174" s="167" t="s">
        <v>85</v>
      </c>
      <c r="AV174" s="12" t="s">
        <v>81</v>
      </c>
      <c r="AW174" s="12" t="s">
        <v>30</v>
      </c>
      <c r="AX174" s="12" t="s">
        <v>76</v>
      </c>
      <c r="AY174" s="167" t="s">
        <v>153</v>
      </c>
    </row>
    <row r="175" spans="2:65" s="13" customFormat="1" ht="11.25">
      <c r="B175" s="173"/>
      <c r="D175" s="166" t="s">
        <v>165</v>
      </c>
      <c r="E175" s="174" t="s">
        <v>1</v>
      </c>
      <c r="F175" s="175" t="s">
        <v>228</v>
      </c>
      <c r="H175" s="176">
        <v>27.6</v>
      </c>
      <c r="I175" s="177"/>
      <c r="L175" s="173"/>
      <c r="M175" s="178"/>
      <c r="N175" s="179"/>
      <c r="O175" s="179"/>
      <c r="P175" s="179"/>
      <c r="Q175" s="179"/>
      <c r="R175" s="179"/>
      <c r="S175" s="179"/>
      <c r="T175" s="180"/>
      <c r="AT175" s="174" t="s">
        <v>165</v>
      </c>
      <c r="AU175" s="174" t="s">
        <v>85</v>
      </c>
      <c r="AV175" s="13" t="s">
        <v>85</v>
      </c>
      <c r="AW175" s="13" t="s">
        <v>30</v>
      </c>
      <c r="AX175" s="13" t="s">
        <v>81</v>
      </c>
      <c r="AY175" s="174" t="s">
        <v>153</v>
      </c>
    </row>
    <row r="176" spans="2:65" s="1" customFormat="1" ht="24" customHeight="1">
      <c r="B176" s="151"/>
      <c r="C176" s="152" t="s">
        <v>229</v>
      </c>
      <c r="D176" s="152" t="s">
        <v>155</v>
      </c>
      <c r="E176" s="153" t="s">
        <v>230</v>
      </c>
      <c r="F176" s="154" t="s">
        <v>231</v>
      </c>
      <c r="G176" s="155" t="s">
        <v>158</v>
      </c>
      <c r="H176" s="156">
        <v>6.8719999999999999</v>
      </c>
      <c r="I176" s="157"/>
      <c r="J176" s="156">
        <f>ROUND(I176*H176,3)</f>
        <v>0</v>
      </c>
      <c r="K176" s="154" t="s">
        <v>163</v>
      </c>
      <c r="L176" s="32"/>
      <c r="M176" s="158" t="s">
        <v>1</v>
      </c>
      <c r="N176" s="159" t="s">
        <v>42</v>
      </c>
      <c r="O176" s="55"/>
      <c r="P176" s="160">
        <f>O176*H176</f>
        <v>0</v>
      </c>
      <c r="Q176" s="160">
        <v>4.0699999999999998E-3</v>
      </c>
      <c r="R176" s="160">
        <f>Q176*H176</f>
        <v>2.7969039999999997E-2</v>
      </c>
      <c r="S176" s="160">
        <v>0</v>
      </c>
      <c r="T176" s="161">
        <f>S176*H176</f>
        <v>0</v>
      </c>
      <c r="AR176" s="162" t="s">
        <v>91</v>
      </c>
      <c r="AT176" s="162" t="s">
        <v>155</v>
      </c>
      <c r="AU176" s="162" t="s">
        <v>85</v>
      </c>
      <c r="AY176" s="17" t="s">
        <v>153</v>
      </c>
      <c r="BE176" s="163">
        <f>IF(N176="základná",J176,0)</f>
        <v>0</v>
      </c>
      <c r="BF176" s="163">
        <f>IF(N176="znížená",J176,0)</f>
        <v>0</v>
      </c>
      <c r="BG176" s="163">
        <f>IF(N176="zákl. prenesená",J176,0)</f>
        <v>0</v>
      </c>
      <c r="BH176" s="163">
        <f>IF(N176="zníž. prenesená",J176,0)</f>
        <v>0</v>
      </c>
      <c r="BI176" s="163">
        <f>IF(N176="nulová",J176,0)</f>
        <v>0</v>
      </c>
      <c r="BJ176" s="17" t="s">
        <v>85</v>
      </c>
      <c r="BK176" s="164">
        <f>ROUND(I176*H176,3)</f>
        <v>0</v>
      </c>
      <c r="BL176" s="17" t="s">
        <v>91</v>
      </c>
      <c r="BM176" s="162" t="s">
        <v>232</v>
      </c>
    </row>
    <row r="177" spans="2:65" s="13" customFormat="1" ht="11.25">
      <c r="B177" s="173"/>
      <c r="D177" s="166" t="s">
        <v>165</v>
      </c>
      <c r="E177" s="174" t="s">
        <v>1</v>
      </c>
      <c r="F177" s="175" t="s">
        <v>233</v>
      </c>
      <c r="H177" s="176">
        <v>6.8719999999999999</v>
      </c>
      <c r="I177" s="177"/>
      <c r="L177" s="173"/>
      <c r="M177" s="178"/>
      <c r="N177" s="179"/>
      <c r="O177" s="179"/>
      <c r="P177" s="179"/>
      <c r="Q177" s="179"/>
      <c r="R177" s="179"/>
      <c r="S177" s="179"/>
      <c r="T177" s="180"/>
      <c r="AT177" s="174" t="s">
        <v>165</v>
      </c>
      <c r="AU177" s="174" t="s">
        <v>85</v>
      </c>
      <c r="AV177" s="13" t="s">
        <v>85</v>
      </c>
      <c r="AW177" s="13" t="s">
        <v>30</v>
      </c>
      <c r="AX177" s="13" t="s">
        <v>81</v>
      </c>
      <c r="AY177" s="174" t="s">
        <v>153</v>
      </c>
    </row>
    <row r="178" spans="2:65" s="1" customFormat="1" ht="24" customHeight="1">
      <c r="B178" s="151"/>
      <c r="C178" s="152" t="s">
        <v>234</v>
      </c>
      <c r="D178" s="152" t="s">
        <v>155</v>
      </c>
      <c r="E178" s="153" t="s">
        <v>235</v>
      </c>
      <c r="F178" s="154" t="s">
        <v>236</v>
      </c>
      <c r="G178" s="155" t="s">
        <v>158</v>
      </c>
      <c r="H178" s="156">
        <v>6.8719999999999999</v>
      </c>
      <c r="I178" s="157"/>
      <c r="J178" s="156">
        <f>ROUND(I178*H178,3)</f>
        <v>0</v>
      </c>
      <c r="K178" s="154" t="s">
        <v>163</v>
      </c>
      <c r="L178" s="32"/>
      <c r="M178" s="158" t="s">
        <v>1</v>
      </c>
      <c r="N178" s="159" t="s">
        <v>42</v>
      </c>
      <c r="O178" s="55"/>
      <c r="P178" s="160">
        <f>O178*H178</f>
        <v>0</v>
      </c>
      <c r="Q178" s="160">
        <v>0</v>
      </c>
      <c r="R178" s="160">
        <f>Q178*H178</f>
        <v>0</v>
      </c>
      <c r="S178" s="160">
        <v>0</v>
      </c>
      <c r="T178" s="161">
        <f>S178*H178</f>
        <v>0</v>
      </c>
      <c r="AR178" s="162" t="s">
        <v>91</v>
      </c>
      <c r="AT178" s="162" t="s">
        <v>155</v>
      </c>
      <c r="AU178" s="162" t="s">
        <v>85</v>
      </c>
      <c r="AY178" s="17" t="s">
        <v>153</v>
      </c>
      <c r="BE178" s="163">
        <f>IF(N178="základná",J178,0)</f>
        <v>0</v>
      </c>
      <c r="BF178" s="163">
        <f>IF(N178="znížená",J178,0)</f>
        <v>0</v>
      </c>
      <c r="BG178" s="163">
        <f>IF(N178="zákl. prenesená",J178,0)</f>
        <v>0</v>
      </c>
      <c r="BH178" s="163">
        <f>IF(N178="zníž. prenesená",J178,0)</f>
        <v>0</v>
      </c>
      <c r="BI178" s="163">
        <f>IF(N178="nulová",J178,0)</f>
        <v>0</v>
      </c>
      <c r="BJ178" s="17" t="s">
        <v>85</v>
      </c>
      <c r="BK178" s="164">
        <f>ROUND(I178*H178,3)</f>
        <v>0</v>
      </c>
      <c r="BL178" s="17" t="s">
        <v>91</v>
      </c>
      <c r="BM178" s="162" t="s">
        <v>237</v>
      </c>
    </row>
    <row r="179" spans="2:65" s="1" customFormat="1" ht="16.5" customHeight="1">
      <c r="B179" s="151"/>
      <c r="C179" s="152" t="s">
        <v>238</v>
      </c>
      <c r="D179" s="152" t="s">
        <v>155</v>
      </c>
      <c r="E179" s="153" t="s">
        <v>239</v>
      </c>
      <c r="F179" s="154" t="s">
        <v>240</v>
      </c>
      <c r="G179" s="155" t="s">
        <v>195</v>
      </c>
      <c r="H179" s="156">
        <v>1.2999999999999999E-2</v>
      </c>
      <c r="I179" s="157"/>
      <c r="J179" s="156">
        <f>ROUND(I179*H179,3)</f>
        <v>0</v>
      </c>
      <c r="K179" s="154" t="s">
        <v>163</v>
      </c>
      <c r="L179" s="32"/>
      <c r="M179" s="158" t="s">
        <v>1</v>
      </c>
      <c r="N179" s="159" t="s">
        <v>42</v>
      </c>
      <c r="O179" s="55"/>
      <c r="P179" s="160">
        <f>O179*H179</f>
        <v>0</v>
      </c>
      <c r="Q179" s="160">
        <v>1.01895</v>
      </c>
      <c r="R179" s="160">
        <f>Q179*H179</f>
        <v>1.324635E-2</v>
      </c>
      <c r="S179" s="160">
        <v>0</v>
      </c>
      <c r="T179" s="161">
        <f>S179*H179</f>
        <v>0</v>
      </c>
      <c r="AR179" s="162" t="s">
        <v>91</v>
      </c>
      <c r="AT179" s="162" t="s">
        <v>155</v>
      </c>
      <c r="AU179" s="162" t="s">
        <v>85</v>
      </c>
      <c r="AY179" s="17" t="s">
        <v>153</v>
      </c>
      <c r="BE179" s="163">
        <f>IF(N179="základná",J179,0)</f>
        <v>0</v>
      </c>
      <c r="BF179" s="163">
        <f>IF(N179="znížená",J179,0)</f>
        <v>0</v>
      </c>
      <c r="BG179" s="163">
        <f>IF(N179="zákl. prenesená",J179,0)</f>
        <v>0</v>
      </c>
      <c r="BH179" s="163">
        <f>IF(N179="zníž. prenesená",J179,0)</f>
        <v>0</v>
      </c>
      <c r="BI179" s="163">
        <f>IF(N179="nulová",J179,0)</f>
        <v>0</v>
      </c>
      <c r="BJ179" s="17" t="s">
        <v>85</v>
      </c>
      <c r="BK179" s="164">
        <f>ROUND(I179*H179,3)</f>
        <v>0</v>
      </c>
      <c r="BL179" s="17" t="s">
        <v>91</v>
      </c>
      <c r="BM179" s="162" t="s">
        <v>241</v>
      </c>
    </row>
    <row r="180" spans="2:65" s="12" customFormat="1" ht="11.25">
      <c r="B180" s="165"/>
      <c r="D180" s="166" t="s">
        <v>165</v>
      </c>
      <c r="E180" s="167" t="s">
        <v>1</v>
      </c>
      <c r="F180" s="168" t="s">
        <v>242</v>
      </c>
      <c r="H180" s="167" t="s">
        <v>1</v>
      </c>
      <c r="I180" s="169"/>
      <c r="L180" s="165"/>
      <c r="M180" s="170"/>
      <c r="N180" s="171"/>
      <c r="O180" s="171"/>
      <c r="P180" s="171"/>
      <c r="Q180" s="171"/>
      <c r="R180" s="171"/>
      <c r="S180" s="171"/>
      <c r="T180" s="172"/>
      <c r="AT180" s="167" t="s">
        <v>165</v>
      </c>
      <c r="AU180" s="167" t="s">
        <v>85</v>
      </c>
      <c r="AV180" s="12" t="s">
        <v>81</v>
      </c>
      <c r="AW180" s="12" t="s">
        <v>30</v>
      </c>
      <c r="AX180" s="12" t="s">
        <v>76</v>
      </c>
      <c r="AY180" s="167" t="s">
        <v>153</v>
      </c>
    </row>
    <row r="181" spans="2:65" s="13" customFormat="1" ht="11.25">
      <c r="B181" s="173"/>
      <c r="D181" s="166" t="s">
        <v>165</v>
      </c>
      <c r="E181" s="174" t="s">
        <v>1</v>
      </c>
      <c r="F181" s="175" t="s">
        <v>243</v>
      </c>
      <c r="H181" s="176">
        <v>1.2999999999999999E-2</v>
      </c>
      <c r="I181" s="177"/>
      <c r="L181" s="173"/>
      <c r="M181" s="178"/>
      <c r="N181" s="179"/>
      <c r="O181" s="179"/>
      <c r="P181" s="179"/>
      <c r="Q181" s="179"/>
      <c r="R181" s="179"/>
      <c r="S181" s="179"/>
      <c r="T181" s="180"/>
      <c r="AT181" s="174" t="s">
        <v>165</v>
      </c>
      <c r="AU181" s="174" t="s">
        <v>85</v>
      </c>
      <c r="AV181" s="13" t="s">
        <v>85</v>
      </c>
      <c r="AW181" s="13" t="s">
        <v>30</v>
      </c>
      <c r="AX181" s="13" t="s">
        <v>81</v>
      </c>
      <c r="AY181" s="174" t="s">
        <v>153</v>
      </c>
    </row>
    <row r="182" spans="2:65" s="1" customFormat="1" ht="16.5" customHeight="1">
      <c r="B182" s="151"/>
      <c r="C182" s="152" t="s">
        <v>244</v>
      </c>
      <c r="D182" s="152" t="s">
        <v>155</v>
      </c>
      <c r="E182" s="153" t="s">
        <v>245</v>
      </c>
      <c r="F182" s="154" t="s">
        <v>246</v>
      </c>
      <c r="G182" s="155" t="s">
        <v>195</v>
      </c>
      <c r="H182" s="156">
        <v>1.3340000000000001</v>
      </c>
      <c r="I182" s="157"/>
      <c r="J182" s="156">
        <f>ROUND(I182*H182,3)</f>
        <v>0</v>
      </c>
      <c r="K182" s="154" t="s">
        <v>163</v>
      </c>
      <c r="L182" s="32"/>
      <c r="M182" s="158" t="s">
        <v>1</v>
      </c>
      <c r="N182" s="159" t="s">
        <v>42</v>
      </c>
      <c r="O182" s="55"/>
      <c r="P182" s="160">
        <f>O182*H182</f>
        <v>0</v>
      </c>
      <c r="Q182" s="160">
        <v>1.20296</v>
      </c>
      <c r="R182" s="160">
        <f>Q182*H182</f>
        <v>1.6047486400000002</v>
      </c>
      <c r="S182" s="160">
        <v>0</v>
      </c>
      <c r="T182" s="161">
        <f>S182*H182</f>
        <v>0</v>
      </c>
      <c r="AR182" s="162" t="s">
        <v>91</v>
      </c>
      <c r="AT182" s="162" t="s">
        <v>155</v>
      </c>
      <c r="AU182" s="162" t="s">
        <v>85</v>
      </c>
      <c r="AY182" s="17" t="s">
        <v>153</v>
      </c>
      <c r="BE182" s="163">
        <f>IF(N182="základná",J182,0)</f>
        <v>0</v>
      </c>
      <c r="BF182" s="163">
        <f>IF(N182="znížená",J182,0)</f>
        <v>0</v>
      </c>
      <c r="BG182" s="163">
        <f>IF(N182="zákl. prenesená",J182,0)</f>
        <v>0</v>
      </c>
      <c r="BH182" s="163">
        <f>IF(N182="zníž. prenesená",J182,0)</f>
        <v>0</v>
      </c>
      <c r="BI182" s="163">
        <f>IF(N182="nulová",J182,0)</f>
        <v>0</v>
      </c>
      <c r="BJ182" s="17" t="s">
        <v>85</v>
      </c>
      <c r="BK182" s="164">
        <f>ROUND(I182*H182,3)</f>
        <v>0</v>
      </c>
      <c r="BL182" s="17" t="s">
        <v>91</v>
      </c>
      <c r="BM182" s="162" t="s">
        <v>247</v>
      </c>
    </row>
    <row r="183" spans="2:65" s="12" customFormat="1" ht="11.25">
      <c r="B183" s="165"/>
      <c r="D183" s="166" t="s">
        <v>165</v>
      </c>
      <c r="E183" s="167" t="s">
        <v>1</v>
      </c>
      <c r="F183" s="168" t="s">
        <v>242</v>
      </c>
      <c r="H183" s="167" t="s">
        <v>1</v>
      </c>
      <c r="I183" s="169"/>
      <c r="L183" s="165"/>
      <c r="M183" s="170"/>
      <c r="N183" s="171"/>
      <c r="O183" s="171"/>
      <c r="P183" s="171"/>
      <c r="Q183" s="171"/>
      <c r="R183" s="171"/>
      <c r="S183" s="171"/>
      <c r="T183" s="172"/>
      <c r="AT183" s="167" t="s">
        <v>165</v>
      </c>
      <c r="AU183" s="167" t="s">
        <v>85</v>
      </c>
      <c r="AV183" s="12" t="s">
        <v>81</v>
      </c>
      <c r="AW183" s="12" t="s">
        <v>30</v>
      </c>
      <c r="AX183" s="12" t="s">
        <v>76</v>
      </c>
      <c r="AY183" s="167" t="s">
        <v>153</v>
      </c>
    </row>
    <row r="184" spans="2:65" s="13" customFormat="1" ht="11.25">
      <c r="B184" s="173"/>
      <c r="D184" s="166" t="s">
        <v>165</v>
      </c>
      <c r="E184" s="174" t="s">
        <v>1</v>
      </c>
      <c r="F184" s="175" t="s">
        <v>248</v>
      </c>
      <c r="H184" s="176">
        <v>1.3340000000000001</v>
      </c>
      <c r="I184" s="177"/>
      <c r="L184" s="173"/>
      <c r="M184" s="178"/>
      <c r="N184" s="179"/>
      <c r="O184" s="179"/>
      <c r="P184" s="179"/>
      <c r="Q184" s="179"/>
      <c r="R184" s="179"/>
      <c r="S184" s="179"/>
      <c r="T184" s="180"/>
      <c r="AT184" s="174" t="s">
        <v>165</v>
      </c>
      <c r="AU184" s="174" t="s">
        <v>85</v>
      </c>
      <c r="AV184" s="13" t="s">
        <v>85</v>
      </c>
      <c r="AW184" s="13" t="s">
        <v>30</v>
      </c>
      <c r="AX184" s="13" t="s">
        <v>81</v>
      </c>
      <c r="AY184" s="174" t="s">
        <v>153</v>
      </c>
    </row>
    <row r="185" spans="2:65" s="1" customFormat="1" ht="16.5" customHeight="1">
      <c r="B185" s="151"/>
      <c r="C185" s="152" t="s">
        <v>7</v>
      </c>
      <c r="D185" s="152" t="s">
        <v>155</v>
      </c>
      <c r="E185" s="153" t="s">
        <v>249</v>
      </c>
      <c r="F185" s="154" t="s">
        <v>250</v>
      </c>
      <c r="G185" s="155" t="s">
        <v>251</v>
      </c>
      <c r="H185" s="156">
        <v>199</v>
      </c>
      <c r="I185" s="157"/>
      <c r="J185" s="156">
        <f>ROUND(I185*H185,3)</f>
        <v>0</v>
      </c>
      <c r="K185" s="154" t="s">
        <v>1</v>
      </c>
      <c r="L185" s="32"/>
      <c r="M185" s="158" t="s">
        <v>1</v>
      </c>
      <c r="N185" s="159" t="s">
        <v>42</v>
      </c>
      <c r="O185" s="55"/>
      <c r="P185" s="160">
        <f>O185*H185</f>
        <v>0</v>
      </c>
      <c r="Q185" s="160">
        <v>2.3800000000000002E-3</v>
      </c>
      <c r="R185" s="160">
        <f>Q185*H185</f>
        <v>0.47362000000000004</v>
      </c>
      <c r="S185" s="160">
        <v>0</v>
      </c>
      <c r="T185" s="161">
        <f>S185*H185</f>
        <v>0</v>
      </c>
      <c r="AR185" s="162" t="s">
        <v>91</v>
      </c>
      <c r="AT185" s="162" t="s">
        <v>155</v>
      </c>
      <c r="AU185" s="162" t="s">
        <v>85</v>
      </c>
      <c r="AY185" s="17" t="s">
        <v>153</v>
      </c>
      <c r="BE185" s="163">
        <f>IF(N185="základná",J185,0)</f>
        <v>0</v>
      </c>
      <c r="BF185" s="163">
        <f>IF(N185="znížená",J185,0)</f>
        <v>0</v>
      </c>
      <c r="BG185" s="163">
        <f>IF(N185="zákl. prenesená",J185,0)</f>
        <v>0</v>
      </c>
      <c r="BH185" s="163">
        <f>IF(N185="zníž. prenesená",J185,0)</f>
        <v>0</v>
      </c>
      <c r="BI185" s="163">
        <f>IF(N185="nulová",J185,0)</f>
        <v>0</v>
      </c>
      <c r="BJ185" s="17" t="s">
        <v>85</v>
      </c>
      <c r="BK185" s="164">
        <f>ROUND(I185*H185,3)</f>
        <v>0</v>
      </c>
      <c r="BL185" s="17" t="s">
        <v>91</v>
      </c>
      <c r="BM185" s="162" t="s">
        <v>252</v>
      </c>
    </row>
    <row r="186" spans="2:65" s="1" customFormat="1" ht="16.5" customHeight="1">
      <c r="B186" s="151"/>
      <c r="C186" s="152" t="s">
        <v>253</v>
      </c>
      <c r="D186" s="152" t="s">
        <v>155</v>
      </c>
      <c r="E186" s="153" t="s">
        <v>254</v>
      </c>
      <c r="F186" s="154" t="s">
        <v>255</v>
      </c>
      <c r="G186" s="155" t="s">
        <v>162</v>
      </c>
      <c r="H186" s="156">
        <v>19.608000000000001</v>
      </c>
      <c r="I186" s="157"/>
      <c r="J186" s="156">
        <f>ROUND(I186*H186,3)</f>
        <v>0</v>
      </c>
      <c r="K186" s="154" t="s">
        <v>163</v>
      </c>
      <c r="L186" s="32"/>
      <c r="M186" s="158" t="s">
        <v>1</v>
      </c>
      <c r="N186" s="159" t="s">
        <v>42</v>
      </c>
      <c r="O186" s="55"/>
      <c r="P186" s="160">
        <f>O186*H186</f>
        <v>0</v>
      </c>
      <c r="Q186" s="160">
        <v>2.2151299999999998</v>
      </c>
      <c r="R186" s="160">
        <f>Q186*H186</f>
        <v>43.434269039999997</v>
      </c>
      <c r="S186" s="160">
        <v>0</v>
      </c>
      <c r="T186" s="161">
        <f>S186*H186</f>
        <v>0</v>
      </c>
      <c r="AR186" s="162" t="s">
        <v>91</v>
      </c>
      <c r="AT186" s="162" t="s">
        <v>155</v>
      </c>
      <c r="AU186" s="162" t="s">
        <v>85</v>
      </c>
      <c r="AY186" s="17" t="s">
        <v>153</v>
      </c>
      <c r="BE186" s="163">
        <f>IF(N186="základná",J186,0)</f>
        <v>0</v>
      </c>
      <c r="BF186" s="163">
        <f>IF(N186="znížená",J186,0)</f>
        <v>0</v>
      </c>
      <c r="BG186" s="163">
        <f>IF(N186="zákl. prenesená",J186,0)</f>
        <v>0</v>
      </c>
      <c r="BH186" s="163">
        <f>IF(N186="zníž. prenesená",J186,0)</f>
        <v>0</v>
      </c>
      <c r="BI186" s="163">
        <f>IF(N186="nulová",J186,0)</f>
        <v>0</v>
      </c>
      <c r="BJ186" s="17" t="s">
        <v>85</v>
      </c>
      <c r="BK186" s="164">
        <f>ROUND(I186*H186,3)</f>
        <v>0</v>
      </c>
      <c r="BL186" s="17" t="s">
        <v>91</v>
      </c>
      <c r="BM186" s="162" t="s">
        <v>256</v>
      </c>
    </row>
    <row r="187" spans="2:65" s="13" customFormat="1" ht="11.25">
      <c r="B187" s="173"/>
      <c r="D187" s="166" t="s">
        <v>165</v>
      </c>
      <c r="E187" s="174" t="s">
        <v>1</v>
      </c>
      <c r="F187" s="175" t="s">
        <v>257</v>
      </c>
      <c r="H187" s="176">
        <v>2.0870000000000002</v>
      </c>
      <c r="I187" s="177"/>
      <c r="L187" s="173"/>
      <c r="M187" s="178"/>
      <c r="N187" s="179"/>
      <c r="O187" s="179"/>
      <c r="P187" s="179"/>
      <c r="Q187" s="179"/>
      <c r="R187" s="179"/>
      <c r="S187" s="179"/>
      <c r="T187" s="180"/>
      <c r="AT187" s="174" t="s">
        <v>165</v>
      </c>
      <c r="AU187" s="174" t="s">
        <v>85</v>
      </c>
      <c r="AV187" s="13" t="s">
        <v>85</v>
      </c>
      <c r="AW187" s="13" t="s">
        <v>30</v>
      </c>
      <c r="AX187" s="13" t="s">
        <v>76</v>
      </c>
      <c r="AY187" s="174" t="s">
        <v>153</v>
      </c>
    </row>
    <row r="188" spans="2:65" s="13" customFormat="1" ht="11.25">
      <c r="B188" s="173"/>
      <c r="D188" s="166" t="s">
        <v>165</v>
      </c>
      <c r="E188" s="174" t="s">
        <v>1</v>
      </c>
      <c r="F188" s="175" t="s">
        <v>258</v>
      </c>
      <c r="H188" s="176">
        <v>2.5379999999999998</v>
      </c>
      <c r="I188" s="177"/>
      <c r="L188" s="173"/>
      <c r="M188" s="178"/>
      <c r="N188" s="179"/>
      <c r="O188" s="179"/>
      <c r="P188" s="179"/>
      <c r="Q188" s="179"/>
      <c r="R188" s="179"/>
      <c r="S188" s="179"/>
      <c r="T188" s="180"/>
      <c r="AT188" s="174" t="s">
        <v>165</v>
      </c>
      <c r="AU188" s="174" t="s">
        <v>85</v>
      </c>
      <c r="AV188" s="13" t="s">
        <v>85</v>
      </c>
      <c r="AW188" s="13" t="s">
        <v>30</v>
      </c>
      <c r="AX188" s="13" t="s">
        <v>76</v>
      </c>
      <c r="AY188" s="174" t="s">
        <v>153</v>
      </c>
    </row>
    <row r="189" spans="2:65" s="13" customFormat="1" ht="11.25">
      <c r="B189" s="173"/>
      <c r="D189" s="166" t="s">
        <v>165</v>
      </c>
      <c r="E189" s="174" t="s">
        <v>1</v>
      </c>
      <c r="F189" s="175" t="s">
        <v>259</v>
      </c>
      <c r="H189" s="176">
        <v>4.9550000000000001</v>
      </c>
      <c r="I189" s="177"/>
      <c r="L189" s="173"/>
      <c r="M189" s="178"/>
      <c r="N189" s="179"/>
      <c r="O189" s="179"/>
      <c r="P189" s="179"/>
      <c r="Q189" s="179"/>
      <c r="R189" s="179"/>
      <c r="S189" s="179"/>
      <c r="T189" s="180"/>
      <c r="AT189" s="174" t="s">
        <v>165</v>
      </c>
      <c r="AU189" s="174" t="s">
        <v>85</v>
      </c>
      <c r="AV189" s="13" t="s">
        <v>85</v>
      </c>
      <c r="AW189" s="13" t="s">
        <v>30</v>
      </c>
      <c r="AX189" s="13" t="s">
        <v>76</v>
      </c>
      <c r="AY189" s="174" t="s">
        <v>153</v>
      </c>
    </row>
    <row r="190" spans="2:65" s="13" customFormat="1" ht="11.25">
      <c r="B190" s="173"/>
      <c r="D190" s="166" t="s">
        <v>165</v>
      </c>
      <c r="E190" s="174" t="s">
        <v>1</v>
      </c>
      <c r="F190" s="175" t="s">
        <v>260</v>
      </c>
      <c r="H190" s="176">
        <v>2.5459999999999998</v>
      </c>
      <c r="I190" s="177"/>
      <c r="L190" s="173"/>
      <c r="M190" s="178"/>
      <c r="N190" s="179"/>
      <c r="O190" s="179"/>
      <c r="P190" s="179"/>
      <c r="Q190" s="179"/>
      <c r="R190" s="179"/>
      <c r="S190" s="179"/>
      <c r="T190" s="180"/>
      <c r="AT190" s="174" t="s">
        <v>165</v>
      </c>
      <c r="AU190" s="174" t="s">
        <v>85</v>
      </c>
      <c r="AV190" s="13" t="s">
        <v>85</v>
      </c>
      <c r="AW190" s="13" t="s">
        <v>30</v>
      </c>
      <c r="AX190" s="13" t="s">
        <v>76</v>
      </c>
      <c r="AY190" s="174" t="s">
        <v>153</v>
      </c>
    </row>
    <row r="191" spans="2:65" s="13" customFormat="1" ht="11.25">
      <c r="B191" s="173"/>
      <c r="D191" s="166" t="s">
        <v>165</v>
      </c>
      <c r="E191" s="174" t="s">
        <v>1</v>
      </c>
      <c r="F191" s="175" t="s">
        <v>261</v>
      </c>
      <c r="H191" s="176">
        <v>2.9609999999999999</v>
      </c>
      <c r="I191" s="177"/>
      <c r="L191" s="173"/>
      <c r="M191" s="178"/>
      <c r="N191" s="179"/>
      <c r="O191" s="179"/>
      <c r="P191" s="179"/>
      <c r="Q191" s="179"/>
      <c r="R191" s="179"/>
      <c r="S191" s="179"/>
      <c r="T191" s="180"/>
      <c r="AT191" s="174" t="s">
        <v>165</v>
      </c>
      <c r="AU191" s="174" t="s">
        <v>85</v>
      </c>
      <c r="AV191" s="13" t="s">
        <v>85</v>
      </c>
      <c r="AW191" s="13" t="s">
        <v>30</v>
      </c>
      <c r="AX191" s="13" t="s">
        <v>76</v>
      </c>
      <c r="AY191" s="174" t="s">
        <v>153</v>
      </c>
    </row>
    <row r="192" spans="2:65" s="13" customFormat="1" ht="11.25">
      <c r="B192" s="173"/>
      <c r="D192" s="166" t="s">
        <v>165</v>
      </c>
      <c r="E192" s="174" t="s">
        <v>1</v>
      </c>
      <c r="F192" s="175" t="s">
        <v>262</v>
      </c>
      <c r="H192" s="176">
        <v>2.97</v>
      </c>
      <c r="I192" s="177"/>
      <c r="L192" s="173"/>
      <c r="M192" s="178"/>
      <c r="N192" s="179"/>
      <c r="O192" s="179"/>
      <c r="P192" s="179"/>
      <c r="Q192" s="179"/>
      <c r="R192" s="179"/>
      <c r="S192" s="179"/>
      <c r="T192" s="180"/>
      <c r="AT192" s="174" t="s">
        <v>165</v>
      </c>
      <c r="AU192" s="174" t="s">
        <v>85</v>
      </c>
      <c r="AV192" s="13" t="s">
        <v>85</v>
      </c>
      <c r="AW192" s="13" t="s">
        <v>30</v>
      </c>
      <c r="AX192" s="13" t="s">
        <v>76</v>
      </c>
      <c r="AY192" s="174" t="s">
        <v>153</v>
      </c>
    </row>
    <row r="193" spans="2:65" s="13" customFormat="1" ht="11.25">
      <c r="B193" s="173"/>
      <c r="D193" s="166" t="s">
        <v>165</v>
      </c>
      <c r="E193" s="174" t="s">
        <v>1</v>
      </c>
      <c r="F193" s="175" t="s">
        <v>263</v>
      </c>
      <c r="H193" s="176">
        <v>1.5509999999999999</v>
      </c>
      <c r="I193" s="177"/>
      <c r="L193" s="173"/>
      <c r="M193" s="178"/>
      <c r="N193" s="179"/>
      <c r="O193" s="179"/>
      <c r="P193" s="179"/>
      <c r="Q193" s="179"/>
      <c r="R193" s="179"/>
      <c r="S193" s="179"/>
      <c r="T193" s="180"/>
      <c r="AT193" s="174" t="s">
        <v>165</v>
      </c>
      <c r="AU193" s="174" t="s">
        <v>85</v>
      </c>
      <c r="AV193" s="13" t="s">
        <v>85</v>
      </c>
      <c r="AW193" s="13" t="s">
        <v>30</v>
      </c>
      <c r="AX193" s="13" t="s">
        <v>76</v>
      </c>
      <c r="AY193" s="174" t="s">
        <v>153</v>
      </c>
    </row>
    <row r="194" spans="2:65" s="14" customFormat="1" ht="11.25">
      <c r="B194" s="190"/>
      <c r="D194" s="166" t="s">
        <v>165</v>
      </c>
      <c r="E194" s="191" t="s">
        <v>1</v>
      </c>
      <c r="F194" s="192" t="s">
        <v>264</v>
      </c>
      <c r="H194" s="193">
        <v>19.608000000000001</v>
      </c>
      <c r="I194" s="194"/>
      <c r="L194" s="190"/>
      <c r="M194" s="195"/>
      <c r="N194" s="196"/>
      <c r="O194" s="196"/>
      <c r="P194" s="196"/>
      <c r="Q194" s="196"/>
      <c r="R194" s="196"/>
      <c r="S194" s="196"/>
      <c r="T194" s="197"/>
      <c r="AT194" s="191" t="s">
        <v>165</v>
      </c>
      <c r="AU194" s="191" t="s">
        <v>85</v>
      </c>
      <c r="AV194" s="14" t="s">
        <v>91</v>
      </c>
      <c r="AW194" s="14" t="s">
        <v>30</v>
      </c>
      <c r="AX194" s="14" t="s">
        <v>81</v>
      </c>
      <c r="AY194" s="191" t="s">
        <v>153</v>
      </c>
    </row>
    <row r="195" spans="2:65" s="1" customFormat="1" ht="24" customHeight="1">
      <c r="B195" s="151"/>
      <c r="C195" s="152" t="s">
        <v>265</v>
      </c>
      <c r="D195" s="152" t="s">
        <v>155</v>
      </c>
      <c r="E195" s="153" t="s">
        <v>266</v>
      </c>
      <c r="F195" s="154" t="s">
        <v>267</v>
      </c>
      <c r="G195" s="155" t="s">
        <v>162</v>
      </c>
      <c r="H195" s="156">
        <v>15.834</v>
      </c>
      <c r="I195" s="157"/>
      <c r="J195" s="156">
        <f>ROUND(I195*H195,3)</f>
        <v>0</v>
      </c>
      <c r="K195" s="154" t="s">
        <v>1</v>
      </c>
      <c r="L195" s="32"/>
      <c r="M195" s="158" t="s">
        <v>1</v>
      </c>
      <c r="N195" s="159" t="s">
        <v>42</v>
      </c>
      <c r="O195" s="55"/>
      <c r="P195" s="160">
        <f>O195*H195</f>
        <v>0</v>
      </c>
      <c r="Q195" s="160">
        <v>2.1170900000000001</v>
      </c>
      <c r="R195" s="160">
        <f>Q195*H195</f>
        <v>33.522003060000003</v>
      </c>
      <c r="S195" s="160">
        <v>0</v>
      </c>
      <c r="T195" s="161">
        <f>S195*H195</f>
        <v>0</v>
      </c>
      <c r="AR195" s="162" t="s">
        <v>91</v>
      </c>
      <c r="AT195" s="162" t="s">
        <v>155</v>
      </c>
      <c r="AU195" s="162" t="s">
        <v>85</v>
      </c>
      <c r="AY195" s="17" t="s">
        <v>153</v>
      </c>
      <c r="BE195" s="163">
        <f>IF(N195="základná",J195,0)</f>
        <v>0</v>
      </c>
      <c r="BF195" s="163">
        <f>IF(N195="znížená",J195,0)</f>
        <v>0</v>
      </c>
      <c r="BG195" s="163">
        <f>IF(N195="zákl. prenesená",J195,0)</f>
        <v>0</v>
      </c>
      <c r="BH195" s="163">
        <f>IF(N195="zníž. prenesená",J195,0)</f>
        <v>0</v>
      </c>
      <c r="BI195" s="163">
        <f>IF(N195="nulová",J195,0)</f>
        <v>0</v>
      </c>
      <c r="BJ195" s="17" t="s">
        <v>85</v>
      </c>
      <c r="BK195" s="164">
        <f>ROUND(I195*H195,3)</f>
        <v>0</v>
      </c>
      <c r="BL195" s="17" t="s">
        <v>91</v>
      </c>
      <c r="BM195" s="162" t="s">
        <v>268</v>
      </c>
    </row>
    <row r="196" spans="2:65" s="13" customFormat="1" ht="11.25">
      <c r="B196" s="173"/>
      <c r="D196" s="166" t="s">
        <v>165</v>
      </c>
      <c r="E196" s="174" t="s">
        <v>1</v>
      </c>
      <c r="F196" s="175" t="s">
        <v>269</v>
      </c>
      <c r="H196" s="176">
        <v>1.706</v>
      </c>
      <c r="I196" s="177"/>
      <c r="L196" s="173"/>
      <c r="M196" s="178"/>
      <c r="N196" s="179"/>
      <c r="O196" s="179"/>
      <c r="P196" s="179"/>
      <c r="Q196" s="179"/>
      <c r="R196" s="179"/>
      <c r="S196" s="179"/>
      <c r="T196" s="180"/>
      <c r="AT196" s="174" t="s">
        <v>165</v>
      </c>
      <c r="AU196" s="174" t="s">
        <v>85</v>
      </c>
      <c r="AV196" s="13" t="s">
        <v>85</v>
      </c>
      <c r="AW196" s="13" t="s">
        <v>30</v>
      </c>
      <c r="AX196" s="13" t="s">
        <v>76</v>
      </c>
      <c r="AY196" s="174" t="s">
        <v>153</v>
      </c>
    </row>
    <row r="197" spans="2:65" s="13" customFormat="1" ht="11.25">
      <c r="B197" s="173"/>
      <c r="D197" s="166" t="s">
        <v>165</v>
      </c>
      <c r="E197" s="174" t="s">
        <v>1</v>
      </c>
      <c r="F197" s="175" t="s">
        <v>270</v>
      </c>
      <c r="H197" s="176">
        <v>2.3180000000000001</v>
      </c>
      <c r="I197" s="177"/>
      <c r="L197" s="173"/>
      <c r="M197" s="178"/>
      <c r="N197" s="179"/>
      <c r="O197" s="179"/>
      <c r="P197" s="179"/>
      <c r="Q197" s="179"/>
      <c r="R197" s="179"/>
      <c r="S197" s="179"/>
      <c r="T197" s="180"/>
      <c r="AT197" s="174" t="s">
        <v>165</v>
      </c>
      <c r="AU197" s="174" t="s">
        <v>85</v>
      </c>
      <c r="AV197" s="13" t="s">
        <v>85</v>
      </c>
      <c r="AW197" s="13" t="s">
        <v>30</v>
      </c>
      <c r="AX197" s="13" t="s">
        <v>76</v>
      </c>
      <c r="AY197" s="174" t="s">
        <v>153</v>
      </c>
    </row>
    <row r="198" spans="2:65" s="13" customFormat="1" ht="11.25">
      <c r="B198" s="173"/>
      <c r="D198" s="166" t="s">
        <v>165</v>
      </c>
      <c r="E198" s="174" t="s">
        <v>1</v>
      </c>
      <c r="F198" s="175" t="s">
        <v>271</v>
      </c>
      <c r="H198" s="176">
        <v>4.0609999999999999</v>
      </c>
      <c r="I198" s="177"/>
      <c r="L198" s="173"/>
      <c r="M198" s="178"/>
      <c r="N198" s="179"/>
      <c r="O198" s="179"/>
      <c r="P198" s="179"/>
      <c r="Q198" s="179"/>
      <c r="R198" s="179"/>
      <c r="S198" s="179"/>
      <c r="T198" s="180"/>
      <c r="AT198" s="174" t="s">
        <v>165</v>
      </c>
      <c r="AU198" s="174" t="s">
        <v>85</v>
      </c>
      <c r="AV198" s="13" t="s">
        <v>85</v>
      </c>
      <c r="AW198" s="13" t="s">
        <v>30</v>
      </c>
      <c r="AX198" s="13" t="s">
        <v>76</v>
      </c>
      <c r="AY198" s="174" t="s">
        <v>153</v>
      </c>
    </row>
    <row r="199" spans="2:65" s="13" customFormat="1" ht="11.25">
      <c r="B199" s="173"/>
      <c r="D199" s="166" t="s">
        <v>165</v>
      </c>
      <c r="E199" s="174" t="s">
        <v>1</v>
      </c>
      <c r="F199" s="175" t="s">
        <v>272</v>
      </c>
      <c r="H199" s="176">
        <v>2.2229999999999999</v>
      </c>
      <c r="I199" s="177"/>
      <c r="L199" s="173"/>
      <c r="M199" s="178"/>
      <c r="N199" s="179"/>
      <c r="O199" s="179"/>
      <c r="P199" s="179"/>
      <c r="Q199" s="179"/>
      <c r="R199" s="179"/>
      <c r="S199" s="179"/>
      <c r="T199" s="180"/>
      <c r="AT199" s="174" t="s">
        <v>165</v>
      </c>
      <c r="AU199" s="174" t="s">
        <v>85</v>
      </c>
      <c r="AV199" s="13" t="s">
        <v>85</v>
      </c>
      <c r="AW199" s="13" t="s">
        <v>30</v>
      </c>
      <c r="AX199" s="13" t="s">
        <v>76</v>
      </c>
      <c r="AY199" s="174" t="s">
        <v>153</v>
      </c>
    </row>
    <row r="200" spans="2:65" s="13" customFormat="1" ht="11.25">
      <c r="B200" s="173"/>
      <c r="D200" s="166" t="s">
        <v>165</v>
      </c>
      <c r="E200" s="174" t="s">
        <v>1</v>
      </c>
      <c r="F200" s="175" t="s">
        <v>273</v>
      </c>
      <c r="H200" s="176">
        <v>2.1829999999999998</v>
      </c>
      <c r="I200" s="177"/>
      <c r="L200" s="173"/>
      <c r="M200" s="178"/>
      <c r="N200" s="179"/>
      <c r="O200" s="179"/>
      <c r="P200" s="179"/>
      <c r="Q200" s="179"/>
      <c r="R200" s="179"/>
      <c r="S200" s="179"/>
      <c r="T200" s="180"/>
      <c r="AT200" s="174" t="s">
        <v>165</v>
      </c>
      <c r="AU200" s="174" t="s">
        <v>85</v>
      </c>
      <c r="AV200" s="13" t="s">
        <v>85</v>
      </c>
      <c r="AW200" s="13" t="s">
        <v>30</v>
      </c>
      <c r="AX200" s="13" t="s">
        <v>76</v>
      </c>
      <c r="AY200" s="174" t="s">
        <v>153</v>
      </c>
    </row>
    <row r="201" spans="2:65" s="13" customFormat="1" ht="11.25">
      <c r="B201" s="173"/>
      <c r="D201" s="166" t="s">
        <v>165</v>
      </c>
      <c r="E201" s="174" t="s">
        <v>1</v>
      </c>
      <c r="F201" s="175" t="s">
        <v>274</v>
      </c>
      <c r="H201" s="176">
        <v>2.1560000000000001</v>
      </c>
      <c r="I201" s="177"/>
      <c r="L201" s="173"/>
      <c r="M201" s="178"/>
      <c r="N201" s="179"/>
      <c r="O201" s="179"/>
      <c r="P201" s="179"/>
      <c r="Q201" s="179"/>
      <c r="R201" s="179"/>
      <c r="S201" s="179"/>
      <c r="T201" s="180"/>
      <c r="AT201" s="174" t="s">
        <v>165</v>
      </c>
      <c r="AU201" s="174" t="s">
        <v>85</v>
      </c>
      <c r="AV201" s="13" t="s">
        <v>85</v>
      </c>
      <c r="AW201" s="13" t="s">
        <v>30</v>
      </c>
      <c r="AX201" s="13" t="s">
        <v>76</v>
      </c>
      <c r="AY201" s="174" t="s">
        <v>153</v>
      </c>
    </row>
    <row r="202" spans="2:65" s="13" customFormat="1" ht="11.25">
      <c r="B202" s="173"/>
      <c r="D202" s="166" t="s">
        <v>165</v>
      </c>
      <c r="E202" s="174" t="s">
        <v>1</v>
      </c>
      <c r="F202" s="175" t="s">
        <v>275</v>
      </c>
      <c r="H202" s="176">
        <v>1.1870000000000001</v>
      </c>
      <c r="I202" s="177"/>
      <c r="L202" s="173"/>
      <c r="M202" s="178"/>
      <c r="N202" s="179"/>
      <c r="O202" s="179"/>
      <c r="P202" s="179"/>
      <c r="Q202" s="179"/>
      <c r="R202" s="179"/>
      <c r="S202" s="179"/>
      <c r="T202" s="180"/>
      <c r="AT202" s="174" t="s">
        <v>165</v>
      </c>
      <c r="AU202" s="174" t="s">
        <v>85</v>
      </c>
      <c r="AV202" s="13" t="s">
        <v>85</v>
      </c>
      <c r="AW202" s="13" t="s">
        <v>30</v>
      </c>
      <c r="AX202" s="13" t="s">
        <v>76</v>
      </c>
      <c r="AY202" s="174" t="s">
        <v>153</v>
      </c>
    </row>
    <row r="203" spans="2:65" s="14" customFormat="1" ht="11.25">
      <c r="B203" s="190"/>
      <c r="D203" s="166" t="s">
        <v>165</v>
      </c>
      <c r="E203" s="191" t="s">
        <v>1</v>
      </c>
      <c r="F203" s="192" t="s">
        <v>264</v>
      </c>
      <c r="H203" s="193">
        <v>15.834</v>
      </c>
      <c r="I203" s="194"/>
      <c r="L203" s="190"/>
      <c r="M203" s="195"/>
      <c r="N203" s="196"/>
      <c r="O203" s="196"/>
      <c r="P203" s="196"/>
      <c r="Q203" s="196"/>
      <c r="R203" s="196"/>
      <c r="S203" s="196"/>
      <c r="T203" s="197"/>
      <c r="AT203" s="191" t="s">
        <v>165</v>
      </c>
      <c r="AU203" s="191" t="s">
        <v>85</v>
      </c>
      <c r="AV203" s="14" t="s">
        <v>91</v>
      </c>
      <c r="AW203" s="14" t="s">
        <v>30</v>
      </c>
      <c r="AX203" s="14" t="s">
        <v>81</v>
      </c>
      <c r="AY203" s="191" t="s">
        <v>153</v>
      </c>
    </row>
    <row r="204" spans="2:65" s="1" customFormat="1" ht="16.5" customHeight="1">
      <c r="B204" s="151"/>
      <c r="C204" s="152" t="s">
        <v>276</v>
      </c>
      <c r="D204" s="152" t="s">
        <v>155</v>
      </c>
      <c r="E204" s="153" t="s">
        <v>277</v>
      </c>
      <c r="F204" s="154" t="s">
        <v>278</v>
      </c>
      <c r="G204" s="155" t="s">
        <v>195</v>
      </c>
      <c r="H204" s="156">
        <v>2.2200000000000002</v>
      </c>
      <c r="I204" s="157"/>
      <c r="J204" s="156">
        <f>ROUND(I204*H204,3)</f>
        <v>0</v>
      </c>
      <c r="K204" s="154" t="s">
        <v>1</v>
      </c>
      <c r="L204" s="32"/>
      <c r="M204" s="158" t="s">
        <v>1</v>
      </c>
      <c r="N204" s="159" t="s">
        <v>42</v>
      </c>
      <c r="O204" s="55"/>
      <c r="P204" s="160">
        <f>O204*H204</f>
        <v>0</v>
      </c>
      <c r="Q204" s="160">
        <v>1.01895</v>
      </c>
      <c r="R204" s="160">
        <f>Q204*H204</f>
        <v>2.2620690000000003</v>
      </c>
      <c r="S204" s="160">
        <v>0</v>
      </c>
      <c r="T204" s="161">
        <f>S204*H204</f>
        <v>0</v>
      </c>
      <c r="AR204" s="162" t="s">
        <v>91</v>
      </c>
      <c r="AT204" s="162" t="s">
        <v>155</v>
      </c>
      <c r="AU204" s="162" t="s">
        <v>85</v>
      </c>
      <c r="AY204" s="17" t="s">
        <v>153</v>
      </c>
      <c r="BE204" s="163">
        <f>IF(N204="základná",J204,0)</f>
        <v>0</v>
      </c>
      <c r="BF204" s="163">
        <f>IF(N204="znížená",J204,0)</f>
        <v>0</v>
      </c>
      <c r="BG204" s="163">
        <f>IF(N204="zákl. prenesená",J204,0)</f>
        <v>0</v>
      </c>
      <c r="BH204" s="163">
        <f>IF(N204="zníž. prenesená",J204,0)</f>
        <v>0</v>
      </c>
      <c r="BI204" s="163">
        <f>IF(N204="nulová",J204,0)</f>
        <v>0</v>
      </c>
      <c r="BJ204" s="17" t="s">
        <v>85</v>
      </c>
      <c r="BK204" s="164">
        <f>ROUND(I204*H204,3)</f>
        <v>0</v>
      </c>
      <c r="BL204" s="17" t="s">
        <v>91</v>
      </c>
      <c r="BM204" s="162" t="s">
        <v>279</v>
      </c>
    </row>
    <row r="205" spans="2:65" s="12" customFormat="1" ht="11.25">
      <c r="B205" s="165"/>
      <c r="D205" s="166" t="s">
        <v>165</v>
      </c>
      <c r="E205" s="167" t="s">
        <v>1</v>
      </c>
      <c r="F205" s="168" t="s">
        <v>280</v>
      </c>
      <c r="H205" s="167" t="s">
        <v>1</v>
      </c>
      <c r="I205" s="169"/>
      <c r="L205" s="165"/>
      <c r="M205" s="170"/>
      <c r="N205" s="171"/>
      <c r="O205" s="171"/>
      <c r="P205" s="171"/>
      <c r="Q205" s="171"/>
      <c r="R205" s="171"/>
      <c r="S205" s="171"/>
      <c r="T205" s="172"/>
      <c r="AT205" s="167" t="s">
        <v>165</v>
      </c>
      <c r="AU205" s="167" t="s">
        <v>85</v>
      </c>
      <c r="AV205" s="12" t="s">
        <v>81</v>
      </c>
      <c r="AW205" s="12" t="s">
        <v>30</v>
      </c>
      <c r="AX205" s="12" t="s">
        <v>76</v>
      </c>
      <c r="AY205" s="167" t="s">
        <v>153</v>
      </c>
    </row>
    <row r="206" spans="2:65" s="13" customFormat="1" ht="11.25">
      <c r="B206" s="173"/>
      <c r="D206" s="166" t="s">
        <v>165</v>
      </c>
      <c r="E206" s="174" t="s">
        <v>1</v>
      </c>
      <c r="F206" s="175" t="s">
        <v>281</v>
      </c>
      <c r="H206" s="176">
        <v>2.2200000000000002</v>
      </c>
      <c r="I206" s="177"/>
      <c r="L206" s="173"/>
      <c r="M206" s="178"/>
      <c r="N206" s="179"/>
      <c r="O206" s="179"/>
      <c r="P206" s="179"/>
      <c r="Q206" s="179"/>
      <c r="R206" s="179"/>
      <c r="S206" s="179"/>
      <c r="T206" s="180"/>
      <c r="AT206" s="174" t="s">
        <v>165</v>
      </c>
      <c r="AU206" s="174" t="s">
        <v>85</v>
      </c>
      <c r="AV206" s="13" t="s">
        <v>85</v>
      </c>
      <c r="AW206" s="13" t="s">
        <v>30</v>
      </c>
      <c r="AX206" s="13" t="s">
        <v>81</v>
      </c>
      <c r="AY206" s="174" t="s">
        <v>153</v>
      </c>
    </row>
    <row r="207" spans="2:65" s="1" customFormat="1" ht="16.5" customHeight="1">
      <c r="B207" s="151"/>
      <c r="C207" s="152" t="s">
        <v>282</v>
      </c>
      <c r="D207" s="152" t="s">
        <v>155</v>
      </c>
      <c r="E207" s="153" t="s">
        <v>283</v>
      </c>
      <c r="F207" s="154" t="s">
        <v>284</v>
      </c>
      <c r="G207" s="155" t="s">
        <v>162</v>
      </c>
      <c r="H207" s="156">
        <v>2.1139999999999999</v>
      </c>
      <c r="I207" s="157"/>
      <c r="J207" s="156">
        <f>ROUND(I207*H207,3)</f>
        <v>0</v>
      </c>
      <c r="K207" s="154" t="s">
        <v>163</v>
      </c>
      <c r="L207" s="32"/>
      <c r="M207" s="158" t="s">
        <v>1</v>
      </c>
      <c r="N207" s="159" t="s">
        <v>42</v>
      </c>
      <c r="O207" s="55"/>
      <c r="P207" s="160">
        <f>O207*H207</f>
        <v>0</v>
      </c>
      <c r="Q207" s="160">
        <v>2.19407</v>
      </c>
      <c r="R207" s="160">
        <f>Q207*H207</f>
        <v>4.6382639799999996</v>
      </c>
      <c r="S207" s="160">
        <v>0</v>
      </c>
      <c r="T207" s="161">
        <f>S207*H207</f>
        <v>0</v>
      </c>
      <c r="AR207" s="162" t="s">
        <v>91</v>
      </c>
      <c r="AT207" s="162" t="s">
        <v>155</v>
      </c>
      <c r="AU207" s="162" t="s">
        <v>85</v>
      </c>
      <c r="AY207" s="17" t="s">
        <v>153</v>
      </c>
      <c r="BE207" s="163">
        <f>IF(N207="základná",J207,0)</f>
        <v>0</v>
      </c>
      <c r="BF207" s="163">
        <f>IF(N207="znížená",J207,0)</f>
        <v>0</v>
      </c>
      <c r="BG207" s="163">
        <f>IF(N207="zákl. prenesená",J207,0)</f>
        <v>0</v>
      </c>
      <c r="BH207" s="163">
        <f>IF(N207="zníž. prenesená",J207,0)</f>
        <v>0</v>
      </c>
      <c r="BI207" s="163">
        <f>IF(N207="nulová",J207,0)</f>
        <v>0</v>
      </c>
      <c r="BJ207" s="17" t="s">
        <v>85</v>
      </c>
      <c r="BK207" s="164">
        <f>ROUND(I207*H207,3)</f>
        <v>0</v>
      </c>
      <c r="BL207" s="17" t="s">
        <v>91</v>
      </c>
      <c r="BM207" s="162" t="s">
        <v>285</v>
      </c>
    </row>
    <row r="208" spans="2:65" s="12" customFormat="1" ht="11.25">
      <c r="B208" s="165"/>
      <c r="D208" s="166" t="s">
        <v>165</v>
      </c>
      <c r="E208" s="167" t="s">
        <v>1</v>
      </c>
      <c r="F208" s="168" t="s">
        <v>286</v>
      </c>
      <c r="H208" s="167" t="s">
        <v>1</v>
      </c>
      <c r="I208" s="169"/>
      <c r="L208" s="165"/>
      <c r="M208" s="170"/>
      <c r="N208" s="171"/>
      <c r="O208" s="171"/>
      <c r="P208" s="171"/>
      <c r="Q208" s="171"/>
      <c r="R208" s="171"/>
      <c r="S208" s="171"/>
      <c r="T208" s="172"/>
      <c r="AT208" s="167" t="s">
        <v>165</v>
      </c>
      <c r="AU208" s="167" t="s">
        <v>85</v>
      </c>
      <c r="AV208" s="12" t="s">
        <v>81</v>
      </c>
      <c r="AW208" s="12" t="s">
        <v>30</v>
      </c>
      <c r="AX208" s="12" t="s">
        <v>76</v>
      </c>
      <c r="AY208" s="167" t="s">
        <v>153</v>
      </c>
    </row>
    <row r="209" spans="2:65" s="13" customFormat="1" ht="11.25">
      <c r="B209" s="173"/>
      <c r="D209" s="166" t="s">
        <v>165</v>
      </c>
      <c r="E209" s="174" t="s">
        <v>1</v>
      </c>
      <c r="F209" s="175" t="s">
        <v>287</v>
      </c>
      <c r="H209" s="176">
        <v>1.0640000000000001</v>
      </c>
      <c r="I209" s="177"/>
      <c r="L209" s="173"/>
      <c r="M209" s="178"/>
      <c r="N209" s="179"/>
      <c r="O209" s="179"/>
      <c r="P209" s="179"/>
      <c r="Q209" s="179"/>
      <c r="R209" s="179"/>
      <c r="S209" s="179"/>
      <c r="T209" s="180"/>
      <c r="AT209" s="174" t="s">
        <v>165</v>
      </c>
      <c r="AU209" s="174" t="s">
        <v>85</v>
      </c>
      <c r="AV209" s="13" t="s">
        <v>85</v>
      </c>
      <c r="AW209" s="13" t="s">
        <v>30</v>
      </c>
      <c r="AX209" s="13" t="s">
        <v>76</v>
      </c>
      <c r="AY209" s="174" t="s">
        <v>153</v>
      </c>
    </row>
    <row r="210" spans="2:65" s="12" customFormat="1" ht="11.25">
      <c r="B210" s="165"/>
      <c r="D210" s="166" t="s">
        <v>165</v>
      </c>
      <c r="E210" s="167" t="s">
        <v>1</v>
      </c>
      <c r="F210" s="168" t="s">
        <v>288</v>
      </c>
      <c r="H210" s="167" t="s">
        <v>1</v>
      </c>
      <c r="I210" s="169"/>
      <c r="L210" s="165"/>
      <c r="M210" s="170"/>
      <c r="N210" s="171"/>
      <c r="O210" s="171"/>
      <c r="P210" s="171"/>
      <c r="Q210" s="171"/>
      <c r="R210" s="171"/>
      <c r="S210" s="171"/>
      <c r="T210" s="172"/>
      <c r="AT210" s="167" t="s">
        <v>165</v>
      </c>
      <c r="AU210" s="167" t="s">
        <v>85</v>
      </c>
      <c r="AV210" s="12" t="s">
        <v>81</v>
      </c>
      <c r="AW210" s="12" t="s">
        <v>30</v>
      </c>
      <c r="AX210" s="12" t="s">
        <v>76</v>
      </c>
      <c r="AY210" s="167" t="s">
        <v>153</v>
      </c>
    </row>
    <row r="211" spans="2:65" s="13" customFormat="1" ht="11.25">
      <c r="B211" s="173"/>
      <c r="D211" s="166" t="s">
        <v>165</v>
      </c>
      <c r="E211" s="174" t="s">
        <v>1</v>
      </c>
      <c r="F211" s="175" t="s">
        <v>289</v>
      </c>
      <c r="H211" s="176">
        <v>1.05</v>
      </c>
      <c r="I211" s="177"/>
      <c r="L211" s="173"/>
      <c r="M211" s="178"/>
      <c r="N211" s="179"/>
      <c r="O211" s="179"/>
      <c r="P211" s="179"/>
      <c r="Q211" s="179"/>
      <c r="R211" s="179"/>
      <c r="S211" s="179"/>
      <c r="T211" s="180"/>
      <c r="AT211" s="174" t="s">
        <v>165</v>
      </c>
      <c r="AU211" s="174" t="s">
        <v>85</v>
      </c>
      <c r="AV211" s="13" t="s">
        <v>85</v>
      </c>
      <c r="AW211" s="13" t="s">
        <v>30</v>
      </c>
      <c r="AX211" s="13" t="s">
        <v>76</v>
      </c>
      <c r="AY211" s="174" t="s">
        <v>153</v>
      </c>
    </row>
    <row r="212" spans="2:65" s="14" customFormat="1" ht="11.25">
      <c r="B212" s="190"/>
      <c r="D212" s="166" t="s">
        <v>165</v>
      </c>
      <c r="E212" s="191" t="s">
        <v>1</v>
      </c>
      <c r="F212" s="192" t="s">
        <v>264</v>
      </c>
      <c r="H212" s="193">
        <v>2.1139999999999999</v>
      </c>
      <c r="I212" s="194"/>
      <c r="L212" s="190"/>
      <c r="M212" s="195"/>
      <c r="N212" s="196"/>
      <c r="O212" s="196"/>
      <c r="P212" s="196"/>
      <c r="Q212" s="196"/>
      <c r="R212" s="196"/>
      <c r="S212" s="196"/>
      <c r="T212" s="197"/>
      <c r="AT212" s="191" t="s">
        <v>165</v>
      </c>
      <c r="AU212" s="191" t="s">
        <v>85</v>
      </c>
      <c r="AV212" s="14" t="s">
        <v>91</v>
      </c>
      <c r="AW212" s="14" t="s">
        <v>30</v>
      </c>
      <c r="AX212" s="14" t="s">
        <v>81</v>
      </c>
      <c r="AY212" s="191" t="s">
        <v>153</v>
      </c>
    </row>
    <row r="213" spans="2:65" s="11" customFormat="1" ht="22.9" customHeight="1">
      <c r="B213" s="138"/>
      <c r="D213" s="139" t="s">
        <v>75</v>
      </c>
      <c r="E213" s="149" t="s">
        <v>88</v>
      </c>
      <c r="F213" s="149" t="s">
        <v>290</v>
      </c>
      <c r="I213" s="141"/>
      <c r="J213" s="150">
        <f>BK213</f>
        <v>0</v>
      </c>
      <c r="L213" s="138"/>
      <c r="M213" s="143"/>
      <c r="N213" s="144"/>
      <c r="O213" s="144"/>
      <c r="P213" s="145">
        <f>SUM(P214:P279)</f>
        <v>0</v>
      </c>
      <c r="Q213" s="144"/>
      <c r="R213" s="145">
        <f>SUM(R214:R279)</f>
        <v>86.579013739999994</v>
      </c>
      <c r="S213" s="144"/>
      <c r="T213" s="146">
        <f>SUM(T214:T279)</f>
        <v>0</v>
      </c>
      <c r="AR213" s="139" t="s">
        <v>81</v>
      </c>
      <c r="AT213" s="147" t="s">
        <v>75</v>
      </c>
      <c r="AU213" s="147" t="s">
        <v>81</v>
      </c>
      <c r="AY213" s="139" t="s">
        <v>153</v>
      </c>
      <c r="BK213" s="148">
        <f>SUM(BK214:BK279)</f>
        <v>0</v>
      </c>
    </row>
    <row r="214" spans="2:65" s="1" customFormat="1" ht="36" customHeight="1">
      <c r="B214" s="151"/>
      <c r="C214" s="152" t="s">
        <v>291</v>
      </c>
      <c r="D214" s="152" t="s">
        <v>155</v>
      </c>
      <c r="E214" s="153" t="s">
        <v>292</v>
      </c>
      <c r="F214" s="154" t="s">
        <v>293</v>
      </c>
      <c r="G214" s="155" t="s">
        <v>162</v>
      </c>
      <c r="H214" s="156">
        <v>48.475000000000001</v>
      </c>
      <c r="I214" s="157"/>
      <c r="J214" s="156">
        <f>ROUND(I214*H214,3)</f>
        <v>0</v>
      </c>
      <c r="K214" s="154" t="s">
        <v>163</v>
      </c>
      <c r="L214" s="32"/>
      <c r="M214" s="158" t="s">
        <v>1</v>
      </c>
      <c r="N214" s="159" t="s">
        <v>42</v>
      </c>
      <c r="O214" s="55"/>
      <c r="P214" s="160">
        <f>O214*H214</f>
        <v>0</v>
      </c>
      <c r="Q214" s="160">
        <v>0.93381999999999998</v>
      </c>
      <c r="R214" s="160">
        <f>Q214*H214</f>
        <v>45.266924500000002</v>
      </c>
      <c r="S214" s="160">
        <v>0</v>
      </c>
      <c r="T214" s="161">
        <f>S214*H214</f>
        <v>0</v>
      </c>
      <c r="AR214" s="162" t="s">
        <v>91</v>
      </c>
      <c r="AT214" s="162" t="s">
        <v>155</v>
      </c>
      <c r="AU214" s="162" t="s">
        <v>85</v>
      </c>
      <c r="AY214" s="17" t="s">
        <v>153</v>
      </c>
      <c r="BE214" s="163">
        <f>IF(N214="základná",J214,0)</f>
        <v>0</v>
      </c>
      <c r="BF214" s="163">
        <f>IF(N214="znížená",J214,0)</f>
        <v>0</v>
      </c>
      <c r="BG214" s="163">
        <f>IF(N214="zákl. prenesená",J214,0)</f>
        <v>0</v>
      </c>
      <c r="BH214" s="163">
        <f>IF(N214="zníž. prenesená",J214,0)</f>
        <v>0</v>
      </c>
      <c r="BI214" s="163">
        <f>IF(N214="nulová",J214,0)</f>
        <v>0</v>
      </c>
      <c r="BJ214" s="17" t="s">
        <v>85</v>
      </c>
      <c r="BK214" s="164">
        <f>ROUND(I214*H214,3)</f>
        <v>0</v>
      </c>
      <c r="BL214" s="17" t="s">
        <v>91</v>
      </c>
      <c r="BM214" s="162" t="s">
        <v>294</v>
      </c>
    </row>
    <row r="215" spans="2:65" s="12" customFormat="1" ht="11.25">
      <c r="B215" s="165"/>
      <c r="D215" s="166" t="s">
        <v>165</v>
      </c>
      <c r="E215" s="167" t="s">
        <v>1</v>
      </c>
      <c r="F215" s="168" t="s">
        <v>295</v>
      </c>
      <c r="H215" s="167" t="s">
        <v>1</v>
      </c>
      <c r="I215" s="169"/>
      <c r="L215" s="165"/>
      <c r="M215" s="170"/>
      <c r="N215" s="171"/>
      <c r="O215" s="171"/>
      <c r="P215" s="171"/>
      <c r="Q215" s="171"/>
      <c r="R215" s="171"/>
      <c r="S215" s="171"/>
      <c r="T215" s="172"/>
      <c r="AT215" s="167" t="s">
        <v>165</v>
      </c>
      <c r="AU215" s="167" t="s">
        <v>85</v>
      </c>
      <c r="AV215" s="12" t="s">
        <v>81</v>
      </c>
      <c r="AW215" s="12" t="s">
        <v>30</v>
      </c>
      <c r="AX215" s="12" t="s">
        <v>76</v>
      </c>
      <c r="AY215" s="167" t="s">
        <v>153</v>
      </c>
    </row>
    <row r="216" spans="2:65" s="13" customFormat="1" ht="11.25">
      <c r="B216" s="173"/>
      <c r="D216" s="166" t="s">
        <v>165</v>
      </c>
      <c r="E216" s="174" t="s">
        <v>1</v>
      </c>
      <c r="F216" s="175" t="s">
        <v>296</v>
      </c>
      <c r="H216" s="176">
        <v>48.475999999999999</v>
      </c>
      <c r="I216" s="177"/>
      <c r="L216" s="173"/>
      <c r="M216" s="178"/>
      <c r="N216" s="179"/>
      <c r="O216" s="179"/>
      <c r="P216" s="179"/>
      <c r="Q216" s="179"/>
      <c r="R216" s="179"/>
      <c r="S216" s="179"/>
      <c r="T216" s="180"/>
      <c r="AT216" s="174" t="s">
        <v>165</v>
      </c>
      <c r="AU216" s="174" t="s">
        <v>85</v>
      </c>
      <c r="AV216" s="13" t="s">
        <v>85</v>
      </c>
      <c r="AW216" s="13" t="s">
        <v>30</v>
      </c>
      <c r="AX216" s="13" t="s">
        <v>76</v>
      </c>
      <c r="AY216" s="174" t="s">
        <v>153</v>
      </c>
    </row>
    <row r="217" spans="2:65" s="13" customFormat="1" ht="11.25">
      <c r="B217" s="173"/>
      <c r="D217" s="166" t="s">
        <v>165</v>
      </c>
      <c r="E217" s="174" t="s">
        <v>1</v>
      </c>
      <c r="F217" s="175" t="s">
        <v>297</v>
      </c>
      <c r="H217" s="176">
        <v>-0.58199999999999996</v>
      </c>
      <c r="I217" s="177"/>
      <c r="L217" s="173"/>
      <c r="M217" s="178"/>
      <c r="N217" s="179"/>
      <c r="O217" s="179"/>
      <c r="P217" s="179"/>
      <c r="Q217" s="179"/>
      <c r="R217" s="179"/>
      <c r="S217" s="179"/>
      <c r="T217" s="180"/>
      <c r="AT217" s="174" t="s">
        <v>165</v>
      </c>
      <c r="AU217" s="174" t="s">
        <v>85</v>
      </c>
      <c r="AV217" s="13" t="s">
        <v>85</v>
      </c>
      <c r="AW217" s="13" t="s">
        <v>30</v>
      </c>
      <c r="AX217" s="13" t="s">
        <v>76</v>
      </c>
      <c r="AY217" s="174" t="s">
        <v>153</v>
      </c>
    </row>
    <row r="218" spans="2:65" s="13" customFormat="1" ht="11.25">
      <c r="B218" s="173"/>
      <c r="D218" s="166" t="s">
        <v>165</v>
      </c>
      <c r="E218" s="174" t="s">
        <v>1</v>
      </c>
      <c r="F218" s="175" t="s">
        <v>298</v>
      </c>
      <c r="H218" s="176">
        <v>-0.66400000000000003</v>
      </c>
      <c r="I218" s="177"/>
      <c r="L218" s="173"/>
      <c r="M218" s="178"/>
      <c r="N218" s="179"/>
      <c r="O218" s="179"/>
      <c r="P218" s="179"/>
      <c r="Q218" s="179"/>
      <c r="R218" s="179"/>
      <c r="S218" s="179"/>
      <c r="T218" s="180"/>
      <c r="AT218" s="174" t="s">
        <v>165</v>
      </c>
      <c r="AU218" s="174" t="s">
        <v>85</v>
      </c>
      <c r="AV218" s="13" t="s">
        <v>85</v>
      </c>
      <c r="AW218" s="13" t="s">
        <v>30</v>
      </c>
      <c r="AX218" s="13" t="s">
        <v>76</v>
      </c>
      <c r="AY218" s="174" t="s">
        <v>153</v>
      </c>
    </row>
    <row r="219" spans="2:65" s="13" customFormat="1" ht="11.25">
      <c r="B219" s="173"/>
      <c r="D219" s="166" t="s">
        <v>165</v>
      </c>
      <c r="E219" s="174" t="s">
        <v>1</v>
      </c>
      <c r="F219" s="175" t="s">
        <v>299</v>
      </c>
      <c r="H219" s="176">
        <v>-0.437</v>
      </c>
      <c r="I219" s="177"/>
      <c r="L219" s="173"/>
      <c r="M219" s="178"/>
      <c r="N219" s="179"/>
      <c r="O219" s="179"/>
      <c r="P219" s="179"/>
      <c r="Q219" s="179"/>
      <c r="R219" s="179"/>
      <c r="S219" s="179"/>
      <c r="T219" s="180"/>
      <c r="AT219" s="174" t="s">
        <v>165</v>
      </c>
      <c r="AU219" s="174" t="s">
        <v>85</v>
      </c>
      <c r="AV219" s="13" t="s">
        <v>85</v>
      </c>
      <c r="AW219" s="13" t="s">
        <v>30</v>
      </c>
      <c r="AX219" s="13" t="s">
        <v>76</v>
      </c>
      <c r="AY219" s="174" t="s">
        <v>153</v>
      </c>
    </row>
    <row r="220" spans="2:65" s="13" customFormat="1" ht="11.25">
      <c r="B220" s="173"/>
      <c r="D220" s="166" t="s">
        <v>165</v>
      </c>
      <c r="E220" s="174" t="s">
        <v>1</v>
      </c>
      <c r="F220" s="175" t="s">
        <v>300</v>
      </c>
      <c r="H220" s="176">
        <v>-0.873</v>
      </c>
      <c r="I220" s="177"/>
      <c r="L220" s="173"/>
      <c r="M220" s="178"/>
      <c r="N220" s="179"/>
      <c r="O220" s="179"/>
      <c r="P220" s="179"/>
      <c r="Q220" s="179"/>
      <c r="R220" s="179"/>
      <c r="S220" s="179"/>
      <c r="T220" s="180"/>
      <c r="AT220" s="174" t="s">
        <v>165</v>
      </c>
      <c r="AU220" s="174" t="s">
        <v>85</v>
      </c>
      <c r="AV220" s="13" t="s">
        <v>85</v>
      </c>
      <c r="AW220" s="13" t="s">
        <v>30</v>
      </c>
      <c r="AX220" s="13" t="s">
        <v>76</v>
      </c>
      <c r="AY220" s="174" t="s">
        <v>153</v>
      </c>
    </row>
    <row r="221" spans="2:65" s="13" customFormat="1" ht="11.25">
      <c r="B221" s="173"/>
      <c r="D221" s="166" t="s">
        <v>165</v>
      </c>
      <c r="E221" s="174" t="s">
        <v>1</v>
      </c>
      <c r="F221" s="175" t="s">
        <v>301</v>
      </c>
      <c r="H221" s="176">
        <v>-1.5760000000000001</v>
      </c>
      <c r="I221" s="177"/>
      <c r="L221" s="173"/>
      <c r="M221" s="178"/>
      <c r="N221" s="179"/>
      <c r="O221" s="179"/>
      <c r="P221" s="179"/>
      <c r="Q221" s="179"/>
      <c r="R221" s="179"/>
      <c r="S221" s="179"/>
      <c r="T221" s="180"/>
      <c r="AT221" s="174" t="s">
        <v>165</v>
      </c>
      <c r="AU221" s="174" t="s">
        <v>85</v>
      </c>
      <c r="AV221" s="13" t="s">
        <v>85</v>
      </c>
      <c r="AW221" s="13" t="s">
        <v>30</v>
      </c>
      <c r="AX221" s="13" t="s">
        <v>76</v>
      </c>
      <c r="AY221" s="174" t="s">
        <v>153</v>
      </c>
    </row>
    <row r="222" spans="2:65" s="13" customFormat="1" ht="11.25">
      <c r="B222" s="173"/>
      <c r="D222" s="166" t="s">
        <v>165</v>
      </c>
      <c r="E222" s="174" t="s">
        <v>1</v>
      </c>
      <c r="F222" s="175" t="s">
        <v>302</v>
      </c>
      <c r="H222" s="176">
        <v>-2.794</v>
      </c>
      <c r="I222" s="177"/>
      <c r="L222" s="173"/>
      <c r="M222" s="178"/>
      <c r="N222" s="179"/>
      <c r="O222" s="179"/>
      <c r="P222" s="179"/>
      <c r="Q222" s="179"/>
      <c r="R222" s="179"/>
      <c r="S222" s="179"/>
      <c r="T222" s="180"/>
      <c r="AT222" s="174" t="s">
        <v>165</v>
      </c>
      <c r="AU222" s="174" t="s">
        <v>85</v>
      </c>
      <c r="AV222" s="13" t="s">
        <v>85</v>
      </c>
      <c r="AW222" s="13" t="s">
        <v>30</v>
      </c>
      <c r="AX222" s="13" t="s">
        <v>76</v>
      </c>
      <c r="AY222" s="174" t="s">
        <v>153</v>
      </c>
    </row>
    <row r="223" spans="2:65" s="12" customFormat="1" ht="11.25">
      <c r="B223" s="165"/>
      <c r="D223" s="166" t="s">
        <v>165</v>
      </c>
      <c r="E223" s="167" t="s">
        <v>1</v>
      </c>
      <c r="F223" s="168" t="s">
        <v>303</v>
      </c>
      <c r="H223" s="167" t="s">
        <v>1</v>
      </c>
      <c r="I223" s="169"/>
      <c r="L223" s="165"/>
      <c r="M223" s="170"/>
      <c r="N223" s="171"/>
      <c r="O223" s="171"/>
      <c r="P223" s="171"/>
      <c r="Q223" s="171"/>
      <c r="R223" s="171"/>
      <c r="S223" s="171"/>
      <c r="T223" s="172"/>
      <c r="AT223" s="167" t="s">
        <v>165</v>
      </c>
      <c r="AU223" s="167" t="s">
        <v>85</v>
      </c>
      <c r="AV223" s="12" t="s">
        <v>81</v>
      </c>
      <c r="AW223" s="12" t="s">
        <v>30</v>
      </c>
      <c r="AX223" s="12" t="s">
        <v>76</v>
      </c>
      <c r="AY223" s="167" t="s">
        <v>153</v>
      </c>
    </row>
    <row r="224" spans="2:65" s="13" customFormat="1" ht="11.25">
      <c r="B224" s="173"/>
      <c r="D224" s="166" t="s">
        <v>165</v>
      </c>
      <c r="E224" s="174" t="s">
        <v>1</v>
      </c>
      <c r="F224" s="175" t="s">
        <v>304</v>
      </c>
      <c r="H224" s="176">
        <v>6.9249999999999998</v>
      </c>
      <c r="I224" s="177"/>
      <c r="L224" s="173"/>
      <c r="M224" s="178"/>
      <c r="N224" s="179"/>
      <c r="O224" s="179"/>
      <c r="P224" s="179"/>
      <c r="Q224" s="179"/>
      <c r="R224" s="179"/>
      <c r="S224" s="179"/>
      <c r="T224" s="180"/>
      <c r="AT224" s="174" t="s">
        <v>165</v>
      </c>
      <c r="AU224" s="174" t="s">
        <v>85</v>
      </c>
      <c r="AV224" s="13" t="s">
        <v>85</v>
      </c>
      <c r="AW224" s="13" t="s">
        <v>30</v>
      </c>
      <c r="AX224" s="13" t="s">
        <v>76</v>
      </c>
      <c r="AY224" s="174" t="s">
        <v>153</v>
      </c>
    </row>
    <row r="225" spans="2:65" s="14" customFormat="1" ht="11.25">
      <c r="B225" s="190"/>
      <c r="D225" s="166" t="s">
        <v>165</v>
      </c>
      <c r="E225" s="191" t="s">
        <v>1</v>
      </c>
      <c r="F225" s="192" t="s">
        <v>264</v>
      </c>
      <c r="H225" s="193">
        <v>48.475000000000001</v>
      </c>
      <c r="I225" s="194"/>
      <c r="L225" s="190"/>
      <c r="M225" s="195"/>
      <c r="N225" s="196"/>
      <c r="O225" s="196"/>
      <c r="P225" s="196"/>
      <c r="Q225" s="196"/>
      <c r="R225" s="196"/>
      <c r="S225" s="196"/>
      <c r="T225" s="197"/>
      <c r="AT225" s="191" t="s">
        <v>165</v>
      </c>
      <c r="AU225" s="191" t="s">
        <v>85</v>
      </c>
      <c r="AV225" s="14" t="s">
        <v>91</v>
      </c>
      <c r="AW225" s="14" t="s">
        <v>30</v>
      </c>
      <c r="AX225" s="14" t="s">
        <v>81</v>
      </c>
      <c r="AY225" s="191" t="s">
        <v>153</v>
      </c>
    </row>
    <row r="226" spans="2:65" s="1" customFormat="1" ht="36" customHeight="1">
      <c r="B226" s="151"/>
      <c r="C226" s="152" t="s">
        <v>305</v>
      </c>
      <c r="D226" s="152" t="s">
        <v>155</v>
      </c>
      <c r="E226" s="153" t="s">
        <v>306</v>
      </c>
      <c r="F226" s="154" t="s">
        <v>307</v>
      </c>
      <c r="G226" s="155" t="s">
        <v>162</v>
      </c>
      <c r="H226" s="156">
        <v>8.4730000000000008</v>
      </c>
      <c r="I226" s="157"/>
      <c r="J226" s="156">
        <f>ROUND(I226*H226,3)</f>
        <v>0</v>
      </c>
      <c r="K226" s="154" t="s">
        <v>163</v>
      </c>
      <c r="L226" s="32"/>
      <c r="M226" s="158" t="s">
        <v>1</v>
      </c>
      <c r="N226" s="159" t="s">
        <v>42</v>
      </c>
      <c r="O226" s="55"/>
      <c r="P226" s="160">
        <f>O226*H226</f>
        <v>0</v>
      </c>
      <c r="Q226" s="160">
        <v>1.57728</v>
      </c>
      <c r="R226" s="160">
        <f>Q226*H226</f>
        <v>13.364293440000001</v>
      </c>
      <c r="S226" s="160">
        <v>0</v>
      </c>
      <c r="T226" s="161">
        <f>S226*H226</f>
        <v>0</v>
      </c>
      <c r="AR226" s="162" t="s">
        <v>91</v>
      </c>
      <c r="AT226" s="162" t="s">
        <v>155</v>
      </c>
      <c r="AU226" s="162" t="s">
        <v>85</v>
      </c>
      <c r="AY226" s="17" t="s">
        <v>153</v>
      </c>
      <c r="BE226" s="163">
        <f>IF(N226="základná",J226,0)</f>
        <v>0</v>
      </c>
      <c r="BF226" s="163">
        <f>IF(N226="znížená",J226,0)</f>
        <v>0</v>
      </c>
      <c r="BG226" s="163">
        <f>IF(N226="zákl. prenesená",J226,0)</f>
        <v>0</v>
      </c>
      <c r="BH226" s="163">
        <f>IF(N226="zníž. prenesená",J226,0)</f>
        <v>0</v>
      </c>
      <c r="BI226" s="163">
        <f>IF(N226="nulová",J226,0)</f>
        <v>0</v>
      </c>
      <c r="BJ226" s="17" t="s">
        <v>85</v>
      </c>
      <c r="BK226" s="164">
        <f>ROUND(I226*H226,3)</f>
        <v>0</v>
      </c>
      <c r="BL226" s="17" t="s">
        <v>91</v>
      </c>
      <c r="BM226" s="162" t="s">
        <v>308</v>
      </c>
    </row>
    <row r="227" spans="2:65" s="13" customFormat="1" ht="11.25">
      <c r="B227" s="173"/>
      <c r="D227" s="166" t="s">
        <v>165</v>
      </c>
      <c r="E227" s="174" t="s">
        <v>1</v>
      </c>
      <c r="F227" s="175" t="s">
        <v>309</v>
      </c>
      <c r="H227" s="176">
        <v>4.7169999999999996</v>
      </c>
      <c r="I227" s="177"/>
      <c r="L227" s="173"/>
      <c r="M227" s="178"/>
      <c r="N227" s="179"/>
      <c r="O227" s="179"/>
      <c r="P227" s="179"/>
      <c r="Q227" s="179"/>
      <c r="R227" s="179"/>
      <c r="S227" s="179"/>
      <c r="T227" s="180"/>
      <c r="AT227" s="174" t="s">
        <v>165</v>
      </c>
      <c r="AU227" s="174" t="s">
        <v>85</v>
      </c>
      <c r="AV227" s="13" t="s">
        <v>85</v>
      </c>
      <c r="AW227" s="13" t="s">
        <v>30</v>
      </c>
      <c r="AX227" s="13" t="s">
        <v>76</v>
      </c>
      <c r="AY227" s="174" t="s">
        <v>153</v>
      </c>
    </row>
    <row r="228" spans="2:65" s="13" customFormat="1" ht="11.25">
      <c r="B228" s="173"/>
      <c r="D228" s="166" t="s">
        <v>165</v>
      </c>
      <c r="E228" s="174" t="s">
        <v>1</v>
      </c>
      <c r="F228" s="175" t="s">
        <v>310</v>
      </c>
      <c r="H228" s="176">
        <v>-0.53800000000000003</v>
      </c>
      <c r="I228" s="177"/>
      <c r="L228" s="173"/>
      <c r="M228" s="178"/>
      <c r="N228" s="179"/>
      <c r="O228" s="179"/>
      <c r="P228" s="179"/>
      <c r="Q228" s="179"/>
      <c r="R228" s="179"/>
      <c r="S228" s="179"/>
      <c r="T228" s="180"/>
      <c r="AT228" s="174" t="s">
        <v>165</v>
      </c>
      <c r="AU228" s="174" t="s">
        <v>85</v>
      </c>
      <c r="AV228" s="13" t="s">
        <v>85</v>
      </c>
      <c r="AW228" s="13" t="s">
        <v>30</v>
      </c>
      <c r="AX228" s="13" t="s">
        <v>76</v>
      </c>
      <c r="AY228" s="174" t="s">
        <v>153</v>
      </c>
    </row>
    <row r="229" spans="2:65" s="13" customFormat="1" ht="11.25">
      <c r="B229" s="173"/>
      <c r="D229" s="166" t="s">
        <v>165</v>
      </c>
      <c r="E229" s="174" t="s">
        <v>1</v>
      </c>
      <c r="F229" s="175" t="s">
        <v>311</v>
      </c>
      <c r="H229" s="176">
        <v>-0.48399999999999999</v>
      </c>
      <c r="I229" s="177"/>
      <c r="L229" s="173"/>
      <c r="M229" s="178"/>
      <c r="N229" s="179"/>
      <c r="O229" s="179"/>
      <c r="P229" s="179"/>
      <c r="Q229" s="179"/>
      <c r="R229" s="179"/>
      <c r="S229" s="179"/>
      <c r="T229" s="180"/>
      <c r="AT229" s="174" t="s">
        <v>165</v>
      </c>
      <c r="AU229" s="174" t="s">
        <v>85</v>
      </c>
      <c r="AV229" s="13" t="s">
        <v>85</v>
      </c>
      <c r="AW229" s="13" t="s">
        <v>30</v>
      </c>
      <c r="AX229" s="13" t="s">
        <v>76</v>
      </c>
      <c r="AY229" s="174" t="s">
        <v>153</v>
      </c>
    </row>
    <row r="230" spans="2:65" s="13" customFormat="1" ht="11.25">
      <c r="B230" s="173"/>
      <c r="D230" s="166" t="s">
        <v>165</v>
      </c>
      <c r="E230" s="174" t="s">
        <v>1</v>
      </c>
      <c r="F230" s="175" t="s">
        <v>312</v>
      </c>
      <c r="H230" s="176">
        <v>-0.30199999999999999</v>
      </c>
      <c r="I230" s="177"/>
      <c r="L230" s="173"/>
      <c r="M230" s="178"/>
      <c r="N230" s="179"/>
      <c r="O230" s="179"/>
      <c r="P230" s="179"/>
      <c r="Q230" s="179"/>
      <c r="R230" s="179"/>
      <c r="S230" s="179"/>
      <c r="T230" s="180"/>
      <c r="AT230" s="174" t="s">
        <v>165</v>
      </c>
      <c r="AU230" s="174" t="s">
        <v>85</v>
      </c>
      <c r="AV230" s="13" t="s">
        <v>85</v>
      </c>
      <c r="AW230" s="13" t="s">
        <v>30</v>
      </c>
      <c r="AX230" s="13" t="s">
        <v>76</v>
      </c>
      <c r="AY230" s="174" t="s">
        <v>153</v>
      </c>
    </row>
    <row r="231" spans="2:65" s="13" customFormat="1" ht="11.25">
      <c r="B231" s="173"/>
      <c r="D231" s="166" t="s">
        <v>165</v>
      </c>
      <c r="E231" s="174" t="s">
        <v>1</v>
      </c>
      <c r="F231" s="175" t="s">
        <v>313</v>
      </c>
      <c r="H231" s="176">
        <v>3.2930000000000001</v>
      </c>
      <c r="I231" s="177"/>
      <c r="L231" s="173"/>
      <c r="M231" s="178"/>
      <c r="N231" s="179"/>
      <c r="O231" s="179"/>
      <c r="P231" s="179"/>
      <c r="Q231" s="179"/>
      <c r="R231" s="179"/>
      <c r="S231" s="179"/>
      <c r="T231" s="180"/>
      <c r="AT231" s="174" t="s">
        <v>165</v>
      </c>
      <c r="AU231" s="174" t="s">
        <v>85</v>
      </c>
      <c r="AV231" s="13" t="s">
        <v>85</v>
      </c>
      <c r="AW231" s="13" t="s">
        <v>30</v>
      </c>
      <c r="AX231" s="13" t="s">
        <v>76</v>
      </c>
      <c r="AY231" s="174" t="s">
        <v>153</v>
      </c>
    </row>
    <row r="232" spans="2:65" s="13" customFormat="1" ht="11.25">
      <c r="B232" s="173"/>
      <c r="D232" s="166" t="s">
        <v>165</v>
      </c>
      <c r="E232" s="174" t="s">
        <v>1</v>
      </c>
      <c r="F232" s="175" t="s">
        <v>314</v>
      </c>
      <c r="H232" s="176">
        <v>-0.94099999999999995</v>
      </c>
      <c r="I232" s="177"/>
      <c r="L232" s="173"/>
      <c r="M232" s="178"/>
      <c r="N232" s="179"/>
      <c r="O232" s="179"/>
      <c r="P232" s="179"/>
      <c r="Q232" s="179"/>
      <c r="R232" s="179"/>
      <c r="S232" s="179"/>
      <c r="T232" s="180"/>
      <c r="AT232" s="174" t="s">
        <v>165</v>
      </c>
      <c r="AU232" s="174" t="s">
        <v>85</v>
      </c>
      <c r="AV232" s="13" t="s">
        <v>85</v>
      </c>
      <c r="AW232" s="13" t="s">
        <v>30</v>
      </c>
      <c r="AX232" s="13" t="s">
        <v>76</v>
      </c>
      <c r="AY232" s="174" t="s">
        <v>153</v>
      </c>
    </row>
    <row r="233" spans="2:65" s="13" customFormat="1" ht="11.25">
      <c r="B233" s="173"/>
      <c r="D233" s="166" t="s">
        <v>165</v>
      </c>
      <c r="E233" s="174" t="s">
        <v>1</v>
      </c>
      <c r="F233" s="175" t="s">
        <v>315</v>
      </c>
      <c r="H233" s="176">
        <v>-0.43</v>
      </c>
      <c r="I233" s="177"/>
      <c r="L233" s="173"/>
      <c r="M233" s="178"/>
      <c r="N233" s="179"/>
      <c r="O233" s="179"/>
      <c r="P233" s="179"/>
      <c r="Q233" s="179"/>
      <c r="R233" s="179"/>
      <c r="S233" s="179"/>
      <c r="T233" s="180"/>
      <c r="AT233" s="174" t="s">
        <v>165</v>
      </c>
      <c r="AU233" s="174" t="s">
        <v>85</v>
      </c>
      <c r="AV233" s="13" t="s">
        <v>85</v>
      </c>
      <c r="AW233" s="13" t="s">
        <v>30</v>
      </c>
      <c r="AX233" s="13" t="s">
        <v>76</v>
      </c>
      <c r="AY233" s="174" t="s">
        <v>153</v>
      </c>
    </row>
    <row r="234" spans="2:65" s="13" customFormat="1" ht="11.25">
      <c r="B234" s="173"/>
      <c r="D234" s="166" t="s">
        <v>165</v>
      </c>
      <c r="E234" s="174" t="s">
        <v>1</v>
      </c>
      <c r="F234" s="175" t="s">
        <v>316</v>
      </c>
      <c r="H234" s="176">
        <v>4.1829999999999998</v>
      </c>
      <c r="I234" s="177"/>
      <c r="L234" s="173"/>
      <c r="M234" s="178"/>
      <c r="N234" s="179"/>
      <c r="O234" s="179"/>
      <c r="P234" s="179"/>
      <c r="Q234" s="179"/>
      <c r="R234" s="179"/>
      <c r="S234" s="179"/>
      <c r="T234" s="180"/>
      <c r="AT234" s="174" t="s">
        <v>165</v>
      </c>
      <c r="AU234" s="174" t="s">
        <v>85</v>
      </c>
      <c r="AV234" s="13" t="s">
        <v>85</v>
      </c>
      <c r="AW234" s="13" t="s">
        <v>30</v>
      </c>
      <c r="AX234" s="13" t="s">
        <v>76</v>
      </c>
      <c r="AY234" s="174" t="s">
        <v>153</v>
      </c>
    </row>
    <row r="235" spans="2:65" s="13" customFormat="1" ht="11.25">
      <c r="B235" s="173"/>
      <c r="D235" s="166" t="s">
        <v>165</v>
      </c>
      <c r="E235" s="174" t="s">
        <v>1</v>
      </c>
      <c r="F235" s="175" t="s">
        <v>317</v>
      </c>
      <c r="H235" s="176">
        <v>-1.0249999999999999</v>
      </c>
      <c r="I235" s="177"/>
      <c r="L235" s="173"/>
      <c r="M235" s="178"/>
      <c r="N235" s="179"/>
      <c r="O235" s="179"/>
      <c r="P235" s="179"/>
      <c r="Q235" s="179"/>
      <c r="R235" s="179"/>
      <c r="S235" s="179"/>
      <c r="T235" s="180"/>
      <c r="AT235" s="174" t="s">
        <v>165</v>
      </c>
      <c r="AU235" s="174" t="s">
        <v>85</v>
      </c>
      <c r="AV235" s="13" t="s">
        <v>85</v>
      </c>
      <c r="AW235" s="13" t="s">
        <v>30</v>
      </c>
      <c r="AX235" s="13" t="s">
        <v>76</v>
      </c>
      <c r="AY235" s="174" t="s">
        <v>153</v>
      </c>
    </row>
    <row r="236" spans="2:65" s="14" customFormat="1" ht="11.25">
      <c r="B236" s="190"/>
      <c r="D236" s="166" t="s">
        <v>165</v>
      </c>
      <c r="E236" s="191" t="s">
        <v>1</v>
      </c>
      <c r="F236" s="192" t="s">
        <v>264</v>
      </c>
      <c r="H236" s="193">
        <v>8.4730000000000008</v>
      </c>
      <c r="I236" s="194"/>
      <c r="L236" s="190"/>
      <c r="M236" s="195"/>
      <c r="N236" s="196"/>
      <c r="O236" s="196"/>
      <c r="P236" s="196"/>
      <c r="Q236" s="196"/>
      <c r="R236" s="196"/>
      <c r="S236" s="196"/>
      <c r="T236" s="197"/>
      <c r="AT236" s="191" t="s">
        <v>165</v>
      </c>
      <c r="AU236" s="191" t="s">
        <v>85</v>
      </c>
      <c r="AV236" s="14" t="s">
        <v>91</v>
      </c>
      <c r="AW236" s="14" t="s">
        <v>30</v>
      </c>
      <c r="AX236" s="14" t="s">
        <v>81</v>
      </c>
      <c r="AY236" s="191" t="s">
        <v>153</v>
      </c>
    </row>
    <row r="237" spans="2:65" s="1" customFormat="1" ht="24" customHeight="1">
      <c r="B237" s="151"/>
      <c r="C237" s="152" t="s">
        <v>318</v>
      </c>
      <c r="D237" s="152" t="s">
        <v>155</v>
      </c>
      <c r="E237" s="153" t="s">
        <v>319</v>
      </c>
      <c r="F237" s="154" t="s">
        <v>320</v>
      </c>
      <c r="G237" s="155" t="s">
        <v>251</v>
      </c>
      <c r="H237" s="156">
        <v>1</v>
      </c>
      <c r="I237" s="157"/>
      <c r="J237" s="156">
        <f t="shared" ref="J237:J244" si="0">ROUND(I237*H237,3)</f>
        <v>0</v>
      </c>
      <c r="K237" s="154" t="s">
        <v>163</v>
      </c>
      <c r="L237" s="32"/>
      <c r="M237" s="158" t="s">
        <v>1</v>
      </c>
      <c r="N237" s="159" t="s">
        <v>42</v>
      </c>
      <c r="O237" s="55"/>
      <c r="P237" s="160">
        <f t="shared" ref="P237:P244" si="1">O237*H237</f>
        <v>0</v>
      </c>
      <c r="Q237" s="160">
        <v>1.9130000000000001E-2</v>
      </c>
      <c r="R237" s="160">
        <f t="shared" ref="R237:R244" si="2">Q237*H237</f>
        <v>1.9130000000000001E-2</v>
      </c>
      <c r="S237" s="160">
        <v>0</v>
      </c>
      <c r="T237" s="161">
        <f t="shared" ref="T237:T244" si="3">S237*H237</f>
        <v>0</v>
      </c>
      <c r="AR237" s="162" t="s">
        <v>91</v>
      </c>
      <c r="AT237" s="162" t="s">
        <v>155</v>
      </c>
      <c r="AU237" s="162" t="s">
        <v>85</v>
      </c>
      <c r="AY237" s="17" t="s">
        <v>153</v>
      </c>
      <c r="BE237" s="163">
        <f t="shared" ref="BE237:BE244" si="4">IF(N237="základná",J237,0)</f>
        <v>0</v>
      </c>
      <c r="BF237" s="163">
        <f t="shared" ref="BF237:BF244" si="5">IF(N237="znížená",J237,0)</f>
        <v>0</v>
      </c>
      <c r="BG237" s="163">
        <f t="shared" ref="BG237:BG244" si="6">IF(N237="zákl. prenesená",J237,0)</f>
        <v>0</v>
      </c>
      <c r="BH237" s="163">
        <f t="shared" ref="BH237:BH244" si="7">IF(N237="zníž. prenesená",J237,0)</f>
        <v>0</v>
      </c>
      <c r="BI237" s="163">
        <f t="shared" ref="BI237:BI244" si="8">IF(N237="nulová",J237,0)</f>
        <v>0</v>
      </c>
      <c r="BJ237" s="17" t="s">
        <v>85</v>
      </c>
      <c r="BK237" s="164">
        <f t="shared" ref="BK237:BK244" si="9">ROUND(I237*H237,3)</f>
        <v>0</v>
      </c>
      <c r="BL237" s="17" t="s">
        <v>91</v>
      </c>
      <c r="BM237" s="162" t="s">
        <v>321</v>
      </c>
    </row>
    <row r="238" spans="2:65" s="1" customFormat="1" ht="24" customHeight="1">
      <c r="B238" s="151"/>
      <c r="C238" s="152" t="s">
        <v>322</v>
      </c>
      <c r="D238" s="152" t="s">
        <v>155</v>
      </c>
      <c r="E238" s="153" t="s">
        <v>323</v>
      </c>
      <c r="F238" s="154" t="s">
        <v>324</v>
      </c>
      <c r="G238" s="155" t="s">
        <v>251</v>
      </c>
      <c r="H238" s="156">
        <v>1</v>
      </c>
      <c r="I238" s="157"/>
      <c r="J238" s="156">
        <f t="shared" si="0"/>
        <v>0</v>
      </c>
      <c r="K238" s="154" t="s">
        <v>163</v>
      </c>
      <c r="L238" s="32"/>
      <c r="M238" s="158" t="s">
        <v>1</v>
      </c>
      <c r="N238" s="159" t="s">
        <v>42</v>
      </c>
      <c r="O238" s="55"/>
      <c r="P238" s="160">
        <f t="shared" si="1"/>
        <v>0</v>
      </c>
      <c r="Q238" s="160">
        <v>2.9899999999999999E-2</v>
      </c>
      <c r="R238" s="160">
        <f t="shared" si="2"/>
        <v>2.9899999999999999E-2</v>
      </c>
      <c r="S238" s="160">
        <v>0</v>
      </c>
      <c r="T238" s="161">
        <f t="shared" si="3"/>
        <v>0</v>
      </c>
      <c r="AR238" s="162" t="s">
        <v>91</v>
      </c>
      <c r="AT238" s="162" t="s">
        <v>155</v>
      </c>
      <c r="AU238" s="162" t="s">
        <v>85</v>
      </c>
      <c r="AY238" s="17" t="s">
        <v>153</v>
      </c>
      <c r="BE238" s="163">
        <f t="shared" si="4"/>
        <v>0</v>
      </c>
      <c r="BF238" s="163">
        <f t="shared" si="5"/>
        <v>0</v>
      </c>
      <c r="BG238" s="163">
        <f t="shared" si="6"/>
        <v>0</v>
      </c>
      <c r="BH238" s="163">
        <f t="shared" si="7"/>
        <v>0</v>
      </c>
      <c r="BI238" s="163">
        <f t="shared" si="8"/>
        <v>0</v>
      </c>
      <c r="BJ238" s="17" t="s">
        <v>85</v>
      </c>
      <c r="BK238" s="164">
        <f t="shared" si="9"/>
        <v>0</v>
      </c>
      <c r="BL238" s="17" t="s">
        <v>91</v>
      </c>
      <c r="BM238" s="162" t="s">
        <v>325</v>
      </c>
    </row>
    <row r="239" spans="2:65" s="1" customFormat="1" ht="24" customHeight="1">
      <c r="B239" s="151"/>
      <c r="C239" s="152" t="s">
        <v>326</v>
      </c>
      <c r="D239" s="152" t="s">
        <v>155</v>
      </c>
      <c r="E239" s="153" t="s">
        <v>327</v>
      </c>
      <c r="F239" s="154" t="s">
        <v>328</v>
      </c>
      <c r="G239" s="155" t="s">
        <v>251</v>
      </c>
      <c r="H239" s="156">
        <v>7</v>
      </c>
      <c r="I239" s="157"/>
      <c r="J239" s="156">
        <f t="shared" si="0"/>
        <v>0</v>
      </c>
      <c r="K239" s="154" t="s">
        <v>163</v>
      </c>
      <c r="L239" s="32"/>
      <c r="M239" s="158" t="s">
        <v>1</v>
      </c>
      <c r="N239" s="159" t="s">
        <v>42</v>
      </c>
      <c r="O239" s="55"/>
      <c r="P239" s="160">
        <f t="shared" si="1"/>
        <v>0</v>
      </c>
      <c r="Q239" s="160">
        <v>3.916E-2</v>
      </c>
      <c r="R239" s="160">
        <f t="shared" si="2"/>
        <v>0.27412000000000003</v>
      </c>
      <c r="S239" s="160">
        <v>0</v>
      </c>
      <c r="T239" s="161">
        <f t="shared" si="3"/>
        <v>0</v>
      </c>
      <c r="AR239" s="162" t="s">
        <v>91</v>
      </c>
      <c r="AT239" s="162" t="s">
        <v>155</v>
      </c>
      <c r="AU239" s="162" t="s">
        <v>85</v>
      </c>
      <c r="AY239" s="17" t="s">
        <v>153</v>
      </c>
      <c r="BE239" s="163">
        <f t="shared" si="4"/>
        <v>0</v>
      </c>
      <c r="BF239" s="163">
        <f t="shared" si="5"/>
        <v>0</v>
      </c>
      <c r="BG239" s="163">
        <f t="shared" si="6"/>
        <v>0</v>
      </c>
      <c r="BH239" s="163">
        <f t="shared" si="7"/>
        <v>0</v>
      </c>
      <c r="BI239" s="163">
        <f t="shared" si="8"/>
        <v>0</v>
      </c>
      <c r="BJ239" s="17" t="s">
        <v>85</v>
      </c>
      <c r="BK239" s="164">
        <f t="shared" si="9"/>
        <v>0</v>
      </c>
      <c r="BL239" s="17" t="s">
        <v>91</v>
      </c>
      <c r="BM239" s="162" t="s">
        <v>329</v>
      </c>
    </row>
    <row r="240" spans="2:65" s="1" customFormat="1" ht="24" customHeight="1">
      <c r="B240" s="151"/>
      <c r="C240" s="152" t="s">
        <v>330</v>
      </c>
      <c r="D240" s="152" t="s">
        <v>155</v>
      </c>
      <c r="E240" s="153" t="s">
        <v>331</v>
      </c>
      <c r="F240" s="154" t="s">
        <v>332</v>
      </c>
      <c r="G240" s="155" t="s">
        <v>251</v>
      </c>
      <c r="H240" s="156">
        <v>12</v>
      </c>
      <c r="I240" s="157"/>
      <c r="J240" s="156">
        <f t="shared" si="0"/>
        <v>0</v>
      </c>
      <c r="K240" s="154" t="s">
        <v>163</v>
      </c>
      <c r="L240" s="32"/>
      <c r="M240" s="158" t="s">
        <v>1</v>
      </c>
      <c r="N240" s="159" t="s">
        <v>42</v>
      </c>
      <c r="O240" s="55"/>
      <c r="P240" s="160">
        <f t="shared" si="1"/>
        <v>0</v>
      </c>
      <c r="Q240" s="160">
        <v>4.8849999999999998E-2</v>
      </c>
      <c r="R240" s="160">
        <f t="shared" si="2"/>
        <v>0.58619999999999994</v>
      </c>
      <c r="S240" s="160">
        <v>0</v>
      </c>
      <c r="T240" s="161">
        <f t="shared" si="3"/>
        <v>0</v>
      </c>
      <c r="AR240" s="162" t="s">
        <v>91</v>
      </c>
      <c r="AT240" s="162" t="s">
        <v>155</v>
      </c>
      <c r="AU240" s="162" t="s">
        <v>85</v>
      </c>
      <c r="AY240" s="17" t="s">
        <v>153</v>
      </c>
      <c r="BE240" s="163">
        <f t="shared" si="4"/>
        <v>0</v>
      </c>
      <c r="BF240" s="163">
        <f t="shared" si="5"/>
        <v>0</v>
      </c>
      <c r="BG240" s="163">
        <f t="shared" si="6"/>
        <v>0</v>
      </c>
      <c r="BH240" s="163">
        <f t="shared" si="7"/>
        <v>0</v>
      </c>
      <c r="BI240" s="163">
        <f t="shared" si="8"/>
        <v>0</v>
      </c>
      <c r="BJ240" s="17" t="s">
        <v>85</v>
      </c>
      <c r="BK240" s="164">
        <f t="shared" si="9"/>
        <v>0</v>
      </c>
      <c r="BL240" s="17" t="s">
        <v>91</v>
      </c>
      <c r="BM240" s="162" t="s">
        <v>333</v>
      </c>
    </row>
    <row r="241" spans="2:65" s="1" customFormat="1" ht="24" customHeight="1">
      <c r="B241" s="151"/>
      <c r="C241" s="152" t="s">
        <v>334</v>
      </c>
      <c r="D241" s="152" t="s">
        <v>155</v>
      </c>
      <c r="E241" s="153" t="s">
        <v>335</v>
      </c>
      <c r="F241" s="154" t="s">
        <v>336</v>
      </c>
      <c r="G241" s="155" t="s">
        <v>251</v>
      </c>
      <c r="H241" s="156">
        <v>5</v>
      </c>
      <c r="I241" s="157"/>
      <c r="J241" s="156">
        <f t="shared" si="0"/>
        <v>0</v>
      </c>
      <c r="K241" s="154" t="s">
        <v>163</v>
      </c>
      <c r="L241" s="32"/>
      <c r="M241" s="158" t="s">
        <v>1</v>
      </c>
      <c r="N241" s="159" t="s">
        <v>42</v>
      </c>
      <c r="O241" s="55"/>
      <c r="P241" s="160">
        <f t="shared" si="1"/>
        <v>0</v>
      </c>
      <c r="Q241" s="160">
        <v>5.8540000000000002E-2</v>
      </c>
      <c r="R241" s="160">
        <f t="shared" si="2"/>
        <v>0.29270000000000002</v>
      </c>
      <c r="S241" s="160">
        <v>0</v>
      </c>
      <c r="T241" s="161">
        <f t="shared" si="3"/>
        <v>0</v>
      </c>
      <c r="AR241" s="162" t="s">
        <v>91</v>
      </c>
      <c r="AT241" s="162" t="s">
        <v>155</v>
      </c>
      <c r="AU241" s="162" t="s">
        <v>85</v>
      </c>
      <c r="AY241" s="17" t="s">
        <v>153</v>
      </c>
      <c r="BE241" s="163">
        <f t="shared" si="4"/>
        <v>0</v>
      </c>
      <c r="BF241" s="163">
        <f t="shared" si="5"/>
        <v>0</v>
      </c>
      <c r="BG241" s="163">
        <f t="shared" si="6"/>
        <v>0</v>
      </c>
      <c r="BH241" s="163">
        <f t="shared" si="7"/>
        <v>0</v>
      </c>
      <c r="BI241" s="163">
        <f t="shared" si="8"/>
        <v>0</v>
      </c>
      <c r="BJ241" s="17" t="s">
        <v>85</v>
      </c>
      <c r="BK241" s="164">
        <f t="shared" si="9"/>
        <v>0</v>
      </c>
      <c r="BL241" s="17" t="s">
        <v>91</v>
      </c>
      <c r="BM241" s="162" t="s">
        <v>337</v>
      </c>
    </row>
    <row r="242" spans="2:65" s="1" customFormat="1" ht="24" customHeight="1">
      <c r="B242" s="151"/>
      <c r="C242" s="152" t="s">
        <v>338</v>
      </c>
      <c r="D242" s="152" t="s">
        <v>155</v>
      </c>
      <c r="E242" s="153" t="s">
        <v>339</v>
      </c>
      <c r="F242" s="154" t="s">
        <v>340</v>
      </c>
      <c r="G242" s="155" t="s">
        <v>251</v>
      </c>
      <c r="H242" s="156">
        <v>8</v>
      </c>
      <c r="I242" s="157"/>
      <c r="J242" s="156">
        <f t="shared" si="0"/>
        <v>0</v>
      </c>
      <c r="K242" s="154" t="s">
        <v>163</v>
      </c>
      <c r="L242" s="32"/>
      <c r="M242" s="158" t="s">
        <v>1</v>
      </c>
      <c r="N242" s="159" t="s">
        <v>42</v>
      </c>
      <c r="O242" s="55"/>
      <c r="P242" s="160">
        <f t="shared" si="1"/>
        <v>0</v>
      </c>
      <c r="Q242" s="160">
        <v>7.8159999999999993E-2</v>
      </c>
      <c r="R242" s="160">
        <f t="shared" si="2"/>
        <v>0.62527999999999995</v>
      </c>
      <c r="S242" s="160">
        <v>0</v>
      </c>
      <c r="T242" s="161">
        <f t="shared" si="3"/>
        <v>0</v>
      </c>
      <c r="AR242" s="162" t="s">
        <v>91</v>
      </c>
      <c r="AT242" s="162" t="s">
        <v>155</v>
      </c>
      <c r="AU242" s="162" t="s">
        <v>85</v>
      </c>
      <c r="AY242" s="17" t="s">
        <v>153</v>
      </c>
      <c r="BE242" s="163">
        <f t="shared" si="4"/>
        <v>0</v>
      </c>
      <c r="BF242" s="163">
        <f t="shared" si="5"/>
        <v>0</v>
      </c>
      <c r="BG242" s="163">
        <f t="shared" si="6"/>
        <v>0</v>
      </c>
      <c r="BH242" s="163">
        <f t="shared" si="7"/>
        <v>0</v>
      </c>
      <c r="BI242" s="163">
        <f t="shared" si="8"/>
        <v>0</v>
      </c>
      <c r="BJ242" s="17" t="s">
        <v>85</v>
      </c>
      <c r="BK242" s="164">
        <f t="shared" si="9"/>
        <v>0</v>
      </c>
      <c r="BL242" s="17" t="s">
        <v>91</v>
      </c>
      <c r="BM242" s="162" t="s">
        <v>341</v>
      </c>
    </row>
    <row r="243" spans="2:65" s="1" customFormat="1" ht="24" customHeight="1">
      <c r="B243" s="151"/>
      <c r="C243" s="152" t="s">
        <v>342</v>
      </c>
      <c r="D243" s="152" t="s">
        <v>155</v>
      </c>
      <c r="E243" s="153" t="s">
        <v>343</v>
      </c>
      <c r="F243" s="154" t="s">
        <v>344</v>
      </c>
      <c r="G243" s="155" t="s">
        <v>162</v>
      </c>
      <c r="H243" s="156">
        <v>1.9</v>
      </c>
      <c r="I243" s="157"/>
      <c r="J243" s="156">
        <f t="shared" si="0"/>
        <v>0</v>
      </c>
      <c r="K243" s="154" t="s">
        <v>345</v>
      </c>
      <c r="L243" s="32"/>
      <c r="M243" s="158" t="s">
        <v>1</v>
      </c>
      <c r="N243" s="159" t="s">
        <v>42</v>
      </c>
      <c r="O243" s="55"/>
      <c r="P243" s="160">
        <f t="shared" si="1"/>
        <v>0</v>
      </c>
      <c r="Q243" s="160">
        <v>2.2968799999999998</v>
      </c>
      <c r="R243" s="160">
        <f t="shared" si="2"/>
        <v>4.3640719999999993</v>
      </c>
      <c r="S243" s="160">
        <v>0</v>
      </c>
      <c r="T243" s="161">
        <f t="shared" si="3"/>
        <v>0</v>
      </c>
      <c r="AR243" s="162" t="s">
        <v>91</v>
      </c>
      <c r="AT243" s="162" t="s">
        <v>155</v>
      </c>
      <c r="AU243" s="162" t="s">
        <v>85</v>
      </c>
      <c r="AY243" s="17" t="s">
        <v>153</v>
      </c>
      <c r="BE243" s="163">
        <f t="shared" si="4"/>
        <v>0</v>
      </c>
      <c r="BF243" s="163">
        <f t="shared" si="5"/>
        <v>0</v>
      </c>
      <c r="BG243" s="163">
        <f t="shared" si="6"/>
        <v>0</v>
      </c>
      <c r="BH243" s="163">
        <f t="shared" si="7"/>
        <v>0</v>
      </c>
      <c r="BI243" s="163">
        <f t="shared" si="8"/>
        <v>0</v>
      </c>
      <c r="BJ243" s="17" t="s">
        <v>85</v>
      </c>
      <c r="BK243" s="164">
        <f t="shared" si="9"/>
        <v>0</v>
      </c>
      <c r="BL243" s="17" t="s">
        <v>91</v>
      </c>
      <c r="BM243" s="162" t="s">
        <v>346</v>
      </c>
    </row>
    <row r="244" spans="2:65" s="1" customFormat="1" ht="24" customHeight="1">
      <c r="B244" s="151"/>
      <c r="C244" s="152" t="s">
        <v>347</v>
      </c>
      <c r="D244" s="152" t="s">
        <v>155</v>
      </c>
      <c r="E244" s="153" t="s">
        <v>348</v>
      </c>
      <c r="F244" s="154" t="s">
        <v>349</v>
      </c>
      <c r="G244" s="155" t="s">
        <v>158</v>
      </c>
      <c r="H244" s="156">
        <v>16.552</v>
      </c>
      <c r="I244" s="157"/>
      <c r="J244" s="156">
        <f t="shared" si="0"/>
        <v>0</v>
      </c>
      <c r="K244" s="154" t="s">
        <v>163</v>
      </c>
      <c r="L244" s="32"/>
      <c r="M244" s="158" t="s">
        <v>1</v>
      </c>
      <c r="N244" s="159" t="s">
        <v>42</v>
      </c>
      <c r="O244" s="55"/>
      <c r="P244" s="160">
        <f t="shared" si="1"/>
        <v>0</v>
      </c>
      <c r="Q244" s="160">
        <v>5.5999999999999995E-4</v>
      </c>
      <c r="R244" s="160">
        <f t="shared" si="2"/>
        <v>9.2691199999999987E-3</v>
      </c>
      <c r="S244" s="160">
        <v>0</v>
      </c>
      <c r="T244" s="161">
        <f t="shared" si="3"/>
        <v>0</v>
      </c>
      <c r="AR244" s="162" t="s">
        <v>91</v>
      </c>
      <c r="AT244" s="162" t="s">
        <v>155</v>
      </c>
      <c r="AU244" s="162" t="s">
        <v>85</v>
      </c>
      <c r="AY244" s="17" t="s">
        <v>153</v>
      </c>
      <c r="BE244" s="163">
        <f t="shared" si="4"/>
        <v>0</v>
      </c>
      <c r="BF244" s="163">
        <f t="shared" si="5"/>
        <v>0</v>
      </c>
      <c r="BG244" s="163">
        <f t="shared" si="6"/>
        <v>0</v>
      </c>
      <c r="BH244" s="163">
        <f t="shared" si="7"/>
        <v>0</v>
      </c>
      <c r="BI244" s="163">
        <f t="shared" si="8"/>
        <v>0</v>
      </c>
      <c r="BJ244" s="17" t="s">
        <v>85</v>
      </c>
      <c r="BK244" s="164">
        <f t="shared" si="9"/>
        <v>0</v>
      </c>
      <c r="BL244" s="17" t="s">
        <v>91</v>
      </c>
      <c r="BM244" s="162" t="s">
        <v>350</v>
      </c>
    </row>
    <row r="245" spans="2:65" s="12" customFormat="1" ht="11.25">
      <c r="B245" s="165"/>
      <c r="D245" s="166" t="s">
        <v>165</v>
      </c>
      <c r="E245" s="167" t="s">
        <v>1</v>
      </c>
      <c r="F245" s="168" t="s">
        <v>351</v>
      </c>
      <c r="H245" s="167" t="s">
        <v>1</v>
      </c>
      <c r="I245" s="169"/>
      <c r="L245" s="165"/>
      <c r="M245" s="170"/>
      <c r="N245" s="171"/>
      <c r="O245" s="171"/>
      <c r="P245" s="171"/>
      <c r="Q245" s="171"/>
      <c r="R245" s="171"/>
      <c r="S245" s="171"/>
      <c r="T245" s="172"/>
      <c r="AT245" s="167" t="s">
        <v>165</v>
      </c>
      <c r="AU245" s="167" t="s">
        <v>85</v>
      </c>
      <c r="AV245" s="12" t="s">
        <v>81</v>
      </c>
      <c r="AW245" s="12" t="s">
        <v>30</v>
      </c>
      <c r="AX245" s="12" t="s">
        <v>76</v>
      </c>
      <c r="AY245" s="167" t="s">
        <v>153</v>
      </c>
    </row>
    <row r="246" spans="2:65" s="13" customFormat="1" ht="11.25">
      <c r="B246" s="173"/>
      <c r="D246" s="166" t="s">
        <v>165</v>
      </c>
      <c r="E246" s="174" t="s">
        <v>1</v>
      </c>
      <c r="F246" s="175" t="s">
        <v>352</v>
      </c>
      <c r="H246" s="176">
        <v>6.0119999999999996</v>
      </c>
      <c r="I246" s="177"/>
      <c r="L246" s="173"/>
      <c r="M246" s="178"/>
      <c r="N246" s="179"/>
      <c r="O246" s="179"/>
      <c r="P246" s="179"/>
      <c r="Q246" s="179"/>
      <c r="R246" s="179"/>
      <c r="S246" s="179"/>
      <c r="T246" s="180"/>
      <c r="AT246" s="174" t="s">
        <v>165</v>
      </c>
      <c r="AU246" s="174" t="s">
        <v>85</v>
      </c>
      <c r="AV246" s="13" t="s">
        <v>85</v>
      </c>
      <c r="AW246" s="13" t="s">
        <v>30</v>
      </c>
      <c r="AX246" s="13" t="s">
        <v>76</v>
      </c>
      <c r="AY246" s="174" t="s">
        <v>153</v>
      </c>
    </row>
    <row r="247" spans="2:65" s="12" customFormat="1" ht="11.25">
      <c r="B247" s="165"/>
      <c r="D247" s="166" t="s">
        <v>165</v>
      </c>
      <c r="E247" s="167" t="s">
        <v>1</v>
      </c>
      <c r="F247" s="168" t="s">
        <v>353</v>
      </c>
      <c r="H247" s="167" t="s">
        <v>1</v>
      </c>
      <c r="I247" s="169"/>
      <c r="L247" s="165"/>
      <c r="M247" s="170"/>
      <c r="N247" s="171"/>
      <c r="O247" s="171"/>
      <c r="P247" s="171"/>
      <c r="Q247" s="171"/>
      <c r="R247" s="171"/>
      <c r="S247" s="171"/>
      <c r="T247" s="172"/>
      <c r="AT247" s="167" t="s">
        <v>165</v>
      </c>
      <c r="AU247" s="167" t="s">
        <v>85</v>
      </c>
      <c r="AV247" s="12" t="s">
        <v>81</v>
      </c>
      <c r="AW247" s="12" t="s">
        <v>30</v>
      </c>
      <c r="AX247" s="12" t="s">
        <v>76</v>
      </c>
      <c r="AY247" s="167" t="s">
        <v>153</v>
      </c>
    </row>
    <row r="248" spans="2:65" s="13" customFormat="1" ht="11.25">
      <c r="B248" s="173"/>
      <c r="D248" s="166" t="s">
        <v>165</v>
      </c>
      <c r="E248" s="174" t="s">
        <v>1</v>
      </c>
      <c r="F248" s="175" t="s">
        <v>354</v>
      </c>
      <c r="H248" s="176">
        <v>6.12</v>
      </c>
      <c r="I248" s="177"/>
      <c r="L248" s="173"/>
      <c r="M248" s="178"/>
      <c r="N248" s="179"/>
      <c r="O248" s="179"/>
      <c r="P248" s="179"/>
      <c r="Q248" s="179"/>
      <c r="R248" s="179"/>
      <c r="S248" s="179"/>
      <c r="T248" s="180"/>
      <c r="AT248" s="174" t="s">
        <v>165</v>
      </c>
      <c r="AU248" s="174" t="s">
        <v>85</v>
      </c>
      <c r="AV248" s="13" t="s">
        <v>85</v>
      </c>
      <c r="AW248" s="13" t="s">
        <v>30</v>
      </c>
      <c r="AX248" s="13" t="s">
        <v>76</v>
      </c>
      <c r="AY248" s="174" t="s">
        <v>153</v>
      </c>
    </row>
    <row r="249" spans="2:65" s="12" customFormat="1" ht="11.25">
      <c r="B249" s="165"/>
      <c r="D249" s="166" t="s">
        <v>165</v>
      </c>
      <c r="E249" s="167" t="s">
        <v>1</v>
      </c>
      <c r="F249" s="168" t="s">
        <v>355</v>
      </c>
      <c r="H249" s="167" t="s">
        <v>1</v>
      </c>
      <c r="I249" s="169"/>
      <c r="L249" s="165"/>
      <c r="M249" s="170"/>
      <c r="N249" s="171"/>
      <c r="O249" s="171"/>
      <c r="P249" s="171"/>
      <c r="Q249" s="171"/>
      <c r="R249" s="171"/>
      <c r="S249" s="171"/>
      <c r="T249" s="172"/>
      <c r="AT249" s="167" t="s">
        <v>165</v>
      </c>
      <c r="AU249" s="167" t="s">
        <v>85</v>
      </c>
      <c r="AV249" s="12" t="s">
        <v>81</v>
      </c>
      <c r="AW249" s="12" t="s">
        <v>30</v>
      </c>
      <c r="AX249" s="12" t="s">
        <v>76</v>
      </c>
      <c r="AY249" s="167" t="s">
        <v>153</v>
      </c>
    </row>
    <row r="250" spans="2:65" s="13" customFormat="1" ht="11.25">
      <c r="B250" s="173"/>
      <c r="D250" s="166" t="s">
        <v>165</v>
      </c>
      <c r="E250" s="174" t="s">
        <v>1</v>
      </c>
      <c r="F250" s="175" t="s">
        <v>356</v>
      </c>
      <c r="H250" s="176">
        <v>4.42</v>
      </c>
      <c r="I250" s="177"/>
      <c r="L250" s="173"/>
      <c r="M250" s="178"/>
      <c r="N250" s="179"/>
      <c r="O250" s="179"/>
      <c r="P250" s="179"/>
      <c r="Q250" s="179"/>
      <c r="R250" s="179"/>
      <c r="S250" s="179"/>
      <c r="T250" s="180"/>
      <c r="AT250" s="174" t="s">
        <v>165</v>
      </c>
      <c r="AU250" s="174" t="s">
        <v>85</v>
      </c>
      <c r="AV250" s="13" t="s">
        <v>85</v>
      </c>
      <c r="AW250" s="13" t="s">
        <v>30</v>
      </c>
      <c r="AX250" s="13" t="s">
        <v>76</v>
      </c>
      <c r="AY250" s="174" t="s">
        <v>153</v>
      </c>
    </row>
    <row r="251" spans="2:65" s="14" customFormat="1" ht="11.25">
      <c r="B251" s="190"/>
      <c r="D251" s="166" t="s">
        <v>165</v>
      </c>
      <c r="E251" s="191" t="s">
        <v>1</v>
      </c>
      <c r="F251" s="192" t="s">
        <v>264</v>
      </c>
      <c r="H251" s="193">
        <v>16.552</v>
      </c>
      <c r="I251" s="194"/>
      <c r="L251" s="190"/>
      <c r="M251" s="195"/>
      <c r="N251" s="196"/>
      <c r="O251" s="196"/>
      <c r="P251" s="196"/>
      <c r="Q251" s="196"/>
      <c r="R251" s="196"/>
      <c r="S251" s="196"/>
      <c r="T251" s="197"/>
      <c r="AT251" s="191" t="s">
        <v>165</v>
      </c>
      <c r="AU251" s="191" t="s">
        <v>85</v>
      </c>
      <c r="AV251" s="14" t="s">
        <v>91</v>
      </c>
      <c r="AW251" s="14" t="s">
        <v>30</v>
      </c>
      <c r="AX251" s="14" t="s">
        <v>81</v>
      </c>
      <c r="AY251" s="191" t="s">
        <v>153</v>
      </c>
    </row>
    <row r="252" spans="2:65" s="1" customFormat="1" ht="24" customHeight="1">
      <c r="B252" s="151"/>
      <c r="C252" s="152" t="s">
        <v>357</v>
      </c>
      <c r="D252" s="152" t="s">
        <v>155</v>
      </c>
      <c r="E252" s="153" t="s">
        <v>358</v>
      </c>
      <c r="F252" s="154" t="s">
        <v>359</v>
      </c>
      <c r="G252" s="155" t="s">
        <v>158</v>
      </c>
      <c r="H252" s="156">
        <v>16.552</v>
      </c>
      <c r="I252" s="157"/>
      <c r="J252" s="156">
        <f>ROUND(I252*H252,3)</f>
        <v>0</v>
      </c>
      <c r="K252" s="154" t="s">
        <v>163</v>
      </c>
      <c r="L252" s="32"/>
      <c r="M252" s="158" t="s">
        <v>1</v>
      </c>
      <c r="N252" s="159" t="s">
        <v>42</v>
      </c>
      <c r="O252" s="55"/>
      <c r="P252" s="160">
        <f>O252*H252</f>
        <v>0</v>
      </c>
      <c r="Q252" s="160">
        <v>0</v>
      </c>
      <c r="R252" s="160">
        <f>Q252*H252</f>
        <v>0</v>
      </c>
      <c r="S252" s="160">
        <v>0</v>
      </c>
      <c r="T252" s="161">
        <f>S252*H252</f>
        <v>0</v>
      </c>
      <c r="AR252" s="162" t="s">
        <v>91</v>
      </c>
      <c r="AT252" s="162" t="s">
        <v>155</v>
      </c>
      <c r="AU252" s="162" t="s">
        <v>85</v>
      </c>
      <c r="AY252" s="17" t="s">
        <v>153</v>
      </c>
      <c r="BE252" s="163">
        <f>IF(N252="základná",J252,0)</f>
        <v>0</v>
      </c>
      <c r="BF252" s="163">
        <f>IF(N252="znížená",J252,0)</f>
        <v>0</v>
      </c>
      <c r="BG252" s="163">
        <f>IF(N252="zákl. prenesená",J252,0)</f>
        <v>0</v>
      </c>
      <c r="BH252" s="163">
        <f>IF(N252="zníž. prenesená",J252,0)</f>
        <v>0</v>
      </c>
      <c r="BI252" s="163">
        <f>IF(N252="nulová",J252,0)</f>
        <v>0</v>
      </c>
      <c r="BJ252" s="17" t="s">
        <v>85</v>
      </c>
      <c r="BK252" s="164">
        <f>ROUND(I252*H252,3)</f>
        <v>0</v>
      </c>
      <c r="BL252" s="17" t="s">
        <v>91</v>
      </c>
      <c r="BM252" s="162" t="s">
        <v>360</v>
      </c>
    </row>
    <row r="253" spans="2:65" s="1" customFormat="1" ht="24" customHeight="1">
      <c r="B253" s="151"/>
      <c r="C253" s="152" t="s">
        <v>361</v>
      </c>
      <c r="D253" s="152" t="s">
        <v>155</v>
      </c>
      <c r="E253" s="153" t="s">
        <v>362</v>
      </c>
      <c r="F253" s="154" t="s">
        <v>363</v>
      </c>
      <c r="G253" s="155" t="s">
        <v>195</v>
      </c>
      <c r="H253" s="156">
        <v>0.316</v>
      </c>
      <c r="I253" s="157"/>
      <c r="J253" s="156">
        <f>ROUND(I253*H253,3)</f>
        <v>0</v>
      </c>
      <c r="K253" s="154" t="s">
        <v>163</v>
      </c>
      <c r="L253" s="32"/>
      <c r="M253" s="158" t="s">
        <v>1</v>
      </c>
      <c r="N253" s="159" t="s">
        <v>42</v>
      </c>
      <c r="O253" s="55"/>
      <c r="P253" s="160">
        <f>O253*H253</f>
        <v>0</v>
      </c>
      <c r="Q253" s="160">
        <v>1.01953</v>
      </c>
      <c r="R253" s="160">
        <f>Q253*H253</f>
        <v>0.32217148000000001</v>
      </c>
      <c r="S253" s="160">
        <v>0</v>
      </c>
      <c r="T253" s="161">
        <f>S253*H253</f>
        <v>0</v>
      </c>
      <c r="AR253" s="162" t="s">
        <v>91</v>
      </c>
      <c r="AT253" s="162" t="s">
        <v>155</v>
      </c>
      <c r="AU253" s="162" t="s">
        <v>85</v>
      </c>
      <c r="AY253" s="17" t="s">
        <v>153</v>
      </c>
      <c r="BE253" s="163">
        <f>IF(N253="základná",J253,0)</f>
        <v>0</v>
      </c>
      <c r="BF253" s="163">
        <f>IF(N253="znížená",J253,0)</f>
        <v>0</v>
      </c>
      <c r="BG253" s="163">
        <f>IF(N253="zákl. prenesená",J253,0)</f>
        <v>0</v>
      </c>
      <c r="BH253" s="163">
        <f>IF(N253="zníž. prenesená",J253,0)</f>
        <v>0</v>
      </c>
      <c r="BI253" s="163">
        <f>IF(N253="nulová",J253,0)</f>
        <v>0</v>
      </c>
      <c r="BJ253" s="17" t="s">
        <v>85</v>
      </c>
      <c r="BK253" s="164">
        <f>ROUND(I253*H253,3)</f>
        <v>0</v>
      </c>
      <c r="BL253" s="17" t="s">
        <v>91</v>
      </c>
      <c r="BM253" s="162" t="s">
        <v>364</v>
      </c>
    </row>
    <row r="254" spans="2:65" s="12" customFormat="1" ht="11.25">
      <c r="B254" s="165"/>
      <c r="D254" s="166" t="s">
        <v>165</v>
      </c>
      <c r="E254" s="167" t="s">
        <v>1</v>
      </c>
      <c r="F254" s="168" t="s">
        <v>365</v>
      </c>
      <c r="H254" s="167" t="s">
        <v>1</v>
      </c>
      <c r="I254" s="169"/>
      <c r="L254" s="165"/>
      <c r="M254" s="170"/>
      <c r="N254" s="171"/>
      <c r="O254" s="171"/>
      <c r="P254" s="171"/>
      <c r="Q254" s="171"/>
      <c r="R254" s="171"/>
      <c r="S254" s="171"/>
      <c r="T254" s="172"/>
      <c r="AT254" s="167" t="s">
        <v>165</v>
      </c>
      <c r="AU254" s="167" t="s">
        <v>85</v>
      </c>
      <c r="AV254" s="12" t="s">
        <v>81</v>
      </c>
      <c r="AW254" s="12" t="s">
        <v>30</v>
      </c>
      <c r="AX254" s="12" t="s">
        <v>76</v>
      </c>
      <c r="AY254" s="167" t="s">
        <v>153</v>
      </c>
    </row>
    <row r="255" spans="2:65" s="13" customFormat="1" ht="11.25">
      <c r="B255" s="173"/>
      <c r="D255" s="166" t="s">
        <v>165</v>
      </c>
      <c r="E255" s="174" t="s">
        <v>1</v>
      </c>
      <c r="F255" s="175" t="s">
        <v>366</v>
      </c>
      <c r="H255" s="176">
        <v>0.316</v>
      </c>
      <c r="I255" s="177"/>
      <c r="L255" s="173"/>
      <c r="M255" s="178"/>
      <c r="N255" s="179"/>
      <c r="O255" s="179"/>
      <c r="P255" s="179"/>
      <c r="Q255" s="179"/>
      <c r="R255" s="179"/>
      <c r="S255" s="179"/>
      <c r="T255" s="180"/>
      <c r="AT255" s="174" t="s">
        <v>165</v>
      </c>
      <c r="AU255" s="174" t="s">
        <v>85</v>
      </c>
      <c r="AV255" s="13" t="s">
        <v>85</v>
      </c>
      <c r="AW255" s="13" t="s">
        <v>30</v>
      </c>
      <c r="AX255" s="13" t="s">
        <v>81</v>
      </c>
      <c r="AY255" s="174" t="s">
        <v>153</v>
      </c>
    </row>
    <row r="256" spans="2:65" s="1" customFormat="1" ht="24" customHeight="1">
      <c r="B256" s="151"/>
      <c r="C256" s="152" t="s">
        <v>367</v>
      </c>
      <c r="D256" s="152" t="s">
        <v>155</v>
      </c>
      <c r="E256" s="153" t="s">
        <v>368</v>
      </c>
      <c r="F256" s="154" t="s">
        <v>369</v>
      </c>
      <c r="G256" s="155" t="s">
        <v>158</v>
      </c>
      <c r="H256" s="156">
        <v>76.887</v>
      </c>
      <c r="I256" s="157"/>
      <c r="J256" s="156">
        <f>ROUND(I256*H256,3)</f>
        <v>0</v>
      </c>
      <c r="K256" s="154" t="s">
        <v>1</v>
      </c>
      <c r="L256" s="32"/>
      <c r="M256" s="158" t="s">
        <v>1</v>
      </c>
      <c r="N256" s="159" t="s">
        <v>42</v>
      </c>
      <c r="O256" s="55"/>
      <c r="P256" s="160">
        <f>O256*H256</f>
        <v>0</v>
      </c>
      <c r="Q256" s="160">
        <v>0.1048</v>
      </c>
      <c r="R256" s="160">
        <f>Q256*H256</f>
        <v>8.0577576000000004</v>
      </c>
      <c r="S256" s="160">
        <v>0</v>
      </c>
      <c r="T256" s="161">
        <f>S256*H256</f>
        <v>0</v>
      </c>
      <c r="AR256" s="162" t="s">
        <v>91</v>
      </c>
      <c r="AT256" s="162" t="s">
        <v>155</v>
      </c>
      <c r="AU256" s="162" t="s">
        <v>85</v>
      </c>
      <c r="AY256" s="17" t="s">
        <v>153</v>
      </c>
      <c r="BE256" s="163">
        <f>IF(N256="základná",J256,0)</f>
        <v>0</v>
      </c>
      <c r="BF256" s="163">
        <f>IF(N256="znížená",J256,0)</f>
        <v>0</v>
      </c>
      <c r="BG256" s="163">
        <f>IF(N256="zákl. prenesená",J256,0)</f>
        <v>0</v>
      </c>
      <c r="BH256" s="163">
        <f>IF(N256="zníž. prenesená",J256,0)</f>
        <v>0</v>
      </c>
      <c r="BI256" s="163">
        <f>IF(N256="nulová",J256,0)</f>
        <v>0</v>
      </c>
      <c r="BJ256" s="17" t="s">
        <v>85</v>
      </c>
      <c r="BK256" s="164">
        <f>ROUND(I256*H256,3)</f>
        <v>0</v>
      </c>
      <c r="BL256" s="17" t="s">
        <v>91</v>
      </c>
      <c r="BM256" s="162" t="s">
        <v>370</v>
      </c>
    </row>
    <row r="257" spans="2:65" s="13" customFormat="1" ht="11.25">
      <c r="B257" s="173"/>
      <c r="D257" s="166" t="s">
        <v>165</v>
      </c>
      <c r="E257" s="174" t="s">
        <v>1</v>
      </c>
      <c r="F257" s="175" t="s">
        <v>371</v>
      </c>
      <c r="H257" s="176">
        <v>15.811999999999999</v>
      </c>
      <c r="I257" s="177"/>
      <c r="L257" s="173"/>
      <c r="M257" s="178"/>
      <c r="N257" s="179"/>
      <c r="O257" s="179"/>
      <c r="P257" s="179"/>
      <c r="Q257" s="179"/>
      <c r="R257" s="179"/>
      <c r="S257" s="179"/>
      <c r="T257" s="180"/>
      <c r="AT257" s="174" t="s">
        <v>165</v>
      </c>
      <c r="AU257" s="174" t="s">
        <v>85</v>
      </c>
      <c r="AV257" s="13" t="s">
        <v>85</v>
      </c>
      <c r="AW257" s="13" t="s">
        <v>30</v>
      </c>
      <c r="AX257" s="13" t="s">
        <v>76</v>
      </c>
      <c r="AY257" s="174" t="s">
        <v>153</v>
      </c>
    </row>
    <row r="258" spans="2:65" s="13" customFormat="1" ht="11.25">
      <c r="B258" s="173"/>
      <c r="D258" s="166" t="s">
        <v>165</v>
      </c>
      <c r="E258" s="174" t="s">
        <v>1</v>
      </c>
      <c r="F258" s="175" t="s">
        <v>372</v>
      </c>
      <c r="H258" s="176">
        <v>-1.72</v>
      </c>
      <c r="I258" s="177"/>
      <c r="L258" s="173"/>
      <c r="M258" s="178"/>
      <c r="N258" s="179"/>
      <c r="O258" s="179"/>
      <c r="P258" s="179"/>
      <c r="Q258" s="179"/>
      <c r="R258" s="179"/>
      <c r="S258" s="179"/>
      <c r="T258" s="180"/>
      <c r="AT258" s="174" t="s">
        <v>165</v>
      </c>
      <c r="AU258" s="174" t="s">
        <v>85</v>
      </c>
      <c r="AV258" s="13" t="s">
        <v>85</v>
      </c>
      <c r="AW258" s="13" t="s">
        <v>30</v>
      </c>
      <c r="AX258" s="13" t="s">
        <v>76</v>
      </c>
      <c r="AY258" s="174" t="s">
        <v>153</v>
      </c>
    </row>
    <row r="259" spans="2:65" s="13" customFormat="1" ht="11.25">
      <c r="B259" s="173"/>
      <c r="D259" s="166" t="s">
        <v>165</v>
      </c>
      <c r="E259" s="174" t="s">
        <v>1</v>
      </c>
      <c r="F259" s="175" t="s">
        <v>373</v>
      </c>
      <c r="H259" s="176">
        <v>-1.9350000000000001</v>
      </c>
      <c r="I259" s="177"/>
      <c r="L259" s="173"/>
      <c r="M259" s="178"/>
      <c r="N259" s="179"/>
      <c r="O259" s="179"/>
      <c r="P259" s="179"/>
      <c r="Q259" s="179"/>
      <c r="R259" s="179"/>
      <c r="S259" s="179"/>
      <c r="T259" s="180"/>
      <c r="AT259" s="174" t="s">
        <v>165</v>
      </c>
      <c r="AU259" s="174" t="s">
        <v>85</v>
      </c>
      <c r="AV259" s="13" t="s">
        <v>85</v>
      </c>
      <c r="AW259" s="13" t="s">
        <v>30</v>
      </c>
      <c r="AX259" s="13" t="s">
        <v>76</v>
      </c>
      <c r="AY259" s="174" t="s">
        <v>153</v>
      </c>
    </row>
    <row r="260" spans="2:65" s="13" customFormat="1" ht="11.25">
      <c r="B260" s="173"/>
      <c r="D260" s="166" t="s">
        <v>165</v>
      </c>
      <c r="E260" s="174" t="s">
        <v>1</v>
      </c>
      <c r="F260" s="175" t="s">
        <v>374</v>
      </c>
      <c r="H260" s="176">
        <v>18.664999999999999</v>
      </c>
      <c r="I260" s="177"/>
      <c r="L260" s="173"/>
      <c r="M260" s="178"/>
      <c r="N260" s="179"/>
      <c r="O260" s="179"/>
      <c r="P260" s="179"/>
      <c r="Q260" s="179"/>
      <c r="R260" s="179"/>
      <c r="S260" s="179"/>
      <c r="T260" s="180"/>
      <c r="AT260" s="174" t="s">
        <v>165</v>
      </c>
      <c r="AU260" s="174" t="s">
        <v>85</v>
      </c>
      <c r="AV260" s="13" t="s">
        <v>85</v>
      </c>
      <c r="AW260" s="13" t="s">
        <v>30</v>
      </c>
      <c r="AX260" s="13" t="s">
        <v>76</v>
      </c>
      <c r="AY260" s="174" t="s">
        <v>153</v>
      </c>
    </row>
    <row r="261" spans="2:65" s="13" customFormat="1" ht="11.25">
      <c r="B261" s="173"/>
      <c r="D261" s="166" t="s">
        <v>165</v>
      </c>
      <c r="E261" s="174" t="s">
        <v>1</v>
      </c>
      <c r="F261" s="175" t="s">
        <v>373</v>
      </c>
      <c r="H261" s="176">
        <v>-1.9350000000000001</v>
      </c>
      <c r="I261" s="177"/>
      <c r="L261" s="173"/>
      <c r="M261" s="178"/>
      <c r="N261" s="179"/>
      <c r="O261" s="179"/>
      <c r="P261" s="179"/>
      <c r="Q261" s="179"/>
      <c r="R261" s="179"/>
      <c r="S261" s="179"/>
      <c r="T261" s="180"/>
      <c r="AT261" s="174" t="s">
        <v>165</v>
      </c>
      <c r="AU261" s="174" t="s">
        <v>85</v>
      </c>
      <c r="AV261" s="13" t="s">
        <v>85</v>
      </c>
      <c r="AW261" s="13" t="s">
        <v>30</v>
      </c>
      <c r="AX261" s="13" t="s">
        <v>76</v>
      </c>
      <c r="AY261" s="174" t="s">
        <v>153</v>
      </c>
    </row>
    <row r="262" spans="2:65" s="13" customFormat="1" ht="11.25">
      <c r="B262" s="173"/>
      <c r="D262" s="166" t="s">
        <v>165</v>
      </c>
      <c r="E262" s="174" t="s">
        <v>1</v>
      </c>
      <c r="F262" s="175" t="s">
        <v>375</v>
      </c>
      <c r="H262" s="176">
        <v>35.814</v>
      </c>
      <c r="I262" s="177"/>
      <c r="L262" s="173"/>
      <c r="M262" s="178"/>
      <c r="N262" s="179"/>
      <c r="O262" s="179"/>
      <c r="P262" s="179"/>
      <c r="Q262" s="179"/>
      <c r="R262" s="179"/>
      <c r="S262" s="179"/>
      <c r="T262" s="180"/>
      <c r="AT262" s="174" t="s">
        <v>165</v>
      </c>
      <c r="AU262" s="174" t="s">
        <v>85</v>
      </c>
      <c r="AV262" s="13" t="s">
        <v>85</v>
      </c>
      <c r="AW262" s="13" t="s">
        <v>30</v>
      </c>
      <c r="AX262" s="13" t="s">
        <v>76</v>
      </c>
      <c r="AY262" s="174" t="s">
        <v>153</v>
      </c>
    </row>
    <row r="263" spans="2:65" s="13" customFormat="1" ht="11.25">
      <c r="B263" s="173"/>
      <c r="D263" s="166" t="s">
        <v>165</v>
      </c>
      <c r="E263" s="174" t="s">
        <v>1</v>
      </c>
      <c r="F263" s="175" t="s">
        <v>376</v>
      </c>
      <c r="H263" s="176">
        <v>-3.87</v>
      </c>
      <c r="I263" s="177"/>
      <c r="L263" s="173"/>
      <c r="M263" s="178"/>
      <c r="N263" s="179"/>
      <c r="O263" s="179"/>
      <c r="P263" s="179"/>
      <c r="Q263" s="179"/>
      <c r="R263" s="179"/>
      <c r="S263" s="179"/>
      <c r="T263" s="180"/>
      <c r="AT263" s="174" t="s">
        <v>165</v>
      </c>
      <c r="AU263" s="174" t="s">
        <v>85</v>
      </c>
      <c r="AV263" s="13" t="s">
        <v>85</v>
      </c>
      <c r="AW263" s="13" t="s">
        <v>30</v>
      </c>
      <c r="AX263" s="13" t="s">
        <v>76</v>
      </c>
      <c r="AY263" s="174" t="s">
        <v>153</v>
      </c>
    </row>
    <row r="264" spans="2:65" s="13" customFormat="1" ht="11.25">
      <c r="B264" s="173"/>
      <c r="D264" s="166" t="s">
        <v>165</v>
      </c>
      <c r="E264" s="174" t="s">
        <v>1</v>
      </c>
      <c r="F264" s="175" t="s">
        <v>377</v>
      </c>
      <c r="H264" s="176">
        <v>-6.45</v>
      </c>
      <c r="I264" s="177"/>
      <c r="L264" s="173"/>
      <c r="M264" s="178"/>
      <c r="N264" s="179"/>
      <c r="O264" s="179"/>
      <c r="P264" s="179"/>
      <c r="Q264" s="179"/>
      <c r="R264" s="179"/>
      <c r="S264" s="179"/>
      <c r="T264" s="180"/>
      <c r="AT264" s="174" t="s">
        <v>165</v>
      </c>
      <c r="AU264" s="174" t="s">
        <v>85</v>
      </c>
      <c r="AV264" s="13" t="s">
        <v>85</v>
      </c>
      <c r="AW264" s="13" t="s">
        <v>30</v>
      </c>
      <c r="AX264" s="13" t="s">
        <v>76</v>
      </c>
      <c r="AY264" s="174" t="s">
        <v>153</v>
      </c>
    </row>
    <row r="265" spans="2:65" s="13" customFormat="1" ht="11.25">
      <c r="B265" s="173"/>
      <c r="D265" s="166" t="s">
        <v>165</v>
      </c>
      <c r="E265" s="174" t="s">
        <v>1</v>
      </c>
      <c r="F265" s="175" t="s">
        <v>378</v>
      </c>
      <c r="H265" s="176">
        <v>7.62</v>
      </c>
      <c r="I265" s="177"/>
      <c r="L265" s="173"/>
      <c r="M265" s="178"/>
      <c r="N265" s="179"/>
      <c r="O265" s="179"/>
      <c r="P265" s="179"/>
      <c r="Q265" s="179"/>
      <c r="R265" s="179"/>
      <c r="S265" s="179"/>
      <c r="T265" s="180"/>
      <c r="AT265" s="174" t="s">
        <v>165</v>
      </c>
      <c r="AU265" s="174" t="s">
        <v>85</v>
      </c>
      <c r="AV265" s="13" t="s">
        <v>85</v>
      </c>
      <c r="AW265" s="13" t="s">
        <v>30</v>
      </c>
      <c r="AX265" s="13" t="s">
        <v>76</v>
      </c>
      <c r="AY265" s="174" t="s">
        <v>153</v>
      </c>
    </row>
    <row r="266" spans="2:65" s="13" customFormat="1" ht="11.25">
      <c r="B266" s="173"/>
      <c r="D266" s="166" t="s">
        <v>165</v>
      </c>
      <c r="E266" s="174" t="s">
        <v>1</v>
      </c>
      <c r="F266" s="175" t="s">
        <v>379</v>
      </c>
      <c r="H266" s="176">
        <v>-3.44</v>
      </c>
      <c r="I266" s="177"/>
      <c r="L266" s="173"/>
      <c r="M266" s="178"/>
      <c r="N266" s="179"/>
      <c r="O266" s="179"/>
      <c r="P266" s="179"/>
      <c r="Q266" s="179"/>
      <c r="R266" s="179"/>
      <c r="S266" s="179"/>
      <c r="T266" s="180"/>
      <c r="AT266" s="174" t="s">
        <v>165</v>
      </c>
      <c r="AU266" s="174" t="s">
        <v>85</v>
      </c>
      <c r="AV266" s="13" t="s">
        <v>85</v>
      </c>
      <c r="AW266" s="13" t="s">
        <v>30</v>
      </c>
      <c r="AX266" s="13" t="s">
        <v>76</v>
      </c>
      <c r="AY266" s="174" t="s">
        <v>153</v>
      </c>
    </row>
    <row r="267" spans="2:65" s="13" customFormat="1" ht="11.25">
      <c r="B267" s="173"/>
      <c r="D267" s="166" t="s">
        <v>165</v>
      </c>
      <c r="E267" s="174" t="s">
        <v>1</v>
      </c>
      <c r="F267" s="175" t="s">
        <v>380</v>
      </c>
      <c r="H267" s="176">
        <v>21.626000000000001</v>
      </c>
      <c r="I267" s="177"/>
      <c r="L267" s="173"/>
      <c r="M267" s="178"/>
      <c r="N267" s="179"/>
      <c r="O267" s="179"/>
      <c r="P267" s="179"/>
      <c r="Q267" s="179"/>
      <c r="R267" s="179"/>
      <c r="S267" s="179"/>
      <c r="T267" s="180"/>
      <c r="AT267" s="174" t="s">
        <v>165</v>
      </c>
      <c r="AU267" s="174" t="s">
        <v>85</v>
      </c>
      <c r="AV267" s="13" t="s">
        <v>85</v>
      </c>
      <c r="AW267" s="13" t="s">
        <v>30</v>
      </c>
      <c r="AX267" s="13" t="s">
        <v>76</v>
      </c>
      <c r="AY267" s="174" t="s">
        <v>153</v>
      </c>
    </row>
    <row r="268" spans="2:65" s="13" customFormat="1" ht="11.25">
      <c r="B268" s="173"/>
      <c r="D268" s="166" t="s">
        <v>165</v>
      </c>
      <c r="E268" s="174" t="s">
        <v>1</v>
      </c>
      <c r="F268" s="175" t="s">
        <v>381</v>
      </c>
      <c r="H268" s="176">
        <v>-3.3</v>
      </c>
      <c r="I268" s="177"/>
      <c r="L268" s="173"/>
      <c r="M268" s="178"/>
      <c r="N268" s="179"/>
      <c r="O268" s="179"/>
      <c r="P268" s="179"/>
      <c r="Q268" s="179"/>
      <c r="R268" s="179"/>
      <c r="S268" s="179"/>
      <c r="T268" s="180"/>
      <c r="AT268" s="174" t="s">
        <v>165</v>
      </c>
      <c r="AU268" s="174" t="s">
        <v>85</v>
      </c>
      <c r="AV268" s="13" t="s">
        <v>85</v>
      </c>
      <c r="AW268" s="13" t="s">
        <v>30</v>
      </c>
      <c r="AX268" s="13" t="s">
        <v>76</v>
      </c>
      <c r="AY268" s="174" t="s">
        <v>153</v>
      </c>
    </row>
    <row r="269" spans="2:65" s="14" customFormat="1" ht="11.25">
      <c r="B269" s="190"/>
      <c r="D269" s="166" t="s">
        <v>165</v>
      </c>
      <c r="E269" s="191" t="s">
        <v>1</v>
      </c>
      <c r="F269" s="192" t="s">
        <v>264</v>
      </c>
      <c r="H269" s="193">
        <v>76.887</v>
      </c>
      <c r="I269" s="194"/>
      <c r="L269" s="190"/>
      <c r="M269" s="195"/>
      <c r="N269" s="196"/>
      <c r="O269" s="196"/>
      <c r="P269" s="196"/>
      <c r="Q269" s="196"/>
      <c r="R269" s="196"/>
      <c r="S269" s="196"/>
      <c r="T269" s="197"/>
      <c r="AT269" s="191" t="s">
        <v>165</v>
      </c>
      <c r="AU269" s="191" t="s">
        <v>85</v>
      </c>
      <c r="AV269" s="14" t="s">
        <v>91</v>
      </c>
      <c r="AW269" s="14" t="s">
        <v>30</v>
      </c>
      <c r="AX269" s="14" t="s">
        <v>81</v>
      </c>
      <c r="AY269" s="191" t="s">
        <v>153</v>
      </c>
    </row>
    <row r="270" spans="2:65" s="1" customFormat="1" ht="24" customHeight="1">
      <c r="B270" s="151"/>
      <c r="C270" s="152" t="s">
        <v>222</v>
      </c>
      <c r="D270" s="152" t="s">
        <v>155</v>
      </c>
      <c r="E270" s="153" t="s">
        <v>382</v>
      </c>
      <c r="F270" s="154" t="s">
        <v>383</v>
      </c>
      <c r="G270" s="155" t="s">
        <v>158</v>
      </c>
      <c r="H270" s="156">
        <v>108.50700000000001</v>
      </c>
      <c r="I270" s="157"/>
      <c r="J270" s="156">
        <f>ROUND(I270*H270,3)</f>
        <v>0</v>
      </c>
      <c r="K270" s="154" t="s">
        <v>1</v>
      </c>
      <c r="L270" s="32"/>
      <c r="M270" s="158" t="s">
        <v>1</v>
      </c>
      <c r="N270" s="159" t="s">
        <v>42</v>
      </c>
      <c r="O270" s="55"/>
      <c r="P270" s="160">
        <f>O270*H270</f>
        <v>0</v>
      </c>
      <c r="Q270" s="160">
        <v>0.1048</v>
      </c>
      <c r="R270" s="160">
        <f>Q270*H270</f>
        <v>11.371533600000001</v>
      </c>
      <c r="S270" s="160">
        <v>0</v>
      </c>
      <c r="T270" s="161">
        <f>S270*H270</f>
        <v>0</v>
      </c>
      <c r="AR270" s="162" t="s">
        <v>91</v>
      </c>
      <c r="AT270" s="162" t="s">
        <v>155</v>
      </c>
      <c r="AU270" s="162" t="s">
        <v>85</v>
      </c>
      <c r="AY270" s="17" t="s">
        <v>153</v>
      </c>
      <c r="BE270" s="163">
        <f>IF(N270="základná",J270,0)</f>
        <v>0</v>
      </c>
      <c r="BF270" s="163">
        <f>IF(N270="znížená",J270,0)</f>
        <v>0</v>
      </c>
      <c r="BG270" s="163">
        <f>IF(N270="zákl. prenesená",J270,0)</f>
        <v>0</v>
      </c>
      <c r="BH270" s="163">
        <f>IF(N270="zníž. prenesená",J270,0)</f>
        <v>0</v>
      </c>
      <c r="BI270" s="163">
        <f>IF(N270="nulová",J270,0)</f>
        <v>0</v>
      </c>
      <c r="BJ270" s="17" t="s">
        <v>85</v>
      </c>
      <c r="BK270" s="164">
        <f>ROUND(I270*H270,3)</f>
        <v>0</v>
      </c>
      <c r="BL270" s="17" t="s">
        <v>91</v>
      </c>
      <c r="BM270" s="162" t="s">
        <v>384</v>
      </c>
    </row>
    <row r="271" spans="2:65" s="13" customFormat="1" ht="11.25">
      <c r="B271" s="173"/>
      <c r="D271" s="166" t="s">
        <v>165</v>
      </c>
      <c r="E271" s="174" t="s">
        <v>1</v>
      </c>
      <c r="F271" s="175" t="s">
        <v>385</v>
      </c>
      <c r="H271" s="176">
        <v>10.667999999999999</v>
      </c>
      <c r="I271" s="177"/>
      <c r="L271" s="173"/>
      <c r="M271" s="178"/>
      <c r="N271" s="179"/>
      <c r="O271" s="179"/>
      <c r="P271" s="179"/>
      <c r="Q271" s="179"/>
      <c r="R271" s="179"/>
      <c r="S271" s="179"/>
      <c r="T271" s="180"/>
      <c r="AT271" s="174" t="s">
        <v>165</v>
      </c>
      <c r="AU271" s="174" t="s">
        <v>85</v>
      </c>
      <c r="AV271" s="13" t="s">
        <v>85</v>
      </c>
      <c r="AW271" s="13" t="s">
        <v>30</v>
      </c>
      <c r="AX271" s="13" t="s">
        <v>76</v>
      </c>
      <c r="AY271" s="174" t="s">
        <v>153</v>
      </c>
    </row>
    <row r="272" spans="2:65" s="13" customFormat="1" ht="11.25">
      <c r="B272" s="173"/>
      <c r="D272" s="166" t="s">
        <v>165</v>
      </c>
      <c r="E272" s="174" t="s">
        <v>1</v>
      </c>
      <c r="F272" s="175" t="s">
        <v>386</v>
      </c>
      <c r="H272" s="176">
        <v>49.244</v>
      </c>
      <c r="I272" s="177"/>
      <c r="L272" s="173"/>
      <c r="M272" s="178"/>
      <c r="N272" s="179"/>
      <c r="O272" s="179"/>
      <c r="P272" s="179"/>
      <c r="Q272" s="179"/>
      <c r="R272" s="179"/>
      <c r="S272" s="179"/>
      <c r="T272" s="180"/>
      <c r="AT272" s="174" t="s">
        <v>165</v>
      </c>
      <c r="AU272" s="174" t="s">
        <v>85</v>
      </c>
      <c r="AV272" s="13" t="s">
        <v>85</v>
      </c>
      <c r="AW272" s="13" t="s">
        <v>30</v>
      </c>
      <c r="AX272" s="13" t="s">
        <v>76</v>
      </c>
      <c r="AY272" s="174" t="s">
        <v>153</v>
      </c>
    </row>
    <row r="273" spans="2:65" s="13" customFormat="1" ht="11.25">
      <c r="B273" s="173"/>
      <c r="D273" s="166" t="s">
        <v>165</v>
      </c>
      <c r="E273" s="174" t="s">
        <v>1</v>
      </c>
      <c r="F273" s="175" t="s">
        <v>373</v>
      </c>
      <c r="H273" s="176">
        <v>-1.9350000000000001</v>
      </c>
      <c r="I273" s="177"/>
      <c r="L273" s="173"/>
      <c r="M273" s="178"/>
      <c r="N273" s="179"/>
      <c r="O273" s="179"/>
      <c r="P273" s="179"/>
      <c r="Q273" s="179"/>
      <c r="R273" s="179"/>
      <c r="S273" s="179"/>
      <c r="T273" s="180"/>
      <c r="AT273" s="174" t="s">
        <v>165</v>
      </c>
      <c r="AU273" s="174" t="s">
        <v>85</v>
      </c>
      <c r="AV273" s="13" t="s">
        <v>85</v>
      </c>
      <c r="AW273" s="13" t="s">
        <v>30</v>
      </c>
      <c r="AX273" s="13" t="s">
        <v>76</v>
      </c>
      <c r="AY273" s="174" t="s">
        <v>153</v>
      </c>
    </row>
    <row r="274" spans="2:65" s="13" customFormat="1" ht="11.25">
      <c r="B274" s="173"/>
      <c r="D274" s="166" t="s">
        <v>165</v>
      </c>
      <c r="E274" s="174" t="s">
        <v>1</v>
      </c>
      <c r="F274" s="175" t="s">
        <v>387</v>
      </c>
      <c r="H274" s="176">
        <v>-3.7629999999999999</v>
      </c>
      <c r="I274" s="177"/>
      <c r="L274" s="173"/>
      <c r="M274" s="178"/>
      <c r="N274" s="179"/>
      <c r="O274" s="179"/>
      <c r="P274" s="179"/>
      <c r="Q274" s="179"/>
      <c r="R274" s="179"/>
      <c r="S274" s="179"/>
      <c r="T274" s="180"/>
      <c r="AT274" s="174" t="s">
        <v>165</v>
      </c>
      <c r="AU274" s="174" t="s">
        <v>85</v>
      </c>
      <c r="AV274" s="13" t="s">
        <v>85</v>
      </c>
      <c r="AW274" s="13" t="s">
        <v>30</v>
      </c>
      <c r="AX274" s="13" t="s">
        <v>76</v>
      </c>
      <c r="AY274" s="174" t="s">
        <v>153</v>
      </c>
    </row>
    <row r="275" spans="2:65" s="13" customFormat="1" ht="11.25">
      <c r="B275" s="173"/>
      <c r="D275" s="166" t="s">
        <v>165</v>
      </c>
      <c r="E275" s="174" t="s">
        <v>1</v>
      </c>
      <c r="F275" s="175" t="s">
        <v>388</v>
      </c>
      <c r="H275" s="176">
        <v>42.481999999999999</v>
      </c>
      <c r="I275" s="177"/>
      <c r="L275" s="173"/>
      <c r="M275" s="178"/>
      <c r="N275" s="179"/>
      <c r="O275" s="179"/>
      <c r="P275" s="179"/>
      <c r="Q275" s="179"/>
      <c r="R275" s="179"/>
      <c r="S275" s="179"/>
      <c r="T275" s="180"/>
      <c r="AT275" s="174" t="s">
        <v>165</v>
      </c>
      <c r="AU275" s="174" t="s">
        <v>85</v>
      </c>
      <c r="AV275" s="13" t="s">
        <v>85</v>
      </c>
      <c r="AW275" s="13" t="s">
        <v>30</v>
      </c>
      <c r="AX275" s="13" t="s">
        <v>76</v>
      </c>
      <c r="AY275" s="174" t="s">
        <v>153</v>
      </c>
    </row>
    <row r="276" spans="2:65" s="13" customFormat="1" ht="11.25">
      <c r="B276" s="173"/>
      <c r="D276" s="166" t="s">
        <v>165</v>
      </c>
      <c r="E276" s="174" t="s">
        <v>1</v>
      </c>
      <c r="F276" s="175" t="s">
        <v>389</v>
      </c>
      <c r="H276" s="176">
        <v>11.811</v>
      </c>
      <c r="I276" s="177"/>
      <c r="L276" s="173"/>
      <c r="M276" s="178"/>
      <c r="N276" s="179"/>
      <c r="O276" s="179"/>
      <c r="P276" s="179"/>
      <c r="Q276" s="179"/>
      <c r="R276" s="179"/>
      <c r="S276" s="179"/>
      <c r="T276" s="180"/>
      <c r="AT276" s="174" t="s">
        <v>165</v>
      </c>
      <c r="AU276" s="174" t="s">
        <v>85</v>
      </c>
      <c r="AV276" s="13" t="s">
        <v>85</v>
      </c>
      <c r="AW276" s="13" t="s">
        <v>30</v>
      </c>
      <c r="AX276" s="13" t="s">
        <v>76</v>
      </c>
      <c r="AY276" s="174" t="s">
        <v>153</v>
      </c>
    </row>
    <row r="277" spans="2:65" s="14" customFormat="1" ht="11.25">
      <c r="B277" s="190"/>
      <c r="D277" s="166" t="s">
        <v>165</v>
      </c>
      <c r="E277" s="191" t="s">
        <v>1</v>
      </c>
      <c r="F277" s="192" t="s">
        <v>264</v>
      </c>
      <c r="H277" s="193">
        <v>108.50700000000001</v>
      </c>
      <c r="I277" s="194"/>
      <c r="L277" s="190"/>
      <c r="M277" s="195"/>
      <c r="N277" s="196"/>
      <c r="O277" s="196"/>
      <c r="P277" s="196"/>
      <c r="Q277" s="196"/>
      <c r="R277" s="196"/>
      <c r="S277" s="196"/>
      <c r="T277" s="197"/>
      <c r="AT277" s="191" t="s">
        <v>165</v>
      </c>
      <c r="AU277" s="191" t="s">
        <v>85</v>
      </c>
      <c r="AV277" s="14" t="s">
        <v>91</v>
      </c>
      <c r="AW277" s="14" t="s">
        <v>30</v>
      </c>
      <c r="AX277" s="14" t="s">
        <v>81</v>
      </c>
      <c r="AY277" s="191" t="s">
        <v>153</v>
      </c>
    </row>
    <row r="278" spans="2:65" s="1" customFormat="1" ht="36" customHeight="1">
      <c r="B278" s="151"/>
      <c r="C278" s="152" t="s">
        <v>390</v>
      </c>
      <c r="D278" s="152" t="s">
        <v>155</v>
      </c>
      <c r="E278" s="153" t="s">
        <v>391</v>
      </c>
      <c r="F278" s="154" t="s">
        <v>392</v>
      </c>
      <c r="G278" s="155" t="s">
        <v>158</v>
      </c>
      <c r="H278" s="156">
        <v>11.24</v>
      </c>
      <c r="I278" s="157"/>
      <c r="J278" s="156">
        <f>ROUND(I278*H278,3)</f>
        <v>0</v>
      </c>
      <c r="K278" s="154" t="s">
        <v>163</v>
      </c>
      <c r="L278" s="32"/>
      <c r="M278" s="158" t="s">
        <v>1</v>
      </c>
      <c r="N278" s="159" t="s">
        <v>42</v>
      </c>
      <c r="O278" s="55"/>
      <c r="P278" s="160">
        <f>O278*H278</f>
        <v>0</v>
      </c>
      <c r="Q278" s="160">
        <v>0.17755000000000001</v>
      </c>
      <c r="R278" s="160">
        <f>Q278*H278</f>
        <v>1.9956620000000003</v>
      </c>
      <c r="S278" s="160">
        <v>0</v>
      </c>
      <c r="T278" s="161">
        <f>S278*H278</f>
        <v>0</v>
      </c>
      <c r="AR278" s="162" t="s">
        <v>91</v>
      </c>
      <c r="AT278" s="162" t="s">
        <v>155</v>
      </c>
      <c r="AU278" s="162" t="s">
        <v>85</v>
      </c>
      <c r="AY278" s="17" t="s">
        <v>153</v>
      </c>
      <c r="BE278" s="163">
        <f>IF(N278="základná",J278,0)</f>
        <v>0</v>
      </c>
      <c r="BF278" s="163">
        <f>IF(N278="znížená",J278,0)</f>
        <v>0</v>
      </c>
      <c r="BG278" s="163">
        <f>IF(N278="zákl. prenesená",J278,0)</f>
        <v>0</v>
      </c>
      <c r="BH278" s="163">
        <f>IF(N278="zníž. prenesená",J278,0)</f>
        <v>0</v>
      </c>
      <c r="BI278" s="163">
        <f>IF(N278="nulová",J278,0)</f>
        <v>0</v>
      </c>
      <c r="BJ278" s="17" t="s">
        <v>85</v>
      </c>
      <c r="BK278" s="164">
        <f>ROUND(I278*H278,3)</f>
        <v>0</v>
      </c>
      <c r="BL278" s="17" t="s">
        <v>91</v>
      </c>
      <c r="BM278" s="162" t="s">
        <v>393</v>
      </c>
    </row>
    <row r="279" spans="2:65" s="13" customFormat="1" ht="11.25">
      <c r="B279" s="173"/>
      <c r="D279" s="166" t="s">
        <v>165</v>
      </c>
      <c r="E279" s="174" t="s">
        <v>1</v>
      </c>
      <c r="F279" s="175" t="s">
        <v>394</v>
      </c>
      <c r="H279" s="176">
        <v>11.24</v>
      </c>
      <c r="I279" s="177"/>
      <c r="L279" s="173"/>
      <c r="M279" s="178"/>
      <c r="N279" s="179"/>
      <c r="O279" s="179"/>
      <c r="P279" s="179"/>
      <c r="Q279" s="179"/>
      <c r="R279" s="179"/>
      <c r="S279" s="179"/>
      <c r="T279" s="180"/>
      <c r="AT279" s="174" t="s">
        <v>165</v>
      </c>
      <c r="AU279" s="174" t="s">
        <v>85</v>
      </c>
      <c r="AV279" s="13" t="s">
        <v>85</v>
      </c>
      <c r="AW279" s="13" t="s">
        <v>30</v>
      </c>
      <c r="AX279" s="13" t="s">
        <v>81</v>
      </c>
      <c r="AY279" s="174" t="s">
        <v>153</v>
      </c>
    </row>
    <row r="280" spans="2:65" s="11" customFormat="1" ht="22.9" customHeight="1">
      <c r="B280" s="138"/>
      <c r="D280" s="139" t="s">
        <v>75</v>
      </c>
      <c r="E280" s="149" t="s">
        <v>91</v>
      </c>
      <c r="F280" s="149" t="s">
        <v>395</v>
      </c>
      <c r="I280" s="141"/>
      <c r="J280" s="150">
        <f>BK280</f>
        <v>0</v>
      </c>
      <c r="L280" s="138"/>
      <c r="M280" s="143"/>
      <c r="N280" s="144"/>
      <c r="O280" s="144"/>
      <c r="P280" s="145">
        <f>SUM(P281:P330)</f>
        <v>0</v>
      </c>
      <c r="Q280" s="144"/>
      <c r="R280" s="145">
        <f>SUM(R281:R330)</f>
        <v>104.60954022</v>
      </c>
      <c r="S280" s="144"/>
      <c r="T280" s="146">
        <f>SUM(T281:T330)</f>
        <v>0</v>
      </c>
      <c r="AR280" s="139" t="s">
        <v>81</v>
      </c>
      <c r="AT280" s="147" t="s">
        <v>75</v>
      </c>
      <c r="AU280" s="147" t="s">
        <v>81</v>
      </c>
      <c r="AY280" s="139" t="s">
        <v>153</v>
      </c>
      <c r="BK280" s="148">
        <f>SUM(BK281:BK330)</f>
        <v>0</v>
      </c>
    </row>
    <row r="281" spans="2:65" s="1" customFormat="1" ht="24" customHeight="1">
      <c r="B281" s="151"/>
      <c r="C281" s="152" t="s">
        <v>396</v>
      </c>
      <c r="D281" s="152" t="s">
        <v>155</v>
      </c>
      <c r="E281" s="153" t="s">
        <v>397</v>
      </c>
      <c r="F281" s="154" t="s">
        <v>398</v>
      </c>
      <c r="G281" s="155" t="s">
        <v>162</v>
      </c>
      <c r="H281" s="156">
        <v>30.5</v>
      </c>
      <c r="I281" s="157"/>
      <c r="J281" s="156">
        <f>ROUND(I281*H281,3)</f>
        <v>0</v>
      </c>
      <c r="K281" s="154" t="s">
        <v>163</v>
      </c>
      <c r="L281" s="32"/>
      <c r="M281" s="158" t="s">
        <v>1</v>
      </c>
      <c r="N281" s="159" t="s">
        <v>42</v>
      </c>
      <c r="O281" s="55"/>
      <c r="P281" s="160">
        <f>O281*H281</f>
        <v>0</v>
      </c>
      <c r="Q281" s="160">
        <v>2.2970199999999998</v>
      </c>
      <c r="R281" s="160">
        <f>Q281*H281</f>
        <v>70.05910999999999</v>
      </c>
      <c r="S281" s="160">
        <v>0</v>
      </c>
      <c r="T281" s="161">
        <f>S281*H281</f>
        <v>0</v>
      </c>
      <c r="AR281" s="162" t="s">
        <v>91</v>
      </c>
      <c r="AT281" s="162" t="s">
        <v>155</v>
      </c>
      <c r="AU281" s="162" t="s">
        <v>85</v>
      </c>
      <c r="AY281" s="17" t="s">
        <v>153</v>
      </c>
      <c r="BE281" s="163">
        <f>IF(N281="základná",J281,0)</f>
        <v>0</v>
      </c>
      <c r="BF281" s="163">
        <f>IF(N281="znížená",J281,0)</f>
        <v>0</v>
      </c>
      <c r="BG281" s="163">
        <f>IF(N281="zákl. prenesená",J281,0)</f>
        <v>0</v>
      </c>
      <c r="BH281" s="163">
        <f>IF(N281="zníž. prenesená",J281,0)</f>
        <v>0</v>
      </c>
      <c r="BI281" s="163">
        <f>IF(N281="nulová",J281,0)</f>
        <v>0</v>
      </c>
      <c r="BJ281" s="17" t="s">
        <v>85</v>
      </c>
      <c r="BK281" s="164">
        <f>ROUND(I281*H281,3)</f>
        <v>0</v>
      </c>
      <c r="BL281" s="17" t="s">
        <v>91</v>
      </c>
      <c r="BM281" s="162" t="s">
        <v>399</v>
      </c>
    </row>
    <row r="282" spans="2:65" s="12" customFormat="1" ht="11.25">
      <c r="B282" s="165"/>
      <c r="D282" s="166" t="s">
        <v>165</v>
      </c>
      <c r="E282" s="167" t="s">
        <v>1</v>
      </c>
      <c r="F282" s="168" t="s">
        <v>400</v>
      </c>
      <c r="H282" s="167" t="s">
        <v>1</v>
      </c>
      <c r="I282" s="169"/>
      <c r="L282" s="165"/>
      <c r="M282" s="170"/>
      <c r="N282" s="171"/>
      <c r="O282" s="171"/>
      <c r="P282" s="171"/>
      <c r="Q282" s="171"/>
      <c r="R282" s="171"/>
      <c r="S282" s="171"/>
      <c r="T282" s="172"/>
      <c r="AT282" s="167" t="s">
        <v>165</v>
      </c>
      <c r="AU282" s="167" t="s">
        <v>85</v>
      </c>
      <c r="AV282" s="12" t="s">
        <v>81</v>
      </c>
      <c r="AW282" s="12" t="s">
        <v>30</v>
      </c>
      <c r="AX282" s="12" t="s">
        <v>76</v>
      </c>
      <c r="AY282" s="167" t="s">
        <v>153</v>
      </c>
    </row>
    <row r="283" spans="2:65" s="13" customFormat="1" ht="11.25">
      <c r="B283" s="173"/>
      <c r="D283" s="166" t="s">
        <v>165</v>
      </c>
      <c r="E283" s="174" t="s">
        <v>1</v>
      </c>
      <c r="F283" s="175" t="s">
        <v>401</v>
      </c>
      <c r="H283" s="176">
        <v>30.5</v>
      </c>
      <c r="I283" s="177"/>
      <c r="L283" s="173"/>
      <c r="M283" s="178"/>
      <c r="N283" s="179"/>
      <c r="O283" s="179"/>
      <c r="P283" s="179"/>
      <c r="Q283" s="179"/>
      <c r="R283" s="179"/>
      <c r="S283" s="179"/>
      <c r="T283" s="180"/>
      <c r="AT283" s="174" t="s">
        <v>165</v>
      </c>
      <c r="AU283" s="174" t="s">
        <v>85</v>
      </c>
      <c r="AV283" s="13" t="s">
        <v>85</v>
      </c>
      <c r="AW283" s="13" t="s">
        <v>30</v>
      </c>
      <c r="AX283" s="13" t="s">
        <v>81</v>
      </c>
      <c r="AY283" s="174" t="s">
        <v>153</v>
      </c>
    </row>
    <row r="284" spans="2:65" s="1" customFormat="1" ht="16.5" customHeight="1">
      <c r="B284" s="151"/>
      <c r="C284" s="152" t="s">
        <v>402</v>
      </c>
      <c r="D284" s="152" t="s">
        <v>155</v>
      </c>
      <c r="E284" s="153" t="s">
        <v>403</v>
      </c>
      <c r="F284" s="154" t="s">
        <v>404</v>
      </c>
      <c r="G284" s="155" t="s">
        <v>158</v>
      </c>
      <c r="H284" s="156">
        <v>169.44399999999999</v>
      </c>
      <c r="I284" s="157"/>
      <c r="J284" s="156">
        <f>ROUND(I284*H284,3)</f>
        <v>0</v>
      </c>
      <c r="K284" s="154" t="s">
        <v>1</v>
      </c>
      <c r="L284" s="32"/>
      <c r="M284" s="158" t="s">
        <v>1</v>
      </c>
      <c r="N284" s="159" t="s">
        <v>42</v>
      </c>
      <c r="O284" s="55"/>
      <c r="P284" s="160">
        <f>O284*H284</f>
        <v>0</v>
      </c>
      <c r="Q284" s="160">
        <v>2.887E-2</v>
      </c>
      <c r="R284" s="160">
        <f>Q284*H284</f>
        <v>4.8918482799999996</v>
      </c>
      <c r="S284" s="160">
        <v>0</v>
      </c>
      <c r="T284" s="161">
        <f>S284*H284</f>
        <v>0</v>
      </c>
      <c r="AR284" s="162" t="s">
        <v>91</v>
      </c>
      <c r="AT284" s="162" t="s">
        <v>155</v>
      </c>
      <c r="AU284" s="162" t="s">
        <v>85</v>
      </c>
      <c r="AY284" s="17" t="s">
        <v>153</v>
      </c>
      <c r="BE284" s="163">
        <f>IF(N284="základná",J284,0)</f>
        <v>0</v>
      </c>
      <c r="BF284" s="163">
        <f>IF(N284="znížená",J284,0)</f>
        <v>0</v>
      </c>
      <c r="BG284" s="163">
        <f>IF(N284="zákl. prenesená",J284,0)</f>
        <v>0</v>
      </c>
      <c r="BH284" s="163">
        <f>IF(N284="zníž. prenesená",J284,0)</f>
        <v>0</v>
      </c>
      <c r="BI284" s="163">
        <f>IF(N284="nulová",J284,0)</f>
        <v>0</v>
      </c>
      <c r="BJ284" s="17" t="s">
        <v>85</v>
      </c>
      <c r="BK284" s="164">
        <f>ROUND(I284*H284,3)</f>
        <v>0</v>
      </c>
      <c r="BL284" s="17" t="s">
        <v>91</v>
      </c>
      <c r="BM284" s="162" t="s">
        <v>405</v>
      </c>
    </row>
    <row r="285" spans="2:65" s="13" customFormat="1" ht="11.25">
      <c r="B285" s="173"/>
      <c r="D285" s="166" t="s">
        <v>165</v>
      </c>
      <c r="E285" s="174" t="s">
        <v>1</v>
      </c>
      <c r="F285" s="175" t="s">
        <v>406</v>
      </c>
      <c r="H285" s="176">
        <v>169.44399999999999</v>
      </c>
      <c r="I285" s="177"/>
      <c r="L285" s="173"/>
      <c r="M285" s="178"/>
      <c r="N285" s="179"/>
      <c r="O285" s="179"/>
      <c r="P285" s="179"/>
      <c r="Q285" s="179"/>
      <c r="R285" s="179"/>
      <c r="S285" s="179"/>
      <c r="T285" s="180"/>
      <c r="AT285" s="174" t="s">
        <v>165</v>
      </c>
      <c r="AU285" s="174" t="s">
        <v>85</v>
      </c>
      <c r="AV285" s="13" t="s">
        <v>85</v>
      </c>
      <c r="AW285" s="13" t="s">
        <v>30</v>
      </c>
      <c r="AX285" s="13" t="s">
        <v>81</v>
      </c>
      <c r="AY285" s="174" t="s">
        <v>153</v>
      </c>
    </row>
    <row r="286" spans="2:65" s="1" customFormat="1" ht="16.5" customHeight="1">
      <c r="B286" s="151"/>
      <c r="C286" s="152" t="s">
        <v>407</v>
      </c>
      <c r="D286" s="152" t="s">
        <v>155</v>
      </c>
      <c r="E286" s="153" t="s">
        <v>408</v>
      </c>
      <c r="F286" s="154" t="s">
        <v>409</v>
      </c>
      <c r="G286" s="155" t="s">
        <v>158</v>
      </c>
      <c r="H286" s="156">
        <v>169.44399999999999</v>
      </c>
      <c r="I286" s="157"/>
      <c r="J286" s="156">
        <f>ROUND(I286*H286,3)</f>
        <v>0</v>
      </c>
      <c r="K286" s="154" t="s">
        <v>1</v>
      </c>
      <c r="L286" s="32"/>
      <c r="M286" s="158" t="s">
        <v>1</v>
      </c>
      <c r="N286" s="159" t="s">
        <v>42</v>
      </c>
      <c r="O286" s="55"/>
      <c r="P286" s="160">
        <f>O286*H286</f>
        <v>0</v>
      </c>
      <c r="Q286" s="160">
        <v>0</v>
      </c>
      <c r="R286" s="160">
        <f>Q286*H286</f>
        <v>0</v>
      </c>
      <c r="S286" s="160">
        <v>0</v>
      </c>
      <c r="T286" s="161">
        <f>S286*H286</f>
        <v>0</v>
      </c>
      <c r="AR286" s="162" t="s">
        <v>91</v>
      </c>
      <c r="AT286" s="162" t="s">
        <v>155</v>
      </c>
      <c r="AU286" s="162" t="s">
        <v>85</v>
      </c>
      <c r="AY286" s="17" t="s">
        <v>153</v>
      </c>
      <c r="BE286" s="163">
        <f>IF(N286="základná",J286,0)</f>
        <v>0</v>
      </c>
      <c r="BF286" s="163">
        <f>IF(N286="znížená",J286,0)</f>
        <v>0</v>
      </c>
      <c r="BG286" s="163">
        <f>IF(N286="zákl. prenesená",J286,0)</f>
        <v>0</v>
      </c>
      <c r="BH286" s="163">
        <f>IF(N286="zníž. prenesená",J286,0)</f>
        <v>0</v>
      </c>
      <c r="BI286" s="163">
        <f>IF(N286="nulová",J286,0)</f>
        <v>0</v>
      </c>
      <c r="BJ286" s="17" t="s">
        <v>85</v>
      </c>
      <c r="BK286" s="164">
        <f>ROUND(I286*H286,3)</f>
        <v>0</v>
      </c>
      <c r="BL286" s="17" t="s">
        <v>91</v>
      </c>
      <c r="BM286" s="162" t="s">
        <v>410</v>
      </c>
    </row>
    <row r="287" spans="2:65" s="1" customFormat="1" ht="24" customHeight="1">
      <c r="B287" s="151"/>
      <c r="C287" s="152" t="s">
        <v>411</v>
      </c>
      <c r="D287" s="152" t="s">
        <v>155</v>
      </c>
      <c r="E287" s="153" t="s">
        <v>412</v>
      </c>
      <c r="F287" s="154" t="s">
        <v>413</v>
      </c>
      <c r="G287" s="155" t="s">
        <v>158</v>
      </c>
      <c r="H287" s="156">
        <v>169.44399999999999</v>
      </c>
      <c r="I287" s="157"/>
      <c r="J287" s="156">
        <f>ROUND(I287*H287,3)</f>
        <v>0</v>
      </c>
      <c r="K287" s="154" t="s">
        <v>414</v>
      </c>
      <c r="L287" s="32"/>
      <c r="M287" s="158" t="s">
        <v>1</v>
      </c>
      <c r="N287" s="159" t="s">
        <v>42</v>
      </c>
      <c r="O287" s="55"/>
      <c r="P287" s="160">
        <f>O287*H287</f>
        <v>0</v>
      </c>
      <c r="Q287" s="160">
        <v>2.2799999999999999E-3</v>
      </c>
      <c r="R287" s="160">
        <f>Q287*H287</f>
        <v>0.38633231999999995</v>
      </c>
      <c r="S287" s="160">
        <v>0</v>
      </c>
      <c r="T287" s="161">
        <f>S287*H287</f>
        <v>0</v>
      </c>
      <c r="AR287" s="162" t="s">
        <v>91</v>
      </c>
      <c r="AT287" s="162" t="s">
        <v>155</v>
      </c>
      <c r="AU287" s="162" t="s">
        <v>85</v>
      </c>
      <c r="AY287" s="17" t="s">
        <v>153</v>
      </c>
      <c r="BE287" s="163">
        <f>IF(N287="základná",J287,0)</f>
        <v>0</v>
      </c>
      <c r="BF287" s="163">
        <f>IF(N287="znížená",J287,0)</f>
        <v>0</v>
      </c>
      <c r="BG287" s="163">
        <f>IF(N287="zákl. prenesená",J287,0)</f>
        <v>0</v>
      </c>
      <c r="BH287" s="163">
        <f>IF(N287="zníž. prenesená",J287,0)</f>
        <v>0</v>
      </c>
      <c r="BI287" s="163">
        <f>IF(N287="nulová",J287,0)</f>
        <v>0</v>
      </c>
      <c r="BJ287" s="17" t="s">
        <v>85</v>
      </c>
      <c r="BK287" s="164">
        <f>ROUND(I287*H287,3)</f>
        <v>0</v>
      </c>
      <c r="BL287" s="17" t="s">
        <v>91</v>
      </c>
      <c r="BM287" s="162" t="s">
        <v>415</v>
      </c>
    </row>
    <row r="288" spans="2:65" s="1" customFormat="1" ht="24" customHeight="1">
      <c r="B288" s="151"/>
      <c r="C288" s="152" t="s">
        <v>416</v>
      </c>
      <c r="D288" s="152" t="s">
        <v>155</v>
      </c>
      <c r="E288" s="153" t="s">
        <v>417</v>
      </c>
      <c r="F288" s="154" t="s">
        <v>418</v>
      </c>
      <c r="G288" s="155" t="s">
        <v>158</v>
      </c>
      <c r="H288" s="156">
        <v>169.44399999999999</v>
      </c>
      <c r="I288" s="157"/>
      <c r="J288" s="156">
        <f>ROUND(I288*H288,3)</f>
        <v>0</v>
      </c>
      <c r="K288" s="154" t="s">
        <v>414</v>
      </c>
      <c r="L288" s="32"/>
      <c r="M288" s="158" t="s">
        <v>1</v>
      </c>
      <c r="N288" s="159" t="s">
        <v>42</v>
      </c>
      <c r="O288" s="55"/>
      <c r="P288" s="160">
        <f>O288*H288</f>
        <v>0</v>
      </c>
      <c r="Q288" s="160">
        <v>0</v>
      </c>
      <c r="R288" s="160">
        <f>Q288*H288</f>
        <v>0</v>
      </c>
      <c r="S288" s="160">
        <v>0</v>
      </c>
      <c r="T288" s="161">
        <f>S288*H288</f>
        <v>0</v>
      </c>
      <c r="AR288" s="162" t="s">
        <v>91</v>
      </c>
      <c r="AT288" s="162" t="s">
        <v>155</v>
      </c>
      <c r="AU288" s="162" t="s">
        <v>85</v>
      </c>
      <c r="AY288" s="17" t="s">
        <v>153</v>
      </c>
      <c r="BE288" s="163">
        <f>IF(N288="základná",J288,0)</f>
        <v>0</v>
      </c>
      <c r="BF288" s="163">
        <f>IF(N288="znížená",J288,0)</f>
        <v>0</v>
      </c>
      <c r="BG288" s="163">
        <f>IF(N288="zákl. prenesená",J288,0)</f>
        <v>0</v>
      </c>
      <c r="BH288" s="163">
        <f>IF(N288="zníž. prenesená",J288,0)</f>
        <v>0</v>
      </c>
      <c r="BI288" s="163">
        <f>IF(N288="nulová",J288,0)</f>
        <v>0</v>
      </c>
      <c r="BJ288" s="17" t="s">
        <v>85</v>
      </c>
      <c r="BK288" s="164">
        <f>ROUND(I288*H288,3)</f>
        <v>0</v>
      </c>
      <c r="BL288" s="17" t="s">
        <v>91</v>
      </c>
      <c r="BM288" s="162" t="s">
        <v>419</v>
      </c>
    </row>
    <row r="289" spans="2:65" s="1" customFormat="1" ht="24" customHeight="1">
      <c r="B289" s="151"/>
      <c r="C289" s="152" t="s">
        <v>420</v>
      </c>
      <c r="D289" s="152" t="s">
        <v>155</v>
      </c>
      <c r="E289" s="153" t="s">
        <v>421</v>
      </c>
      <c r="F289" s="154" t="s">
        <v>422</v>
      </c>
      <c r="G289" s="155" t="s">
        <v>195</v>
      </c>
      <c r="H289" s="156">
        <v>2.2690000000000001</v>
      </c>
      <c r="I289" s="157"/>
      <c r="J289" s="156">
        <f>ROUND(I289*H289,3)</f>
        <v>0</v>
      </c>
      <c r="K289" s="154" t="s">
        <v>163</v>
      </c>
      <c r="L289" s="32"/>
      <c r="M289" s="158" t="s">
        <v>1</v>
      </c>
      <c r="N289" s="159" t="s">
        <v>42</v>
      </c>
      <c r="O289" s="55"/>
      <c r="P289" s="160">
        <f>O289*H289</f>
        <v>0</v>
      </c>
      <c r="Q289" s="160">
        <v>1.0162899999999999</v>
      </c>
      <c r="R289" s="160">
        <f>Q289*H289</f>
        <v>2.30596201</v>
      </c>
      <c r="S289" s="160">
        <v>0</v>
      </c>
      <c r="T289" s="161">
        <f>S289*H289</f>
        <v>0</v>
      </c>
      <c r="AR289" s="162" t="s">
        <v>91</v>
      </c>
      <c r="AT289" s="162" t="s">
        <v>155</v>
      </c>
      <c r="AU289" s="162" t="s">
        <v>85</v>
      </c>
      <c r="AY289" s="17" t="s">
        <v>153</v>
      </c>
      <c r="BE289" s="163">
        <f>IF(N289="základná",J289,0)</f>
        <v>0</v>
      </c>
      <c r="BF289" s="163">
        <f>IF(N289="znížená",J289,0)</f>
        <v>0</v>
      </c>
      <c r="BG289" s="163">
        <f>IF(N289="zákl. prenesená",J289,0)</f>
        <v>0</v>
      </c>
      <c r="BH289" s="163">
        <f>IF(N289="zníž. prenesená",J289,0)</f>
        <v>0</v>
      </c>
      <c r="BI289" s="163">
        <f>IF(N289="nulová",J289,0)</f>
        <v>0</v>
      </c>
      <c r="BJ289" s="17" t="s">
        <v>85</v>
      </c>
      <c r="BK289" s="164">
        <f>ROUND(I289*H289,3)</f>
        <v>0</v>
      </c>
      <c r="BL289" s="17" t="s">
        <v>91</v>
      </c>
      <c r="BM289" s="162" t="s">
        <v>423</v>
      </c>
    </row>
    <row r="290" spans="2:65" s="12" customFormat="1" ht="11.25">
      <c r="B290" s="165"/>
      <c r="D290" s="166" t="s">
        <v>165</v>
      </c>
      <c r="E290" s="167" t="s">
        <v>1</v>
      </c>
      <c r="F290" s="168" t="s">
        <v>424</v>
      </c>
      <c r="H290" s="167" t="s">
        <v>1</v>
      </c>
      <c r="I290" s="169"/>
      <c r="L290" s="165"/>
      <c r="M290" s="170"/>
      <c r="N290" s="171"/>
      <c r="O290" s="171"/>
      <c r="P290" s="171"/>
      <c r="Q290" s="171"/>
      <c r="R290" s="171"/>
      <c r="S290" s="171"/>
      <c r="T290" s="172"/>
      <c r="AT290" s="167" t="s">
        <v>165</v>
      </c>
      <c r="AU290" s="167" t="s">
        <v>85</v>
      </c>
      <c r="AV290" s="12" t="s">
        <v>81</v>
      </c>
      <c r="AW290" s="12" t="s">
        <v>30</v>
      </c>
      <c r="AX290" s="12" t="s">
        <v>76</v>
      </c>
      <c r="AY290" s="167" t="s">
        <v>153</v>
      </c>
    </row>
    <row r="291" spans="2:65" s="13" customFormat="1" ht="11.25">
      <c r="B291" s="173"/>
      <c r="D291" s="166" t="s">
        <v>165</v>
      </c>
      <c r="E291" s="174" t="s">
        <v>1</v>
      </c>
      <c r="F291" s="175" t="s">
        <v>425</v>
      </c>
      <c r="H291" s="176">
        <v>2.2690000000000001</v>
      </c>
      <c r="I291" s="177"/>
      <c r="L291" s="173"/>
      <c r="M291" s="178"/>
      <c r="N291" s="179"/>
      <c r="O291" s="179"/>
      <c r="P291" s="179"/>
      <c r="Q291" s="179"/>
      <c r="R291" s="179"/>
      <c r="S291" s="179"/>
      <c r="T291" s="180"/>
      <c r="AT291" s="174" t="s">
        <v>165</v>
      </c>
      <c r="AU291" s="174" t="s">
        <v>85</v>
      </c>
      <c r="AV291" s="13" t="s">
        <v>85</v>
      </c>
      <c r="AW291" s="13" t="s">
        <v>30</v>
      </c>
      <c r="AX291" s="13" t="s">
        <v>81</v>
      </c>
      <c r="AY291" s="174" t="s">
        <v>153</v>
      </c>
    </row>
    <row r="292" spans="2:65" s="1" customFormat="1" ht="16.5" customHeight="1">
      <c r="B292" s="151"/>
      <c r="C292" s="152" t="s">
        <v>426</v>
      </c>
      <c r="D292" s="152" t="s">
        <v>155</v>
      </c>
      <c r="E292" s="153" t="s">
        <v>427</v>
      </c>
      <c r="F292" s="154" t="s">
        <v>428</v>
      </c>
      <c r="G292" s="155" t="s">
        <v>251</v>
      </c>
      <c r="H292" s="156">
        <v>184</v>
      </c>
      <c r="I292" s="157"/>
      <c r="J292" s="156">
        <f>ROUND(I292*H292,3)</f>
        <v>0</v>
      </c>
      <c r="K292" s="154" t="s">
        <v>1</v>
      </c>
      <c r="L292" s="32"/>
      <c r="M292" s="158" t="s">
        <v>1</v>
      </c>
      <c r="N292" s="159" t="s">
        <v>42</v>
      </c>
      <c r="O292" s="55"/>
      <c r="P292" s="160">
        <f>O292*H292</f>
        <v>0</v>
      </c>
      <c r="Q292" s="160">
        <v>2.3800000000000002E-3</v>
      </c>
      <c r="R292" s="160">
        <f>Q292*H292</f>
        <v>0.43792000000000003</v>
      </c>
      <c r="S292" s="160">
        <v>0</v>
      </c>
      <c r="T292" s="161">
        <f>S292*H292</f>
        <v>0</v>
      </c>
      <c r="AR292" s="162" t="s">
        <v>91</v>
      </c>
      <c r="AT292" s="162" t="s">
        <v>155</v>
      </c>
      <c r="AU292" s="162" t="s">
        <v>85</v>
      </c>
      <c r="AY292" s="17" t="s">
        <v>153</v>
      </c>
      <c r="BE292" s="163">
        <f>IF(N292="základná",J292,0)</f>
        <v>0</v>
      </c>
      <c r="BF292" s="163">
        <f>IF(N292="znížená",J292,0)</f>
        <v>0</v>
      </c>
      <c r="BG292" s="163">
        <f>IF(N292="zákl. prenesená",J292,0)</f>
        <v>0</v>
      </c>
      <c r="BH292" s="163">
        <f>IF(N292="zníž. prenesená",J292,0)</f>
        <v>0</v>
      </c>
      <c r="BI292" s="163">
        <f>IF(N292="nulová",J292,0)</f>
        <v>0</v>
      </c>
      <c r="BJ292" s="17" t="s">
        <v>85</v>
      </c>
      <c r="BK292" s="164">
        <f>ROUND(I292*H292,3)</f>
        <v>0</v>
      </c>
      <c r="BL292" s="17" t="s">
        <v>91</v>
      </c>
      <c r="BM292" s="162" t="s">
        <v>429</v>
      </c>
    </row>
    <row r="293" spans="2:65" s="1" customFormat="1" ht="16.5" customHeight="1">
      <c r="B293" s="151"/>
      <c r="C293" s="152" t="s">
        <v>430</v>
      </c>
      <c r="D293" s="152" t="s">
        <v>155</v>
      </c>
      <c r="E293" s="153" t="s">
        <v>431</v>
      </c>
      <c r="F293" s="154" t="s">
        <v>432</v>
      </c>
      <c r="G293" s="155" t="s">
        <v>162</v>
      </c>
      <c r="H293" s="156">
        <v>1.6</v>
      </c>
      <c r="I293" s="157"/>
      <c r="J293" s="156">
        <f>ROUND(I293*H293,3)</f>
        <v>0</v>
      </c>
      <c r="K293" s="154" t="s">
        <v>1</v>
      </c>
      <c r="L293" s="32"/>
      <c r="M293" s="158" t="s">
        <v>1</v>
      </c>
      <c r="N293" s="159" t="s">
        <v>42</v>
      </c>
      <c r="O293" s="55"/>
      <c r="P293" s="160">
        <f>O293*H293</f>
        <v>0</v>
      </c>
      <c r="Q293" s="160">
        <v>2.2970199999999998</v>
      </c>
      <c r="R293" s="160">
        <f>Q293*H293</f>
        <v>3.6752319999999998</v>
      </c>
      <c r="S293" s="160">
        <v>0</v>
      </c>
      <c r="T293" s="161">
        <f>S293*H293</f>
        <v>0</v>
      </c>
      <c r="AR293" s="162" t="s">
        <v>91</v>
      </c>
      <c r="AT293" s="162" t="s">
        <v>155</v>
      </c>
      <c r="AU293" s="162" t="s">
        <v>85</v>
      </c>
      <c r="AY293" s="17" t="s">
        <v>153</v>
      </c>
      <c r="BE293" s="163">
        <f>IF(N293="základná",J293,0)</f>
        <v>0</v>
      </c>
      <c r="BF293" s="163">
        <f>IF(N293="znížená",J293,0)</f>
        <v>0</v>
      </c>
      <c r="BG293" s="163">
        <f>IF(N293="zákl. prenesená",J293,0)</f>
        <v>0</v>
      </c>
      <c r="BH293" s="163">
        <f>IF(N293="zníž. prenesená",J293,0)</f>
        <v>0</v>
      </c>
      <c r="BI293" s="163">
        <f>IF(N293="nulová",J293,0)</f>
        <v>0</v>
      </c>
      <c r="BJ293" s="17" t="s">
        <v>85</v>
      </c>
      <c r="BK293" s="164">
        <f>ROUND(I293*H293,3)</f>
        <v>0</v>
      </c>
      <c r="BL293" s="17" t="s">
        <v>91</v>
      </c>
      <c r="BM293" s="162" t="s">
        <v>433</v>
      </c>
    </row>
    <row r="294" spans="2:65" s="1" customFormat="1" ht="16.5" customHeight="1">
      <c r="B294" s="151"/>
      <c r="C294" s="152" t="s">
        <v>434</v>
      </c>
      <c r="D294" s="152" t="s">
        <v>155</v>
      </c>
      <c r="E294" s="153" t="s">
        <v>435</v>
      </c>
      <c r="F294" s="154" t="s">
        <v>436</v>
      </c>
      <c r="G294" s="155" t="s">
        <v>158</v>
      </c>
      <c r="H294" s="156">
        <v>28.838000000000001</v>
      </c>
      <c r="I294" s="157"/>
      <c r="J294" s="156">
        <f>ROUND(I294*H294,3)</f>
        <v>0</v>
      </c>
      <c r="K294" s="154" t="s">
        <v>163</v>
      </c>
      <c r="L294" s="32"/>
      <c r="M294" s="158" t="s">
        <v>1</v>
      </c>
      <c r="N294" s="159" t="s">
        <v>42</v>
      </c>
      <c r="O294" s="55"/>
      <c r="P294" s="160">
        <f>O294*H294</f>
        <v>0</v>
      </c>
      <c r="Q294" s="160">
        <v>2.7999999999999998E-4</v>
      </c>
      <c r="R294" s="160">
        <f>Q294*H294</f>
        <v>8.0746399999999992E-3</v>
      </c>
      <c r="S294" s="160">
        <v>0</v>
      </c>
      <c r="T294" s="161">
        <f>S294*H294</f>
        <v>0</v>
      </c>
      <c r="AR294" s="162" t="s">
        <v>91</v>
      </c>
      <c r="AT294" s="162" t="s">
        <v>155</v>
      </c>
      <c r="AU294" s="162" t="s">
        <v>85</v>
      </c>
      <c r="AY294" s="17" t="s">
        <v>153</v>
      </c>
      <c r="BE294" s="163">
        <f>IF(N294="základná",J294,0)</f>
        <v>0</v>
      </c>
      <c r="BF294" s="163">
        <f>IF(N294="znížená",J294,0)</f>
        <v>0</v>
      </c>
      <c r="BG294" s="163">
        <f>IF(N294="zákl. prenesená",J294,0)</f>
        <v>0</v>
      </c>
      <c r="BH294" s="163">
        <f>IF(N294="zníž. prenesená",J294,0)</f>
        <v>0</v>
      </c>
      <c r="BI294" s="163">
        <f>IF(N294="nulová",J294,0)</f>
        <v>0</v>
      </c>
      <c r="BJ294" s="17" t="s">
        <v>85</v>
      </c>
      <c r="BK294" s="164">
        <f>ROUND(I294*H294,3)</f>
        <v>0</v>
      </c>
      <c r="BL294" s="17" t="s">
        <v>91</v>
      </c>
      <c r="BM294" s="162" t="s">
        <v>437</v>
      </c>
    </row>
    <row r="295" spans="2:65" s="12" customFormat="1" ht="11.25">
      <c r="B295" s="165"/>
      <c r="D295" s="166" t="s">
        <v>165</v>
      </c>
      <c r="E295" s="167" t="s">
        <v>1</v>
      </c>
      <c r="F295" s="168" t="s">
        <v>438</v>
      </c>
      <c r="H295" s="167" t="s">
        <v>1</v>
      </c>
      <c r="I295" s="169"/>
      <c r="L295" s="165"/>
      <c r="M295" s="170"/>
      <c r="N295" s="171"/>
      <c r="O295" s="171"/>
      <c r="P295" s="171"/>
      <c r="Q295" s="171"/>
      <c r="R295" s="171"/>
      <c r="S295" s="171"/>
      <c r="T295" s="172"/>
      <c r="AT295" s="167" t="s">
        <v>165</v>
      </c>
      <c r="AU295" s="167" t="s">
        <v>85</v>
      </c>
      <c r="AV295" s="12" t="s">
        <v>81</v>
      </c>
      <c r="AW295" s="12" t="s">
        <v>30</v>
      </c>
      <c r="AX295" s="12" t="s">
        <v>76</v>
      </c>
      <c r="AY295" s="167" t="s">
        <v>153</v>
      </c>
    </row>
    <row r="296" spans="2:65" s="13" customFormat="1" ht="11.25">
      <c r="B296" s="173"/>
      <c r="D296" s="166" t="s">
        <v>165</v>
      </c>
      <c r="E296" s="174" t="s">
        <v>1</v>
      </c>
      <c r="F296" s="175" t="s">
        <v>439</v>
      </c>
      <c r="H296" s="176">
        <v>11.077999999999999</v>
      </c>
      <c r="I296" s="177"/>
      <c r="L296" s="173"/>
      <c r="M296" s="178"/>
      <c r="N296" s="179"/>
      <c r="O296" s="179"/>
      <c r="P296" s="179"/>
      <c r="Q296" s="179"/>
      <c r="R296" s="179"/>
      <c r="S296" s="179"/>
      <c r="T296" s="180"/>
      <c r="AT296" s="174" t="s">
        <v>165</v>
      </c>
      <c r="AU296" s="174" t="s">
        <v>85</v>
      </c>
      <c r="AV296" s="13" t="s">
        <v>85</v>
      </c>
      <c r="AW296" s="13" t="s">
        <v>30</v>
      </c>
      <c r="AX296" s="13" t="s">
        <v>76</v>
      </c>
      <c r="AY296" s="174" t="s">
        <v>153</v>
      </c>
    </row>
    <row r="297" spans="2:65" s="12" customFormat="1" ht="11.25">
      <c r="B297" s="165"/>
      <c r="D297" s="166" t="s">
        <v>165</v>
      </c>
      <c r="E297" s="167" t="s">
        <v>1</v>
      </c>
      <c r="F297" s="168" t="s">
        <v>440</v>
      </c>
      <c r="H297" s="167" t="s">
        <v>1</v>
      </c>
      <c r="I297" s="169"/>
      <c r="L297" s="165"/>
      <c r="M297" s="170"/>
      <c r="N297" s="171"/>
      <c r="O297" s="171"/>
      <c r="P297" s="171"/>
      <c r="Q297" s="171"/>
      <c r="R297" s="171"/>
      <c r="S297" s="171"/>
      <c r="T297" s="172"/>
      <c r="AT297" s="167" t="s">
        <v>165</v>
      </c>
      <c r="AU297" s="167" t="s">
        <v>85</v>
      </c>
      <c r="AV297" s="12" t="s">
        <v>81</v>
      </c>
      <c r="AW297" s="12" t="s">
        <v>30</v>
      </c>
      <c r="AX297" s="12" t="s">
        <v>76</v>
      </c>
      <c r="AY297" s="167" t="s">
        <v>153</v>
      </c>
    </row>
    <row r="298" spans="2:65" s="13" customFormat="1" ht="11.25">
      <c r="B298" s="173"/>
      <c r="D298" s="166" t="s">
        <v>165</v>
      </c>
      <c r="E298" s="174" t="s">
        <v>1</v>
      </c>
      <c r="F298" s="175" t="s">
        <v>441</v>
      </c>
      <c r="H298" s="176">
        <v>11.321999999999999</v>
      </c>
      <c r="I298" s="177"/>
      <c r="L298" s="173"/>
      <c r="M298" s="178"/>
      <c r="N298" s="179"/>
      <c r="O298" s="179"/>
      <c r="P298" s="179"/>
      <c r="Q298" s="179"/>
      <c r="R298" s="179"/>
      <c r="S298" s="179"/>
      <c r="T298" s="180"/>
      <c r="AT298" s="174" t="s">
        <v>165</v>
      </c>
      <c r="AU298" s="174" t="s">
        <v>85</v>
      </c>
      <c r="AV298" s="13" t="s">
        <v>85</v>
      </c>
      <c r="AW298" s="13" t="s">
        <v>30</v>
      </c>
      <c r="AX298" s="13" t="s">
        <v>76</v>
      </c>
      <c r="AY298" s="174" t="s">
        <v>153</v>
      </c>
    </row>
    <row r="299" spans="2:65" s="12" customFormat="1" ht="11.25">
      <c r="B299" s="165"/>
      <c r="D299" s="166" t="s">
        <v>165</v>
      </c>
      <c r="E299" s="167" t="s">
        <v>1</v>
      </c>
      <c r="F299" s="168" t="s">
        <v>442</v>
      </c>
      <c r="H299" s="167" t="s">
        <v>1</v>
      </c>
      <c r="I299" s="169"/>
      <c r="L299" s="165"/>
      <c r="M299" s="170"/>
      <c r="N299" s="171"/>
      <c r="O299" s="171"/>
      <c r="P299" s="171"/>
      <c r="Q299" s="171"/>
      <c r="R299" s="171"/>
      <c r="S299" s="171"/>
      <c r="T299" s="172"/>
      <c r="AT299" s="167" t="s">
        <v>165</v>
      </c>
      <c r="AU299" s="167" t="s">
        <v>85</v>
      </c>
      <c r="AV299" s="12" t="s">
        <v>81</v>
      </c>
      <c r="AW299" s="12" t="s">
        <v>30</v>
      </c>
      <c r="AX299" s="12" t="s">
        <v>76</v>
      </c>
      <c r="AY299" s="167" t="s">
        <v>153</v>
      </c>
    </row>
    <row r="300" spans="2:65" s="13" customFormat="1" ht="11.25">
      <c r="B300" s="173"/>
      <c r="D300" s="166" t="s">
        <v>165</v>
      </c>
      <c r="E300" s="174" t="s">
        <v>1</v>
      </c>
      <c r="F300" s="175" t="s">
        <v>443</v>
      </c>
      <c r="H300" s="176">
        <v>6.4379999999999997</v>
      </c>
      <c r="I300" s="177"/>
      <c r="L300" s="173"/>
      <c r="M300" s="178"/>
      <c r="N300" s="179"/>
      <c r="O300" s="179"/>
      <c r="P300" s="179"/>
      <c r="Q300" s="179"/>
      <c r="R300" s="179"/>
      <c r="S300" s="179"/>
      <c r="T300" s="180"/>
      <c r="AT300" s="174" t="s">
        <v>165</v>
      </c>
      <c r="AU300" s="174" t="s">
        <v>85</v>
      </c>
      <c r="AV300" s="13" t="s">
        <v>85</v>
      </c>
      <c r="AW300" s="13" t="s">
        <v>30</v>
      </c>
      <c r="AX300" s="13" t="s">
        <v>76</v>
      </c>
      <c r="AY300" s="174" t="s">
        <v>153</v>
      </c>
    </row>
    <row r="301" spans="2:65" s="14" customFormat="1" ht="11.25">
      <c r="B301" s="190"/>
      <c r="D301" s="166" t="s">
        <v>165</v>
      </c>
      <c r="E301" s="191" t="s">
        <v>1</v>
      </c>
      <c r="F301" s="192" t="s">
        <v>264</v>
      </c>
      <c r="H301" s="193">
        <v>28.837999999999997</v>
      </c>
      <c r="I301" s="194"/>
      <c r="L301" s="190"/>
      <c r="M301" s="195"/>
      <c r="N301" s="196"/>
      <c r="O301" s="196"/>
      <c r="P301" s="196"/>
      <c r="Q301" s="196"/>
      <c r="R301" s="196"/>
      <c r="S301" s="196"/>
      <c r="T301" s="197"/>
      <c r="AT301" s="191" t="s">
        <v>165</v>
      </c>
      <c r="AU301" s="191" t="s">
        <v>85</v>
      </c>
      <c r="AV301" s="14" t="s">
        <v>91</v>
      </c>
      <c r="AW301" s="14" t="s">
        <v>30</v>
      </c>
      <c r="AX301" s="14" t="s">
        <v>81</v>
      </c>
      <c r="AY301" s="191" t="s">
        <v>153</v>
      </c>
    </row>
    <row r="302" spans="2:65" s="1" customFormat="1" ht="16.5" customHeight="1">
      <c r="B302" s="151"/>
      <c r="C302" s="152" t="s">
        <v>444</v>
      </c>
      <c r="D302" s="152" t="s">
        <v>155</v>
      </c>
      <c r="E302" s="153" t="s">
        <v>445</v>
      </c>
      <c r="F302" s="154" t="s">
        <v>446</v>
      </c>
      <c r="G302" s="155" t="s">
        <v>158</v>
      </c>
      <c r="H302" s="156">
        <v>28.838000000000001</v>
      </c>
      <c r="I302" s="157"/>
      <c r="J302" s="156">
        <f>ROUND(I302*H302,3)</f>
        <v>0</v>
      </c>
      <c r="K302" s="154" t="s">
        <v>163</v>
      </c>
      <c r="L302" s="32"/>
      <c r="M302" s="158" t="s">
        <v>1</v>
      </c>
      <c r="N302" s="159" t="s">
        <v>42</v>
      </c>
      <c r="O302" s="55"/>
      <c r="P302" s="160">
        <f>O302*H302</f>
        <v>0</v>
      </c>
      <c r="Q302" s="160">
        <v>0</v>
      </c>
      <c r="R302" s="160">
        <f>Q302*H302</f>
        <v>0</v>
      </c>
      <c r="S302" s="160">
        <v>0</v>
      </c>
      <c r="T302" s="161">
        <f>S302*H302</f>
        <v>0</v>
      </c>
      <c r="AR302" s="162" t="s">
        <v>91</v>
      </c>
      <c r="AT302" s="162" t="s">
        <v>155</v>
      </c>
      <c r="AU302" s="162" t="s">
        <v>85</v>
      </c>
      <c r="AY302" s="17" t="s">
        <v>153</v>
      </c>
      <c r="BE302" s="163">
        <f>IF(N302="základná",J302,0)</f>
        <v>0</v>
      </c>
      <c r="BF302" s="163">
        <f>IF(N302="znížená",J302,0)</f>
        <v>0</v>
      </c>
      <c r="BG302" s="163">
        <f>IF(N302="zákl. prenesená",J302,0)</f>
        <v>0</v>
      </c>
      <c r="BH302" s="163">
        <f>IF(N302="zníž. prenesená",J302,0)</f>
        <v>0</v>
      </c>
      <c r="BI302" s="163">
        <f>IF(N302="nulová",J302,0)</f>
        <v>0</v>
      </c>
      <c r="BJ302" s="17" t="s">
        <v>85</v>
      </c>
      <c r="BK302" s="164">
        <f>ROUND(I302*H302,3)</f>
        <v>0</v>
      </c>
      <c r="BL302" s="17" t="s">
        <v>91</v>
      </c>
      <c r="BM302" s="162" t="s">
        <v>447</v>
      </c>
    </row>
    <row r="303" spans="2:65" s="1" customFormat="1" ht="24" customHeight="1">
      <c r="B303" s="151"/>
      <c r="C303" s="152" t="s">
        <v>448</v>
      </c>
      <c r="D303" s="152" t="s">
        <v>155</v>
      </c>
      <c r="E303" s="153" t="s">
        <v>449</v>
      </c>
      <c r="F303" s="154" t="s">
        <v>450</v>
      </c>
      <c r="G303" s="155" t="s">
        <v>158</v>
      </c>
      <c r="H303" s="156">
        <v>28.838000000000001</v>
      </c>
      <c r="I303" s="157"/>
      <c r="J303" s="156">
        <f>ROUND(I303*H303,3)</f>
        <v>0</v>
      </c>
      <c r="K303" s="154" t="s">
        <v>163</v>
      </c>
      <c r="L303" s="32"/>
      <c r="M303" s="158" t="s">
        <v>1</v>
      </c>
      <c r="N303" s="159" t="s">
        <v>42</v>
      </c>
      <c r="O303" s="55"/>
      <c r="P303" s="160">
        <f>O303*H303</f>
        <v>0</v>
      </c>
      <c r="Q303" s="160">
        <v>5.3499999999999997E-3</v>
      </c>
      <c r="R303" s="160">
        <f>Q303*H303</f>
        <v>0.15428329999999998</v>
      </c>
      <c r="S303" s="160">
        <v>0</v>
      </c>
      <c r="T303" s="161">
        <f>S303*H303</f>
        <v>0</v>
      </c>
      <c r="AR303" s="162" t="s">
        <v>91</v>
      </c>
      <c r="AT303" s="162" t="s">
        <v>155</v>
      </c>
      <c r="AU303" s="162" t="s">
        <v>85</v>
      </c>
      <c r="AY303" s="17" t="s">
        <v>153</v>
      </c>
      <c r="BE303" s="163">
        <f>IF(N303="základná",J303,0)</f>
        <v>0</v>
      </c>
      <c r="BF303" s="163">
        <f>IF(N303="znížená",J303,0)</f>
        <v>0</v>
      </c>
      <c r="BG303" s="163">
        <f>IF(N303="zákl. prenesená",J303,0)</f>
        <v>0</v>
      </c>
      <c r="BH303" s="163">
        <f>IF(N303="zníž. prenesená",J303,0)</f>
        <v>0</v>
      </c>
      <c r="BI303" s="163">
        <f>IF(N303="nulová",J303,0)</f>
        <v>0</v>
      </c>
      <c r="BJ303" s="17" t="s">
        <v>85</v>
      </c>
      <c r="BK303" s="164">
        <f>ROUND(I303*H303,3)</f>
        <v>0</v>
      </c>
      <c r="BL303" s="17" t="s">
        <v>91</v>
      </c>
      <c r="BM303" s="162" t="s">
        <v>451</v>
      </c>
    </row>
    <row r="304" spans="2:65" s="1" customFormat="1" ht="24" customHeight="1">
      <c r="B304" s="151"/>
      <c r="C304" s="152" t="s">
        <v>452</v>
      </c>
      <c r="D304" s="152" t="s">
        <v>155</v>
      </c>
      <c r="E304" s="153" t="s">
        <v>453</v>
      </c>
      <c r="F304" s="154" t="s">
        <v>454</v>
      </c>
      <c r="G304" s="155" t="s">
        <v>158</v>
      </c>
      <c r="H304" s="156">
        <v>28.838000000000001</v>
      </c>
      <c r="I304" s="157"/>
      <c r="J304" s="156">
        <f>ROUND(I304*H304,3)</f>
        <v>0</v>
      </c>
      <c r="K304" s="154" t="s">
        <v>163</v>
      </c>
      <c r="L304" s="32"/>
      <c r="M304" s="158" t="s">
        <v>1</v>
      </c>
      <c r="N304" s="159" t="s">
        <v>42</v>
      </c>
      <c r="O304" s="55"/>
      <c r="P304" s="160">
        <f>O304*H304</f>
        <v>0</v>
      </c>
      <c r="Q304" s="160">
        <v>0</v>
      </c>
      <c r="R304" s="160">
        <f>Q304*H304</f>
        <v>0</v>
      </c>
      <c r="S304" s="160">
        <v>0</v>
      </c>
      <c r="T304" s="161">
        <f>S304*H304</f>
        <v>0</v>
      </c>
      <c r="AR304" s="162" t="s">
        <v>91</v>
      </c>
      <c r="AT304" s="162" t="s">
        <v>155</v>
      </c>
      <c r="AU304" s="162" t="s">
        <v>85</v>
      </c>
      <c r="AY304" s="17" t="s">
        <v>153</v>
      </c>
      <c r="BE304" s="163">
        <f>IF(N304="základná",J304,0)</f>
        <v>0</v>
      </c>
      <c r="BF304" s="163">
        <f>IF(N304="znížená",J304,0)</f>
        <v>0</v>
      </c>
      <c r="BG304" s="163">
        <f>IF(N304="zákl. prenesená",J304,0)</f>
        <v>0</v>
      </c>
      <c r="BH304" s="163">
        <f>IF(N304="zníž. prenesená",J304,0)</f>
        <v>0</v>
      </c>
      <c r="BI304" s="163">
        <f>IF(N304="nulová",J304,0)</f>
        <v>0</v>
      </c>
      <c r="BJ304" s="17" t="s">
        <v>85</v>
      </c>
      <c r="BK304" s="164">
        <f>ROUND(I304*H304,3)</f>
        <v>0</v>
      </c>
      <c r="BL304" s="17" t="s">
        <v>91</v>
      </c>
      <c r="BM304" s="162" t="s">
        <v>455</v>
      </c>
    </row>
    <row r="305" spans="2:65" s="1" customFormat="1" ht="16.5" customHeight="1">
      <c r="B305" s="151"/>
      <c r="C305" s="152" t="s">
        <v>456</v>
      </c>
      <c r="D305" s="152" t="s">
        <v>155</v>
      </c>
      <c r="E305" s="153" t="s">
        <v>457</v>
      </c>
      <c r="F305" s="154" t="s">
        <v>458</v>
      </c>
      <c r="G305" s="155" t="s">
        <v>195</v>
      </c>
      <c r="H305" s="156">
        <v>0.38200000000000001</v>
      </c>
      <c r="I305" s="157"/>
      <c r="J305" s="156">
        <f>ROUND(I305*H305,3)</f>
        <v>0</v>
      </c>
      <c r="K305" s="154" t="s">
        <v>1</v>
      </c>
      <c r="L305" s="32"/>
      <c r="M305" s="158" t="s">
        <v>1</v>
      </c>
      <c r="N305" s="159" t="s">
        <v>42</v>
      </c>
      <c r="O305" s="55"/>
      <c r="P305" s="160">
        <f>O305*H305</f>
        <v>0</v>
      </c>
      <c r="Q305" s="160">
        <v>1.0162899999999999</v>
      </c>
      <c r="R305" s="160">
        <f>Q305*H305</f>
        <v>0.38822277999999999</v>
      </c>
      <c r="S305" s="160">
        <v>0</v>
      </c>
      <c r="T305" s="161">
        <f>S305*H305</f>
        <v>0</v>
      </c>
      <c r="AR305" s="162" t="s">
        <v>91</v>
      </c>
      <c r="AT305" s="162" t="s">
        <v>155</v>
      </c>
      <c r="AU305" s="162" t="s">
        <v>85</v>
      </c>
      <c r="AY305" s="17" t="s">
        <v>153</v>
      </c>
      <c r="BE305" s="163">
        <f>IF(N305="základná",J305,0)</f>
        <v>0</v>
      </c>
      <c r="BF305" s="163">
        <f>IF(N305="znížená",J305,0)</f>
        <v>0</v>
      </c>
      <c r="BG305" s="163">
        <f>IF(N305="zákl. prenesená",J305,0)</f>
        <v>0</v>
      </c>
      <c r="BH305" s="163">
        <f>IF(N305="zníž. prenesená",J305,0)</f>
        <v>0</v>
      </c>
      <c r="BI305" s="163">
        <f>IF(N305="nulová",J305,0)</f>
        <v>0</v>
      </c>
      <c r="BJ305" s="17" t="s">
        <v>85</v>
      </c>
      <c r="BK305" s="164">
        <f>ROUND(I305*H305,3)</f>
        <v>0</v>
      </c>
      <c r="BL305" s="17" t="s">
        <v>91</v>
      </c>
      <c r="BM305" s="162" t="s">
        <v>459</v>
      </c>
    </row>
    <row r="306" spans="2:65" s="12" customFormat="1" ht="11.25">
      <c r="B306" s="165"/>
      <c r="D306" s="166" t="s">
        <v>165</v>
      </c>
      <c r="E306" s="167" t="s">
        <v>1</v>
      </c>
      <c r="F306" s="168" t="s">
        <v>460</v>
      </c>
      <c r="H306" s="167" t="s">
        <v>1</v>
      </c>
      <c r="I306" s="169"/>
      <c r="L306" s="165"/>
      <c r="M306" s="170"/>
      <c r="N306" s="171"/>
      <c r="O306" s="171"/>
      <c r="P306" s="171"/>
      <c r="Q306" s="171"/>
      <c r="R306" s="171"/>
      <c r="S306" s="171"/>
      <c r="T306" s="172"/>
      <c r="AT306" s="167" t="s">
        <v>165</v>
      </c>
      <c r="AU306" s="167" t="s">
        <v>85</v>
      </c>
      <c r="AV306" s="12" t="s">
        <v>81</v>
      </c>
      <c r="AW306" s="12" t="s">
        <v>30</v>
      </c>
      <c r="AX306" s="12" t="s">
        <v>76</v>
      </c>
      <c r="AY306" s="167" t="s">
        <v>153</v>
      </c>
    </row>
    <row r="307" spans="2:65" s="13" customFormat="1" ht="11.25">
      <c r="B307" s="173"/>
      <c r="D307" s="166" t="s">
        <v>165</v>
      </c>
      <c r="E307" s="174" t="s">
        <v>1</v>
      </c>
      <c r="F307" s="175" t="s">
        <v>461</v>
      </c>
      <c r="H307" s="176">
        <v>0.38200000000000001</v>
      </c>
      <c r="I307" s="177"/>
      <c r="L307" s="173"/>
      <c r="M307" s="178"/>
      <c r="N307" s="179"/>
      <c r="O307" s="179"/>
      <c r="P307" s="179"/>
      <c r="Q307" s="179"/>
      <c r="R307" s="179"/>
      <c r="S307" s="179"/>
      <c r="T307" s="180"/>
      <c r="AT307" s="174" t="s">
        <v>165</v>
      </c>
      <c r="AU307" s="174" t="s">
        <v>85</v>
      </c>
      <c r="AV307" s="13" t="s">
        <v>85</v>
      </c>
      <c r="AW307" s="13" t="s">
        <v>30</v>
      </c>
      <c r="AX307" s="13" t="s">
        <v>81</v>
      </c>
      <c r="AY307" s="174" t="s">
        <v>153</v>
      </c>
    </row>
    <row r="308" spans="2:65" s="1" customFormat="1" ht="16.5" customHeight="1">
      <c r="B308" s="151"/>
      <c r="C308" s="152" t="s">
        <v>462</v>
      </c>
      <c r="D308" s="152" t="s">
        <v>155</v>
      </c>
      <c r="E308" s="153" t="s">
        <v>463</v>
      </c>
      <c r="F308" s="154" t="s">
        <v>464</v>
      </c>
      <c r="G308" s="155" t="s">
        <v>162</v>
      </c>
      <c r="H308" s="156">
        <v>8.4</v>
      </c>
      <c r="I308" s="157"/>
      <c r="J308" s="156">
        <f>ROUND(I308*H308,3)</f>
        <v>0</v>
      </c>
      <c r="K308" s="154" t="s">
        <v>163</v>
      </c>
      <c r="L308" s="32"/>
      <c r="M308" s="158" t="s">
        <v>1</v>
      </c>
      <c r="N308" s="159" t="s">
        <v>42</v>
      </c>
      <c r="O308" s="55"/>
      <c r="P308" s="160">
        <f>O308*H308</f>
        <v>0</v>
      </c>
      <c r="Q308" s="160">
        <v>2.29698</v>
      </c>
      <c r="R308" s="160">
        <f>Q308*H308</f>
        <v>19.294632</v>
      </c>
      <c r="S308" s="160">
        <v>0</v>
      </c>
      <c r="T308" s="161">
        <f>S308*H308</f>
        <v>0</v>
      </c>
      <c r="AR308" s="162" t="s">
        <v>91</v>
      </c>
      <c r="AT308" s="162" t="s">
        <v>155</v>
      </c>
      <c r="AU308" s="162" t="s">
        <v>85</v>
      </c>
      <c r="AY308" s="17" t="s">
        <v>153</v>
      </c>
      <c r="BE308" s="163">
        <f>IF(N308="základná",J308,0)</f>
        <v>0</v>
      </c>
      <c r="BF308" s="163">
        <f>IF(N308="znížená",J308,0)</f>
        <v>0</v>
      </c>
      <c r="BG308" s="163">
        <f>IF(N308="zákl. prenesená",J308,0)</f>
        <v>0</v>
      </c>
      <c r="BH308" s="163">
        <f>IF(N308="zníž. prenesená",J308,0)</f>
        <v>0</v>
      </c>
      <c r="BI308" s="163">
        <f>IF(N308="nulová",J308,0)</f>
        <v>0</v>
      </c>
      <c r="BJ308" s="17" t="s">
        <v>85</v>
      </c>
      <c r="BK308" s="164">
        <f>ROUND(I308*H308,3)</f>
        <v>0</v>
      </c>
      <c r="BL308" s="17" t="s">
        <v>91</v>
      </c>
      <c r="BM308" s="162" t="s">
        <v>465</v>
      </c>
    </row>
    <row r="309" spans="2:65" s="1" customFormat="1" ht="24" customHeight="1">
      <c r="B309" s="151"/>
      <c r="C309" s="152" t="s">
        <v>466</v>
      </c>
      <c r="D309" s="152" t="s">
        <v>155</v>
      </c>
      <c r="E309" s="153" t="s">
        <v>467</v>
      </c>
      <c r="F309" s="154" t="s">
        <v>468</v>
      </c>
      <c r="G309" s="155" t="s">
        <v>158</v>
      </c>
      <c r="H309" s="156">
        <v>68.376000000000005</v>
      </c>
      <c r="I309" s="157"/>
      <c r="J309" s="156">
        <f>ROUND(I309*H309,3)</f>
        <v>0</v>
      </c>
      <c r="K309" s="154" t="s">
        <v>1</v>
      </c>
      <c r="L309" s="32"/>
      <c r="M309" s="158" t="s">
        <v>1</v>
      </c>
      <c r="N309" s="159" t="s">
        <v>42</v>
      </c>
      <c r="O309" s="55"/>
      <c r="P309" s="160">
        <f>O309*H309</f>
        <v>0</v>
      </c>
      <c r="Q309" s="160">
        <v>1.8540000000000001E-2</v>
      </c>
      <c r="R309" s="160">
        <f>Q309*H309</f>
        <v>1.2676910400000001</v>
      </c>
      <c r="S309" s="160">
        <v>0</v>
      </c>
      <c r="T309" s="161">
        <f>S309*H309</f>
        <v>0</v>
      </c>
      <c r="AR309" s="162" t="s">
        <v>91</v>
      </c>
      <c r="AT309" s="162" t="s">
        <v>155</v>
      </c>
      <c r="AU309" s="162" t="s">
        <v>85</v>
      </c>
      <c r="AY309" s="17" t="s">
        <v>153</v>
      </c>
      <c r="BE309" s="163">
        <f>IF(N309="základná",J309,0)</f>
        <v>0</v>
      </c>
      <c r="BF309" s="163">
        <f>IF(N309="znížená",J309,0)</f>
        <v>0</v>
      </c>
      <c r="BG309" s="163">
        <f>IF(N309="zákl. prenesená",J309,0)</f>
        <v>0</v>
      </c>
      <c r="BH309" s="163">
        <f>IF(N309="zníž. prenesená",J309,0)</f>
        <v>0</v>
      </c>
      <c r="BI309" s="163">
        <f>IF(N309="nulová",J309,0)</f>
        <v>0</v>
      </c>
      <c r="BJ309" s="17" t="s">
        <v>85</v>
      </c>
      <c r="BK309" s="164">
        <f>ROUND(I309*H309,3)</f>
        <v>0</v>
      </c>
      <c r="BL309" s="17" t="s">
        <v>91</v>
      </c>
      <c r="BM309" s="162" t="s">
        <v>469</v>
      </c>
    </row>
    <row r="310" spans="2:65" s="12" customFormat="1" ht="11.25">
      <c r="B310" s="165"/>
      <c r="D310" s="166" t="s">
        <v>165</v>
      </c>
      <c r="E310" s="167" t="s">
        <v>1</v>
      </c>
      <c r="F310" s="168" t="s">
        <v>470</v>
      </c>
      <c r="H310" s="167" t="s">
        <v>1</v>
      </c>
      <c r="I310" s="169"/>
      <c r="L310" s="165"/>
      <c r="M310" s="170"/>
      <c r="N310" s="171"/>
      <c r="O310" s="171"/>
      <c r="P310" s="171"/>
      <c r="Q310" s="171"/>
      <c r="R310" s="171"/>
      <c r="S310" s="171"/>
      <c r="T310" s="172"/>
      <c r="AT310" s="167" t="s">
        <v>165</v>
      </c>
      <c r="AU310" s="167" t="s">
        <v>85</v>
      </c>
      <c r="AV310" s="12" t="s">
        <v>81</v>
      </c>
      <c r="AW310" s="12" t="s">
        <v>30</v>
      </c>
      <c r="AX310" s="12" t="s">
        <v>76</v>
      </c>
      <c r="AY310" s="167" t="s">
        <v>153</v>
      </c>
    </row>
    <row r="311" spans="2:65" s="13" customFormat="1" ht="11.25">
      <c r="B311" s="173"/>
      <c r="D311" s="166" t="s">
        <v>165</v>
      </c>
      <c r="E311" s="174" t="s">
        <v>1</v>
      </c>
      <c r="F311" s="175" t="s">
        <v>471</v>
      </c>
      <c r="H311" s="176">
        <v>45.276000000000003</v>
      </c>
      <c r="I311" s="177"/>
      <c r="L311" s="173"/>
      <c r="M311" s="178"/>
      <c r="N311" s="179"/>
      <c r="O311" s="179"/>
      <c r="P311" s="179"/>
      <c r="Q311" s="179"/>
      <c r="R311" s="179"/>
      <c r="S311" s="179"/>
      <c r="T311" s="180"/>
      <c r="AT311" s="174" t="s">
        <v>165</v>
      </c>
      <c r="AU311" s="174" t="s">
        <v>85</v>
      </c>
      <c r="AV311" s="13" t="s">
        <v>85</v>
      </c>
      <c r="AW311" s="13" t="s">
        <v>30</v>
      </c>
      <c r="AX311" s="13" t="s">
        <v>76</v>
      </c>
      <c r="AY311" s="174" t="s">
        <v>153</v>
      </c>
    </row>
    <row r="312" spans="2:65" s="12" customFormat="1" ht="11.25">
      <c r="B312" s="165"/>
      <c r="D312" s="166" t="s">
        <v>165</v>
      </c>
      <c r="E312" s="167" t="s">
        <v>1</v>
      </c>
      <c r="F312" s="168" t="s">
        <v>472</v>
      </c>
      <c r="H312" s="167" t="s">
        <v>1</v>
      </c>
      <c r="I312" s="169"/>
      <c r="L312" s="165"/>
      <c r="M312" s="170"/>
      <c r="N312" s="171"/>
      <c r="O312" s="171"/>
      <c r="P312" s="171"/>
      <c r="Q312" s="171"/>
      <c r="R312" s="171"/>
      <c r="S312" s="171"/>
      <c r="T312" s="172"/>
      <c r="AT312" s="167" t="s">
        <v>165</v>
      </c>
      <c r="AU312" s="167" t="s">
        <v>85</v>
      </c>
      <c r="AV312" s="12" t="s">
        <v>81</v>
      </c>
      <c r="AW312" s="12" t="s">
        <v>30</v>
      </c>
      <c r="AX312" s="12" t="s">
        <v>76</v>
      </c>
      <c r="AY312" s="167" t="s">
        <v>153</v>
      </c>
    </row>
    <row r="313" spans="2:65" s="13" customFormat="1" ht="11.25">
      <c r="B313" s="173"/>
      <c r="D313" s="166" t="s">
        <v>165</v>
      </c>
      <c r="E313" s="174" t="s">
        <v>1</v>
      </c>
      <c r="F313" s="175" t="s">
        <v>473</v>
      </c>
      <c r="H313" s="176">
        <v>23.1</v>
      </c>
      <c r="I313" s="177"/>
      <c r="L313" s="173"/>
      <c r="M313" s="178"/>
      <c r="N313" s="179"/>
      <c r="O313" s="179"/>
      <c r="P313" s="179"/>
      <c r="Q313" s="179"/>
      <c r="R313" s="179"/>
      <c r="S313" s="179"/>
      <c r="T313" s="180"/>
      <c r="AT313" s="174" t="s">
        <v>165</v>
      </c>
      <c r="AU313" s="174" t="s">
        <v>85</v>
      </c>
      <c r="AV313" s="13" t="s">
        <v>85</v>
      </c>
      <c r="AW313" s="13" t="s">
        <v>30</v>
      </c>
      <c r="AX313" s="13" t="s">
        <v>76</v>
      </c>
      <c r="AY313" s="174" t="s">
        <v>153</v>
      </c>
    </row>
    <row r="314" spans="2:65" s="14" customFormat="1" ht="11.25">
      <c r="B314" s="190"/>
      <c r="D314" s="166" t="s">
        <v>165</v>
      </c>
      <c r="E314" s="191" t="s">
        <v>1</v>
      </c>
      <c r="F314" s="192" t="s">
        <v>264</v>
      </c>
      <c r="H314" s="193">
        <v>68.376000000000005</v>
      </c>
      <c r="I314" s="194"/>
      <c r="L314" s="190"/>
      <c r="M314" s="195"/>
      <c r="N314" s="196"/>
      <c r="O314" s="196"/>
      <c r="P314" s="196"/>
      <c r="Q314" s="196"/>
      <c r="R314" s="196"/>
      <c r="S314" s="196"/>
      <c r="T314" s="197"/>
      <c r="AT314" s="191" t="s">
        <v>165</v>
      </c>
      <c r="AU314" s="191" t="s">
        <v>85</v>
      </c>
      <c r="AV314" s="14" t="s">
        <v>91</v>
      </c>
      <c r="AW314" s="14" t="s">
        <v>30</v>
      </c>
      <c r="AX314" s="14" t="s">
        <v>81</v>
      </c>
      <c r="AY314" s="191" t="s">
        <v>153</v>
      </c>
    </row>
    <row r="315" spans="2:65" s="1" customFormat="1" ht="24" customHeight="1">
      <c r="B315" s="151"/>
      <c r="C315" s="152" t="s">
        <v>474</v>
      </c>
      <c r="D315" s="152" t="s">
        <v>155</v>
      </c>
      <c r="E315" s="153" t="s">
        <v>475</v>
      </c>
      <c r="F315" s="154" t="s">
        <v>476</v>
      </c>
      <c r="G315" s="155" t="s">
        <v>158</v>
      </c>
      <c r="H315" s="156">
        <v>68.376000000000005</v>
      </c>
      <c r="I315" s="157"/>
      <c r="J315" s="156">
        <f>ROUND(I315*H315,3)</f>
        <v>0</v>
      </c>
      <c r="K315" s="154" t="s">
        <v>1</v>
      </c>
      <c r="L315" s="32"/>
      <c r="M315" s="158" t="s">
        <v>1</v>
      </c>
      <c r="N315" s="159" t="s">
        <v>42</v>
      </c>
      <c r="O315" s="55"/>
      <c r="P315" s="160">
        <f>O315*H315</f>
        <v>0</v>
      </c>
      <c r="Q315" s="160">
        <v>0</v>
      </c>
      <c r="R315" s="160">
        <f>Q315*H315</f>
        <v>0</v>
      </c>
      <c r="S315" s="160">
        <v>0</v>
      </c>
      <c r="T315" s="161">
        <f>S315*H315</f>
        <v>0</v>
      </c>
      <c r="AR315" s="162" t="s">
        <v>91</v>
      </c>
      <c r="AT315" s="162" t="s">
        <v>155</v>
      </c>
      <c r="AU315" s="162" t="s">
        <v>85</v>
      </c>
      <c r="AY315" s="17" t="s">
        <v>153</v>
      </c>
      <c r="BE315" s="163">
        <f>IF(N315="základná",J315,0)</f>
        <v>0</v>
      </c>
      <c r="BF315" s="163">
        <f>IF(N315="znížená",J315,0)</f>
        <v>0</v>
      </c>
      <c r="BG315" s="163">
        <f>IF(N315="zákl. prenesená",J315,0)</f>
        <v>0</v>
      </c>
      <c r="BH315" s="163">
        <f>IF(N315="zníž. prenesená",J315,0)</f>
        <v>0</v>
      </c>
      <c r="BI315" s="163">
        <f>IF(N315="nulová",J315,0)</f>
        <v>0</v>
      </c>
      <c r="BJ315" s="17" t="s">
        <v>85</v>
      </c>
      <c r="BK315" s="164">
        <f>ROUND(I315*H315,3)</f>
        <v>0</v>
      </c>
      <c r="BL315" s="17" t="s">
        <v>91</v>
      </c>
      <c r="BM315" s="162" t="s">
        <v>477</v>
      </c>
    </row>
    <row r="316" spans="2:65" s="1" customFormat="1" ht="16.5" customHeight="1">
      <c r="B316" s="151"/>
      <c r="C316" s="152" t="s">
        <v>478</v>
      </c>
      <c r="D316" s="152" t="s">
        <v>155</v>
      </c>
      <c r="E316" s="153" t="s">
        <v>479</v>
      </c>
      <c r="F316" s="154" t="s">
        <v>480</v>
      </c>
      <c r="G316" s="155" t="s">
        <v>162</v>
      </c>
      <c r="H316" s="156">
        <v>0.5</v>
      </c>
      <c r="I316" s="157"/>
      <c r="J316" s="156">
        <f>ROUND(I316*H316,3)</f>
        <v>0</v>
      </c>
      <c r="K316" s="154" t="s">
        <v>163</v>
      </c>
      <c r="L316" s="32"/>
      <c r="M316" s="158" t="s">
        <v>1</v>
      </c>
      <c r="N316" s="159" t="s">
        <v>42</v>
      </c>
      <c r="O316" s="55"/>
      <c r="P316" s="160">
        <f>O316*H316</f>
        <v>0</v>
      </c>
      <c r="Q316" s="160">
        <v>2.21191</v>
      </c>
      <c r="R316" s="160">
        <f>Q316*H316</f>
        <v>1.105955</v>
      </c>
      <c r="S316" s="160">
        <v>0</v>
      </c>
      <c r="T316" s="161">
        <f>S316*H316</f>
        <v>0</v>
      </c>
      <c r="AR316" s="162" t="s">
        <v>91</v>
      </c>
      <c r="AT316" s="162" t="s">
        <v>155</v>
      </c>
      <c r="AU316" s="162" t="s">
        <v>85</v>
      </c>
      <c r="AY316" s="17" t="s">
        <v>153</v>
      </c>
      <c r="BE316" s="163">
        <f>IF(N316="základná",J316,0)</f>
        <v>0</v>
      </c>
      <c r="BF316" s="163">
        <f>IF(N316="znížená",J316,0)</f>
        <v>0</v>
      </c>
      <c r="BG316" s="163">
        <f>IF(N316="zákl. prenesená",J316,0)</f>
        <v>0</v>
      </c>
      <c r="BH316" s="163">
        <f>IF(N316="zníž. prenesená",J316,0)</f>
        <v>0</v>
      </c>
      <c r="BI316" s="163">
        <f>IF(N316="nulová",J316,0)</f>
        <v>0</v>
      </c>
      <c r="BJ316" s="17" t="s">
        <v>85</v>
      </c>
      <c r="BK316" s="164">
        <f>ROUND(I316*H316,3)</f>
        <v>0</v>
      </c>
      <c r="BL316" s="17" t="s">
        <v>91</v>
      </c>
      <c r="BM316" s="162" t="s">
        <v>481</v>
      </c>
    </row>
    <row r="317" spans="2:65" s="1" customFormat="1" ht="24" customHeight="1">
      <c r="B317" s="151"/>
      <c r="C317" s="152" t="s">
        <v>482</v>
      </c>
      <c r="D317" s="152" t="s">
        <v>155</v>
      </c>
      <c r="E317" s="153" t="s">
        <v>483</v>
      </c>
      <c r="F317" s="154" t="s">
        <v>484</v>
      </c>
      <c r="G317" s="155" t="s">
        <v>158</v>
      </c>
      <c r="H317" s="156">
        <v>4.9649999999999999</v>
      </c>
      <c r="I317" s="157"/>
      <c r="J317" s="156">
        <f>ROUND(I317*H317,3)</f>
        <v>0</v>
      </c>
      <c r="K317" s="154" t="s">
        <v>163</v>
      </c>
      <c r="L317" s="32"/>
      <c r="M317" s="158" t="s">
        <v>1</v>
      </c>
      <c r="N317" s="159" t="s">
        <v>42</v>
      </c>
      <c r="O317" s="55"/>
      <c r="P317" s="160">
        <f>O317*H317</f>
        <v>0</v>
      </c>
      <c r="Q317" s="160">
        <v>7.2500000000000004E-3</v>
      </c>
      <c r="R317" s="160">
        <f>Q317*H317</f>
        <v>3.599625E-2</v>
      </c>
      <c r="S317" s="160">
        <v>0</v>
      </c>
      <c r="T317" s="161">
        <f>S317*H317</f>
        <v>0</v>
      </c>
      <c r="AR317" s="162" t="s">
        <v>91</v>
      </c>
      <c r="AT317" s="162" t="s">
        <v>155</v>
      </c>
      <c r="AU317" s="162" t="s">
        <v>85</v>
      </c>
      <c r="AY317" s="17" t="s">
        <v>153</v>
      </c>
      <c r="BE317" s="163">
        <f>IF(N317="základná",J317,0)</f>
        <v>0</v>
      </c>
      <c r="BF317" s="163">
        <f>IF(N317="znížená",J317,0)</f>
        <v>0</v>
      </c>
      <c r="BG317" s="163">
        <f>IF(N317="zákl. prenesená",J317,0)</f>
        <v>0</v>
      </c>
      <c r="BH317" s="163">
        <f>IF(N317="zníž. prenesená",J317,0)</f>
        <v>0</v>
      </c>
      <c r="BI317" s="163">
        <f>IF(N317="nulová",J317,0)</f>
        <v>0</v>
      </c>
      <c r="BJ317" s="17" t="s">
        <v>85</v>
      </c>
      <c r="BK317" s="164">
        <f>ROUND(I317*H317,3)</f>
        <v>0</v>
      </c>
      <c r="BL317" s="17" t="s">
        <v>91</v>
      </c>
      <c r="BM317" s="162" t="s">
        <v>485</v>
      </c>
    </row>
    <row r="318" spans="2:65" s="12" customFormat="1" ht="11.25">
      <c r="B318" s="165"/>
      <c r="D318" s="166" t="s">
        <v>165</v>
      </c>
      <c r="E318" s="167" t="s">
        <v>1</v>
      </c>
      <c r="F318" s="168" t="s">
        <v>486</v>
      </c>
      <c r="H318" s="167" t="s">
        <v>1</v>
      </c>
      <c r="I318" s="169"/>
      <c r="L318" s="165"/>
      <c r="M318" s="170"/>
      <c r="N318" s="171"/>
      <c r="O318" s="171"/>
      <c r="P318" s="171"/>
      <c r="Q318" s="171"/>
      <c r="R318" s="171"/>
      <c r="S318" s="171"/>
      <c r="T318" s="172"/>
      <c r="AT318" s="167" t="s">
        <v>165</v>
      </c>
      <c r="AU318" s="167" t="s">
        <v>85</v>
      </c>
      <c r="AV318" s="12" t="s">
        <v>81</v>
      </c>
      <c r="AW318" s="12" t="s">
        <v>30</v>
      </c>
      <c r="AX318" s="12" t="s">
        <v>76</v>
      </c>
      <c r="AY318" s="167" t="s">
        <v>153</v>
      </c>
    </row>
    <row r="319" spans="2:65" s="13" customFormat="1" ht="11.25">
      <c r="B319" s="173"/>
      <c r="D319" s="166" t="s">
        <v>165</v>
      </c>
      <c r="E319" s="174" t="s">
        <v>1</v>
      </c>
      <c r="F319" s="175" t="s">
        <v>487</v>
      </c>
      <c r="H319" s="176">
        <v>2.64</v>
      </c>
      <c r="I319" s="177"/>
      <c r="L319" s="173"/>
      <c r="M319" s="178"/>
      <c r="N319" s="179"/>
      <c r="O319" s="179"/>
      <c r="P319" s="179"/>
      <c r="Q319" s="179"/>
      <c r="R319" s="179"/>
      <c r="S319" s="179"/>
      <c r="T319" s="180"/>
      <c r="AT319" s="174" t="s">
        <v>165</v>
      </c>
      <c r="AU319" s="174" t="s">
        <v>85</v>
      </c>
      <c r="AV319" s="13" t="s">
        <v>85</v>
      </c>
      <c r="AW319" s="13" t="s">
        <v>30</v>
      </c>
      <c r="AX319" s="13" t="s">
        <v>76</v>
      </c>
      <c r="AY319" s="174" t="s">
        <v>153</v>
      </c>
    </row>
    <row r="320" spans="2:65" s="12" customFormat="1" ht="11.25">
      <c r="B320" s="165"/>
      <c r="D320" s="166" t="s">
        <v>165</v>
      </c>
      <c r="E320" s="167" t="s">
        <v>1</v>
      </c>
      <c r="F320" s="168" t="s">
        <v>488</v>
      </c>
      <c r="H320" s="167" t="s">
        <v>1</v>
      </c>
      <c r="I320" s="169"/>
      <c r="L320" s="165"/>
      <c r="M320" s="170"/>
      <c r="N320" s="171"/>
      <c r="O320" s="171"/>
      <c r="P320" s="171"/>
      <c r="Q320" s="171"/>
      <c r="R320" s="171"/>
      <c r="S320" s="171"/>
      <c r="T320" s="172"/>
      <c r="AT320" s="167" t="s">
        <v>165</v>
      </c>
      <c r="AU320" s="167" t="s">
        <v>85</v>
      </c>
      <c r="AV320" s="12" t="s">
        <v>81</v>
      </c>
      <c r="AW320" s="12" t="s">
        <v>30</v>
      </c>
      <c r="AX320" s="12" t="s">
        <v>76</v>
      </c>
      <c r="AY320" s="167" t="s">
        <v>153</v>
      </c>
    </row>
    <row r="321" spans="2:65" s="13" customFormat="1" ht="11.25">
      <c r="B321" s="173"/>
      <c r="D321" s="166" t="s">
        <v>165</v>
      </c>
      <c r="E321" s="174" t="s">
        <v>1</v>
      </c>
      <c r="F321" s="175" t="s">
        <v>489</v>
      </c>
      <c r="H321" s="176">
        <v>2.3250000000000002</v>
      </c>
      <c r="I321" s="177"/>
      <c r="L321" s="173"/>
      <c r="M321" s="178"/>
      <c r="N321" s="179"/>
      <c r="O321" s="179"/>
      <c r="P321" s="179"/>
      <c r="Q321" s="179"/>
      <c r="R321" s="179"/>
      <c r="S321" s="179"/>
      <c r="T321" s="180"/>
      <c r="AT321" s="174" t="s">
        <v>165</v>
      </c>
      <c r="AU321" s="174" t="s">
        <v>85</v>
      </c>
      <c r="AV321" s="13" t="s">
        <v>85</v>
      </c>
      <c r="AW321" s="13" t="s">
        <v>30</v>
      </c>
      <c r="AX321" s="13" t="s">
        <v>76</v>
      </c>
      <c r="AY321" s="174" t="s">
        <v>153</v>
      </c>
    </row>
    <row r="322" spans="2:65" s="14" customFormat="1" ht="11.25">
      <c r="B322" s="190"/>
      <c r="D322" s="166" t="s">
        <v>165</v>
      </c>
      <c r="E322" s="191" t="s">
        <v>1</v>
      </c>
      <c r="F322" s="192" t="s">
        <v>264</v>
      </c>
      <c r="H322" s="193">
        <v>4.9649999999999999</v>
      </c>
      <c r="I322" s="194"/>
      <c r="L322" s="190"/>
      <c r="M322" s="195"/>
      <c r="N322" s="196"/>
      <c r="O322" s="196"/>
      <c r="P322" s="196"/>
      <c r="Q322" s="196"/>
      <c r="R322" s="196"/>
      <c r="S322" s="196"/>
      <c r="T322" s="197"/>
      <c r="AT322" s="191" t="s">
        <v>165</v>
      </c>
      <c r="AU322" s="191" t="s">
        <v>85</v>
      </c>
      <c r="AV322" s="14" t="s">
        <v>91</v>
      </c>
      <c r="AW322" s="14" t="s">
        <v>30</v>
      </c>
      <c r="AX322" s="14" t="s">
        <v>81</v>
      </c>
      <c r="AY322" s="191" t="s">
        <v>153</v>
      </c>
    </row>
    <row r="323" spans="2:65" s="1" customFormat="1" ht="24" customHeight="1">
      <c r="B323" s="151"/>
      <c r="C323" s="152" t="s">
        <v>490</v>
      </c>
      <c r="D323" s="152" t="s">
        <v>155</v>
      </c>
      <c r="E323" s="153" t="s">
        <v>491</v>
      </c>
      <c r="F323" s="154" t="s">
        <v>492</v>
      </c>
      <c r="G323" s="155" t="s">
        <v>158</v>
      </c>
      <c r="H323" s="156">
        <v>4.9649999999999999</v>
      </c>
      <c r="I323" s="157"/>
      <c r="J323" s="156">
        <f>ROUND(I323*H323,3)</f>
        <v>0</v>
      </c>
      <c r="K323" s="154" t="s">
        <v>163</v>
      </c>
      <c r="L323" s="32"/>
      <c r="M323" s="158" t="s">
        <v>1</v>
      </c>
      <c r="N323" s="159" t="s">
        <v>42</v>
      </c>
      <c r="O323" s="55"/>
      <c r="P323" s="160">
        <f>O323*H323</f>
        <v>0</v>
      </c>
      <c r="Q323" s="160">
        <v>0</v>
      </c>
      <c r="R323" s="160">
        <f>Q323*H323</f>
        <v>0</v>
      </c>
      <c r="S323" s="160">
        <v>0</v>
      </c>
      <c r="T323" s="161">
        <f>S323*H323</f>
        <v>0</v>
      </c>
      <c r="AR323" s="162" t="s">
        <v>91</v>
      </c>
      <c r="AT323" s="162" t="s">
        <v>155</v>
      </c>
      <c r="AU323" s="162" t="s">
        <v>85</v>
      </c>
      <c r="AY323" s="17" t="s">
        <v>153</v>
      </c>
      <c r="BE323" s="163">
        <f>IF(N323="základná",J323,0)</f>
        <v>0</v>
      </c>
      <c r="BF323" s="163">
        <f>IF(N323="znížená",J323,0)</f>
        <v>0</v>
      </c>
      <c r="BG323" s="163">
        <f>IF(N323="zákl. prenesená",J323,0)</f>
        <v>0</v>
      </c>
      <c r="BH323" s="163">
        <f>IF(N323="zníž. prenesená",J323,0)</f>
        <v>0</v>
      </c>
      <c r="BI323" s="163">
        <f>IF(N323="nulová",J323,0)</f>
        <v>0</v>
      </c>
      <c r="BJ323" s="17" t="s">
        <v>85</v>
      </c>
      <c r="BK323" s="164">
        <f>ROUND(I323*H323,3)</f>
        <v>0</v>
      </c>
      <c r="BL323" s="17" t="s">
        <v>91</v>
      </c>
      <c r="BM323" s="162" t="s">
        <v>493</v>
      </c>
    </row>
    <row r="324" spans="2:65" s="1" customFormat="1" ht="24" customHeight="1">
      <c r="B324" s="151"/>
      <c r="C324" s="152" t="s">
        <v>494</v>
      </c>
      <c r="D324" s="152" t="s">
        <v>155</v>
      </c>
      <c r="E324" s="153" t="s">
        <v>495</v>
      </c>
      <c r="F324" s="154" t="s">
        <v>496</v>
      </c>
      <c r="G324" s="155" t="s">
        <v>195</v>
      </c>
      <c r="H324" s="156">
        <v>0.54100000000000004</v>
      </c>
      <c r="I324" s="157"/>
      <c r="J324" s="156">
        <f>ROUND(I324*H324,3)</f>
        <v>0</v>
      </c>
      <c r="K324" s="154" t="s">
        <v>1</v>
      </c>
      <c r="L324" s="32"/>
      <c r="M324" s="158" t="s">
        <v>1</v>
      </c>
      <c r="N324" s="159" t="s">
        <v>42</v>
      </c>
      <c r="O324" s="55"/>
      <c r="P324" s="160">
        <f>O324*H324</f>
        <v>0</v>
      </c>
      <c r="Q324" s="160">
        <v>1.0165999999999999</v>
      </c>
      <c r="R324" s="160">
        <f>Q324*H324</f>
        <v>0.54998060000000004</v>
      </c>
      <c r="S324" s="160">
        <v>0</v>
      </c>
      <c r="T324" s="161">
        <f>S324*H324</f>
        <v>0</v>
      </c>
      <c r="AR324" s="162" t="s">
        <v>91</v>
      </c>
      <c r="AT324" s="162" t="s">
        <v>155</v>
      </c>
      <c r="AU324" s="162" t="s">
        <v>85</v>
      </c>
      <c r="AY324" s="17" t="s">
        <v>153</v>
      </c>
      <c r="BE324" s="163">
        <f>IF(N324="základná",J324,0)</f>
        <v>0</v>
      </c>
      <c r="BF324" s="163">
        <f>IF(N324="znížená",J324,0)</f>
        <v>0</v>
      </c>
      <c r="BG324" s="163">
        <f>IF(N324="zákl. prenesená",J324,0)</f>
        <v>0</v>
      </c>
      <c r="BH324" s="163">
        <f>IF(N324="zníž. prenesená",J324,0)</f>
        <v>0</v>
      </c>
      <c r="BI324" s="163">
        <f>IF(N324="nulová",J324,0)</f>
        <v>0</v>
      </c>
      <c r="BJ324" s="17" t="s">
        <v>85</v>
      </c>
      <c r="BK324" s="164">
        <f>ROUND(I324*H324,3)</f>
        <v>0</v>
      </c>
      <c r="BL324" s="17" t="s">
        <v>91</v>
      </c>
      <c r="BM324" s="162" t="s">
        <v>497</v>
      </c>
    </row>
    <row r="325" spans="2:65" s="12" customFormat="1" ht="11.25">
      <c r="B325" s="165"/>
      <c r="D325" s="166" t="s">
        <v>165</v>
      </c>
      <c r="E325" s="167" t="s">
        <v>1</v>
      </c>
      <c r="F325" s="168" t="s">
        <v>498</v>
      </c>
      <c r="H325" s="167" t="s">
        <v>1</v>
      </c>
      <c r="I325" s="169"/>
      <c r="L325" s="165"/>
      <c r="M325" s="170"/>
      <c r="N325" s="171"/>
      <c r="O325" s="171"/>
      <c r="P325" s="171"/>
      <c r="Q325" s="171"/>
      <c r="R325" s="171"/>
      <c r="S325" s="171"/>
      <c r="T325" s="172"/>
      <c r="AT325" s="167" t="s">
        <v>165</v>
      </c>
      <c r="AU325" s="167" t="s">
        <v>85</v>
      </c>
      <c r="AV325" s="12" t="s">
        <v>81</v>
      </c>
      <c r="AW325" s="12" t="s">
        <v>30</v>
      </c>
      <c r="AX325" s="12" t="s">
        <v>76</v>
      </c>
      <c r="AY325" s="167" t="s">
        <v>153</v>
      </c>
    </row>
    <row r="326" spans="2:65" s="13" customFormat="1" ht="11.25">
      <c r="B326" s="173"/>
      <c r="D326" s="166" t="s">
        <v>165</v>
      </c>
      <c r="E326" s="174" t="s">
        <v>1</v>
      </c>
      <c r="F326" s="175" t="s">
        <v>499</v>
      </c>
      <c r="H326" s="176">
        <v>0.54100000000000004</v>
      </c>
      <c r="I326" s="177"/>
      <c r="L326" s="173"/>
      <c r="M326" s="178"/>
      <c r="N326" s="179"/>
      <c r="O326" s="179"/>
      <c r="P326" s="179"/>
      <c r="Q326" s="179"/>
      <c r="R326" s="179"/>
      <c r="S326" s="179"/>
      <c r="T326" s="180"/>
      <c r="AT326" s="174" t="s">
        <v>165</v>
      </c>
      <c r="AU326" s="174" t="s">
        <v>85</v>
      </c>
      <c r="AV326" s="13" t="s">
        <v>85</v>
      </c>
      <c r="AW326" s="13" t="s">
        <v>30</v>
      </c>
      <c r="AX326" s="13" t="s">
        <v>81</v>
      </c>
      <c r="AY326" s="174" t="s">
        <v>153</v>
      </c>
    </row>
    <row r="327" spans="2:65" s="1" customFormat="1" ht="24" customHeight="1">
      <c r="B327" s="151"/>
      <c r="C327" s="152" t="s">
        <v>500</v>
      </c>
      <c r="D327" s="152" t="s">
        <v>155</v>
      </c>
      <c r="E327" s="153" t="s">
        <v>501</v>
      </c>
      <c r="F327" s="154" t="s">
        <v>502</v>
      </c>
      <c r="G327" s="155" t="s">
        <v>158</v>
      </c>
      <c r="H327" s="156">
        <v>28</v>
      </c>
      <c r="I327" s="157"/>
      <c r="J327" s="156">
        <f>ROUND(I327*H327,3)</f>
        <v>0</v>
      </c>
      <c r="K327" s="154" t="s">
        <v>163</v>
      </c>
      <c r="L327" s="32"/>
      <c r="M327" s="158" t="s">
        <v>1</v>
      </c>
      <c r="N327" s="159" t="s">
        <v>42</v>
      </c>
      <c r="O327" s="55"/>
      <c r="P327" s="160">
        <f>O327*H327</f>
        <v>0</v>
      </c>
      <c r="Q327" s="160">
        <v>1.4999999999999999E-4</v>
      </c>
      <c r="R327" s="160">
        <f>Q327*H327</f>
        <v>4.1999999999999997E-3</v>
      </c>
      <c r="S327" s="160">
        <v>0</v>
      </c>
      <c r="T327" s="161">
        <f>S327*H327</f>
        <v>0</v>
      </c>
      <c r="AR327" s="162" t="s">
        <v>91</v>
      </c>
      <c r="AT327" s="162" t="s">
        <v>155</v>
      </c>
      <c r="AU327" s="162" t="s">
        <v>85</v>
      </c>
      <c r="AY327" s="17" t="s">
        <v>153</v>
      </c>
      <c r="BE327" s="163">
        <f>IF(N327="základná",J327,0)</f>
        <v>0</v>
      </c>
      <c r="BF327" s="163">
        <f>IF(N327="znížená",J327,0)</f>
        <v>0</v>
      </c>
      <c r="BG327" s="163">
        <f>IF(N327="zákl. prenesená",J327,0)</f>
        <v>0</v>
      </c>
      <c r="BH327" s="163">
        <f>IF(N327="zníž. prenesená",J327,0)</f>
        <v>0</v>
      </c>
      <c r="BI327" s="163">
        <f>IF(N327="nulová",J327,0)</f>
        <v>0</v>
      </c>
      <c r="BJ327" s="17" t="s">
        <v>85</v>
      </c>
      <c r="BK327" s="164">
        <f>ROUND(I327*H327,3)</f>
        <v>0</v>
      </c>
      <c r="BL327" s="17" t="s">
        <v>91</v>
      </c>
      <c r="BM327" s="162" t="s">
        <v>503</v>
      </c>
    </row>
    <row r="328" spans="2:65" s="13" customFormat="1" ht="11.25">
      <c r="B328" s="173"/>
      <c r="D328" s="166" t="s">
        <v>165</v>
      </c>
      <c r="E328" s="174" t="s">
        <v>1</v>
      </c>
      <c r="F328" s="175" t="s">
        <v>504</v>
      </c>
      <c r="H328" s="176">
        <v>28</v>
      </c>
      <c r="I328" s="177"/>
      <c r="L328" s="173"/>
      <c r="M328" s="178"/>
      <c r="N328" s="179"/>
      <c r="O328" s="179"/>
      <c r="P328" s="179"/>
      <c r="Q328" s="179"/>
      <c r="R328" s="179"/>
      <c r="S328" s="179"/>
      <c r="T328" s="180"/>
      <c r="AT328" s="174" t="s">
        <v>165</v>
      </c>
      <c r="AU328" s="174" t="s">
        <v>85</v>
      </c>
      <c r="AV328" s="13" t="s">
        <v>85</v>
      </c>
      <c r="AW328" s="13" t="s">
        <v>30</v>
      </c>
      <c r="AX328" s="13" t="s">
        <v>81</v>
      </c>
      <c r="AY328" s="174" t="s">
        <v>153</v>
      </c>
    </row>
    <row r="329" spans="2:65" s="1" customFormat="1" ht="16.5" customHeight="1">
      <c r="B329" s="151"/>
      <c r="C329" s="181" t="s">
        <v>505</v>
      </c>
      <c r="D329" s="181" t="s">
        <v>203</v>
      </c>
      <c r="E329" s="182" t="s">
        <v>506</v>
      </c>
      <c r="F329" s="183" t="s">
        <v>507</v>
      </c>
      <c r="G329" s="184" t="s">
        <v>158</v>
      </c>
      <c r="H329" s="185">
        <v>29.4</v>
      </c>
      <c r="I329" s="186"/>
      <c r="J329" s="185">
        <f>ROUND(I329*H329,3)</f>
        <v>0</v>
      </c>
      <c r="K329" s="183" t="s">
        <v>345</v>
      </c>
      <c r="L329" s="187"/>
      <c r="M329" s="188" t="s">
        <v>1</v>
      </c>
      <c r="N329" s="189" t="s">
        <v>42</v>
      </c>
      <c r="O329" s="55"/>
      <c r="P329" s="160">
        <f>O329*H329</f>
        <v>0</v>
      </c>
      <c r="Q329" s="160">
        <v>1.5E-3</v>
      </c>
      <c r="R329" s="160">
        <f>Q329*H329</f>
        <v>4.41E-2</v>
      </c>
      <c r="S329" s="160">
        <v>0</v>
      </c>
      <c r="T329" s="161">
        <f>S329*H329</f>
        <v>0</v>
      </c>
      <c r="AR329" s="162" t="s">
        <v>184</v>
      </c>
      <c r="AT329" s="162" t="s">
        <v>203</v>
      </c>
      <c r="AU329" s="162" t="s">
        <v>85</v>
      </c>
      <c r="AY329" s="17" t="s">
        <v>153</v>
      </c>
      <c r="BE329" s="163">
        <f>IF(N329="základná",J329,0)</f>
        <v>0</v>
      </c>
      <c r="BF329" s="163">
        <f>IF(N329="znížená",J329,0)</f>
        <v>0</v>
      </c>
      <c r="BG329" s="163">
        <f>IF(N329="zákl. prenesená",J329,0)</f>
        <v>0</v>
      </c>
      <c r="BH329" s="163">
        <f>IF(N329="zníž. prenesená",J329,0)</f>
        <v>0</v>
      </c>
      <c r="BI329" s="163">
        <f>IF(N329="nulová",J329,0)</f>
        <v>0</v>
      </c>
      <c r="BJ329" s="17" t="s">
        <v>85</v>
      </c>
      <c r="BK329" s="164">
        <f>ROUND(I329*H329,3)</f>
        <v>0</v>
      </c>
      <c r="BL329" s="17" t="s">
        <v>91</v>
      </c>
      <c r="BM329" s="162" t="s">
        <v>508</v>
      </c>
    </row>
    <row r="330" spans="2:65" s="13" customFormat="1" ht="11.25">
      <c r="B330" s="173"/>
      <c r="D330" s="166" t="s">
        <v>165</v>
      </c>
      <c r="F330" s="175" t="s">
        <v>509</v>
      </c>
      <c r="H330" s="176">
        <v>29.4</v>
      </c>
      <c r="I330" s="177"/>
      <c r="L330" s="173"/>
      <c r="M330" s="178"/>
      <c r="N330" s="179"/>
      <c r="O330" s="179"/>
      <c r="P330" s="179"/>
      <c r="Q330" s="179"/>
      <c r="R330" s="179"/>
      <c r="S330" s="179"/>
      <c r="T330" s="180"/>
      <c r="AT330" s="174" t="s">
        <v>165</v>
      </c>
      <c r="AU330" s="174" t="s">
        <v>85</v>
      </c>
      <c r="AV330" s="13" t="s">
        <v>85</v>
      </c>
      <c r="AW330" s="13" t="s">
        <v>3</v>
      </c>
      <c r="AX330" s="13" t="s">
        <v>81</v>
      </c>
      <c r="AY330" s="174" t="s">
        <v>153</v>
      </c>
    </row>
    <row r="331" spans="2:65" s="11" customFormat="1" ht="22.9" customHeight="1">
      <c r="B331" s="138"/>
      <c r="D331" s="139" t="s">
        <v>75</v>
      </c>
      <c r="E331" s="149" t="s">
        <v>97</v>
      </c>
      <c r="F331" s="149" t="s">
        <v>510</v>
      </c>
      <c r="I331" s="141"/>
      <c r="J331" s="150">
        <f>BK331</f>
        <v>0</v>
      </c>
      <c r="L331" s="138"/>
      <c r="M331" s="143"/>
      <c r="N331" s="144"/>
      <c r="O331" s="144"/>
      <c r="P331" s="145">
        <f>SUM(P332:P533)</f>
        <v>0</v>
      </c>
      <c r="Q331" s="144"/>
      <c r="R331" s="145">
        <f>SUM(R332:R533)</f>
        <v>58.603899169999998</v>
      </c>
      <c r="S331" s="144"/>
      <c r="T331" s="146">
        <f>SUM(T332:T533)</f>
        <v>0</v>
      </c>
      <c r="AR331" s="139" t="s">
        <v>81</v>
      </c>
      <c r="AT331" s="147" t="s">
        <v>75</v>
      </c>
      <c r="AU331" s="147" t="s">
        <v>81</v>
      </c>
      <c r="AY331" s="139" t="s">
        <v>153</v>
      </c>
      <c r="BK331" s="148">
        <f>SUM(BK332:BK533)</f>
        <v>0</v>
      </c>
    </row>
    <row r="332" spans="2:65" s="1" customFormat="1" ht="24" customHeight="1">
      <c r="B332" s="151"/>
      <c r="C332" s="152" t="s">
        <v>511</v>
      </c>
      <c r="D332" s="152" t="s">
        <v>155</v>
      </c>
      <c r="E332" s="153" t="s">
        <v>512</v>
      </c>
      <c r="F332" s="154" t="s">
        <v>513</v>
      </c>
      <c r="G332" s="155" t="s">
        <v>158</v>
      </c>
      <c r="H332" s="156">
        <v>6.16</v>
      </c>
      <c r="I332" s="157"/>
      <c r="J332" s="156">
        <f>ROUND(I332*H332,3)</f>
        <v>0</v>
      </c>
      <c r="K332" s="154" t="s">
        <v>1</v>
      </c>
      <c r="L332" s="32"/>
      <c r="M332" s="158" t="s">
        <v>1</v>
      </c>
      <c r="N332" s="159" t="s">
        <v>42</v>
      </c>
      <c r="O332" s="55"/>
      <c r="P332" s="160">
        <f>O332*H332</f>
        <v>0</v>
      </c>
      <c r="Q332" s="160">
        <v>4.7940000000000003E-2</v>
      </c>
      <c r="R332" s="160">
        <f>Q332*H332</f>
        <v>0.29531040000000003</v>
      </c>
      <c r="S332" s="160">
        <v>0</v>
      </c>
      <c r="T332" s="161">
        <f>S332*H332</f>
        <v>0</v>
      </c>
      <c r="AR332" s="162" t="s">
        <v>91</v>
      </c>
      <c r="AT332" s="162" t="s">
        <v>155</v>
      </c>
      <c r="AU332" s="162" t="s">
        <v>85</v>
      </c>
      <c r="AY332" s="17" t="s">
        <v>153</v>
      </c>
      <c r="BE332" s="163">
        <f>IF(N332="základná",J332,0)</f>
        <v>0</v>
      </c>
      <c r="BF332" s="163">
        <f>IF(N332="znížená",J332,0)</f>
        <v>0</v>
      </c>
      <c r="BG332" s="163">
        <f>IF(N332="zákl. prenesená",J332,0)</f>
        <v>0</v>
      </c>
      <c r="BH332" s="163">
        <f>IF(N332="zníž. prenesená",J332,0)</f>
        <v>0</v>
      </c>
      <c r="BI332" s="163">
        <f>IF(N332="nulová",J332,0)</f>
        <v>0</v>
      </c>
      <c r="BJ332" s="17" t="s">
        <v>85</v>
      </c>
      <c r="BK332" s="164">
        <f>ROUND(I332*H332,3)</f>
        <v>0</v>
      </c>
      <c r="BL332" s="17" t="s">
        <v>91</v>
      </c>
      <c r="BM332" s="162" t="s">
        <v>514</v>
      </c>
    </row>
    <row r="333" spans="2:65" s="1" customFormat="1" ht="24" customHeight="1">
      <c r="B333" s="151"/>
      <c r="C333" s="152" t="s">
        <v>515</v>
      </c>
      <c r="D333" s="152" t="s">
        <v>155</v>
      </c>
      <c r="E333" s="153" t="s">
        <v>516</v>
      </c>
      <c r="F333" s="154" t="s">
        <v>517</v>
      </c>
      <c r="G333" s="155" t="s">
        <v>158</v>
      </c>
      <c r="H333" s="156">
        <v>432.40300000000002</v>
      </c>
      <c r="I333" s="157"/>
      <c r="J333" s="156">
        <f>ROUND(I333*H333,3)</f>
        <v>0</v>
      </c>
      <c r="K333" s="154" t="s">
        <v>1</v>
      </c>
      <c r="L333" s="32"/>
      <c r="M333" s="158" t="s">
        <v>1</v>
      </c>
      <c r="N333" s="159" t="s">
        <v>42</v>
      </c>
      <c r="O333" s="55"/>
      <c r="P333" s="160">
        <f>O333*H333</f>
        <v>0</v>
      </c>
      <c r="Q333" s="160">
        <v>4.7940000000000003E-2</v>
      </c>
      <c r="R333" s="160">
        <f>Q333*H333</f>
        <v>20.729399820000001</v>
      </c>
      <c r="S333" s="160">
        <v>0</v>
      </c>
      <c r="T333" s="161">
        <f>S333*H333</f>
        <v>0</v>
      </c>
      <c r="AR333" s="162" t="s">
        <v>91</v>
      </c>
      <c r="AT333" s="162" t="s">
        <v>155</v>
      </c>
      <c r="AU333" s="162" t="s">
        <v>85</v>
      </c>
      <c r="AY333" s="17" t="s">
        <v>153</v>
      </c>
      <c r="BE333" s="163">
        <f>IF(N333="základná",J333,0)</f>
        <v>0</v>
      </c>
      <c r="BF333" s="163">
        <f>IF(N333="znížená",J333,0)</f>
        <v>0</v>
      </c>
      <c r="BG333" s="163">
        <f>IF(N333="zákl. prenesená",J333,0)</f>
        <v>0</v>
      </c>
      <c r="BH333" s="163">
        <f>IF(N333="zníž. prenesená",J333,0)</f>
        <v>0</v>
      </c>
      <c r="BI333" s="163">
        <f>IF(N333="nulová",J333,0)</f>
        <v>0</v>
      </c>
      <c r="BJ333" s="17" t="s">
        <v>85</v>
      </c>
      <c r="BK333" s="164">
        <f>ROUND(I333*H333,3)</f>
        <v>0</v>
      </c>
      <c r="BL333" s="17" t="s">
        <v>91</v>
      </c>
      <c r="BM333" s="162" t="s">
        <v>518</v>
      </c>
    </row>
    <row r="334" spans="2:65" s="12" customFormat="1" ht="11.25">
      <c r="B334" s="165"/>
      <c r="D334" s="166" t="s">
        <v>165</v>
      </c>
      <c r="E334" s="167" t="s">
        <v>1</v>
      </c>
      <c r="F334" s="168" t="s">
        <v>519</v>
      </c>
      <c r="H334" s="167" t="s">
        <v>1</v>
      </c>
      <c r="I334" s="169"/>
      <c r="L334" s="165"/>
      <c r="M334" s="170"/>
      <c r="N334" s="171"/>
      <c r="O334" s="171"/>
      <c r="P334" s="171"/>
      <c r="Q334" s="171"/>
      <c r="R334" s="171"/>
      <c r="S334" s="171"/>
      <c r="T334" s="172"/>
      <c r="AT334" s="167" t="s">
        <v>165</v>
      </c>
      <c r="AU334" s="167" t="s">
        <v>85</v>
      </c>
      <c r="AV334" s="12" t="s">
        <v>81</v>
      </c>
      <c r="AW334" s="12" t="s">
        <v>30</v>
      </c>
      <c r="AX334" s="12" t="s">
        <v>76</v>
      </c>
      <c r="AY334" s="167" t="s">
        <v>153</v>
      </c>
    </row>
    <row r="335" spans="2:65" s="13" customFormat="1" ht="11.25">
      <c r="B335" s="173"/>
      <c r="D335" s="166" t="s">
        <v>165</v>
      </c>
      <c r="E335" s="174" t="s">
        <v>1</v>
      </c>
      <c r="F335" s="175" t="s">
        <v>520</v>
      </c>
      <c r="H335" s="176">
        <v>101.1</v>
      </c>
      <c r="I335" s="177"/>
      <c r="L335" s="173"/>
      <c r="M335" s="178"/>
      <c r="N335" s="179"/>
      <c r="O335" s="179"/>
      <c r="P335" s="179"/>
      <c r="Q335" s="179"/>
      <c r="R335" s="179"/>
      <c r="S335" s="179"/>
      <c r="T335" s="180"/>
      <c r="AT335" s="174" t="s">
        <v>165</v>
      </c>
      <c r="AU335" s="174" t="s">
        <v>85</v>
      </c>
      <c r="AV335" s="13" t="s">
        <v>85</v>
      </c>
      <c r="AW335" s="13" t="s">
        <v>30</v>
      </c>
      <c r="AX335" s="13" t="s">
        <v>76</v>
      </c>
      <c r="AY335" s="174" t="s">
        <v>153</v>
      </c>
    </row>
    <row r="336" spans="2:65" s="13" customFormat="1" ht="11.25">
      <c r="B336" s="173"/>
      <c r="D336" s="166" t="s">
        <v>165</v>
      </c>
      <c r="E336" s="174" t="s">
        <v>1</v>
      </c>
      <c r="F336" s="175" t="s">
        <v>521</v>
      </c>
      <c r="H336" s="176">
        <v>-1.4</v>
      </c>
      <c r="I336" s="177"/>
      <c r="L336" s="173"/>
      <c r="M336" s="178"/>
      <c r="N336" s="179"/>
      <c r="O336" s="179"/>
      <c r="P336" s="179"/>
      <c r="Q336" s="179"/>
      <c r="R336" s="179"/>
      <c r="S336" s="179"/>
      <c r="T336" s="180"/>
      <c r="AT336" s="174" t="s">
        <v>165</v>
      </c>
      <c r="AU336" s="174" t="s">
        <v>85</v>
      </c>
      <c r="AV336" s="13" t="s">
        <v>85</v>
      </c>
      <c r="AW336" s="13" t="s">
        <v>30</v>
      </c>
      <c r="AX336" s="13" t="s">
        <v>76</v>
      </c>
      <c r="AY336" s="174" t="s">
        <v>153</v>
      </c>
    </row>
    <row r="337" spans="2:51" s="13" customFormat="1" ht="11.25">
      <c r="B337" s="173"/>
      <c r="D337" s="166" t="s">
        <v>165</v>
      </c>
      <c r="E337" s="174" t="s">
        <v>1</v>
      </c>
      <c r="F337" s="175" t="s">
        <v>522</v>
      </c>
      <c r="H337" s="176">
        <v>-8</v>
      </c>
      <c r="I337" s="177"/>
      <c r="L337" s="173"/>
      <c r="M337" s="178"/>
      <c r="N337" s="179"/>
      <c r="O337" s="179"/>
      <c r="P337" s="179"/>
      <c r="Q337" s="179"/>
      <c r="R337" s="179"/>
      <c r="S337" s="179"/>
      <c r="T337" s="180"/>
      <c r="AT337" s="174" t="s">
        <v>165</v>
      </c>
      <c r="AU337" s="174" t="s">
        <v>85</v>
      </c>
      <c r="AV337" s="13" t="s">
        <v>85</v>
      </c>
      <c r="AW337" s="13" t="s">
        <v>30</v>
      </c>
      <c r="AX337" s="13" t="s">
        <v>76</v>
      </c>
      <c r="AY337" s="174" t="s">
        <v>153</v>
      </c>
    </row>
    <row r="338" spans="2:51" s="13" customFormat="1" ht="11.25">
      <c r="B338" s="173"/>
      <c r="D338" s="166" t="s">
        <v>165</v>
      </c>
      <c r="E338" s="174" t="s">
        <v>1</v>
      </c>
      <c r="F338" s="175" t="s">
        <v>523</v>
      </c>
      <c r="H338" s="176">
        <v>-5.4</v>
      </c>
      <c r="I338" s="177"/>
      <c r="L338" s="173"/>
      <c r="M338" s="178"/>
      <c r="N338" s="179"/>
      <c r="O338" s="179"/>
      <c r="P338" s="179"/>
      <c r="Q338" s="179"/>
      <c r="R338" s="179"/>
      <c r="S338" s="179"/>
      <c r="T338" s="180"/>
      <c r="AT338" s="174" t="s">
        <v>165</v>
      </c>
      <c r="AU338" s="174" t="s">
        <v>85</v>
      </c>
      <c r="AV338" s="13" t="s">
        <v>85</v>
      </c>
      <c r="AW338" s="13" t="s">
        <v>30</v>
      </c>
      <c r="AX338" s="13" t="s">
        <v>76</v>
      </c>
      <c r="AY338" s="174" t="s">
        <v>153</v>
      </c>
    </row>
    <row r="339" spans="2:51" s="13" customFormat="1" ht="11.25">
      <c r="B339" s="173"/>
      <c r="D339" s="166" t="s">
        <v>165</v>
      </c>
      <c r="E339" s="174" t="s">
        <v>1</v>
      </c>
      <c r="F339" s="175" t="s">
        <v>524</v>
      </c>
      <c r="H339" s="176">
        <v>-2.31</v>
      </c>
      <c r="I339" s="177"/>
      <c r="L339" s="173"/>
      <c r="M339" s="178"/>
      <c r="N339" s="179"/>
      <c r="O339" s="179"/>
      <c r="P339" s="179"/>
      <c r="Q339" s="179"/>
      <c r="R339" s="179"/>
      <c r="S339" s="179"/>
      <c r="T339" s="180"/>
      <c r="AT339" s="174" t="s">
        <v>165</v>
      </c>
      <c r="AU339" s="174" t="s">
        <v>85</v>
      </c>
      <c r="AV339" s="13" t="s">
        <v>85</v>
      </c>
      <c r="AW339" s="13" t="s">
        <v>30</v>
      </c>
      <c r="AX339" s="13" t="s">
        <v>76</v>
      </c>
      <c r="AY339" s="174" t="s">
        <v>153</v>
      </c>
    </row>
    <row r="340" spans="2:51" s="13" customFormat="1" ht="11.25">
      <c r="B340" s="173"/>
      <c r="D340" s="166" t="s">
        <v>165</v>
      </c>
      <c r="E340" s="174" t="s">
        <v>1</v>
      </c>
      <c r="F340" s="175" t="s">
        <v>525</v>
      </c>
      <c r="H340" s="176">
        <v>-3.4649999999999999</v>
      </c>
      <c r="I340" s="177"/>
      <c r="L340" s="173"/>
      <c r="M340" s="178"/>
      <c r="N340" s="179"/>
      <c r="O340" s="179"/>
      <c r="P340" s="179"/>
      <c r="Q340" s="179"/>
      <c r="R340" s="179"/>
      <c r="S340" s="179"/>
      <c r="T340" s="180"/>
      <c r="AT340" s="174" t="s">
        <v>165</v>
      </c>
      <c r="AU340" s="174" t="s">
        <v>85</v>
      </c>
      <c r="AV340" s="13" t="s">
        <v>85</v>
      </c>
      <c r="AW340" s="13" t="s">
        <v>30</v>
      </c>
      <c r="AX340" s="13" t="s">
        <v>76</v>
      </c>
      <c r="AY340" s="174" t="s">
        <v>153</v>
      </c>
    </row>
    <row r="341" spans="2:51" s="13" customFormat="1" ht="11.25">
      <c r="B341" s="173"/>
      <c r="D341" s="166" t="s">
        <v>165</v>
      </c>
      <c r="E341" s="174" t="s">
        <v>1</v>
      </c>
      <c r="F341" s="175" t="s">
        <v>526</v>
      </c>
      <c r="H341" s="176">
        <v>-3.68</v>
      </c>
      <c r="I341" s="177"/>
      <c r="L341" s="173"/>
      <c r="M341" s="178"/>
      <c r="N341" s="179"/>
      <c r="O341" s="179"/>
      <c r="P341" s="179"/>
      <c r="Q341" s="179"/>
      <c r="R341" s="179"/>
      <c r="S341" s="179"/>
      <c r="T341" s="180"/>
      <c r="AT341" s="174" t="s">
        <v>165</v>
      </c>
      <c r="AU341" s="174" t="s">
        <v>85</v>
      </c>
      <c r="AV341" s="13" t="s">
        <v>85</v>
      </c>
      <c r="AW341" s="13" t="s">
        <v>30</v>
      </c>
      <c r="AX341" s="13" t="s">
        <v>76</v>
      </c>
      <c r="AY341" s="174" t="s">
        <v>153</v>
      </c>
    </row>
    <row r="342" spans="2:51" s="13" customFormat="1" ht="11.25">
      <c r="B342" s="173"/>
      <c r="D342" s="166" t="s">
        <v>165</v>
      </c>
      <c r="E342" s="174" t="s">
        <v>1</v>
      </c>
      <c r="F342" s="175" t="s">
        <v>527</v>
      </c>
      <c r="H342" s="176">
        <v>-4.2960000000000003</v>
      </c>
      <c r="I342" s="177"/>
      <c r="L342" s="173"/>
      <c r="M342" s="178"/>
      <c r="N342" s="179"/>
      <c r="O342" s="179"/>
      <c r="P342" s="179"/>
      <c r="Q342" s="179"/>
      <c r="R342" s="179"/>
      <c r="S342" s="179"/>
      <c r="T342" s="180"/>
      <c r="AT342" s="174" t="s">
        <v>165</v>
      </c>
      <c r="AU342" s="174" t="s">
        <v>85</v>
      </c>
      <c r="AV342" s="13" t="s">
        <v>85</v>
      </c>
      <c r="AW342" s="13" t="s">
        <v>30</v>
      </c>
      <c r="AX342" s="13" t="s">
        <v>76</v>
      </c>
      <c r="AY342" s="174" t="s">
        <v>153</v>
      </c>
    </row>
    <row r="343" spans="2:51" s="12" customFormat="1" ht="11.25">
      <c r="B343" s="165"/>
      <c r="D343" s="166" t="s">
        <v>165</v>
      </c>
      <c r="E343" s="167" t="s">
        <v>1</v>
      </c>
      <c r="F343" s="168" t="s">
        <v>528</v>
      </c>
      <c r="H343" s="167" t="s">
        <v>1</v>
      </c>
      <c r="I343" s="169"/>
      <c r="L343" s="165"/>
      <c r="M343" s="170"/>
      <c r="N343" s="171"/>
      <c r="O343" s="171"/>
      <c r="P343" s="171"/>
      <c r="Q343" s="171"/>
      <c r="R343" s="171"/>
      <c r="S343" s="171"/>
      <c r="T343" s="172"/>
      <c r="AT343" s="167" t="s">
        <v>165</v>
      </c>
      <c r="AU343" s="167" t="s">
        <v>85</v>
      </c>
      <c r="AV343" s="12" t="s">
        <v>81</v>
      </c>
      <c r="AW343" s="12" t="s">
        <v>30</v>
      </c>
      <c r="AX343" s="12" t="s">
        <v>76</v>
      </c>
      <c r="AY343" s="167" t="s">
        <v>153</v>
      </c>
    </row>
    <row r="344" spans="2:51" s="13" customFormat="1" ht="11.25">
      <c r="B344" s="173"/>
      <c r="D344" s="166" t="s">
        <v>165</v>
      </c>
      <c r="E344" s="174" t="s">
        <v>1</v>
      </c>
      <c r="F344" s="175" t="s">
        <v>529</v>
      </c>
      <c r="H344" s="176">
        <v>22.8</v>
      </c>
      <c r="I344" s="177"/>
      <c r="L344" s="173"/>
      <c r="M344" s="178"/>
      <c r="N344" s="179"/>
      <c r="O344" s="179"/>
      <c r="P344" s="179"/>
      <c r="Q344" s="179"/>
      <c r="R344" s="179"/>
      <c r="S344" s="179"/>
      <c r="T344" s="180"/>
      <c r="AT344" s="174" t="s">
        <v>165</v>
      </c>
      <c r="AU344" s="174" t="s">
        <v>85</v>
      </c>
      <c r="AV344" s="13" t="s">
        <v>85</v>
      </c>
      <c r="AW344" s="13" t="s">
        <v>30</v>
      </c>
      <c r="AX344" s="13" t="s">
        <v>76</v>
      </c>
      <c r="AY344" s="174" t="s">
        <v>153</v>
      </c>
    </row>
    <row r="345" spans="2:51" s="13" customFormat="1" ht="11.25">
      <c r="B345" s="173"/>
      <c r="D345" s="166" t="s">
        <v>165</v>
      </c>
      <c r="E345" s="174" t="s">
        <v>1</v>
      </c>
      <c r="F345" s="175" t="s">
        <v>530</v>
      </c>
      <c r="H345" s="176">
        <v>-6.93</v>
      </c>
      <c r="I345" s="177"/>
      <c r="L345" s="173"/>
      <c r="M345" s="178"/>
      <c r="N345" s="179"/>
      <c r="O345" s="179"/>
      <c r="P345" s="179"/>
      <c r="Q345" s="179"/>
      <c r="R345" s="179"/>
      <c r="S345" s="179"/>
      <c r="T345" s="180"/>
      <c r="AT345" s="174" t="s">
        <v>165</v>
      </c>
      <c r="AU345" s="174" t="s">
        <v>85</v>
      </c>
      <c r="AV345" s="13" t="s">
        <v>85</v>
      </c>
      <c r="AW345" s="13" t="s">
        <v>30</v>
      </c>
      <c r="AX345" s="13" t="s">
        <v>76</v>
      </c>
      <c r="AY345" s="174" t="s">
        <v>153</v>
      </c>
    </row>
    <row r="346" spans="2:51" s="12" customFormat="1" ht="11.25">
      <c r="B346" s="165"/>
      <c r="D346" s="166" t="s">
        <v>165</v>
      </c>
      <c r="E346" s="167" t="s">
        <v>1</v>
      </c>
      <c r="F346" s="168" t="s">
        <v>531</v>
      </c>
      <c r="H346" s="167" t="s">
        <v>1</v>
      </c>
      <c r="I346" s="169"/>
      <c r="L346" s="165"/>
      <c r="M346" s="170"/>
      <c r="N346" s="171"/>
      <c r="O346" s="171"/>
      <c r="P346" s="171"/>
      <c r="Q346" s="171"/>
      <c r="R346" s="171"/>
      <c r="S346" s="171"/>
      <c r="T346" s="172"/>
      <c r="AT346" s="167" t="s">
        <v>165</v>
      </c>
      <c r="AU346" s="167" t="s">
        <v>85</v>
      </c>
      <c r="AV346" s="12" t="s">
        <v>81</v>
      </c>
      <c r="AW346" s="12" t="s">
        <v>30</v>
      </c>
      <c r="AX346" s="12" t="s">
        <v>76</v>
      </c>
      <c r="AY346" s="167" t="s">
        <v>153</v>
      </c>
    </row>
    <row r="347" spans="2:51" s="13" customFormat="1" ht="11.25">
      <c r="B347" s="173"/>
      <c r="D347" s="166" t="s">
        <v>165</v>
      </c>
      <c r="E347" s="174" t="s">
        <v>1</v>
      </c>
      <c r="F347" s="175" t="s">
        <v>532</v>
      </c>
      <c r="H347" s="176">
        <v>18.600000000000001</v>
      </c>
      <c r="I347" s="177"/>
      <c r="L347" s="173"/>
      <c r="M347" s="178"/>
      <c r="N347" s="179"/>
      <c r="O347" s="179"/>
      <c r="P347" s="179"/>
      <c r="Q347" s="179"/>
      <c r="R347" s="179"/>
      <c r="S347" s="179"/>
      <c r="T347" s="180"/>
      <c r="AT347" s="174" t="s">
        <v>165</v>
      </c>
      <c r="AU347" s="174" t="s">
        <v>85</v>
      </c>
      <c r="AV347" s="13" t="s">
        <v>85</v>
      </c>
      <c r="AW347" s="13" t="s">
        <v>30</v>
      </c>
      <c r="AX347" s="13" t="s">
        <v>76</v>
      </c>
      <c r="AY347" s="174" t="s">
        <v>153</v>
      </c>
    </row>
    <row r="348" spans="2:51" s="13" customFormat="1" ht="11.25">
      <c r="B348" s="173"/>
      <c r="D348" s="166" t="s">
        <v>165</v>
      </c>
      <c r="E348" s="174" t="s">
        <v>1</v>
      </c>
      <c r="F348" s="175" t="s">
        <v>533</v>
      </c>
      <c r="H348" s="176">
        <v>-2.8</v>
      </c>
      <c r="I348" s="177"/>
      <c r="L348" s="173"/>
      <c r="M348" s="178"/>
      <c r="N348" s="179"/>
      <c r="O348" s="179"/>
      <c r="P348" s="179"/>
      <c r="Q348" s="179"/>
      <c r="R348" s="179"/>
      <c r="S348" s="179"/>
      <c r="T348" s="180"/>
      <c r="AT348" s="174" t="s">
        <v>165</v>
      </c>
      <c r="AU348" s="174" t="s">
        <v>85</v>
      </c>
      <c r="AV348" s="13" t="s">
        <v>85</v>
      </c>
      <c r="AW348" s="13" t="s">
        <v>30</v>
      </c>
      <c r="AX348" s="13" t="s">
        <v>76</v>
      </c>
      <c r="AY348" s="174" t="s">
        <v>153</v>
      </c>
    </row>
    <row r="349" spans="2:51" s="12" customFormat="1" ht="11.25">
      <c r="B349" s="165"/>
      <c r="D349" s="166" t="s">
        <v>165</v>
      </c>
      <c r="E349" s="167" t="s">
        <v>1</v>
      </c>
      <c r="F349" s="168" t="s">
        <v>534</v>
      </c>
      <c r="H349" s="167" t="s">
        <v>1</v>
      </c>
      <c r="I349" s="169"/>
      <c r="L349" s="165"/>
      <c r="M349" s="170"/>
      <c r="N349" s="171"/>
      <c r="O349" s="171"/>
      <c r="P349" s="171"/>
      <c r="Q349" s="171"/>
      <c r="R349" s="171"/>
      <c r="S349" s="171"/>
      <c r="T349" s="172"/>
      <c r="AT349" s="167" t="s">
        <v>165</v>
      </c>
      <c r="AU349" s="167" t="s">
        <v>85</v>
      </c>
      <c r="AV349" s="12" t="s">
        <v>81</v>
      </c>
      <c r="AW349" s="12" t="s">
        <v>30</v>
      </c>
      <c r="AX349" s="12" t="s">
        <v>76</v>
      </c>
      <c r="AY349" s="167" t="s">
        <v>153</v>
      </c>
    </row>
    <row r="350" spans="2:51" s="13" customFormat="1" ht="11.25">
      <c r="B350" s="173"/>
      <c r="D350" s="166" t="s">
        <v>165</v>
      </c>
      <c r="E350" s="174" t="s">
        <v>1</v>
      </c>
      <c r="F350" s="175" t="s">
        <v>535</v>
      </c>
      <c r="H350" s="176">
        <v>45.3</v>
      </c>
      <c r="I350" s="177"/>
      <c r="L350" s="173"/>
      <c r="M350" s="178"/>
      <c r="N350" s="179"/>
      <c r="O350" s="179"/>
      <c r="P350" s="179"/>
      <c r="Q350" s="179"/>
      <c r="R350" s="179"/>
      <c r="S350" s="179"/>
      <c r="T350" s="180"/>
      <c r="AT350" s="174" t="s">
        <v>165</v>
      </c>
      <c r="AU350" s="174" t="s">
        <v>85</v>
      </c>
      <c r="AV350" s="13" t="s">
        <v>85</v>
      </c>
      <c r="AW350" s="13" t="s">
        <v>30</v>
      </c>
      <c r="AX350" s="13" t="s">
        <v>76</v>
      </c>
      <c r="AY350" s="174" t="s">
        <v>153</v>
      </c>
    </row>
    <row r="351" spans="2:51" s="13" customFormat="1" ht="11.25">
      <c r="B351" s="173"/>
      <c r="D351" s="166" t="s">
        <v>165</v>
      </c>
      <c r="E351" s="174" t="s">
        <v>1</v>
      </c>
      <c r="F351" s="175" t="s">
        <v>536</v>
      </c>
      <c r="H351" s="176">
        <v>-3.2</v>
      </c>
      <c r="I351" s="177"/>
      <c r="L351" s="173"/>
      <c r="M351" s="178"/>
      <c r="N351" s="179"/>
      <c r="O351" s="179"/>
      <c r="P351" s="179"/>
      <c r="Q351" s="179"/>
      <c r="R351" s="179"/>
      <c r="S351" s="179"/>
      <c r="T351" s="180"/>
      <c r="AT351" s="174" t="s">
        <v>165</v>
      </c>
      <c r="AU351" s="174" t="s">
        <v>85</v>
      </c>
      <c r="AV351" s="13" t="s">
        <v>85</v>
      </c>
      <c r="AW351" s="13" t="s">
        <v>30</v>
      </c>
      <c r="AX351" s="13" t="s">
        <v>76</v>
      </c>
      <c r="AY351" s="174" t="s">
        <v>153</v>
      </c>
    </row>
    <row r="352" spans="2:51" s="13" customFormat="1" ht="11.25">
      <c r="B352" s="173"/>
      <c r="D352" s="166" t="s">
        <v>165</v>
      </c>
      <c r="E352" s="174" t="s">
        <v>1</v>
      </c>
      <c r="F352" s="175" t="s">
        <v>537</v>
      </c>
      <c r="H352" s="176">
        <v>-1.208</v>
      </c>
      <c r="I352" s="177"/>
      <c r="L352" s="173"/>
      <c r="M352" s="178"/>
      <c r="N352" s="179"/>
      <c r="O352" s="179"/>
      <c r="P352" s="179"/>
      <c r="Q352" s="179"/>
      <c r="R352" s="179"/>
      <c r="S352" s="179"/>
      <c r="T352" s="180"/>
      <c r="AT352" s="174" t="s">
        <v>165</v>
      </c>
      <c r="AU352" s="174" t="s">
        <v>85</v>
      </c>
      <c r="AV352" s="13" t="s">
        <v>85</v>
      </c>
      <c r="AW352" s="13" t="s">
        <v>30</v>
      </c>
      <c r="AX352" s="13" t="s">
        <v>76</v>
      </c>
      <c r="AY352" s="174" t="s">
        <v>153</v>
      </c>
    </row>
    <row r="353" spans="2:51" s="13" customFormat="1" ht="11.25">
      <c r="B353" s="173"/>
      <c r="D353" s="166" t="s">
        <v>165</v>
      </c>
      <c r="E353" s="174" t="s">
        <v>1</v>
      </c>
      <c r="F353" s="175" t="s">
        <v>538</v>
      </c>
      <c r="H353" s="176">
        <v>0.81299999999999994</v>
      </c>
      <c r="I353" s="177"/>
      <c r="L353" s="173"/>
      <c r="M353" s="178"/>
      <c r="N353" s="179"/>
      <c r="O353" s="179"/>
      <c r="P353" s="179"/>
      <c r="Q353" s="179"/>
      <c r="R353" s="179"/>
      <c r="S353" s="179"/>
      <c r="T353" s="180"/>
      <c r="AT353" s="174" t="s">
        <v>165</v>
      </c>
      <c r="AU353" s="174" t="s">
        <v>85</v>
      </c>
      <c r="AV353" s="13" t="s">
        <v>85</v>
      </c>
      <c r="AW353" s="13" t="s">
        <v>30</v>
      </c>
      <c r="AX353" s="13" t="s">
        <v>76</v>
      </c>
      <c r="AY353" s="174" t="s">
        <v>153</v>
      </c>
    </row>
    <row r="354" spans="2:51" s="13" customFormat="1" ht="11.25">
      <c r="B354" s="173"/>
      <c r="D354" s="166" t="s">
        <v>165</v>
      </c>
      <c r="E354" s="174" t="s">
        <v>1</v>
      </c>
      <c r="F354" s="175" t="s">
        <v>539</v>
      </c>
      <c r="H354" s="176">
        <v>-2.91</v>
      </c>
      <c r="I354" s="177"/>
      <c r="L354" s="173"/>
      <c r="M354" s="178"/>
      <c r="N354" s="179"/>
      <c r="O354" s="179"/>
      <c r="P354" s="179"/>
      <c r="Q354" s="179"/>
      <c r="R354" s="179"/>
      <c r="S354" s="179"/>
      <c r="T354" s="180"/>
      <c r="AT354" s="174" t="s">
        <v>165</v>
      </c>
      <c r="AU354" s="174" t="s">
        <v>85</v>
      </c>
      <c r="AV354" s="13" t="s">
        <v>85</v>
      </c>
      <c r="AW354" s="13" t="s">
        <v>30</v>
      </c>
      <c r="AX354" s="13" t="s">
        <v>76</v>
      </c>
      <c r="AY354" s="174" t="s">
        <v>153</v>
      </c>
    </row>
    <row r="355" spans="2:51" s="13" customFormat="1" ht="11.25">
      <c r="B355" s="173"/>
      <c r="D355" s="166" t="s">
        <v>165</v>
      </c>
      <c r="E355" s="174" t="s">
        <v>1</v>
      </c>
      <c r="F355" s="175" t="s">
        <v>540</v>
      </c>
      <c r="H355" s="176">
        <v>1.6140000000000001</v>
      </c>
      <c r="I355" s="177"/>
      <c r="L355" s="173"/>
      <c r="M355" s="178"/>
      <c r="N355" s="179"/>
      <c r="O355" s="179"/>
      <c r="P355" s="179"/>
      <c r="Q355" s="179"/>
      <c r="R355" s="179"/>
      <c r="S355" s="179"/>
      <c r="T355" s="180"/>
      <c r="AT355" s="174" t="s">
        <v>165</v>
      </c>
      <c r="AU355" s="174" t="s">
        <v>85</v>
      </c>
      <c r="AV355" s="13" t="s">
        <v>85</v>
      </c>
      <c r="AW355" s="13" t="s">
        <v>30</v>
      </c>
      <c r="AX355" s="13" t="s">
        <v>76</v>
      </c>
      <c r="AY355" s="174" t="s">
        <v>153</v>
      </c>
    </row>
    <row r="356" spans="2:51" s="12" customFormat="1" ht="11.25">
      <c r="B356" s="165"/>
      <c r="D356" s="166" t="s">
        <v>165</v>
      </c>
      <c r="E356" s="167" t="s">
        <v>1</v>
      </c>
      <c r="F356" s="168" t="s">
        <v>541</v>
      </c>
      <c r="H356" s="167" t="s">
        <v>1</v>
      </c>
      <c r="I356" s="169"/>
      <c r="L356" s="165"/>
      <c r="M356" s="170"/>
      <c r="N356" s="171"/>
      <c r="O356" s="171"/>
      <c r="P356" s="171"/>
      <c r="Q356" s="171"/>
      <c r="R356" s="171"/>
      <c r="S356" s="171"/>
      <c r="T356" s="172"/>
      <c r="AT356" s="167" t="s">
        <v>165</v>
      </c>
      <c r="AU356" s="167" t="s">
        <v>85</v>
      </c>
      <c r="AV356" s="12" t="s">
        <v>81</v>
      </c>
      <c r="AW356" s="12" t="s">
        <v>30</v>
      </c>
      <c r="AX356" s="12" t="s">
        <v>76</v>
      </c>
      <c r="AY356" s="167" t="s">
        <v>153</v>
      </c>
    </row>
    <row r="357" spans="2:51" s="13" customFormat="1" ht="11.25">
      <c r="B357" s="173"/>
      <c r="D357" s="166" t="s">
        <v>165</v>
      </c>
      <c r="E357" s="174" t="s">
        <v>1</v>
      </c>
      <c r="F357" s="175" t="s">
        <v>542</v>
      </c>
      <c r="H357" s="176">
        <v>36.5</v>
      </c>
      <c r="I357" s="177"/>
      <c r="L357" s="173"/>
      <c r="M357" s="178"/>
      <c r="N357" s="179"/>
      <c r="O357" s="179"/>
      <c r="P357" s="179"/>
      <c r="Q357" s="179"/>
      <c r="R357" s="179"/>
      <c r="S357" s="179"/>
      <c r="T357" s="180"/>
      <c r="AT357" s="174" t="s">
        <v>165</v>
      </c>
      <c r="AU357" s="174" t="s">
        <v>85</v>
      </c>
      <c r="AV357" s="13" t="s">
        <v>85</v>
      </c>
      <c r="AW357" s="13" t="s">
        <v>30</v>
      </c>
      <c r="AX357" s="13" t="s">
        <v>76</v>
      </c>
      <c r="AY357" s="174" t="s">
        <v>153</v>
      </c>
    </row>
    <row r="358" spans="2:51" s="13" customFormat="1" ht="11.25">
      <c r="B358" s="173"/>
      <c r="D358" s="166" t="s">
        <v>165</v>
      </c>
      <c r="E358" s="174" t="s">
        <v>1</v>
      </c>
      <c r="F358" s="175" t="s">
        <v>543</v>
      </c>
      <c r="H358" s="176">
        <v>-1.8</v>
      </c>
      <c r="I358" s="177"/>
      <c r="L358" s="173"/>
      <c r="M358" s="178"/>
      <c r="N358" s="179"/>
      <c r="O358" s="179"/>
      <c r="P358" s="179"/>
      <c r="Q358" s="179"/>
      <c r="R358" s="179"/>
      <c r="S358" s="179"/>
      <c r="T358" s="180"/>
      <c r="AT358" s="174" t="s">
        <v>165</v>
      </c>
      <c r="AU358" s="174" t="s">
        <v>85</v>
      </c>
      <c r="AV358" s="13" t="s">
        <v>85</v>
      </c>
      <c r="AW358" s="13" t="s">
        <v>30</v>
      </c>
      <c r="AX358" s="13" t="s">
        <v>76</v>
      </c>
      <c r="AY358" s="174" t="s">
        <v>153</v>
      </c>
    </row>
    <row r="359" spans="2:51" s="12" customFormat="1" ht="11.25">
      <c r="B359" s="165"/>
      <c r="D359" s="166" t="s">
        <v>165</v>
      </c>
      <c r="E359" s="167" t="s">
        <v>1</v>
      </c>
      <c r="F359" s="168" t="s">
        <v>544</v>
      </c>
      <c r="H359" s="167" t="s">
        <v>1</v>
      </c>
      <c r="I359" s="169"/>
      <c r="L359" s="165"/>
      <c r="M359" s="170"/>
      <c r="N359" s="171"/>
      <c r="O359" s="171"/>
      <c r="P359" s="171"/>
      <c r="Q359" s="171"/>
      <c r="R359" s="171"/>
      <c r="S359" s="171"/>
      <c r="T359" s="172"/>
      <c r="AT359" s="167" t="s">
        <v>165</v>
      </c>
      <c r="AU359" s="167" t="s">
        <v>85</v>
      </c>
      <c r="AV359" s="12" t="s">
        <v>81</v>
      </c>
      <c r="AW359" s="12" t="s">
        <v>30</v>
      </c>
      <c r="AX359" s="12" t="s">
        <v>76</v>
      </c>
      <c r="AY359" s="167" t="s">
        <v>153</v>
      </c>
    </row>
    <row r="360" spans="2:51" s="13" customFormat="1" ht="11.25">
      <c r="B360" s="173"/>
      <c r="D360" s="166" t="s">
        <v>165</v>
      </c>
      <c r="E360" s="174" t="s">
        <v>1</v>
      </c>
      <c r="F360" s="175" t="s">
        <v>545</v>
      </c>
      <c r="H360" s="176">
        <v>43.8</v>
      </c>
      <c r="I360" s="177"/>
      <c r="L360" s="173"/>
      <c r="M360" s="178"/>
      <c r="N360" s="179"/>
      <c r="O360" s="179"/>
      <c r="P360" s="179"/>
      <c r="Q360" s="179"/>
      <c r="R360" s="179"/>
      <c r="S360" s="179"/>
      <c r="T360" s="180"/>
      <c r="AT360" s="174" t="s">
        <v>165</v>
      </c>
      <c r="AU360" s="174" t="s">
        <v>85</v>
      </c>
      <c r="AV360" s="13" t="s">
        <v>85</v>
      </c>
      <c r="AW360" s="13" t="s">
        <v>30</v>
      </c>
      <c r="AX360" s="13" t="s">
        <v>76</v>
      </c>
      <c r="AY360" s="174" t="s">
        <v>153</v>
      </c>
    </row>
    <row r="361" spans="2:51" s="13" customFormat="1" ht="11.25">
      <c r="B361" s="173"/>
      <c r="D361" s="166" t="s">
        <v>165</v>
      </c>
      <c r="E361" s="174" t="s">
        <v>1</v>
      </c>
      <c r="F361" s="175" t="s">
        <v>543</v>
      </c>
      <c r="H361" s="176">
        <v>-1.8</v>
      </c>
      <c r="I361" s="177"/>
      <c r="L361" s="173"/>
      <c r="M361" s="178"/>
      <c r="N361" s="179"/>
      <c r="O361" s="179"/>
      <c r="P361" s="179"/>
      <c r="Q361" s="179"/>
      <c r="R361" s="179"/>
      <c r="S361" s="179"/>
      <c r="T361" s="180"/>
      <c r="AT361" s="174" t="s">
        <v>165</v>
      </c>
      <c r="AU361" s="174" t="s">
        <v>85</v>
      </c>
      <c r="AV361" s="13" t="s">
        <v>85</v>
      </c>
      <c r="AW361" s="13" t="s">
        <v>30</v>
      </c>
      <c r="AX361" s="13" t="s">
        <v>76</v>
      </c>
      <c r="AY361" s="174" t="s">
        <v>153</v>
      </c>
    </row>
    <row r="362" spans="2:51" s="13" customFormat="1" ht="11.25">
      <c r="B362" s="173"/>
      <c r="D362" s="166" t="s">
        <v>165</v>
      </c>
      <c r="E362" s="174" t="s">
        <v>1</v>
      </c>
      <c r="F362" s="175" t="s">
        <v>546</v>
      </c>
      <c r="H362" s="176">
        <v>-1.94</v>
      </c>
      <c r="I362" s="177"/>
      <c r="L362" s="173"/>
      <c r="M362" s="178"/>
      <c r="N362" s="179"/>
      <c r="O362" s="179"/>
      <c r="P362" s="179"/>
      <c r="Q362" s="179"/>
      <c r="R362" s="179"/>
      <c r="S362" s="179"/>
      <c r="T362" s="180"/>
      <c r="AT362" s="174" t="s">
        <v>165</v>
      </c>
      <c r="AU362" s="174" t="s">
        <v>85</v>
      </c>
      <c r="AV362" s="13" t="s">
        <v>85</v>
      </c>
      <c r="AW362" s="13" t="s">
        <v>30</v>
      </c>
      <c r="AX362" s="13" t="s">
        <v>76</v>
      </c>
      <c r="AY362" s="174" t="s">
        <v>153</v>
      </c>
    </row>
    <row r="363" spans="2:51" s="13" customFormat="1" ht="11.25">
      <c r="B363" s="173"/>
      <c r="D363" s="166" t="s">
        <v>165</v>
      </c>
      <c r="E363" s="174" t="s">
        <v>1</v>
      </c>
      <c r="F363" s="175" t="s">
        <v>547</v>
      </c>
      <c r="H363" s="176">
        <v>1.464</v>
      </c>
      <c r="I363" s="177"/>
      <c r="L363" s="173"/>
      <c r="M363" s="178"/>
      <c r="N363" s="179"/>
      <c r="O363" s="179"/>
      <c r="P363" s="179"/>
      <c r="Q363" s="179"/>
      <c r="R363" s="179"/>
      <c r="S363" s="179"/>
      <c r="T363" s="180"/>
      <c r="AT363" s="174" t="s">
        <v>165</v>
      </c>
      <c r="AU363" s="174" t="s">
        <v>85</v>
      </c>
      <c r="AV363" s="13" t="s">
        <v>85</v>
      </c>
      <c r="AW363" s="13" t="s">
        <v>30</v>
      </c>
      <c r="AX363" s="13" t="s">
        <v>76</v>
      </c>
      <c r="AY363" s="174" t="s">
        <v>153</v>
      </c>
    </row>
    <row r="364" spans="2:51" s="12" customFormat="1" ht="11.25">
      <c r="B364" s="165"/>
      <c r="D364" s="166" t="s">
        <v>165</v>
      </c>
      <c r="E364" s="167" t="s">
        <v>1</v>
      </c>
      <c r="F364" s="168" t="s">
        <v>548</v>
      </c>
      <c r="H364" s="167" t="s">
        <v>1</v>
      </c>
      <c r="I364" s="169"/>
      <c r="L364" s="165"/>
      <c r="M364" s="170"/>
      <c r="N364" s="171"/>
      <c r="O364" s="171"/>
      <c r="P364" s="171"/>
      <c r="Q364" s="171"/>
      <c r="R364" s="171"/>
      <c r="S364" s="171"/>
      <c r="T364" s="172"/>
      <c r="AT364" s="167" t="s">
        <v>165</v>
      </c>
      <c r="AU364" s="167" t="s">
        <v>85</v>
      </c>
      <c r="AV364" s="12" t="s">
        <v>81</v>
      </c>
      <c r="AW364" s="12" t="s">
        <v>30</v>
      </c>
      <c r="AX364" s="12" t="s">
        <v>76</v>
      </c>
      <c r="AY364" s="167" t="s">
        <v>153</v>
      </c>
    </row>
    <row r="365" spans="2:51" s="13" customFormat="1" ht="11.25">
      <c r="B365" s="173"/>
      <c r="D365" s="166" t="s">
        <v>165</v>
      </c>
      <c r="E365" s="174" t="s">
        <v>1</v>
      </c>
      <c r="F365" s="175" t="s">
        <v>549</v>
      </c>
      <c r="H365" s="176">
        <v>29.895</v>
      </c>
      <c r="I365" s="177"/>
      <c r="L365" s="173"/>
      <c r="M365" s="178"/>
      <c r="N365" s="179"/>
      <c r="O365" s="179"/>
      <c r="P365" s="179"/>
      <c r="Q365" s="179"/>
      <c r="R365" s="179"/>
      <c r="S365" s="179"/>
      <c r="T365" s="180"/>
      <c r="AT365" s="174" t="s">
        <v>165</v>
      </c>
      <c r="AU365" s="174" t="s">
        <v>85</v>
      </c>
      <c r="AV365" s="13" t="s">
        <v>85</v>
      </c>
      <c r="AW365" s="13" t="s">
        <v>30</v>
      </c>
      <c r="AX365" s="13" t="s">
        <v>76</v>
      </c>
      <c r="AY365" s="174" t="s">
        <v>153</v>
      </c>
    </row>
    <row r="366" spans="2:51" s="13" customFormat="1" ht="11.25">
      <c r="B366" s="173"/>
      <c r="D366" s="166" t="s">
        <v>165</v>
      </c>
      <c r="E366" s="174" t="s">
        <v>1</v>
      </c>
      <c r="F366" s="175" t="s">
        <v>536</v>
      </c>
      <c r="H366" s="176">
        <v>-3.2</v>
      </c>
      <c r="I366" s="177"/>
      <c r="L366" s="173"/>
      <c r="M366" s="178"/>
      <c r="N366" s="179"/>
      <c r="O366" s="179"/>
      <c r="P366" s="179"/>
      <c r="Q366" s="179"/>
      <c r="R366" s="179"/>
      <c r="S366" s="179"/>
      <c r="T366" s="180"/>
      <c r="AT366" s="174" t="s">
        <v>165</v>
      </c>
      <c r="AU366" s="174" t="s">
        <v>85</v>
      </c>
      <c r="AV366" s="13" t="s">
        <v>85</v>
      </c>
      <c r="AW366" s="13" t="s">
        <v>30</v>
      </c>
      <c r="AX366" s="13" t="s">
        <v>76</v>
      </c>
      <c r="AY366" s="174" t="s">
        <v>153</v>
      </c>
    </row>
    <row r="367" spans="2:51" s="12" customFormat="1" ht="11.25">
      <c r="B367" s="165"/>
      <c r="D367" s="166" t="s">
        <v>165</v>
      </c>
      <c r="E367" s="167" t="s">
        <v>1</v>
      </c>
      <c r="F367" s="168" t="s">
        <v>550</v>
      </c>
      <c r="H367" s="167" t="s">
        <v>1</v>
      </c>
      <c r="I367" s="169"/>
      <c r="L367" s="165"/>
      <c r="M367" s="170"/>
      <c r="N367" s="171"/>
      <c r="O367" s="171"/>
      <c r="P367" s="171"/>
      <c r="Q367" s="171"/>
      <c r="R367" s="171"/>
      <c r="S367" s="171"/>
      <c r="T367" s="172"/>
      <c r="AT367" s="167" t="s">
        <v>165</v>
      </c>
      <c r="AU367" s="167" t="s">
        <v>85</v>
      </c>
      <c r="AV367" s="12" t="s">
        <v>81</v>
      </c>
      <c r="AW367" s="12" t="s">
        <v>30</v>
      </c>
      <c r="AX367" s="12" t="s">
        <v>76</v>
      </c>
      <c r="AY367" s="167" t="s">
        <v>153</v>
      </c>
    </row>
    <row r="368" spans="2:51" s="13" customFormat="1" ht="11.25">
      <c r="B368" s="173"/>
      <c r="D368" s="166" t="s">
        <v>165</v>
      </c>
      <c r="E368" s="174" t="s">
        <v>1</v>
      </c>
      <c r="F368" s="175" t="s">
        <v>551</v>
      </c>
      <c r="H368" s="176">
        <v>48.807000000000002</v>
      </c>
      <c r="I368" s="177"/>
      <c r="L368" s="173"/>
      <c r="M368" s="178"/>
      <c r="N368" s="179"/>
      <c r="O368" s="179"/>
      <c r="P368" s="179"/>
      <c r="Q368" s="179"/>
      <c r="R368" s="179"/>
      <c r="S368" s="179"/>
      <c r="T368" s="180"/>
      <c r="AT368" s="174" t="s">
        <v>165</v>
      </c>
      <c r="AU368" s="174" t="s">
        <v>85</v>
      </c>
      <c r="AV368" s="13" t="s">
        <v>85</v>
      </c>
      <c r="AW368" s="13" t="s">
        <v>30</v>
      </c>
      <c r="AX368" s="13" t="s">
        <v>76</v>
      </c>
      <c r="AY368" s="174" t="s">
        <v>153</v>
      </c>
    </row>
    <row r="369" spans="2:51" s="13" customFormat="1" ht="11.25">
      <c r="B369" s="173"/>
      <c r="D369" s="166" t="s">
        <v>165</v>
      </c>
      <c r="E369" s="174" t="s">
        <v>1</v>
      </c>
      <c r="F369" s="175" t="s">
        <v>524</v>
      </c>
      <c r="H369" s="176">
        <v>-2.31</v>
      </c>
      <c r="I369" s="177"/>
      <c r="L369" s="173"/>
      <c r="M369" s="178"/>
      <c r="N369" s="179"/>
      <c r="O369" s="179"/>
      <c r="P369" s="179"/>
      <c r="Q369" s="179"/>
      <c r="R369" s="179"/>
      <c r="S369" s="179"/>
      <c r="T369" s="180"/>
      <c r="AT369" s="174" t="s">
        <v>165</v>
      </c>
      <c r="AU369" s="174" t="s">
        <v>85</v>
      </c>
      <c r="AV369" s="13" t="s">
        <v>85</v>
      </c>
      <c r="AW369" s="13" t="s">
        <v>30</v>
      </c>
      <c r="AX369" s="13" t="s">
        <v>76</v>
      </c>
      <c r="AY369" s="174" t="s">
        <v>153</v>
      </c>
    </row>
    <row r="370" spans="2:51" s="13" customFormat="1" ht="11.25">
      <c r="B370" s="173"/>
      <c r="D370" s="166" t="s">
        <v>165</v>
      </c>
      <c r="E370" s="174" t="s">
        <v>1</v>
      </c>
      <c r="F370" s="175" t="s">
        <v>552</v>
      </c>
      <c r="H370" s="176">
        <v>-4.6559999999999997</v>
      </c>
      <c r="I370" s="177"/>
      <c r="L370" s="173"/>
      <c r="M370" s="178"/>
      <c r="N370" s="179"/>
      <c r="O370" s="179"/>
      <c r="P370" s="179"/>
      <c r="Q370" s="179"/>
      <c r="R370" s="179"/>
      <c r="S370" s="179"/>
      <c r="T370" s="180"/>
      <c r="AT370" s="174" t="s">
        <v>165</v>
      </c>
      <c r="AU370" s="174" t="s">
        <v>85</v>
      </c>
      <c r="AV370" s="13" t="s">
        <v>85</v>
      </c>
      <c r="AW370" s="13" t="s">
        <v>30</v>
      </c>
      <c r="AX370" s="13" t="s">
        <v>76</v>
      </c>
      <c r="AY370" s="174" t="s">
        <v>153</v>
      </c>
    </row>
    <row r="371" spans="2:51" s="13" customFormat="1" ht="11.25">
      <c r="B371" s="173"/>
      <c r="D371" s="166" t="s">
        <v>165</v>
      </c>
      <c r="E371" s="174" t="s">
        <v>1</v>
      </c>
      <c r="F371" s="175" t="s">
        <v>553</v>
      </c>
      <c r="H371" s="176">
        <v>1.8839999999999999</v>
      </c>
      <c r="I371" s="177"/>
      <c r="L371" s="173"/>
      <c r="M371" s="178"/>
      <c r="N371" s="179"/>
      <c r="O371" s="179"/>
      <c r="P371" s="179"/>
      <c r="Q371" s="179"/>
      <c r="R371" s="179"/>
      <c r="S371" s="179"/>
      <c r="T371" s="180"/>
      <c r="AT371" s="174" t="s">
        <v>165</v>
      </c>
      <c r="AU371" s="174" t="s">
        <v>85</v>
      </c>
      <c r="AV371" s="13" t="s">
        <v>85</v>
      </c>
      <c r="AW371" s="13" t="s">
        <v>30</v>
      </c>
      <c r="AX371" s="13" t="s">
        <v>76</v>
      </c>
      <c r="AY371" s="174" t="s">
        <v>153</v>
      </c>
    </row>
    <row r="372" spans="2:51" s="12" customFormat="1" ht="11.25">
      <c r="B372" s="165"/>
      <c r="D372" s="166" t="s">
        <v>165</v>
      </c>
      <c r="E372" s="167" t="s">
        <v>1</v>
      </c>
      <c r="F372" s="168" t="s">
        <v>554</v>
      </c>
      <c r="H372" s="167" t="s">
        <v>1</v>
      </c>
      <c r="I372" s="169"/>
      <c r="L372" s="165"/>
      <c r="M372" s="170"/>
      <c r="N372" s="171"/>
      <c r="O372" s="171"/>
      <c r="P372" s="171"/>
      <c r="Q372" s="171"/>
      <c r="R372" s="171"/>
      <c r="S372" s="171"/>
      <c r="T372" s="172"/>
      <c r="AT372" s="167" t="s">
        <v>165</v>
      </c>
      <c r="AU372" s="167" t="s">
        <v>85</v>
      </c>
      <c r="AV372" s="12" t="s">
        <v>81</v>
      </c>
      <c r="AW372" s="12" t="s">
        <v>30</v>
      </c>
      <c r="AX372" s="12" t="s">
        <v>76</v>
      </c>
      <c r="AY372" s="167" t="s">
        <v>153</v>
      </c>
    </row>
    <row r="373" spans="2:51" s="13" customFormat="1" ht="11.25">
      <c r="B373" s="173"/>
      <c r="D373" s="166" t="s">
        <v>165</v>
      </c>
      <c r="E373" s="174" t="s">
        <v>1</v>
      </c>
      <c r="F373" s="175" t="s">
        <v>555</v>
      </c>
      <c r="H373" s="176">
        <v>52.8</v>
      </c>
      <c r="I373" s="177"/>
      <c r="L373" s="173"/>
      <c r="M373" s="178"/>
      <c r="N373" s="179"/>
      <c r="O373" s="179"/>
      <c r="P373" s="179"/>
      <c r="Q373" s="179"/>
      <c r="R373" s="179"/>
      <c r="S373" s="179"/>
      <c r="T373" s="180"/>
      <c r="AT373" s="174" t="s">
        <v>165</v>
      </c>
      <c r="AU373" s="174" t="s">
        <v>85</v>
      </c>
      <c r="AV373" s="13" t="s">
        <v>85</v>
      </c>
      <c r="AW373" s="13" t="s">
        <v>30</v>
      </c>
      <c r="AX373" s="13" t="s">
        <v>76</v>
      </c>
      <c r="AY373" s="174" t="s">
        <v>153</v>
      </c>
    </row>
    <row r="374" spans="2:51" s="13" customFormat="1" ht="11.25">
      <c r="B374" s="173"/>
      <c r="D374" s="166" t="s">
        <v>165</v>
      </c>
      <c r="E374" s="174" t="s">
        <v>1</v>
      </c>
      <c r="F374" s="175" t="s">
        <v>543</v>
      </c>
      <c r="H374" s="176">
        <v>-1.8</v>
      </c>
      <c r="I374" s="177"/>
      <c r="L374" s="173"/>
      <c r="M374" s="178"/>
      <c r="N374" s="179"/>
      <c r="O374" s="179"/>
      <c r="P374" s="179"/>
      <c r="Q374" s="179"/>
      <c r="R374" s="179"/>
      <c r="S374" s="179"/>
      <c r="T374" s="180"/>
      <c r="AT374" s="174" t="s">
        <v>165</v>
      </c>
      <c r="AU374" s="174" t="s">
        <v>85</v>
      </c>
      <c r="AV374" s="13" t="s">
        <v>85</v>
      </c>
      <c r="AW374" s="13" t="s">
        <v>30</v>
      </c>
      <c r="AX374" s="13" t="s">
        <v>76</v>
      </c>
      <c r="AY374" s="174" t="s">
        <v>153</v>
      </c>
    </row>
    <row r="375" spans="2:51" s="13" customFormat="1" ht="11.25">
      <c r="B375" s="173"/>
      <c r="D375" s="166" t="s">
        <v>165</v>
      </c>
      <c r="E375" s="174" t="s">
        <v>1</v>
      </c>
      <c r="F375" s="175" t="s">
        <v>552</v>
      </c>
      <c r="H375" s="176">
        <v>-4.6559999999999997</v>
      </c>
      <c r="I375" s="177"/>
      <c r="L375" s="173"/>
      <c r="M375" s="178"/>
      <c r="N375" s="179"/>
      <c r="O375" s="179"/>
      <c r="P375" s="179"/>
      <c r="Q375" s="179"/>
      <c r="R375" s="179"/>
      <c r="S375" s="179"/>
      <c r="T375" s="180"/>
      <c r="AT375" s="174" t="s">
        <v>165</v>
      </c>
      <c r="AU375" s="174" t="s">
        <v>85</v>
      </c>
      <c r="AV375" s="13" t="s">
        <v>85</v>
      </c>
      <c r="AW375" s="13" t="s">
        <v>30</v>
      </c>
      <c r="AX375" s="13" t="s">
        <v>76</v>
      </c>
      <c r="AY375" s="174" t="s">
        <v>153</v>
      </c>
    </row>
    <row r="376" spans="2:51" s="13" customFormat="1" ht="11.25">
      <c r="B376" s="173"/>
      <c r="D376" s="166" t="s">
        <v>165</v>
      </c>
      <c r="E376" s="174" t="s">
        <v>1</v>
      </c>
      <c r="F376" s="175" t="s">
        <v>553</v>
      </c>
      <c r="H376" s="176">
        <v>1.8839999999999999</v>
      </c>
      <c r="I376" s="177"/>
      <c r="L376" s="173"/>
      <c r="M376" s="178"/>
      <c r="N376" s="179"/>
      <c r="O376" s="179"/>
      <c r="P376" s="179"/>
      <c r="Q376" s="179"/>
      <c r="R376" s="179"/>
      <c r="S376" s="179"/>
      <c r="T376" s="180"/>
      <c r="AT376" s="174" t="s">
        <v>165</v>
      </c>
      <c r="AU376" s="174" t="s">
        <v>85</v>
      </c>
      <c r="AV376" s="13" t="s">
        <v>85</v>
      </c>
      <c r="AW376" s="13" t="s">
        <v>30</v>
      </c>
      <c r="AX376" s="13" t="s">
        <v>76</v>
      </c>
      <c r="AY376" s="174" t="s">
        <v>153</v>
      </c>
    </row>
    <row r="377" spans="2:51" s="12" customFormat="1" ht="11.25">
      <c r="B377" s="165"/>
      <c r="D377" s="166" t="s">
        <v>165</v>
      </c>
      <c r="E377" s="167" t="s">
        <v>1</v>
      </c>
      <c r="F377" s="168" t="s">
        <v>556</v>
      </c>
      <c r="H377" s="167" t="s">
        <v>1</v>
      </c>
      <c r="I377" s="169"/>
      <c r="L377" s="165"/>
      <c r="M377" s="170"/>
      <c r="N377" s="171"/>
      <c r="O377" s="171"/>
      <c r="P377" s="171"/>
      <c r="Q377" s="171"/>
      <c r="R377" s="171"/>
      <c r="S377" s="171"/>
      <c r="T377" s="172"/>
      <c r="AT377" s="167" t="s">
        <v>165</v>
      </c>
      <c r="AU377" s="167" t="s">
        <v>85</v>
      </c>
      <c r="AV377" s="12" t="s">
        <v>81</v>
      </c>
      <c r="AW377" s="12" t="s">
        <v>30</v>
      </c>
      <c r="AX377" s="12" t="s">
        <v>76</v>
      </c>
      <c r="AY377" s="167" t="s">
        <v>153</v>
      </c>
    </row>
    <row r="378" spans="2:51" s="13" customFormat="1" ht="11.25">
      <c r="B378" s="173"/>
      <c r="D378" s="166" t="s">
        <v>165</v>
      </c>
      <c r="E378" s="174" t="s">
        <v>1</v>
      </c>
      <c r="F378" s="175" t="s">
        <v>557</v>
      </c>
      <c r="H378" s="176">
        <v>23.7</v>
      </c>
      <c r="I378" s="177"/>
      <c r="L378" s="173"/>
      <c r="M378" s="178"/>
      <c r="N378" s="179"/>
      <c r="O378" s="179"/>
      <c r="P378" s="179"/>
      <c r="Q378" s="179"/>
      <c r="R378" s="179"/>
      <c r="S378" s="179"/>
      <c r="T378" s="180"/>
      <c r="AT378" s="174" t="s">
        <v>165</v>
      </c>
      <c r="AU378" s="174" t="s">
        <v>85</v>
      </c>
      <c r="AV378" s="13" t="s">
        <v>85</v>
      </c>
      <c r="AW378" s="13" t="s">
        <v>30</v>
      </c>
      <c r="AX378" s="13" t="s">
        <v>76</v>
      </c>
      <c r="AY378" s="174" t="s">
        <v>153</v>
      </c>
    </row>
    <row r="379" spans="2:51" s="13" customFormat="1" ht="11.25">
      <c r="B379" s="173"/>
      <c r="D379" s="166" t="s">
        <v>165</v>
      </c>
      <c r="E379" s="174" t="s">
        <v>1</v>
      </c>
      <c r="F379" s="175" t="s">
        <v>543</v>
      </c>
      <c r="H379" s="176">
        <v>-1.8</v>
      </c>
      <c r="I379" s="177"/>
      <c r="L379" s="173"/>
      <c r="M379" s="178"/>
      <c r="N379" s="179"/>
      <c r="O379" s="179"/>
      <c r="P379" s="179"/>
      <c r="Q379" s="179"/>
      <c r="R379" s="179"/>
      <c r="S379" s="179"/>
      <c r="T379" s="180"/>
      <c r="AT379" s="174" t="s">
        <v>165</v>
      </c>
      <c r="AU379" s="174" t="s">
        <v>85</v>
      </c>
      <c r="AV379" s="13" t="s">
        <v>85</v>
      </c>
      <c r="AW379" s="13" t="s">
        <v>30</v>
      </c>
      <c r="AX379" s="13" t="s">
        <v>76</v>
      </c>
      <c r="AY379" s="174" t="s">
        <v>153</v>
      </c>
    </row>
    <row r="380" spans="2:51" s="12" customFormat="1" ht="11.25">
      <c r="B380" s="165"/>
      <c r="D380" s="166" t="s">
        <v>165</v>
      </c>
      <c r="E380" s="167" t="s">
        <v>1</v>
      </c>
      <c r="F380" s="168" t="s">
        <v>558</v>
      </c>
      <c r="H380" s="167" t="s">
        <v>1</v>
      </c>
      <c r="I380" s="169"/>
      <c r="L380" s="165"/>
      <c r="M380" s="170"/>
      <c r="N380" s="171"/>
      <c r="O380" s="171"/>
      <c r="P380" s="171"/>
      <c r="Q380" s="171"/>
      <c r="R380" s="171"/>
      <c r="S380" s="171"/>
      <c r="T380" s="172"/>
      <c r="AT380" s="167" t="s">
        <v>165</v>
      </c>
      <c r="AU380" s="167" t="s">
        <v>85</v>
      </c>
      <c r="AV380" s="12" t="s">
        <v>81</v>
      </c>
      <c r="AW380" s="12" t="s">
        <v>30</v>
      </c>
      <c r="AX380" s="12" t="s">
        <v>76</v>
      </c>
      <c r="AY380" s="167" t="s">
        <v>153</v>
      </c>
    </row>
    <row r="381" spans="2:51" s="13" customFormat="1" ht="11.25">
      <c r="B381" s="173"/>
      <c r="D381" s="166" t="s">
        <v>165</v>
      </c>
      <c r="E381" s="174" t="s">
        <v>1</v>
      </c>
      <c r="F381" s="175" t="s">
        <v>559</v>
      </c>
      <c r="H381" s="176">
        <v>20.103000000000002</v>
      </c>
      <c r="I381" s="177"/>
      <c r="L381" s="173"/>
      <c r="M381" s="178"/>
      <c r="N381" s="179"/>
      <c r="O381" s="179"/>
      <c r="P381" s="179"/>
      <c r="Q381" s="179"/>
      <c r="R381" s="179"/>
      <c r="S381" s="179"/>
      <c r="T381" s="180"/>
      <c r="AT381" s="174" t="s">
        <v>165</v>
      </c>
      <c r="AU381" s="174" t="s">
        <v>85</v>
      </c>
      <c r="AV381" s="13" t="s">
        <v>85</v>
      </c>
      <c r="AW381" s="13" t="s">
        <v>30</v>
      </c>
      <c r="AX381" s="13" t="s">
        <v>76</v>
      </c>
      <c r="AY381" s="174" t="s">
        <v>153</v>
      </c>
    </row>
    <row r="382" spans="2:51" s="13" customFormat="1" ht="11.25">
      <c r="B382" s="173"/>
      <c r="D382" s="166" t="s">
        <v>165</v>
      </c>
      <c r="E382" s="174" t="s">
        <v>1</v>
      </c>
      <c r="F382" s="175" t="s">
        <v>543</v>
      </c>
      <c r="H382" s="176">
        <v>-1.8</v>
      </c>
      <c r="I382" s="177"/>
      <c r="L382" s="173"/>
      <c r="M382" s="178"/>
      <c r="N382" s="179"/>
      <c r="O382" s="179"/>
      <c r="P382" s="179"/>
      <c r="Q382" s="179"/>
      <c r="R382" s="179"/>
      <c r="S382" s="179"/>
      <c r="T382" s="180"/>
      <c r="AT382" s="174" t="s">
        <v>165</v>
      </c>
      <c r="AU382" s="174" t="s">
        <v>85</v>
      </c>
      <c r="AV382" s="13" t="s">
        <v>85</v>
      </c>
      <c r="AW382" s="13" t="s">
        <v>30</v>
      </c>
      <c r="AX382" s="13" t="s">
        <v>76</v>
      </c>
      <c r="AY382" s="174" t="s">
        <v>153</v>
      </c>
    </row>
    <row r="383" spans="2:51" s="12" customFormat="1" ht="11.25">
      <c r="B383" s="165"/>
      <c r="D383" s="166" t="s">
        <v>165</v>
      </c>
      <c r="E383" s="167" t="s">
        <v>1</v>
      </c>
      <c r="F383" s="168" t="s">
        <v>560</v>
      </c>
      <c r="H383" s="167" t="s">
        <v>1</v>
      </c>
      <c r="I383" s="169"/>
      <c r="L383" s="165"/>
      <c r="M383" s="170"/>
      <c r="N383" s="171"/>
      <c r="O383" s="171"/>
      <c r="P383" s="171"/>
      <c r="Q383" s="171"/>
      <c r="R383" s="171"/>
      <c r="S383" s="171"/>
      <c r="T383" s="172"/>
      <c r="AT383" s="167" t="s">
        <v>165</v>
      </c>
      <c r="AU383" s="167" t="s">
        <v>85</v>
      </c>
      <c r="AV383" s="12" t="s">
        <v>81</v>
      </c>
      <c r="AW383" s="12" t="s">
        <v>30</v>
      </c>
      <c r="AX383" s="12" t="s">
        <v>76</v>
      </c>
      <c r="AY383" s="167" t="s">
        <v>153</v>
      </c>
    </row>
    <row r="384" spans="2:51" s="13" customFormat="1" ht="11.25">
      <c r="B384" s="173"/>
      <c r="D384" s="166" t="s">
        <v>165</v>
      </c>
      <c r="E384" s="174" t="s">
        <v>1</v>
      </c>
      <c r="F384" s="175" t="s">
        <v>561</v>
      </c>
      <c r="H384" s="176">
        <v>17.25</v>
      </c>
      <c r="I384" s="177"/>
      <c r="L384" s="173"/>
      <c r="M384" s="178"/>
      <c r="N384" s="179"/>
      <c r="O384" s="179"/>
      <c r="P384" s="179"/>
      <c r="Q384" s="179"/>
      <c r="R384" s="179"/>
      <c r="S384" s="179"/>
      <c r="T384" s="180"/>
      <c r="AT384" s="174" t="s">
        <v>165</v>
      </c>
      <c r="AU384" s="174" t="s">
        <v>85</v>
      </c>
      <c r="AV384" s="13" t="s">
        <v>85</v>
      </c>
      <c r="AW384" s="13" t="s">
        <v>30</v>
      </c>
      <c r="AX384" s="13" t="s">
        <v>76</v>
      </c>
      <c r="AY384" s="174" t="s">
        <v>153</v>
      </c>
    </row>
    <row r="385" spans="2:65" s="13" customFormat="1" ht="11.25">
      <c r="B385" s="173"/>
      <c r="D385" s="166" t="s">
        <v>165</v>
      </c>
      <c r="E385" s="174" t="s">
        <v>1</v>
      </c>
      <c r="F385" s="175" t="s">
        <v>562</v>
      </c>
      <c r="H385" s="176">
        <v>-1.6</v>
      </c>
      <c r="I385" s="177"/>
      <c r="L385" s="173"/>
      <c r="M385" s="178"/>
      <c r="N385" s="179"/>
      <c r="O385" s="179"/>
      <c r="P385" s="179"/>
      <c r="Q385" s="179"/>
      <c r="R385" s="179"/>
      <c r="S385" s="179"/>
      <c r="T385" s="180"/>
      <c r="AT385" s="174" t="s">
        <v>165</v>
      </c>
      <c r="AU385" s="174" t="s">
        <v>85</v>
      </c>
      <c r="AV385" s="13" t="s">
        <v>85</v>
      </c>
      <c r="AW385" s="13" t="s">
        <v>30</v>
      </c>
      <c r="AX385" s="13" t="s">
        <v>76</v>
      </c>
      <c r="AY385" s="174" t="s">
        <v>153</v>
      </c>
    </row>
    <row r="386" spans="2:65" s="13" customFormat="1" ht="11.25">
      <c r="B386" s="173"/>
      <c r="D386" s="166" t="s">
        <v>165</v>
      </c>
      <c r="E386" s="174" t="s">
        <v>1</v>
      </c>
      <c r="F386" s="175" t="s">
        <v>521</v>
      </c>
      <c r="H386" s="176">
        <v>-1.4</v>
      </c>
      <c r="I386" s="177"/>
      <c r="L386" s="173"/>
      <c r="M386" s="178"/>
      <c r="N386" s="179"/>
      <c r="O386" s="179"/>
      <c r="P386" s="179"/>
      <c r="Q386" s="179"/>
      <c r="R386" s="179"/>
      <c r="S386" s="179"/>
      <c r="T386" s="180"/>
      <c r="AT386" s="174" t="s">
        <v>165</v>
      </c>
      <c r="AU386" s="174" t="s">
        <v>85</v>
      </c>
      <c r="AV386" s="13" t="s">
        <v>85</v>
      </c>
      <c r="AW386" s="13" t="s">
        <v>30</v>
      </c>
      <c r="AX386" s="13" t="s">
        <v>76</v>
      </c>
      <c r="AY386" s="174" t="s">
        <v>153</v>
      </c>
    </row>
    <row r="387" spans="2:65" s="12" customFormat="1" ht="11.25">
      <c r="B387" s="165"/>
      <c r="D387" s="166" t="s">
        <v>165</v>
      </c>
      <c r="E387" s="167" t="s">
        <v>1</v>
      </c>
      <c r="F387" s="168" t="s">
        <v>563</v>
      </c>
      <c r="H387" s="167" t="s">
        <v>1</v>
      </c>
      <c r="I387" s="169"/>
      <c r="L387" s="165"/>
      <c r="M387" s="170"/>
      <c r="N387" s="171"/>
      <c r="O387" s="171"/>
      <c r="P387" s="171"/>
      <c r="Q387" s="171"/>
      <c r="R387" s="171"/>
      <c r="S387" s="171"/>
      <c r="T387" s="172"/>
      <c r="AT387" s="167" t="s">
        <v>165</v>
      </c>
      <c r="AU387" s="167" t="s">
        <v>85</v>
      </c>
      <c r="AV387" s="12" t="s">
        <v>81</v>
      </c>
      <c r="AW387" s="12" t="s">
        <v>30</v>
      </c>
      <c r="AX387" s="12" t="s">
        <v>76</v>
      </c>
      <c r="AY387" s="167" t="s">
        <v>153</v>
      </c>
    </row>
    <row r="388" spans="2:65" s="13" customFormat="1" ht="11.25">
      <c r="B388" s="173"/>
      <c r="D388" s="166" t="s">
        <v>165</v>
      </c>
      <c r="E388" s="174" t="s">
        <v>1</v>
      </c>
      <c r="F388" s="175" t="s">
        <v>564</v>
      </c>
      <c r="H388" s="176">
        <v>13.5</v>
      </c>
      <c r="I388" s="177"/>
      <c r="L388" s="173"/>
      <c r="M388" s="178"/>
      <c r="N388" s="179"/>
      <c r="O388" s="179"/>
      <c r="P388" s="179"/>
      <c r="Q388" s="179"/>
      <c r="R388" s="179"/>
      <c r="S388" s="179"/>
      <c r="T388" s="180"/>
      <c r="AT388" s="174" t="s">
        <v>165</v>
      </c>
      <c r="AU388" s="174" t="s">
        <v>85</v>
      </c>
      <c r="AV388" s="13" t="s">
        <v>85</v>
      </c>
      <c r="AW388" s="13" t="s">
        <v>30</v>
      </c>
      <c r="AX388" s="13" t="s">
        <v>76</v>
      </c>
      <c r="AY388" s="174" t="s">
        <v>153</v>
      </c>
    </row>
    <row r="389" spans="2:65" s="13" customFormat="1" ht="11.25">
      <c r="B389" s="173"/>
      <c r="D389" s="166" t="s">
        <v>165</v>
      </c>
      <c r="E389" s="174" t="s">
        <v>1</v>
      </c>
      <c r="F389" s="175" t="s">
        <v>521</v>
      </c>
      <c r="H389" s="176">
        <v>-1.4</v>
      </c>
      <c r="I389" s="177"/>
      <c r="L389" s="173"/>
      <c r="M389" s="178"/>
      <c r="N389" s="179"/>
      <c r="O389" s="179"/>
      <c r="P389" s="179"/>
      <c r="Q389" s="179"/>
      <c r="R389" s="179"/>
      <c r="S389" s="179"/>
      <c r="T389" s="180"/>
      <c r="AT389" s="174" t="s">
        <v>165</v>
      </c>
      <c r="AU389" s="174" t="s">
        <v>85</v>
      </c>
      <c r="AV389" s="13" t="s">
        <v>85</v>
      </c>
      <c r="AW389" s="13" t="s">
        <v>30</v>
      </c>
      <c r="AX389" s="13" t="s">
        <v>76</v>
      </c>
      <c r="AY389" s="174" t="s">
        <v>153</v>
      </c>
    </row>
    <row r="390" spans="2:65" s="12" customFormat="1" ht="11.25">
      <c r="B390" s="165"/>
      <c r="D390" s="166" t="s">
        <v>165</v>
      </c>
      <c r="E390" s="167" t="s">
        <v>1</v>
      </c>
      <c r="F390" s="168" t="s">
        <v>565</v>
      </c>
      <c r="H390" s="167" t="s">
        <v>1</v>
      </c>
      <c r="I390" s="169"/>
      <c r="L390" s="165"/>
      <c r="M390" s="170"/>
      <c r="N390" s="171"/>
      <c r="O390" s="171"/>
      <c r="P390" s="171"/>
      <c r="Q390" s="171"/>
      <c r="R390" s="171"/>
      <c r="S390" s="171"/>
      <c r="T390" s="172"/>
      <c r="AT390" s="167" t="s">
        <v>165</v>
      </c>
      <c r="AU390" s="167" t="s">
        <v>85</v>
      </c>
      <c r="AV390" s="12" t="s">
        <v>81</v>
      </c>
      <c r="AW390" s="12" t="s">
        <v>30</v>
      </c>
      <c r="AX390" s="12" t="s">
        <v>76</v>
      </c>
      <c r="AY390" s="167" t="s">
        <v>153</v>
      </c>
    </row>
    <row r="391" spans="2:65" s="13" customFormat="1" ht="11.25">
      <c r="B391" s="173"/>
      <c r="D391" s="166" t="s">
        <v>165</v>
      </c>
      <c r="E391" s="174" t="s">
        <v>1</v>
      </c>
      <c r="F391" s="175" t="s">
        <v>561</v>
      </c>
      <c r="H391" s="176">
        <v>17.25</v>
      </c>
      <c r="I391" s="177"/>
      <c r="L391" s="173"/>
      <c r="M391" s="178"/>
      <c r="N391" s="179"/>
      <c r="O391" s="179"/>
      <c r="P391" s="179"/>
      <c r="Q391" s="179"/>
      <c r="R391" s="179"/>
      <c r="S391" s="179"/>
      <c r="T391" s="180"/>
      <c r="AT391" s="174" t="s">
        <v>165</v>
      </c>
      <c r="AU391" s="174" t="s">
        <v>85</v>
      </c>
      <c r="AV391" s="13" t="s">
        <v>85</v>
      </c>
      <c r="AW391" s="13" t="s">
        <v>30</v>
      </c>
      <c r="AX391" s="13" t="s">
        <v>76</v>
      </c>
      <c r="AY391" s="174" t="s">
        <v>153</v>
      </c>
    </row>
    <row r="392" spans="2:65" s="13" customFormat="1" ht="11.25">
      <c r="B392" s="173"/>
      <c r="D392" s="166" t="s">
        <v>165</v>
      </c>
      <c r="E392" s="174" t="s">
        <v>1</v>
      </c>
      <c r="F392" s="175" t="s">
        <v>562</v>
      </c>
      <c r="H392" s="176">
        <v>-1.6</v>
      </c>
      <c r="I392" s="177"/>
      <c r="L392" s="173"/>
      <c r="M392" s="178"/>
      <c r="N392" s="179"/>
      <c r="O392" s="179"/>
      <c r="P392" s="179"/>
      <c r="Q392" s="179"/>
      <c r="R392" s="179"/>
      <c r="S392" s="179"/>
      <c r="T392" s="180"/>
      <c r="AT392" s="174" t="s">
        <v>165</v>
      </c>
      <c r="AU392" s="174" t="s">
        <v>85</v>
      </c>
      <c r="AV392" s="13" t="s">
        <v>85</v>
      </c>
      <c r="AW392" s="13" t="s">
        <v>30</v>
      </c>
      <c r="AX392" s="13" t="s">
        <v>76</v>
      </c>
      <c r="AY392" s="174" t="s">
        <v>153</v>
      </c>
    </row>
    <row r="393" spans="2:65" s="13" customFormat="1" ht="11.25">
      <c r="B393" s="173"/>
      <c r="D393" s="166" t="s">
        <v>165</v>
      </c>
      <c r="E393" s="174" t="s">
        <v>1</v>
      </c>
      <c r="F393" s="175" t="s">
        <v>521</v>
      </c>
      <c r="H393" s="176">
        <v>-1.4</v>
      </c>
      <c r="I393" s="177"/>
      <c r="L393" s="173"/>
      <c r="M393" s="178"/>
      <c r="N393" s="179"/>
      <c r="O393" s="179"/>
      <c r="P393" s="179"/>
      <c r="Q393" s="179"/>
      <c r="R393" s="179"/>
      <c r="S393" s="179"/>
      <c r="T393" s="180"/>
      <c r="AT393" s="174" t="s">
        <v>165</v>
      </c>
      <c r="AU393" s="174" t="s">
        <v>85</v>
      </c>
      <c r="AV393" s="13" t="s">
        <v>85</v>
      </c>
      <c r="AW393" s="13" t="s">
        <v>30</v>
      </c>
      <c r="AX393" s="13" t="s">
        <v>76</v>
      </c>
      <c r="AY393" s="174" t="s">
        <v>153</v>
      </c>
    </row>
    <row r="394" spans="2:65" s="12" customFormat="1" ht="11.25">
      <c r="B394" s="165"/>
      <c r="D394" s="166" t="s">
        <v>165</v>
      </c>
      <c r="E394" s="167" t="s">
        <v>1</v>
      </c>
      <c r="F394" s="168" t="s">
        <v>566</v>
      </c>
      <c r="H394" s="167" t="s">
        <v>1</v>
      </c>
      <c r="I394" s="169"/>
      <c r="L394" s="165"/>
      <c r="M394" s="170"/>
      <c r="N394" s="171"/>
      <c r="O394" s="171"/>
      <c r="P394" s="171"/>
      <c r="Q394" s="171"/>
      <c r="R394" s="171"/>
      <c r="S394" s="171"/>
      <c r="T394" s="172"/>
      <c r="AT394" s="167" t="s">
        <v>165</v>
      </c>
      <c r="AU394" s="167" t="s">
        <v>85</v>
      </c>
      <c r="AV394" s="12" t="s">
        <v>81</v>
      </c>
      <c r="AW394" s="12" t="s">
        <v>30</v>
      </c>
      <c r="AX394" s="12" t="s">
        <v>76</v>
      </c>
      <c r="AY394" s="167" t="s">
        <v>153</v>
      </c>
    </row>
    <row r="395" spans="2:65" s="13" customFormat="1" ht="11.25">
      <c r="B395" s="173"/>
      <c r="D395" s="166" t="s">
        <v>165</v>
      </c>
      <c r="E395" s="174" t="s">
        <v>1</v>
      </c>
      <c r="F395" s="175" t="s">
        <v>564</v>
      </c>
      <c r="H395" s="176">
        <v>13.5</v>
      </c>
      <c r="I395" s="177"/>
      <c r="L395" s="173"/>
      <c r="M395" s="178"/>
      <c r="N395" s="179"/>
      <c r="O395" s="179"/>
      <c r="P395" s="179"/>
      <c r="Q395" s="179"/>
      <c r="R395" s="179"/>
      <c r="S395" s="179"/>
      <c r="T395" s="180"/>
      <c r="AT395" s="174" t="s">
        <v>165</v>
      </c>
      <c r="AU395" s="174" t="s">
        <v>85</v>
      </c>
      <c r="AV395" s="13" t="s">
        <v>85</v>
      </c>
      <c r="AW395" s="13" t="s">
        <v>30</v>
      </c>
      <c r="AX395" s="13" t="s">
        <v>76</v>
      </c>
      <c r="AY395" s="174" t="s">
        <v>153</v>
      </c>
    </row>
    <row r="396" spans="2:65" s="13" customFormat="1" ht="11.25">
      <c r="B396" s="173"/>
      <c r="D396" s="166" t="s">
        <v>165</v>
      </c>
      <c r="E396" s="174" t="s">
        <v>1</v>
      </c>
      <c r="F396" s="175" t="s">
        <v>521</v>
      </c>
      <c r="H396" s="176">
        <v>-1.4</v>
      </c>
      <c r="I396" s="177"/>
      <c r="L396" s="173"/>
      <c r="M396" s="178"/>
      <c r="N396" s="179"/>
      <c r="O396" s="179"/>
      <c r="P396" s="179"/>
      <c r="Q396" s="179"/>
      <c r="R396" s="179"/>
      <c r="S396" s="179"/>
      <c r="T396" s="180"/>
      <c r="AT396" s="174" t="s">
        <v>165</v>
      </c>
      <c r="AU396" s="174" t="s">
        <v>85</v>
      </c>
      <c r="AV396" s="13" t="s">
        <v>85</v>
      </c>
      <c r="AW396" s="13" t="s">
        <v>30</v>
      </c>
      <c r="AX396" s="13" t="s">
        <v>76</v>
      </c>
      <c r="AY396" s="174" t="s">
        <v>153</v>
      </c>
    </row>
    <row r="397" spans="2:65" s="14" customFormat="1" ht="11.25">
      <c r="B397" s="190"/>
      <c r="D397" s="166" t="s">
        <v>165</v>
      </c>
      <c r="E397" s="191" t="s">
        <v>1</v>
      </c>
      <c r="F397" s="192" t="s">
        <v>264</v>
      </c>
      <c r="H397" s="193">
        <v>432.40300000000002</v>
      </c>
      <c r="I397" s="194"/>
      <c r="L397" s="190"/>
      <c r="M397" s="195"/>
      <c r="N397" s="196"/>
      <c r="O397" s="196"/>
      <c r="P397" s="196"/>
      <c r="Q397" s="196"/>
      <c r="R397" s="196"/>
      <c r="S397" s="196"/>
      <c r="T397" s="197"/>
      <c r="AT397" s="191" t="s">
        <v>165</v>
      </c>
      <c r="AU397" s="191" t="s">
        <v>85</v>
      </c>
      <c r="AV397" s="14" t="s">
        <v>91</v>
      </c>
      <c r="AW397" s="14" t="s">
        <v>30</v>
      </c>
      <c r="AX397" s="14" t="s">
        <v>81</v>
      </c>
      <c r="AY397" s="191" t="s">
        <v>153</v>
      </c>
    </row>
    <row r="398" spans="2:65" s="1" customFormat="1" ht="24" customHeight="1">
      <c r="B398" s="151"/>
      <c r="C398" s="152" t="s">
        <v>567</v>
      </c>
      <c r="D398" s="152" t="s">
        <v>155</v>
      </c>
      <c r="E398" s="153" t="s">
        <v>568</v>
      </c>
      <c r="F398" s="154" t="s">
        <v>569</v>
      </c>
      <c r="G398" s="155" t="s">
        <v>158</v>
      </c>
      <c r="H398" s="156">
        <v>31.83</v>
      </c>
      <c r="I398" s="157"/>
      <c r="J398" s="156">
        <f>ROUND(I398*H398,3)</f>
        <v>0</v>
      </c>
      <c r="K398" s="154" t="s">
        <v>1</v>
      </c>
      <c r="L398" s="32"/>
      <c r="M398" s="158" t="s">
        <v>1</v>
      </c>
      <c r="N398" s="159" t="s">
        <v>42</v>
      </c>
      <c r="O398" s="55"/>
      <c r="P398" s="160">
        <f>O398*H398</f>
        <v>0</v>
      </c>
      <c r="Q398" s="160">
        <v>4.7940000000000003E-2</v>
      </c>
      <c r="R398" s="160">
        <f>Q398*H398</f>
        <v>1.5259302000000001</v>
      </c>
      <c r="S398" s="160">
        <v>0</v>
      </c>
      <c r="T398" s="161">
        <f>S398*H398</f>
        <v>0</v>
      </c>
      <c r="AR398" s="162" t="s">
        <v>91</v>
      </c>
      <c r="AT398" s="162" t="s">
        <v>155</v>
      </c>
      <c r="AU398" s="162" t="s">
        <v>85</v>
      </c>
      <c r="AY398" s="17" t="s">
        <v>153</v>
      </c>
      <c r="BE398" s="163">
        <f>IF(N398="základná",J398,0)</f>
        <v>0</v>
      </c>
      <c r="BF398" s="163">
        <f>IF(N398="znížená",J398,0)</f>
        <v>0</v>
      </c>
      <c r="BG398" s="163">
        <f>IF(N398="zákl. prenesená",J398,0)</f>
        <v>0</v>
      </c>
      <c r="BH398" s="163">
        <f>IF(N398="zníž. prenesená",J398,0)</f>
        <v>0</v>
      </c>
      <c r="BI398" s="163">
        <f>IF(N398="nulová",J398,0)</f>
        <v>0</v>
      </c>
      <c r="BJ398" s="17" t="s">
        <v>85</v>
      </c>
      <c r="BK398" s="164">
        <f>ROUND(I398*H398,3)</f>
        <v>0</v>
      </c>
      <c r="BL398" s="17" t="s">
        <v>91</v>
      </c>
      <c r="BM398" s="162" t="s">
        <v>570</v>
      </c>
    </row>
    <row r="399" spans="2:65" s="12" customFormat="1" ht="11.25">
      <c r="B399" s="165"/>
      <c r="D399" s="166" t="s">
        <v>165</v>
      </c>
      <c r="E399" s="167" t="s">
        <v>1</v>
      </c>
      <c r="F399" s="168" t="s">
        <v>571</v>
      </c>
      <c r="H399" s="167" t="s">
        <v>1</v>
      </c>
      <c r="I399" s="169"/>
      <c r="L399" s="165"/>
      <c r="M399" s="170"/>
      <c r="N399" s="171"/>
      <c r="O399" s="171"/>
      <c r="P399" s="171"/>
      <c r="Q399" s="171"/>
      <c r="R399" s="171"/>
      <c r="S399" s="171"/>
      <c r="T399" s="172"/>
      <c r="AT399" s="167" t="s">
        <v>165</v>
      </c>
      <c r="AU399" s="167" t="s">
        <v>85</v>
      </c>
      <c r="AV399" s="12" t="s">
        <v>81</v>
      </c>
      <c r="AW399" s="12" t="s">
        <v>30</v>
      </c>
      <c r="AX399" s="12" t="s">
        <v>76</v>
      </c>
      <c r="AY399" s="167" t="s">
        <v>153</v>
      </c>
    </row>
    <row r="400" spans="2:65" s="13" customFormat="1" ht="11.25">
      <c r="B400" s="173"/>
      <c r="D400" s="166" t="s">
        <v>165</v>
      </c>
      <c r="E400" s="174" t="s">
        <v>1</v>
      </c>
      <c r="F400" s="175" t="s">
        <v>572</v>
      </c>
      <c r="H400" s="176">
        <v>9.3000000000000007</v>
      </c>
      <c r="I400" s="177"/>
      <c r="L400" s="173"/>
      <c r="M400" s="178"/>
      <c r="N400" s="179"/>
      <c r="O400" s="179"/>
      <c r="P400" s="179"/>
      <c r="Q400" s="179"/>
      <c r="R400" s="179"/>
      <c r="S400" s="179"/>
      <c r="T400" s="180"/>
      <c r="AT400" s="174" t="s">
        <v>165</v>
      </c>
      <c r="AU400" s="174" t="s">
        <v>85</v>
      </c>
      <c r="AV400" s="13" t="s">
        <v>85</v>
      </c>
      <c r="AW400" s="13" t="s">
        <v>30</v>
      </c>
      <c r="AX400" s="13" t="s">
        <v>76</v>
      </c>
      <c r="AY400" s="174" t="s">
        <v>153</v>
      </c>
    </row>
    <row r="401" spans="2:65" s="12" customFormat="1" ht="11.25">
      <c r="B401" s="165"/>
      <c r="D401" s="166" t="s">
        <v>165</v>
      </c>
      <c r="E401" s="167" t="s">
        <v>1</v>
      </c>
      <c r="F401" s="168" t="s">
        <v>573</v>
      </c>
      <c r="H401" s="167" t="s">
        <v>1</v>
      </c>
      <c r="I401" s="169"/>
      <c r="L401" s="165"/>
      <c r="M401" s="170"/>
      <c r="N401" s="171"/>
      <c r="O401" s="171"/>
      <c r="P401" s="171"/>
      <c r="Q401" s="171"/>
      <c r="R401" s="171"/>
      <c r="S401" s="171"/>
      <c r="T401" s="172"/>
      <c r="AT401" s="167" t="s">
        <v>165</v>
      </c>
      <c r="AU401" s="167" t="s">
        <v>85</v>
      </c>
      <c r="AV401" s="12" t="s">
        <v>81</v>
      </c>
      <c r="AW401" s="12" t="s">
        <v>30</v>
      </c>
      <c r="AX401" s="12" t="s">
        <v>76</v>
      </c>
      <c r="AY401" s="167" t="s">
        <v>153</v>
      </c>
    </row>
    <row r="402" spans="2:65" s="13" customFormat="1" ht="11.25">
      <c r="B402" s="173"/>
      <c r="D402" s="166" t="s">
        <v>165</v>
      </c>
      <c r="E402" s="174" t="s">
        <v>1</v>
      </c>
      <c r="F402" s="175" t="s">
        <v>574</v>
      </c>
      <c r="H402" s="176">
        <v>22.53</v>
      </c>
      <c r="I402" s="177"/>
      <c r="L402" s="173"/>
      <c r="M402" s="178"/>
      <c r="N402" s="179"/>
      <c r="O402" s="179"/>
      <c r="P402" s="179"/>
      <c r="Q402" s="179"/>
      <c r="R402" s="179"/>
      <c r="S402" s="179"/>
      <c r="T402" s="180"/>
      <c r="AT402" s="174" t="s">
        <v>165</v>
      </c>
      <c r="AU402" s="174" t="s">
        <v>85</v>
      </c>
      <c r="AV402" s="13" t="s">
        <v>85</v>
      </c>
      <c r="AW402" s="13" t="s">
        <v>30</v>
      </c>
      <c r="AX402" s="13" t="s">
        <v>76</v>
      </c>
      <c r="AY402" s="174" t="s">
        <v>153</v>
      </c>
    </row>
    <row r="403" spans="2:65" s="14" customFormat="1" ht="11.25">
      <c r="B403" s="190"/>
      <c r="D403" s="166" t="s">
        <v>165</v>
      </c>
      <c r="E403" s="191" t="s">
        <v>1</v>
      </c>
      <c r="F403" s="192" t="s">
        <v>264</v>
      </c>
      <c r="H403" s="193">
        <v>31.83</v>
      </c>
      <c r="I403" s="194"/>
      <c r="L403" s="190"/>
      <c r="M403" s="195"/>
      <c r="N403" s="196"/>
      <c r="O403" s="196"/>
      <c r="P403" s="196"/>
      <c r="Q403" s="196"/>
      <c r="R403" s="196"/>
      <c r="S403" s="196"/>
      <c r="T403" s="197"/>
      <c r="AT403" s="191" t="s">
        <v>165</v>
      </c>
      <c r="AU403" s="191" t="s">
        <v>85</v>
      </c>
      <c r="AV403" s="14" t="s">
        <v>91</v>
      </c>
      <c r="AW403" s="14" t="s">
        <v>30</v>
      </c>
      <c r="AX403" s="14" t="s">
        <v>81</v>
      </c>
      <c r="AY403" s="191" t="s">
        <v>153</v>
      </c>
    </row>
    <row r="404" spans="2:65" s="1" customFormat="1" ht="36" customHeight="1">
      <c r="B404" s="151"/>
      <c r="C404" s="152" t="s">
        <v>575</v>
      </c>
      <c r="D404" s="152" t="s">
        <v>155</v>
      </c>
      <c r="E404" s="153" t="s">
        <v>576</v>
      </c>
      <c r="F404" s="154" t="s">
        <v>577</v>
      </c>
      <c r="G404" s="155" t="s">
        <v>158</v>
      </c>
      <c r="H404" s="156">
        <v>62.536999999999999</v>
      </c>
      <c r="I404" s="157"/>
      <c r="J404" s="156">
        <f>ROUND(I404*H404,3)</f>
        <v>0</v>
      </c>
      <c r="K404" s="154" t="s">
        <v>1</v>
      </c>
      <c r="L404" s="32"/>
      <c r="M404" s="158" t="s">
        <v>1</v>
      </c>
      <c r="N404" s="159" t="s">
        <v>42</v>
      </c>
      <c r="O404" s="55"/>
      <c r="P404" s="160">
        <f>O404*H404</f>
        <v>0</v>
      </c>
      <c r="Q404" s="160">
        <v>9.4500000000000001E-2</v>
      </c>
      <c r="R404" s="160">
        <f>Q404*H404</f>
        <v>5.9097464999999998</v>
      </c>
      <c r="S404" s="160">
        <v>0</v>
      </c>
      <c r="T404" s="161">
        <f>S404*H404</f>
        <v>0</v>
      </c>
      <c r="AR404" s="162" t="s">
        <v>91</v>
      </c>
      <c r="AT404" s="162" t="s">
        <v>155</v>
      </c>
      <c r="AU404" s="162" t="s">
        <v>85</v>
      </c>
      <c r="AY404" s="17" t="s">
        <v>153</v>
      </c>
      <c r="BE404" s="163">
        <f>IF(N404="základná",J404,0)</f>
        <v>0</v>
      </c>
      <c r="BF404" s="163">
        <f>IF(N404="znížená",J404,0)</f>
        <v>0</v>
      </c>
      <c r="BG404" s="163">
        <f>IF(N404="zákl. prenesená",J404,0)</f>
        <v>0</v>
      </c>
      <c r="BH404" s="163">
        <f>IF(N404="zníž. prenesená",J404,0)</f>
        <v>0</v>
      </c>
      <c r="BI404" s="163">
        <f>IF(N404="nulová",J404,0)</f>
        <v>0</v>
      </c>
      <c r="BJ404" s="17" t="s">
        <v>85</v>
      </c>
      <c r="BK404" s="164">
        <f>ROUND(I404*H404,3)</f>
        <v>0</v>
      </c>
      <c r="BL404" s="17" t="s">
        <v>91</v>
      </c>
      <c r="BM404" s="162" t="s">
        <v>578</v>
      </c>
    </row>
    <row r="405" spans="2:65" s="1" customFormat="1" ht="24" customHeight="1">
      <c r="B405" s="151"/>
      <c r="C405" s="152" t="s">
        <v>579</v>
      </c>
      <c r="D405" s="152" t="s">
        <v>155</v>
      </c>
      <c r="E405" s="153" t="s">
        <v>580</v>
      </c>
      <c r="F405" s="154" t="s">
        <v>581</v>
      </c>
      <c r="G405" s="155" t="s">
        <v>158</v>
      </c>
      <c r="H405" s="156">
        <v>470.39299999999997</v>
      </c>
      <c r="I405" s="157"/>
      <c r="J405" s="156">
        <f>ROUND(I405*H405,3)</f>
        <v>0</v>
      </c>
      <c r="K405" s="154" t="s">
        <v>582</v>
      </c>
      <c r="L405" s="32"/>
      <c r="M405" s="158" t="s">
        <v>1</v>
      </c>
      <c r="N405" s="159" t="s">
        <v>42</v>
      </c>
      <c r="O405" s="55"/>
      <c r="P405" s="160">
        <f>O405*H405</f>
        <v>0</v>
      </c>
      <c r="Q405" s="160">
        <v>4.1599999999999996E-3</v>
      </c>
      <c r="R405" s="160">
        <f>Q405*H405</f>
        <v>1.9568348799999997</v>
      </c>
      <c r="S405" s="160">
        <v>0</v>
      </c>
      <c r="T405" s="161">
        <f>S405*H405</f>
        <v>0</v>
      </c>
      <c r="AR405" s="162" t="s">
        <v>91</v>
      </c>
      <c r="AT405" s="162" t="s">
        <v>155</v>
      </c>
      <c r="AU405" s="162" t="s">
        <v>85</v>
      </c>
      <c r="AY405" s="17" t="s">
        <v>153</v>
      </c>
      <c r="BE405" s="163">
        <f>IF(N405="základná",J405,0)</f>
        <v>0</v>
      </c>
      <c r="BF405" s="163">
        <f>IF(N405="znížená",J405,0)</f>
        <v>0</v>
      </c>
      <c r="BG405" s="163">
        <f>IF(N405="zákl. prenesená",J405,0)</f>
        <v>0</v>
      </c>
      <c r="BH405" s="163">
        <f>IF(N405="zníž. prenesená",J405,0)</f>
        <v>0</v>
      </c>
      <c r="BI405" s="163">
        <f>IF(N405="nulová",J405,0)</f>
        <v>0</v>
      </c>
      <c r="BJ405" s="17" t="s">
        <v>85</v>
      </c>
      <c r="BK405" s="164">
        <f>ROUND(I405*H405,3)</f>
        <v>0</v>
      </c>
      <c r="BL405" s="17" t="s">
        <v>91</v>
      </c>
      <c r="BM405" s="162" t="s">
        <v>583</v>
      </c>
    </row>
    <row r="406" spans="2:65" s="13" customFormat="1" ht="11.25">
      <c r="B406" s="173"/>
      <c r="D406" s="166" t="s">
        <v>165</v>
      </c>
      <c r="E406" s="174" t="s">
        <v>1</v>
      </c>
      <c r="F406" s="175" t="s">
        <v>584</v>
      </c>
      <c r="H406" s="176">
        <v>470.39299999999997</v>
      </c>
      <c r="I406" s="177"/>
      <c r="L406" s="173"/>
      <c r="M406" s="178"/>
      <c r="N406" s="179"/>
      <c r="O406" s="179"/>
      <c r="P406" s="179"/>
      <c r="Q406" s="179"/>
      <c r="R406" s="179"/>
      <c r="S406" s="179"/>
      <c r="T406" s="180"/>
      <c r="AT406" s="174" t="s">
        <v>165</v>
      </c>
      <c r="AU406" s="174" t="s">
        <v>85</v>
      </c>
      <c r="AV406" s="13" t="s">
        <v>85</v>
      </c>
      <c r="AW406" s="13" t="s">
        <v>30</v>
      </c>
      <c r="AX406" s="13" t="s">
        <v>81</v>
      </c>
      <c r="AY406" s="174" t="s">
        <v>153</v>
      </c>
    </row>
    <row r="407" spans="2:65" s="1" customFormat="1" ht="24" customHeight="1">
      <c r="B407" s="151"/>
      <c r="C407" s="152" t="s">
        <v>585</v>
      </c>
      <c r="D407" s="152" t="s">
        <v>155</v>
      </c>
      <c r="E407" s="153" t="s">
        <v>586</v>
      </c>
      <c r="F407" s="154" t="s">
        <v>587</v>
      </c>
      <c r="G407" s="155" t="s">
        <v>158</v>
      </c>
      <c r="H407" s="156">
        <v>241.96</v>
      </c>
      <c r="I407" s="157"/>
      <c r="J407" s="156">
        <f>ROUND(I407*H407,3)</f>
        <v>0</v>
      </c>
      <c r="K407" s="154" t="s">
        <v>1</v>
      </c>
      <c r="L407" s="32"/>
      <c r="M407" s="158" t="s">
        <v>1</v>
      </c>
      <c r="N407" s="159" t="s">
        <v>42</v>
      </c>
      <c r="O407" s="55"/>
      <c r="P407" s="160">
        <f>O407*H407</f>
        <v>0</v>
      </c>
      <c r="Q407" s="160">
        <v>0</v>
      </c>
      <c r="R407" s="160">
        <f>Q407*H407</f>
        <v>0</v>
      </c>
      <c r="S407" s="160">
        <v>0</v>
      </c>
      <c r="T407" s="161">
        <f>S407*H407</f>
        <v>0</v>
      </c>
      <c r="AR407" s="162" t="s">
        <v>91</v>
      </c>
      <c r="AT407" s="162" t="s">
        <v>155</v>
      </c>
      <c r="AU407" s="162" t="s">
        <v>85</v>
      </c>
      <c r="AY407" s="17" t="s">
        <v>153</v>
      </c>
      <c r="BE407" s="163">
        <f>IF(N407="základná",J407,0)</f>
        <v>0</v>
      </c>
      <c r="BF407" s="163">
        <f>IF(N407="znížená",J407,0)</f>
        <v>0</v>
      </c>
      <c r="BG407" s="163">
        <f>IF(N407="zákl. prenesená",J407,0)</f>
        <v>0</v>
      </c>
      <c r="BH407" s="163">
        <f>IF(N407="zníž. prenesená",J407,0)</f>
        <v>0</v>
      </c>
      <c r="BI407" s="163">
        <f>IF(N407="nulová",J407,0)</f>
        <v>0</v>
      </c>
      <c r="BJ407" s="17" t="s">
        <v>85</v>
      </c>
      <c r="BK407" s="164">
        <f>ROUND(I407*H407,3)</f>
        <v>0</v>
      </c>
      <c r="BL407" s="17" t="s">
        <v>91</v>
      </c>
      <c r="BM407" s="162" t="s">
        <v>588</v>
      </c>
    </row>
    <row r="408" spans="2:65" s="13" customFormat="1" ht="11.25">
      <c r="B408" s="173"/>
      <c r="D408" s="166" t="s">
        <v>165</v>
      </c>
      <c r="E408" s="174" t="s">
        <v>1</v>
      </c>
      <c r="F408" s="175" t="s">
        <v>589</v>
      </c>
      <c r="H408" s="176">
        <v>232.74700000000001</v>
      </c>
      <c r="I408" s="177"/>
      <c r="L408" s="173"/>
      <c r="M408" s="178"/>
      <c r="N408" s="179"/>
      <c r="O408" s="179"/>
      <c r="P408" s="179"/>
      <c r="Q408" s="179"/>
      <c r="R408" s="179"/>
      <c r="S408" s="179"/>
      <c r="T408" s="180"/>
      <c r="AT408" s="174" t="s">
        <v>165</v>
      </c>
      <c r="AU408" s="174" t="s">
        <v>85</v>
      </c>
      <c r="AV408" s="13" t="s">
        <v>85</v>
      </c>
      <c r="AW408" s="13" t="s">
        <v>30</v>
      </c>
      <c r="AX408" s="13" t="s">
        <v>76</v>
      </c>
      <c r="AY408" s="174" t="s">
        <v>153</v>
      </c>
    </row>
    <row r="409" spans="2:65" s="12" customFormat="1" ht="11.25">
      <c r="B409" s="165"/>
      <c r="D409" s="166" t="s">
        <v>165</v>
      </c>
      <c r="E409" s="167" t="s">
        <v>1</v>
      </c>
      <c r="F409" s="168" t="s">
        <v>590</v>
      </c>
      <c r="H409" s="167" t="s">
        <v>1</v>
      </c>
      <c r="I409" s="169"/>
      <c r="L409" s="165"/>
      <c r="M409" s="170"/>
      <c r="N409" s="171"/>
      <c r="O409" s="171"/>
      <c r="P409" s="171"/>
      <c r="Q409" s="171"/>
      <c r="R409" s="171"/>
      <c r="S409" s="171"/>
      <c r="T409" s="172"/>
      <c r="AT409" s="167" t="s">
        <v>165</v>
      </c>
      <c r="AU409" s="167" t="s">
        <v>85</v>
      </c>
      <c r="AV409" s="12" t="s">
        <v>81</v>
      </c>
      <c r="AW409" s="12" t="s">
        <v>30</v>
      </c>
      <c r="AX409" s="12" t="s">
        <v>76</v>
      </c>
      <c r="AY409" s="167" t="s">
        <v>153</v>
      </c>
    </row>
    <row r="410" spans="2:65" s="13" customFormat="1" ht="11.25">
      <c r="B410" s="173"/>
      <c r="D410" s="166" t="s">
        <v>165</v>
      </c>
      <c r="E410" s="174" t="s">
        <v>1</v>
      </c>
      <c r="F410" s="175" t="s">
        <v>591</v>
      </c>
      <c r="H410" s="176">
        <v>0.73199999999999998</v>
      </c>
      <c r="I410" s="177"/>
      <c r="L410" s="173"/>
      <c r="M410" s="178"/>
      <c r="N410" s="179"/>
      <c r="O410" s="179"/>
      <c r="P410" s="179"/>
      <c r="Q410" s="179"/>
      <c r="R410" s="179"/>
      <c r="S410" s="179"/>
      <c r="T410" s="180"/>
      <c r="AT410" s="174" t="s">
        <v>165</v>
      </c>
      <c r="AU410" s="174" t="s">
        <v>85</v>
      </c>
      <c r="AV410" s="13" t="s">
        <v>85</v>
      </c>
      <c r="AW410" s="13" t="s">
        <v>30</v>
      </c>
      <c r="AX410" s="13" t="s">
        <v>76</v>
      </c>
      <c r="AY410" s="174" t="s">
        <v>153</v>
      </c>
    </row>
    <row r="411" spans="2:65" s="13" customFormat="1" ht="11.25">
      <c r="B411" s="173"/>
      <c r="D411" s="166" t="s">
        <v>165</v>
      </c>
      <c r="E411" s="174" t="s">
        <v>1</v>
      </c>
      <c r="F411" s="175" t="s">
        <v>592</v>
      </c>
      <c r="H411" s="176">
        <v>0.65700000000000003</v>
      </c>
      <c r="I411" s="177"/>
      <c r="L411" s="173"/>
      <c r="M411" s="178"/>
      <c r="N411" s="179"/>
      <c r="O411" s="179"/>
      <c r="P411" s="179"/>
      <c r="Q411" s="179"/>
      <c r="R411" s="179"/>
      <c r="S411" s="179"/>
      <c r="T411" s="180"/>
      <c r="AT411" s="174" t="s">
        <v>165</v>
      </c>
      <c r="AU411" s="174" t="s">
        <v>85</v>
      </c>
      <c r="AV411" s="13" t="s">
        <v>85</v>
      </c>
      <c r="AW411" s="13" t="s">
        <v>30</v>
      </c>
      <c r="AX411" s="13" t="s">
        <v>76</v>
      </c>
      <c r="AY411" s="174" t="s">
        <v>153</v>
      </c>
    </row>
    <row r="412" spans="2:65" s="13" customFormat="1" ht="11.25">
      <c r="B412" s="173"/>
      <c r="D412" s="166" t="s">
        <v>165</v>
      </c>
      <c r="E412" s="174" t="s">
        <v>1</v>
      </c>
      <c r="F412" s="175" t="s">
        <v>593</v>
      </c>
      <c r="H412" s="176">
        <v>0.69499999999999995</v>
      </c>
      <c r="I412" s="177"/>
      <c r="L412" s="173"/>
      <c r="M412" s="178"/>
      <c r="N412" s="179"/>
      <c r="O412" s="179"/>
      <c r="P412" s="179"/>
      <c r="Q412" s="179"/>
      <c r="R412" s="179"/>
      <c r="S412" s="179"/>
      <c r="T412" s="180"/>
      <c r="AT412" s="174" t="s">
        <v>165</v>
      </c>
      <c r="AU412" s="174" t="s">
        <v>85</v>
      </c>
      <c r="AV412" s="13" t="s">
        <v>85</v>
      </c>
      <c r="AW412" s="13" t="s">
        <v>30</v>
      </c>
      <c r="AX412" s="13" t="s">
        <v>76</v>
      </c>
      <c r="AY412" s="174" t="s">
        <v>153</v>
      </c>
    </row>
    <row r="413" spans="2:65" s="13" customFormat="1" ht="11.25">
      <c r="B413" s="173"/>
      <c r="D413" s="166" t="s">
        <v>165</v>
      </c>
      <c r="E413" s="174" t="s">
        <v>1</v>
      </c>
      <c r="F413" s="175" t="s">
        <v>594</v>
      </c>
      <c r="H413" s="176">
        <v>0.80700000000000005</v>
      </c>
      <c r="I413" s="177"/>
      <c r="L413" s="173"/>
      <c r="M413" s="178"/>
      <c r="N413" s="179"/>
      <c r="O413" s="179"/>
      <c r="P413" s="179"/>
      <c r="Q413" s="179"/>
      <c r="R413" s="179"/>
      <c r="S413" s="179"/>
      <c r="T413" s="180"/>
      <c r="AT413" s="174" t="s">
        <v>165</v>
      </c>
      <c r="AU413" s="174" t="s">
        <v>85</v>
      </c>
      <c r="AV413" s="13" t="s">
        <v>85</v>
      </c>
      <c r="AW413" s="13" t="s">
        <v>30</v>
      </c>
      <c r="AX413" s="13" t="s">
        <v>76</v>
      </c>
      <c r="AY413" s="174" t="s">
        <v>153</v>
      </c>
    </row>
    <row r="414" spans="2:65" s="13" customFormat="1" ht="11.25">
      <c r="B414" s="173"/>
      <c r="D414" s="166" t="s">
        <v>165</v>
      </c>
      <c r="E414" s="174" t="s">
        <v>1</v>
      </c>
      <c r="F414" s="175" t="s">
        <v>595</v>
      </c>
      <c r="H414" s="176">
        <v>1.1299999999999999</v>
      </c>
      <c r="I414" s="177"/>
      <c r="L414" s="173"/>
      <c r="M414" s="178"/>
      <c r="N414" s="179"/>
      <c r="O414" s="179"/>
      <c r="P414" s="179"/>
      <c r="Q414" s="179"/>
      <c r="R414" s="179"/>
      <c r="S414" s="179"/>
      <c r="T414" s="180"/>
      <c r="AT414" s="174" t="s">
        <v>165</v>
      </c>
      <c r="AU414" s="174" t="s">
        <v>85</v>
      </c>
      <c r="AV414" s="13" t="s">
        <v>85</v>
      </c>
      <c r="AW414" s="13" t="s">
        <v>30</v>
      </c>
      <c r="AX414" s="13" t="s">
        <v>76</v>
      </c>
      <c r="AY414" s="174" t="s">
        <v>153</v>
      </c>
    </row>
    <row r="415" spans="2:65" s="13" customFormat="1" ht="11.25">
      <c r="B415" s="173"/>
      <c r="D415" s="166" t="s">
        <v>165</v>
      </c>
      <c r="E415" s="174" t="s">
        <v>1</v>
      </c>
      <c r="F415" s="175" t="s">
        <v>596</v>
      </c>
      <c r="H415" s="176">
        <v>1.8839999999999999</v>
      </c>
      <c r="I415" s="177"/>
      <c r="L415" s="173"/>
      <c r="M415" s="178"/>
      <c r="N415" s="179"/>
      <c r="O415" s="179"/>
      <c r="P415" s="179"/>
      <c r="Q415" s="179"/>
      <c r="R415" s="179"/>
      <c r="S415" s="179"/>
      <c r="T415" s="180"/>
      <c r="AT415" s="174" t="s">
        <v>165</v>
      </c>
      <c r="AU415" s="174" t="s">
        <v>85</v>
      </c>
      <c r="AV415" s="13" t="s">
        <v>85</v>
      </c>
      <c r="AW415" s="13" t="s">
        <v>30</v>
      </c>
      <c r="AX415" s="13" t="s">
        <v>76</v>
      </c>
      <c r="AY415" s="174" t="s">
        <v>153</v>
      </c>
    </row>
    <row r="416" spans="2:65" s="13" customFormat="1" ht="11.25">
      <c r="B416" s="173"/>
      <c r="D416" s="166" t="s">
        <v>165</v>
      </c>
      <c r="E416" s="174" t="s">
        <v>1</v>
      </c>
      <c r="F416" s="175" t="s">
        <v>597</v>
      </c>
      <c r="H416" s="176">
        <v>0.80300000000000005</v>
      </c>
      <c r="I416" s="177"/>
      <c r="L416" s="173"/>
      <c r="M416" s="178"/>
      <c r="N416" s="179"/>
      <c r="O416" s="179"/>
      <c r="P416" s="179"/>
      <c r="Q416" s="179"/>
      <c r="R416" s="179"/>
      <c r="S416" s="179"/>
      <c r="T416" s="180"/>
      <c r="AT416" s="174" t="s">
        <v>165</v>
      </c>
      <c r="AU416" s="174" t="s">
        <v>85</v>
      </c>
      <c r="AV416" s="13" t="s">
        <v>85</v>
      </c>
      <c r="AW416" s="13" t="s">
        <v>30</v>
      </c>
      <c r="AX416" s="13" t="s">
        <v>76</v>
      </c>
      <c r="AY416" s="174" t="s">
        <v>153</v>
      </c>
    </row>
    <row r="417" spans="2:65" s="13" customFormat="1" ht="11.25">
      <c r="B417" s="173"/>
      <c r="D417" s="166" t="s">
        <v>165</v>
      </c>
      <c r="E417" s="174" t="s">
        <v>1</v>
      </c>
      <c r="F417" s="175" t="s">
        <v>598</v>
      </c>
      <c r="H417" s="176">
        <v>0.81</v>
      </c>
      <c r="I417" s="177"/>
      <c r="L417" s="173"/>
      <c r="M417" s="178"/>
      <c r="N417" s="179"/>
      <c r="O417" s="179"/>
      <c r="P417" s="179"/>
      <c r="Q417" s="179"/>
      <c r="R417" s="179"/>
      <c r="S417" s="179"/>
      <c r="T417" s="180"/>
      <c r="AT417" s="174" t="s">
        <v>165</v>
      </c>
      <c r="AU417" s="174" t="s">
        <v>85</v>
      </c>
      <c r="AV417" s="13" t="s">
        <v>85</v>
      </c>
      <c r="AW417" s="13" t="s">
        <v>30</v>
      </c>
      <c r="AX417" s="13" t="s">
        <v>76</v>
      </c>
      <c r="AY417" s="174" t="s">
        <v>153</v>
      </c>
    </row>
    <row r="418" spans="2:65" s="13" customFormat="1" ht="11.25">
      <c r="B418" s="173"/>
      <c r="D418" s="166" t="s">
        <v>165</v>
      </c>
      <c r="E418" s="174" t="s">
        <v>1</v>
      </c>
      <c r="F418" s="175" t="s">
        <v>599</v>
      </c>
      <c r="H418" s="176">
        <v>1.127</v>
      </c>
      <c r="I418" s="177"/>
      <c r="L418" s="173"/>
      <c r="M418" s="178"/>
      <c r="N418" s="179"/>
      <c r="O418" s="179"/>
      <c r="P418" s="179"/>
      <c r="Q418" s="179"/>
      <c r="R418" s="179"/>
      <c r="S418" s="179"/>
      <c r="T418" s="180"/>
      <c r="AT418" s="174" t="s">
        <v>165</v>
      </c>
      <c r="AU418" s="174" t="s">
        <v>85</v>
      </c>
      <c r="AV418" s="13" t="s">
        <v>85</v>
      </c>
      <c r="AW418" s="13" t="s">
        <v>30</v>
      </c>
      <c r="AX418" s="13" t="s">
        <v>76</v>
      </c>
      <c r="AY418" s="174" t="s">
        <v>153</v>
      </c>
    </row>
    <row r="419" spans="2:65" s="13" customFormat="1" ht="11.25">
      <c r="B419" s="173"/>
      <c r="D419" s="166" t="s">
        <v>165</v>
      </c>
      <c r="E419" s="174" t="s">
        <v>1</v>
      </c>
      <c r="F419" s="175" t="s">
        <v>600</v>
      </c>
      <c r="H419" s="176">
        <v>0.56799999999999995</v>
      </c>
      <c r="I419" s="177"/>
      <c r="L419" s="173"/>
      <c r="M419" s="178"/>
      <c r="N419" s="179"/>
      <c r="O419" s="179"/>
      <c r="P419" s="179"/>
      <c r="Q419" s="179"/>
      <c r="R419" s="179"/>
      <c r="S419" s="179"/>
      <c r="T419" s="180"/>
      <c r="AT419" s="174" t="s">
        <v>165</v>
      </c>
      <c r="AU419" s="174" t="s">
        <v>85</v>
      </c>
      <c r="AV419" s="13" t="s">
        <v>85</v>
      </c>
      <c r="AW419" s="13" t="s">
        <v>30</v>
      </c>
      <c r="AX419" s="13" t="s">
        <v>76</v>
      </c>
      <c r="AY419" s="174" t="s">
        <v>153</v>
      </c>
    </row>
    <row r="420" spans="2:65" s="14" customFormat="1" ht="11.25">
      <c r="B420" s="190"/>
      <c r="D420" s="166" t="s">
        <v>165</v>
      </c>
      <c r="E420" s="191" t="s">
        <v>1</v>
      </c>
      <c r="F420" s="192" t="s">
        <v>264</v>
      </c>
      <c r="H420" s="193">
        <v>241.96</v>
      </c>
      <c r="I420" s="194"/>
      <c r="L420" s="190"/>
      <c r="M420" s="195"/>
      <c r="N420" s="196"/>
      <c r="O420" s="196"/>
      <c r="P420" s="196"/>
      <c r="Q420" s="196"/>
      <c r="R420" s="196"/>
      <c r="S420" s="196"/>
      <c r="T420" s="197"/>
      <c r="AT420" s="191" t="s">
        <v>165</v>
      </c>
      <c r="AU420" s="191" t="s">
        <v>85</v>
      </c>
      <c r="AV420" s="14" t="s">
        <v>91</v>
      </c>
      <c r="AW420" s="14" t="s">
        <v>30</v>
      </c>
      <c r="AX420" s="14" t="s">
        <v>81</v>
      </c>
      <c r="AY420" s="191" t="s">
        <v>153</v>
      </c>
    </row>
    <row r="421" spans="2:65" s="1" customFormat="1" ht="24" customHeight="1">
      <c r="B421" s="151"/>
      <c r="C421" s="152" t="s">
        <v>601</v>
      </c>
      <c r="D421" s="152" t="s">
        <v>155</v>
      </c>
      <c r="E421" s="153" t="s">
        <v>602</v>
      </c>
      <c r="F421" s="154" t="s">
        <v>603</v>
      </c>
      <c r="G421" s="155" t="s">
        <v>158</v>
      </c>
      <c r="H421" s="156">
        <v>12.404999999999999</v>
      </c>
      <c r="I421" s="157"/>
      <c r="J421" s="156">
        <f>ROUND(I421*H421,3)</f>
        <v>0</v>
      </c>
      <c r="K421" s="154" t="s">
        <v>1</v>
      </c>
      <c r="L421" s="32"/>
      <c r="M421" s="158" t="s">
        <v>1</v>
      </c>
      <c r="N421" s="159" t="s">
        <v>42</v>
      </c>
      <c r="O421" s="55"/>
      <c r="P421" s="160">
        <f>O421*H421</f>
        <v>0</v>
      </c>
      <c r="Q421" s="160">
        <v>4.1799999999999997E-3</v>
      </c>
      <c r="R421" s="160">
        <f>Q421*H421</f>
        <v>5.1852899999999993E-2</v>
      </c>
      <c r="S421" s="160">
        <v>0</v>
      </c>
      <c r="T421" s="161">
        <f>S421*H421</f>
        <v>0</v>
      </c>
      <c r="AR421" s="162" t="s">
        <v>91</v>
      </c>
      <c r="AT421" s="162" t="s">
        <v>155</v>
      </c>
      <c r="AU421" s="162" t="s">
        <v>85</v>
      </c>
      <c r="AY421" s="17" t="s">
        <v>153</v>
      </c>
      <c r="BE421" s="163">
        <f>IF(N421="základná",J421,0)</f>
        <v>0</v>
      </c>
      <c r="BF421" s="163">
        <f>IF(N421="znížená",J421,0)</f>
        <v>0</v>
      </c>
      <c r="BG421" s="163">
        <f>IF(N421="zákl. prenesená",J421,0)</f>
        <v>0</v>
      </c>
      <c r="BH421" s="163">
        <f>IF(N421="zníž. prenesená",J421,0)</f>
        <v>0</v>
      </c>
      <c r="BI421" s="163">
        <f>IF(N421="nulová",J421,0)</f>
        <v>0</v>
      </c>
      <c r="BJ421" s="17" t="s">
        <v>85</v>
      </c>
      <c r="BK421" s="164">
        <f>ROUND(I421*H421,3)</f>
        <v>0</v>
      </c>
      <c r="BL421" s="17" t="s">
        <v>91</v>
      </c>
      <c r="BM421" s="162" t="s">
        <v>604</v>
      </c>
    </row>
    <row r="422" spans="2:65" s="13" customFormat="1" ht="11.25">
      <c r="B422" s="173"/>
      <c r="D422" s="166" t="s">
        <v>165</v>
      </c>
      <c r="E422" s="174" t="s">
        <v>1</v>
      </c>
      <c r="F422" s="175" t="s">
        <v>605</v>
      </c>
      <c r="H422" s="176">
        <v>12.404999999999999</v>
      </c>
      <c r="I422" s="177"/>
      <c r="L422" s="173"/>
      <c r="M422" s="178"/>
      <c r="N422" s="179"/>
      <c r="O422" s="179"/>
      <c r="P422" s="179"/>
      <c r="Q422" s="179"/>
      <c r="R422" s="179"/>
      <c r="S422" s="179"/>
      <c r="T422" s="180"/>
      <c r="AT422" s="174" t="s">
        <v>165</v>
      </c>
      <c r="AU422" s="174" t="s">
        <v>85</v>
      </c>
      <c r="AV422" s="13" t="s">
        <v>85</v>
      </c>
      <c r="AW422" s="13" t="s">
        <v>30</v>
      </c>
      <c r="AX422" s="13" t="s">
        <v>81</v>
      </c>
      <c r="AY422" s="174" t="s">
        <v>153</v>
      </c>
    </row>
    <row r="423" spans="2:65" s="1" customFormat="1" ht="16.5" customHeight="1">
      <c r="B423" s="151"/>
      <c r="C423" s="152" t="s">
        <v>606</v>
      </c>
      <c r="D423" s="152" t="s">
        <v>155</v>
      </c>
      <c r="E423" s="153" t="s">
        <v>607</v>
      </c>
      <c r="F423" s="154" t="s">
        <v>608</v>
      </c>
      <c r="G423" s="155" t="s">
        <v>158</v>
      </c>
      <c r="H423" s="156">
        <v>254.36500000000001</v>
      </c>
      <c r="I423" s="157"/>
      <c r="J423" s="156">
        <f>ROUND(I423*H423,3)</f>
        <v>0</v>
      </c>
      <c r="K423" s="154" t="s">
        <v>1</v>
      </c>
      <c r="L423" s="32"/>
      <c r="M423" s="158" t="s">
        <v>1</v>
      </c>
      <c r="N423" s="159" t="s">
        <v>42</v>
      </c>
      <c r="O423" s="55"/>
      <c r="P423" s="160">
        <f>O423*H423</f>
        <v>0</v>
      </c>
      <c r="Q423" s="160">
        <v>2.4000000000000001E-4</v>
      </c>
      <c r="R423" s="160">
        <f>Q423*H423</f>
        <v>6.10476E-2</v>
      </c>
      <c r="S423" s="160">
        <v>0</v>
      </c>
      <c r="T423" s="161">
        <f>S423*H423</f>
        <v>0</v>
      </c>
      <c r="AR423" s="162" t="s">
        <v>91</v>
      </c>
      <c r="AT423" s="162" t="s">
        <v>155</v>
      </c>
      <c r="AU423" s="162" t="s">
        <v>85</v>
      </c>
      <c r="AY423" s="17" t="s">
        <v>153</v>
      </c>
      <c r="BE423" s="163">
        <f>IF(N423="základná",J423,0)</f>
        <v>0</v>
      </c>
      <c r="BF423" s="163">
        <f>IF(N423="znížená",J423,0)</f>
        <v>0</v>
      </c>
      <c r="BG423" s="163">
        <f>IF(N423="zákl. prenesená",J423,0)</f>
        <v>0</v>
      </c>
      <c r="BH423" s="163">
        <f>IF(N423="zníž. prenesená",J423,0)</f>
        <v>0</v>
      </c>
      <c r="BI423" s="163">
        <f>IF(N423="nulová",J423,0)</f>
        <v>0</v>
      </c>
      <c r="BJ423" s="17" t="s">
        <v>85</v>
      </c>
      <c r="BK423" s="164">
        <f>ROUND(I423*H423,3)</f>
        <v>0</v>
      </c>
      <c r="BL423" s="17" t="s">
        <v>91</v>
      </c>
      <c r="BM423" s="162" t="s">
        <v>609</v>
      </c>
    </row>
    <row r="424" spans="2:65" s="13" customFormat="1" ht="11.25">
      <c r="B424" s="173"/>
      <c r="D424" s="166" t="s">
        <v>165</v>
      </c>
      <c r="E424" s="174" t="s">
        <v>1</v>
      </c>
      <c r="F424" s="175" t="s">
        <v>610</v>
      </c>
      <c r="H424" s="176">
        <v>254.36500000000001</v>
      </c>
      <c r="I424" s="177"/>
      <c r="L424" s="173"/>
      <c r="M424" s="178"/>
      <c r="N424" s="179"/>
      <c r="O424" s="179"/>
      <c r="P424" s="179"/>
      <c r="Q424" s="179"/>
      <c r="R424" s="179"/>
      <c r="S424" s="179"/>
      <c r="T424" s="180"/>
      <c r="AT424" s="174" t="s">
        <v>165</v>
      </c>
      <c r="AU424" s="174" t="s">
        <v>85</v>
      </c>
      <c r="AV424" s="13" t="s">
        <v>85</v>
      </c>
      <c r="AW424" s="13" t="s">
        <v>30</v>
      </c>
      <c r="AX424" s="13" t="s">
        <v>81</v>
      </c>
      <c r="AY424" s="174" t="s">
        <v>153</v>
      </c>
    </row>
    <row r="425" spans="2:65" s="1" customFormat="1" ht="24" customHeight="1">
      <c r="B425" s="151"/>
      <c r="C425" s="152" t="s">
        <v>611</v>
      </c>
      <c r="D425" s="152" t="s">
        <v>155</v>
      </c>
      <c r="E425" s="153" t="s">
        <v>612</v>
      </c>
      <c r="F425" s="154" t="s">
        <v>613</v>
      </c>
      <c r="G425" s="155" t="s">
        <v>158</v>
      </c>
      <c r="H425" s="156">
        <v>254.36500000000001</v>
      </c>
      <c r="I425" s="157"/>
      <c r="J425" s="156">
        <f>ROUND(I425*H425,3)</f>
        <v>0</v>
      </c>
      <c r="K425" s="154" t="s">
        <v>614</v>
      </c>
      <c r="L425" s="32"/>
      <c r="M425" s="158" t="s">
        <v>1</v>
      </c>
      <c r="N425" s="159" t="s">
        <v>42</v>
      </c>
      <c r="O425" s="55"/>
      <c r="P425" s="160">
        <f>O425*H425</f>
        <v>0</v>
      </c>
      <c r="Q425" s="160">
        <v>5.7600000000000004E-3</v>
      </c>
      <c r="R425" s="160">
        <f>Q425*H425</f>
        <v>1.4651424000000002</v>
      </c>
      <c r="S425" s="160">
        <v>0</v>
      </c>
      <c r="T425" s="161">
        <f>S425*H425</f>
        <v>0</v>
      </c>
      <c r="AR425" s="162" t="s">
        <v>91</v>
      </c>
      <c r="AT425" s="162" t="s">
        <v>155</v>
      </c>
      <c r="AU425" s="162" t="s">
        <v>85</v>
      </c>
      <c r="AY425" s="17" t="s">
        <v>153</v>
      </c>
      <c r="BE425" s="163">
        <f>IF(N425="základná",J425,0)</f>
        <v>0</v>
      </c>
      <c r="BF425" s="163">
        <f>IF(N425="znížená",J425,0)</f>
        <v>0</v>
      </c>
      <c r="BG425" s="163">
        <f>IF(N425="zákl. prenesená",J425,0)</f>
        <v>0</v>
      </c>
      <c r="BH425" s="163">
        <f>IF(N425="zníž. prenesená",J425,0)</f>
        <v>0</v>
      </c>
      <c r="BI425" s="163">
        <f>IF(N425="nulová",J425,0)</f>
        <v>0</v>
      </c>
      <c r="BJ425" s="17" t="s">
        <v>85</v>
      </c>
      <c r="BK425" s="164">
        <f>ROUND(I425*H425,3)</f>
        <v>0</v>
      </c>
      <c r="BL425" s="17" t="s">
        <v>91</v>
      </c>
      <c r="BM425" s="162" t="s">
        <v>615</v>
      </c>
    </row>
    <row r="426" spans="2:65" s="1" customFormat="1" ht="24" customHeight="1">
      <c r="B426" s="151"/>
      <c r="C426" s="152" t="s">
        <v>616</v>
      </c>
      <c r="D426" s="152" t="s">
        <v>155</v>
      </c>
      <c r="E426" s="153" t="s">
        <v>617</v>
      </c>
      <c r="F426" s="154" t="s">
        <v>618</v>
      </c>
      <c r="G426" s="155" t="s">
        <v>158</v>
      </c>
      <c r="H426" s="156">
        <v>39.317</v>
      </c>
      <c r="I426" s="157"/>
      <c r="J426" s="156">
        <f>ROUND(I426*H426,3)</f>
        <v>0</v>
      </c>
      <c r="K426" s="154" t="s">
        <v>163</v>
      </c>
      <c r="L426" s="32"/>
      <c r="M426" s="158" t="s">
        <v>1</v>
      </c>
      <c r="N426" s="159" t="s">
        <v>42</v>
      </c>
      <c r="O426" s="55"/>
      <c r="P426" s="160">
        <f>O426*H426</f>
        <v>0</v>
      </c>
      <c r="Q426" s="160">
        <v>2.759E-2</v>
      </c>
      <c r="R426" s="160">
        <f>Q426*H426</f>
        <v>1.0847560300000001</v>
      </c>
      <c r="S426" s="160">
        <v>0</v>
      </c>
      <c r="T426" s="161">
        <f>S426*H426</f>
        <v>0</v>
      </c>
      <c r="AR426" s="162" t="s">
        <v>91</v>
      </c>
      <c r="AT426" s="162" t="s">
        <v>155</v>
      </c>
      <c r="AU426" s="162" t="s">
        <v>85</v>
      </c>
      <c r="AY426" s="17" t="s">
        <v>153</v>
      </c>
      <c r="BE426" s="163">
        <f>IF(N426="základná",J426,0)</f>
        <v>0</v>
      </c>
      <c r="BF426" s="163">
        <f>IF(N426="znížená",J426,0)</f>
        <v>0</v>
      </c>
      <c r="BG426" s="163">
        <f>IF(N426="zákl. prenesená",J426,0)</f>
        <v>0</v>
      </c>
      <c r="BH426" s="163">
        <f>IF(N426="zníž. prenesená",J426,0)</f>
        <v>0</v>
      </c>
      <c r="BI426" s="163">
        <f>IF(N426="nulová",J426,0)</f>
        <v>0</v>
      </c>
      <c r="BJ426" s="17" t="s">
        <v>85</v>
      </c>
      <c r="BK426" s="164">
        <f>ROUND(I426*H426,3)</f>
        <v>0</v>
      </c>
      <c r="BL426" s="17" t="s">
        <v>91</v>
      </c>
      <c r="BM426" s="162" t="s">
        <v>619</v>
      </c>
    </row>
    <row r="427" spans="2:65" s="12" customFormat="1" ht="11.25">
      <c r="B427" s="165"/>
      <c r="D427" s="166" t="s">
        <v>165</v>
      </c>
      <c r="E427" s="167" t="s">
        <v>1</v>
      </c>
      <c r="F427" s="168" t="s">
        <v>620</v>
      </c>
      <c r="H427" s="167" t="s">
        <v>1</v>
      </c>
      <c r="I427" s="169"/>
      <c r="L427" s="165"/>
      <c r="M427" s="170"/>
      <c r="N427" s="171"/>
      <c r="O427" s="171"/>
      <c r="P427" s="171"/>
      <c r="Q427" s="171"/>
      <c r="R427" s="171"/>
      <c r="S427" s="171"/>
      <c r="T427" s="172"/>
      <c r="AT427" s="167" t="s">
        <v>165</v>
      </c>
      <c r="AU427" s="167" t="s">
        <v>85</v>
      </c>
      <c r="AV427" s="12" t="s">
        <v>81</v>
      </c>
      <c r="AW427" s="12" t="s">
        <v>30</v>
      </c>
      <c r="AX427" s="12" t="s">
        <v>76</v>
      </c>
      <c r="AY427" s="167" t="s">
        <v>153</v>
      </c>
    </row>
    <row r="428" spans="2:65" s="13" customFormat="1" ht="11.25">
      <c r="B428" s="173"/>
      <c r="D428" s="166" t="s">
        <v>165</v>
      </c>
      <c r="E428" s="174" t="s">
        <v>1</v>
      </c>
      <c r="F428" s="175" t="s">
        <v>621</v>
      </c>
      <c r="H428" s="176">
        <v>64.548000000000002</v>
      </c>
      <c r="I428" s="177"/>
      <c r="L428" s="173"/>
      <c r="M428" s="178"/>
      <c r="N428" s="179"/>
      <c r="O428" s="179"/>
      <c r="P428" s="179"/>
      <c r="Q428" s="179"/>
      <c r="R428" s="179"/>
      <c r="S428" s="179"/>
      <c r="T428" s="180"/>
      <c r="AT428" s="174" t="s">
        <v>165</v>
      </c>
      <c r="AU428" s="174" t="s">
        <v>85</v>
      </c>
      <c r="AV428" s="13" t="s">
        <v>85</v>
      </c>
      <c r="AW428" s="13" t="s">
        <v>30</v>
      </c>
      <c r="AX428" s="13" t="s">
        <v>76</v>
      </c>
      <c r="AY428" s="174" t="s">
        <v>153</v>
      </c>
    </row>
    <row r="429" spans="2:65" s="13" customFormat="1" ht="11.25">
      <c r="B429" s="173"/>
      <c r="D429" s="166" t="s">
        <v>165</v>
      </c>
      <c r="E429" s="174" t="s">
        <v>1</v>
      </c>
      <c r="F429" s="175" t="s">
        <v>622</v>
      </c>
      <c r="H429" s="176">
        <v>-3.7610000000000001</v>
      </c>
      <c r="I429" s="177"/>
      <c r="L429" s="173"/>
      <c r="M429" s="178"/>
      <c r="N429" s="179"/>
      <c r="O429" s="179"/>
      <c r="P429" s="179"/>
      <c r="Q429" s="179"/>
      <c r="R429" s="179"/>
      <c r="S429" s="179"/>
      <c r="T429" s="180"/>
      <c r="AT429" s="174" t="s">
        <v>165</v>
      </c>
      <c r="AU429" s="174" t="s">
        <v>85</v>
      </c>
      <c r="AV429" s="13" t="s">
        <v>85</v>
      </c>
      <c r="AW429" s="13" t="s">
        <v>30</v>
      </c>
      <c r="AX429" s="13" t="s">
        <v>76</v>
      </c>
      <c r="AY429" s="174" t="s">
        <v>153</v>
      </c>
    </row>
    <row r="430" spans="2:65" s="13" customFormat="1" ht="11.25">
      <c r="B430" s="173"/>
      <c r="D430" s="166" t="s">
        <v>165</v>
      </c>
      <c r="E430" s="174" t="s">
        <v>1</v>
      </c>
      <c r="F430" s="175" t="s">
        <v>623</v>
      </c>
      <c r="H430" s="176">
        <v>-7.3760000000000003</v>
      </c>
      <c r="I430" s="177"/>
      <c r="L430" s="173"/>
      <c r="M430" s="178"/>
      <c r="N430" s="179"/>
      <c r="O430" s="179"/>
      <c r="P430" s="179"/>
      <c r="Q430" s="179"/>
      <c r="R430" s="179"/>
      <c r="S430" s="179"/>
      <c r="T430" s="180"/>
      <c r="AT430" s="174" t="s">
        <v>165</v>
      </c>
      <c r="AU430" s="174" t="s">
        <v>85</v>
      </c>
      <c r="AV430" s="13" t="s">
        <v>85</v>
      </c>
      <c r="AW430" s="13" t="s">
        <v>30</v>
      </c>
      <c r="AX430" s="13" t="s">
        <v>76</v>
      </c>
      <c r="AY430" s="174" t="s">
        <v>153</v>
      </c>
    </row>
    <row r="431" spans="2:65" s="13" customFormat="1" ht="11.25">
      <c r="B431" s="173"/>
      <c r="D431" s="166" t="s">
        <v>165</v>
      </c>
      <c r="E431" s="174" t="s">
        <v>1</v>
      </c>
      <c r="F431" s="175" t="s">
        <v>624</v>
      </c>
      <c r="H431" s="176">
        <v>-7.1360000000000001</v>
      </c>
      <c r="I431" s="177"/>
      <c r="L431" s="173"/>
      <c r="M431" s="178"/>
      <c r="N431" s="179"/>
      <c r="O431" s="179"/>
      <c r="P431" s="179"/>
      <c r="Q431" s="179"/>
      <c r="R431" s="179"/>
      <c r="S431" s="179"/>
      <c r="T431" s="180"/>
      <c r="AT431" s="174" t="s">
        <v>165</v>
      </c>
      <c r="AU431" s="174" t="s">
        <v>85</v>
      </c>
      <c r="AV431" s="13" t="s">
        <v>85</v>
      </c>
      <c r="AW431" s="13" t="s">
        <v>30</v>
      </c>
      <c r="AX431" s="13" t="s">
        <v>76</v>
      </c>
      <c r="AY431" s="174" t="s">
        <v>153</v>
      </c>
    </row>
    <row r="432" spans="2:65" s="13" customFormat="1" ht="11.25">
      <c r="B432" s="173"/>
      <c r="D432" s="166" t="s">
        <v>165</v>
      </c>
      <c r="E432" s="174" t="s">
        <v>1</v>
      </c>
      <c r="F432" s="175" t="s">
        <v>625</v>
      </c>
      <c r="H432" s="176">
        <v>-6.9580000000000002</v>
      </c>
      <c r="I432" s="177"/>
      <c r="L432" s="173"/>
      <c r="M432" s="178"/>
      <c r="N432" s="179"/>
      <c r="O432" s="179"/>
      <c r="P432" s="179"/>
      <c r="Q432" s="179"/>
      <c r="R432" s="179"/>
      <c r="S432" s="179"/>
      <c r="T432" s="180"/>
      <c r="AT432" s="174" t="s">
        <v>165</v>
      </c>
      <c r="AU432" s="174" t="s">
        <v>85</v>
      </c>
      <c r="AV432" s="13" t="s">
        <v>85</v>
      </c>
      <c r="AW432" s="13" t="s">
        <v>30</v>
      </c>
      <c r="AX432" s="13" t="s">
        <v>76</v>
      </c>
      <c r="AY432" s="174" t="s">
        <v>153</v>
      </c>
    </row>
    <row r="433" spans="2:65" s="14" customFormat="1" ht="11.25">
      <c r="B433" s="190"/>
      <c r="D433" s="166" t="s">
        <v>165</v>
      </c>
      <c r="E433" s="191" t="s">
        <v>1</v>
      </c>
      <c r="F433" s="192" t="s">
        <v>264</v>
      </c>
      <c r="H433" s="193">
        <v>39.317</v>
      </c>
      <c r="I433" s="194"/>
      <c r="L433" s="190"/>
      <c r="M433" s="195"/>
      <c r="N433" s="196"/>
      <c r="O433" s="196"/>
      <c r="P433" s="196"/>
      <c r="Q433" s="196"/>
      <c r="R433" s="196"/>
      <c r="S433" s="196"/>
      <c r="T433" s="197"/>
      <c r="AT433" s="191" t="s">
        <v>165</v>
      </c>
      <c r="AU433" s="191" t="s">
        <v>85</v>
      </c>
      <c r="AV433" s="14" t="s">
        <v>91</v>
      </c>
      <c r="AW433" s="14" t="s">
        <v>30</v>
      </c>
      <c r="AX433" s="14" t="s">
        <v>81</v>
      </c>
      <c r="AY433" s="191" t="s">
        <v>153</v>
      </c>
    </row>
    <row r="434" spans="2:65" s="1" customFormat="1" ht="24" customHeight="1">
      <c r="B434" s="151"/>
      <c r="C434" s="152" t="s">
        <v>626</v>
      </c>
      <c r="D434" s="152" t="s">
        <v>155</v>
      </c>
      <c r="E434" s="153" t="s">
        <v>627</v>
      </c>
      <c r="F434" s="154" t="s">
        <v>628</v>
      </c>
      <c r="G434" s="155" t="s">
        <v>158</v>
      </c>
      <c r="H434" s="156">
        <v>190.44</v>
      </c>
      <c r="I434" s="157"/>
      <c r="J434" s="156">
        <f>ROUND(I434*H434,3)</f>
        <v>0</v>
      </c>
      <c r="K434" s="154" t="s">
        <v>163</v>
      </c>
      <c r="L434" s="32"/>
      <c r="M434" s="158" t="s">
        <v>1</v>
      </c>
      <c r="N434" s="159" t="s">
        <v>42</v>
      </c>
      <c r="O434" s="55"/>
      <c r="P434" s="160">
        <f>O434*H434</f>
        <v>0</v>
      </c>
      <c r="Q434" s="160">
        <v>3.363E-2</v>
      </c>
      <c r="R434" s="160">
        <f>Q434*H434</f>
        <v>6.4044971999999998</v>
      </c>
      <c r="S434" s="160">
        <v>0</v>
      </c>
      <c r="T434" s="161">
        <f>S434*H434</f>
        <v>0</v>
      </c>
      <c r="AR434" s="162" t="s">
        <v>91</v>
      </c>
      <c r="AT434" s="162" t="s">
        <v>155</v>
      </c>
      <c r="AU434" s="162" t="s">
        <v>85</v>
      </c>
      <c r="AY434" s="17" t="s">
        <v>153</v>
      </c>
      <c r="BE434" s="163">
        <f>IF(N434="základná",J434,0)</f>
        <v>0</v>
      </c>
      <c r="BF434" s="163">
        <f>IF(N434="znížená",J434,0)</f>
        <v>0</v>
      </c>
      <c r="BG434" s="163">
        <f>IF(N434="zákl. prenesená",J434,0)</f>
        <v>0</v>
      </c>
      <c r="BH434" s="163">
        <f>IF(N434="zníž. prenesená",J434,0)</f>
        <v>0</v>
      </c>
      <c r="BI434" s="163">
        <f>IF(N434="nulová",J434,0)</f>
        <v>0</v>
      </c>
      <c r="BJ434" s="17" t="s">
        <v>85</v>
      </c>
      <c r="BK434" s="164">
        <f>ROUND(I434*H434,3)</f>
        <v>0</v>
      </c>
      <c r="BL434" s="17" t="s">
        <v>91</v>
      </c>
      <c r="BM434" s="162" t="s">
        <v>629</v>
      </c>
    </row>
    <row r="435" spans="2:65" s="12" customFormat="1" ht="11.25">
      <c r="B435" s="165"/>
      <c r="D435" s="166" t="s">
        <v>165</v>
      </c>
      <c r="E435" s="167" t="s">
        <v>1</v>
      </c>
      <c r="F435" s="168" t="s">
        <v>620</v>
      </c>
      <c r="H435" s="167" t="s">
        <v>1</v>
      </c>
      <c r="I435" s="169"/>
      <c r="L435" s="165"/>
      <c r="M435" s="170"/>
      <c r="N435" s="171"/>
      <c r="O435" s="171"/>
      <c r="P435" s="171"/>
      <c r="Q435" s="171"/>
      <c r="R435" s="171"/>
      <c r="S435" s="171"/>
      <c r="T435" s="172"/>
      <c r="AT435" s="167" t="s">
        <v>165</v>
      </c>
      <c r="AU435" s="167" t="s">
        <v>85</v>
      </c>
      <c r="AV435" s="12" t="s">
        <v>81</v>
      </c>
      <c r="AW435" s="12" t="s">
        <v>30</v>
      </c>
      <c r="AX435" s="12" t="s">
        <v>76</v>
      </c>
      <c r="AY435" s="167" t="s">
        <v>153</v>
      </c>
    </row>
    <row r="436" spans="2:65" s="13" customFormat="1" ht="11.25">
      <c r="B436" s="173"/>
      <c r="D436" s="166" t="s">
        <v>165</v>
      </c>
      <c r="E436" s="174" t="s">
        <v>1</v>
      </c>
      <c r="F436" s="175" t="s">
        <v>630</v>
      </c>
      <c r="H436" s="176">
        <v>48.76</v>
      </c>
      <c r="I436" s="177"/>
      <c r="L436" s="173"/>
      <c r="M436" s="178"/>
      <c r="N436" s="179"/>
      <c r="O436" s="179"/>
      <c r="P436" s="179"/>
      <c r="Q436" s="179"/>
      <c r="R436" s="179"/>
      <c r="S436" s="179"/>
      <c r="T436" s="180"/>
      <c r="AT436" s="174" t="s">
        <v>165</v>
      </c>
      <c r="AU436" s="174" t="s">
        <v>85</v>
      </c>
      <c r="AV436" s="13" t="s">
        <v>85</v>
      </c>
      <c r="AW436" s="13" t="s">
        <v>30</v>
      </c>
      <c r="AX436" s="13" t="s">
        <v>76</v>
      </c>
      <c r="AY436" s="174" t="s">
        <v>153</v>
      </c>
    </row>
    <row r="437" spans="2:65" s="12" customFormat="1" ht="11.25">
      <c r="B437" s="165"/>
      <c r="D437" s="166" t="s">
        <v>165</v>
      </c>
      <c r="E437" s="167" t="s">
        <v>1</v>
      </c>
      <c r="F437" s="168" t="s">
        <v>631</v>
      </c>
      <c r="H437" s="167" t="s">
        <v>1</v>
      </c>
      <c r="I437" s="169"/>
      <c r="L437" s="165"/>
      <c r="M437" s="170"/>
      <c r="N437" s="171"/>
      <c r="O437" s="171"/>
      <c r="P437" s="171"/>
      <c r="Q437" s="171"/>
      <c r="R437" s="171"/>
      <c r="S437" s="171"/>
      <c r="T437" s="172"/>
      <c r="AT437" s="167" t="s">
        <v>165</v>
      </c>
      <c r="AU437" s="167" t="s">
        <v>85</v>
      </c>
      <c r="AV437" s="12" t="s">
        <v>81</v>
      </c>
      <c r="AW437" s="12" t="s">
        <v>30</v>
      </c>
      <c r="AX437" s="12" t="s">
        <v>76</v>
      </c>
      <c r="AY437" s="167" t="s">
        <v>153</v>
      </c>
    </row>
    <row r="438" spans="2:65" s="13" customFormat="1" ht="11.25">
      <c r="B438" s="173"/>
      <c r="D438" s="166" t="s">
        <v>165</v>
      </c>
      <c r="E438" s="174" t="s">
        <v>1</v>
      </c>
      <c r="F438" s="175" t="s">
        <v>632</v>
      </c>
      <c r="H438" s="176">
        <v>-2.99</v>
      </c>
      <c r="I438" s="177"/>
      <c r="L438" s="173"/>
      <c r="M438" s="178"/>
      <c r="N438" s="179"/>
      <c r="O438" s="179"/>
      <c r="P438" s="179"/>
      <c r="Q438" s="179"/>
      <c r="R438" s="179"/>
      <c r="S438" s="179"/>
      <c r="T438" s="180"/>
      <c r="AT438" s="174" t="s">
        <v>165</v>
      </c>
      <c r="AU438" s="174" t="s">
        <v>85</v>
      </c>
      <c r="AV438" s="13" t="s">
        <v>85</v>
      </c>
      <c r="AW438" s="13" t="s">
        <v>30</v>
      </c>
      <c r="AX438" s="13" t="s">
        <v>76</v>
      </c>
      <c r="AY438" s="174" t="s">
        <v>153</v>
      </c>
    </row>
    <row r="439" spans="2:65" s="15" customFormat="1" ht="11.25">
      <c r="B439" s="198"/>
      <c r="D439" s="166" t="s">
        <v>165</v>
      </c>
      <c r="E439" s="199" t="s">
        <v>1</v>
      </c>
      <c r="F439" s="200" t="s">
        <v>633</v>
      </c>
      <c r="H439" s="201">
        <v>45.77</v>
      </c>
      <c r="I439" s="202"/>
      <c r="L439" s="198"/>
      <c r="M439" s="203"/>
      <c r="N439" s="204"/>
      <c r="O439" s="204"/>
      <c r="P439" s="204"/>
      <c r="Q439" s="204"/>
      <c r="R439" s="204"/>
      <c r="S439" s="204"/>
      <c r="T439" s="205"/>
      <c r="AT439" s="199" t="s">
        <v>165</v>
      </c>
      <c r="AU439" s="199" t="s">
        <v>85</v>
      </c>
      <c r="AV439" s="15" t="s">
        <v>88</v>
      </c>
      <c r="AW439" s="15" t="s">
        <v>30</v>
      </c>
      <c r="AX439" s="15" t="s">
        <v>76</v>
      </c>
      <c r="AY439" s="199" t="s">
        <v>153</v>
      </c>
    </row>
    <row r="440" spans="2:65" s="12" customFormat="1" ht="11.25">
      <c r="B440" s="165"/>
      <c r="D440" s="166" t="s">
        <v>165</v>
      </c>
      <c r="E440" s="167" t="s">
        <v>1</v>
      </c>
      <c r="F440" s="168" t="s">
        <v>634</v>
      </c>
      <c r="H440" s="167" t="s">
        <v>1</v>
      </c>
      <c r="I440" s="169"/>
      <c r="L440" s="165"/>
      <c r="M440" s="170"/>
      <c r="N440" s="171"/>
      <c r="O440" s="171"/>
      <c r="P440" s="171"/>
      <c r="Q440" s="171"/>
      <c r="R440" s="171"/>
      <c r="S440" s="171"/>
      <c r="T440" s="172"/>
      <c r="AT440" s="167" t="s">
        <v>165</v>
      </c>
      <c r="AU440" s="167" t="s">
        <v>85</v>
      </c>
      <c r="AV440" s="12" t="s">
        <v>81</v>
      </c>
      <c r="AW440" s="12" t="s">
        <v>30</v>
      </c>
      <c r="AX440" s="12" t="s">
        <v>76</v>
      </c>
      <c r="AY440" s="167" t="s">
        <v>153</v>
      </c>
    </row>
    <row r="441" spans="2:65" s="13" customFormat="1" ht="11.25">
      <c r="B441" s="173"/>
      <c r="D441" s="166" t="s">
        <v>165</v>
      </c>
      <c r="E441" s="174" t="s">
        <v>1</v>
      </c>
      <c r="F441" s="175" t="s">
        <v>635</v>
      </c>
      <c r="H441" s="176">
        <v>84.41</v>
      </c>
      <c r="I441" s="177"/>
      <c r="L441" s="173"/>
      <c r="M441" s="178"/>
      <c r="N441" s="179"/>
      <c r="O441" s="179"/>
      <c r="P441" s="179"/>
      <c r="Q441" s="179"/>
      <c r="R441" s="179"/>
      <c r="S441" s="179"/>
      <c r="T441" s="180"/>
      <c r="AT441" s="174" t="s">
        <v>165</v>
      </c>
      <c r="AU441" s="174" t="s">
        <v>85</v>
      </c>
      <c r="AV441" s="13" t="s">
        <v>85</v>
      </c>
      <c r="AW441" s="13" t="s">
        <v>30</v>
      </c>
      <c r="AX441" s="13" t="s">
        <v>76</v>
      </c>
      <c r="AY441" s="174" t="s">
        <v>153</v>
      </c>
    </row>
    <row r="442" spans="2:65" s="13" customFormat="1" ht="11.25">
      <c r="B442" s="173"/>
      <c r="D442" s="166" t="s">
        <v>165</v>
      </c>
      <c r="E442" s="174" t="s">
        <v>1</v>
      </c>
      <c r="F442" s="175" t="s">
        <v>636</v>
      </c>
      <c r="H442" s="176">
        <v>-5.2539999999999996</v>
      </c>
      <c r="I442" s="177"/>
      <c r="L442" s="173"/>
      <c r="M442" s="178"/>
      <c r="N442" s="179"/>
      <c r="O442" s="179"/>
      <c r="P442" s="179"/>
      <c r="Q442" s="179"/>
      <c r="R442" s="179"/>
      <c r="S442" s="179"/>
      <c r="T442" s="180"/>
      <c r="AT442" s="174" t="s">
        <v>165</v>
      </c>
      <c r="AU442" s="174" t="s">
        <v>85</v>
      </c>
      <c r="AV442" s="13" t="s">
        <v>85</v>
      </c>
      <c r="AW442" s="13" t="s">
        <v>30</v>
      </c>
      <c r="AX442" s="13" t="s">
        <v>76</v>
      </c>
      <c r="AY442" s="174" t="s">
        <v>153</v>
      </c>
    </row>
    <row r="443" spans="2:65" s="13" customFormat="1" ht="11.25">
      <c r="B443" s="173"/>
      <c r="D443" s="166" t="s">
        <v>165</v>
      </c>
      <c r="E443" s="174" t="s">
        <v>1</v>
      </c>
      <c r="F443" s="175" t="s">
        <v>539</v>
      </c>
      <c r="H443" s="176">
        <v>-2.91</v>
      </c>
      <c r="I443" s="177"/>
      <c r="L443" s="173"/>
      <c r="M443" s="178"/>
      <c r="N443" s="179"/>
      <c r="O443" s="179"/>
      <c r="P443" s="179"/>
      <c r="Q443" s="179"/>
      <c r="R443" s="179"/>
      <c r="S443" s="179"/>
      <c r="T443" s="180"/>
      <c r="AT443" s="174" t="s">
        <v>165</v>
      </c>
      <c r="AU443" s="174" t="s">
        <v>85</v>
      </c>
      <c r="AV443" s="13" t="s">
        <v>85</v>
      </c>
      <c r="AW443" s="13" t="s">
        <v>30</v>
      </c>
      <c r="AX443" s="13" t="s">
        <v>76</v>
      </c>
      <c r="AY443" s="174" t="s">
        <v>153</v>
      </c>
    </row>
    <row r="444" spans="2:65" s="13" customFormat="1" ht="11.25">
      <c r="B444" s="173"/>
      <c r="D444" s="166" t="s">
        <v>165</v>
      </c>
      <c r="E444" s="174" t="s">
        <v>1</v>
      </c>
      <c r="F444" s="175" t="s">
        <v>637</v>
      </c>
      <c r="H444" s="176">
        <v>-1.4550000000000001</v>
      </c>
      <c r="I444" s="177"/>
      <c r="L444" s="173"/>
      <c r="M444" s="178"/>
      <c r="N444" s="179"/>
      <c r="O444" s="179"/>
      <c r="P444" s="179"/>
      <c r="Q444" s="179"/>
      <c r="R444" s="179"/>
      <c r="S444" s="179"/>
      <c r="T444" s="180"/>
      <c r="AT444" s="174" t="s">
        <v>165</v>
      </c>
      <c r="AU444" s="174" t="s">
        <v>85</v>
      </c>
      <c r="AV444" s="13" t="s">
        <v>85</v>
      </c>
      <c r="AW444" s="13" t="s">
        <v>30</v>
      </c>
      <c r="AX444" s="13" t="s">
        <v>76</v>
      </c>
      <c r="AY444" s="174" t="s">
        <v>153</v>
      </c>
    </row>
    <row r="445" spans="2:65" s="15" customFormat="1" ht="11.25">
      <c r="B445" s="198"/>
      <c r="D445" s="166" t="s">
        <v>165</v>
      </c>
      <c r="E445" s="199" t="s">
        <v>1</v>
      </c>
      <c r="F445" s="200" t="s">
        <v>633</v>
      </c>
      <c r="H445" s="201">
        <v>74.790999999999997</v>
      </c>
      <c r="I445" s="202"/>
      <c r="L445" s="198"/>
      <c r="M445" s="203"/>
      <c r="N445" s="204"/>
      <c r="O445" s="204"/>
      <c r="P445" s="204"/>
      <c r="Q445" s="204"/>
      <c r="R445" s="204"/>
      <c r="S445" s="204"/>
      <c r="T445" s="205"/>
      <c r="AT445" s="199" t="s">
        <v>165</v>
      </c>
      <c r="AU445" s="199" t="s">
        <v>85</v>
      </c>
      <c r="AV445" s="15" t="s">
        <v>88</v>
      </c>
      <c r="AW445" s="15" t="s">
        <v>30</v>
      </c>
      <c r="AX445" s="15" t="s">
        <v>76</v>
      </c>
      <c r="AY445" s="199" t="s">
        <v>153</v>
      </c>
    </row>
    <row r="446" spans="2:65" s="12" customFormat="1" ht="11.25">
      <c r="B446" s="165"/>
      <c r="D446" s="166" t="s">
        <v>165</v>
      </c>
      <c r="E446" s="167" t="s">
        <v>1</v>
      </c>
      <c r="F446" s="168" t="s">
        <v>638</v>
      </c>
      <c r="H446" s="167" t="s">
        <v>1</v>
      </c>
      <c r="I446" s="169"/>
      <c r="L446" s="165"/>
      <c r="M446" s="170"/>
      <c r="N446" s="171"/>
      <c r="O446" s="171"/>
      <c r="P446" s="171"/>
      <c r="Q446" s="171"/>
      <c r="R446" s="171"/>
      <c r="S446" s="171"/>
      <c r="T446" s="172"/>
      <c r="AT446" s="167" t="s">
        <v>165</v>
      </c>
      <c r="AU446" s="167" t="s">
        <v>85</v>
      </c>
      <c r="AV446" s="12" t="s">
        <v>81</v>
      </c>
      <c r="AW446" s="12" t="s">
        <v>30</v>
      </c>
      <c r="AX446" s="12" t="s">
        <v>76</v>
      </c>
      <c r="AY446" s="167" t="s">
        <v>153</v>
      </c>
    </row>
    <row r="447" spans="2:65" s="13" customFormat="1" ht="11.25">
      <c r="B447" s="173"/>
      <c r="D447" s="166" t="s">
        <v>165</v>
      </c>
      <c r="E447" s="174" t="s">
        <v>1</v>
      </c>
      <c r="F447" s="175" t="s">
        <v>639</v>
      </c>
      <c r="H447" s="176">
        <v>36.11</v>
      </c>
      <c r="I447" s="177"/>
      <c r="L447" s="173"/>
      <c r="M447" s="178"/>
      <c r="N447" s="179"/>
      <c r="O447" s="179"/>
      <c r="P447" s="179"/>
      <c r="Q447" s="179"/>
      <c r="R447" s="179"/>
      <c r="S447" s="179"/>
      <c r="T447" s="180"/>
      <c r="AT447" s="174" t="s">
        <v>165</v>
      </c>
      <c r="AU447" s="174" t="s">
        <v>85</v>
      </c>
      <c r="AV447" s="13" t="s">
        <v>85</v>
      </c>
      <c r="AW447" s="13" t="s">
        <v>30</v>
      </c>
      <c r="AX447" s="13" t="s">
        <v>76</v>
      </c>
      <c r="AY447" s="174" t="s">
        <v>153</v>
      </c>
    </row>
    <row r="448" spans="2:65" s="13" customFormat="1" ht="11.25">
      <c r="B448" s="173"/>
      <c r="D448" s="166" t="s">
        <v>165</v>
      </c>
      <c r="E448" s="174" t="s">
        <v>1</v>
      </c>
      <c r="F448" s="175" t="s">
        <v>640</v>
      </c>
      <c r="H448" s="176">
        <v>-2.2120000000000002</v>
      </c>
      <c r="I448" s="177"/>
      <c r="L448" s="173"/>
      <c r="M448" s="178"/>
      <c r="N448" s="179"/>
      <c r="O448" s="179"/>
      <c r="P448" s="179"/>
      <c r="Q448" s="179"/>
      <c r="R448" s="179"/>
      <c r="S448" s="179"/>
      <c r="T448" s="180"/>
      <c r="AT448" s="174" t="s">
        <v>165</v>
      </c>
      <c r="AU448" s="174" t="s">
        <v>85</v>
      </c>
      <c r="AV448" s="13" t="s">
        <v>85</v>
      </c>
      <c r="AW448" s="13" t="s">
        <v>30</v>
      </c>
      <c r="AX448" s="13" t="s">
        <v>76</v>
      </c>
      <c r="AY448" s="174" t="s">
        <v>153</v>
      </c>
    </row>
    <row r="449" spans="2:65" s="13" customFormat="1" ht="11.25">
      <c r="B449" s="173"/>
      <c r="D449" s="166" t="s">
        <v>165</v>
      </c>
      <c r="E449" s="174" t="s">
        <v>1</v>
      </c>
      <c r="F449" s="175" t="s">
        <v>546</v>
      </c>
      <c r="H449" s="176">
        <v>-1.94</v>
      </c>
      <c r="I449" s="177"/>
      <c r="L449" s="173"/>
      <c r="M449" s="178"/>
      <c r="N449" s="179"/>
      <c r="O449" s="179"/>
      <c r="P449" s="179"/>
      <c r="Q449" s="179"/>
      <c r="R449" s="179"/>
      <c r="S449" s="179"/>
      <c r="T449" s="180"/>
      <c r="AT449" s="174" t="s">
        <v>165</v>
      </c>
      <c r="AU449" s="174" t="s">
        <v>85</v>
      </c>
      <c r="AV449" s="13" t="s">
        <v>85</v>
      </c>
      <c r="AW449" s="13" t="s">
        <v>30</v>
      </c>
      <c r="AX449" s="13" t="s">
        <v>76</v>
      </c>
      <c r="AY449" s="174" t="s">
        <v>153</v>
      </c>
    </row>
    <row r="450" spans="2:65" s="15" customFormat="1" ht="11.25">
      <c r="B450" s="198"/>
      <c r="D450" s="166" t="s">
        <v>165</v>
      </c>
      <c r="E450" s="199" t="s">
        <v>1</v>
      </c>
      <c r="F450" s="200" t="s">
        <v>633</v>
      </c>
      <c r="H450" s="201">
        <v>31.957999999999998</v>
      </c>
      <c r="I450" s="202"/>
      <c r="L450" s="198"/>
      <c r="M450" s="203"/>
      <c r="N450" s="204"/>
      <c r="O450" s="204"/>
      <c r="P450" s="204"/>
      <c r="Q450" s="204"/>
      <c r="R450" s="204"/>
      <c r="S450" s="204"/>
      <c r="T450" s="205"/>
      <c r="AT450" s="199" t="s">
        <v>165</v>
      </c>
      <c r="AU450" s="199" t="s">
        <v>85</v>
      </c>
      <c r="AV450" s="15" t="s">
        <v>88</v>
      </c>
      <c r="AW450" s="15" t="s">
        <v>30</v>
      </c>
      <c r="AX450" s="15" t="s">
        <v>76</v>
      </c>
      <c r="AY450" s="199" t="s">
        <v>153</v>
      </c>
    </row>
    <row r="451" spans="2:65" s="12" customFormat="1" ht="11.25">
      <c r="B451" s="165"/>
      <c r="D451" s="166" t="s">
        <v>165</v>
      </c>
      <c r="E451" s="167" t="s">
        <v>1</v>
      </c>
      <c r="F451" s="168" t="s">
        <v>641</v>
      </c>
      <c r="H451" s="167" t="s">
        <v>1</v>
      </c>
      <c r="I451" s="169"/>
      <c r="L451" s="165"/>
      <c r="M451" s="170"/>
      <c r="N451" s="171"/>
      <c r="O451" s="171"/>
      <c r="P451" s="171"/>
      <c r="Q451" s="171"/>
      <c r="R451" s="171"/>
      <c r="S451" s="171"/>
      <c r="T451" s="172"/>
      <c r="AT451" s="167" t="s">
        <v>165</v>
      </c>
      <c r="AU451" s="167" t="s">
        <v>85</v>
      </c>
      <c r="AV451" s="12" t="s">
        <v>81</v>
      </c>
      <c r="AW451" s="12" t="s">
        <v>30</v>
      </c>
      <c r="AX451" s="12" t="s">
        <v>76</v>
      </c>
      <c r="AY451" s="167" t="s">
        <v>153</v>
      </c>
    </row>
    <row r="452" spans="2:65" s="13" customFormat="1" ht="11.25">
      <c r="B452" s="173"/>
      <c r="D452" s="166" t="s">
        <v>165</v>
      </c>
      <c r="E452" s="174" t="s">
        <v>1</v>
      </c>
      <c r="F452" s="175" t="s">
        <v>642</v>
      </c>
      <c r="H452" s="176">
        <v>47.232999999999997</v>
      </c>
      <c r="I452" s="177"/>
      <c r="L452" s="173"/>
      <c r="M452" s="178"/>
      <c r="N452" s="179"/>
      <c r="O452" s="179"/>
      <c r="P452" s="179"/>
      <c r="Q452" s="179"/>
      <c r="R452" s="179"/>
      <c r="S452" s="179"/>
      <c r="T452" s="180"/>
      <c r="AT452" s="174" t="s">
        <v>165</v>
      </c>
      <c r="AU452" s="174" t="s">
        <v>85</v>
      </c>
      <c r="AV452" s="13" t="s">
        <v>85</v>
      </c>
      <c r="AW452" s="13" t="s">
        <v>30</v>
      </c>
      <c r="AX452" s="13" t="s">
        <v>76</v>
      </c>
      <c r="AY452" s="174" t="s">
        <v>153</v>
      </c>
    </row>
    <row r="453" spans="2:65" s="13" customFormat="1" ht="11.25">
      <c r="B453" s="173"/>
      <c r="D453" s="166" t="s">
        <v>165</v>
      </c>
      <c r="E453" s="174" t="s">
        <v>1</v>
      </c>
      <c r="F453" s="175" t="s">
        <v>643</v>
      </c>
      <c r="H453" s="176">
        <v>-9.3119999999999994</v>
      </c>
      <c r="I453" s="177"/>
      <c r="L453" s="173"/>
      <c r="M453" s="178"/>
      <c r="N453" s="179"/>
      <c r="O453" s="179"/>
      <c r="P453" s="179"/>
      <c r="Q453" s="179"/>
      <c r="R453" s="179"/>
      <c r="S453" s="179"/>
      <c r="T453" s="180"/>
      <c r="AT453" s="174" t="s">
        <v>165</v>
      </c>
      <c r="AU453" s="174" t="s">
        <v>85</v>
      </c>
      <c r="AV453" s="13" t="s">
        <v>85</v>
      </c>
      <c r="AW453" s="13" t="s">
        <v>30</v>
      </c>
      <c r="AX453" s="13" t="s">
        <v>76</v>
      </c>
      <c r="AY453" s="174" t="s">
        <v>153</v>
      </c>
    </row>
    <row r="454" spans="2:65" s="15" customFormat="1" ht="11.25">
      <c r="B454" s="198"/>
      <c r="D454" s="166" t="s">
        <v>165</v>
      </c>
      <c r="E454" s="199" t="s">
        <v>1</v>
      </c>
      <c r="F454" s="200" t="s">
        <v>633</v>
      </c>
      <c r="H454" s="201">
        <v>37.920999999999999</v>
      </c>
      <c r="I454" s="202"/>
      <c r="L454" s="198"/>
      <c r="M454" s="203"/>
      <c r="N454" s="204"/>
      <c r="O454" s="204"/>
      <c r="P454" s="204"/>
      <c r="Q454" s="204"/>
      <c r="R454" s="204"/>
      <c r="S454" s="204"/>
      <c r="T454" s="205"/>
      <c r="AT454" s="199" t="s">
        <v>165</v>
      </c>
      <c r="AU454" s="199" t="s">
        <v>85</v>
      </c>
      <c r="AV454" s="15" t="s">
        <v>88</v>
      </c>
      <c r="AW454" s="15" t="s">
        <v>30</v>
      </c>
      <c r="AX454" s="15" t="s">
        <v>76</v>
      </c>
      <c r="AY454" s="199" t="s">
        <v>153</v>
      </c>
    </row>
    <row r="455" spans="2:65" s="14" customFormat="1" ht="11.25">
      <c r="B455" s="190"/>
      <c r="D455" s="166" t="s">
        <v>165</v>
      </c>
      <c r="E455" s="191" t="s">
        <v>1</v>
      </c>
      <c r="F455" s="192" t="s">
        <v>264</v>
      </c>
      <c r="H455" s="193">
        <v>190.44</v>
      </c>
      <c r="I455" s="194"/>
      <c r="L455" s="190"/>
      <c r="M455" s="195"/>
      <c r="N455" s="196"/>
      <c r="O455" s="196"/>
      <c r="P455" s="196"/>
      <c r="Q455" s="196"/>
      <c r="R455" s="196"/>
      <c r="S455" s="196"/>
      <c r="T455" s="197"/>
      <c r="AT455" s="191" t="s">
        <v>165</v>
      </c>
      <c r="AU455" s="191" t="s">
        <v>85</v>
      </c>
      <c r="AV455" s="14" t="s">
        <v>91</v>
      </c>
      <c r="AW455" s="14" t="s">
        <v>30</v>
      </c>
      <c r="AX455" s="14" t="s">
        <v>81</v>
      </c>
      <c r="AY455" s="191" t="s">
        <v>153</v>
      </c>
    </row>
    <row r="456" spans="2:65" s="1" customFormat="1" ht="24" customHeight="1">
      <c r="B456" s="151"/>
      <c r="C456" s="152" t="s">
        <v>644</v>
      </c>
      <c r="D456" s="152" t="s">
        <v>155</v>
      </c>
      <c r="E456" s="153" t="s">
        <v>645</v>
      </c>
      <c r="F456" s="154" t="s">
        <v>646</v>
      </c>
      <c r="G456" s="155" t="s">
        <v>158</v>
      </c>
      <c r="H456" s="156">
        <v>2.99</v>
      </c>
      <c r="I456" s="157"/>
      <c r="J456" s="156">
        <f>ROUND(I456*H456,3)</f>
        <v>0</v>
      </c>
      <c r="K456" s="154" t="s">
        <v>163</v>
      </c>
      <c r="L456" s="32"/>
      <c r="M456" s="158" t="s">
        <v>1</v>
      </c>
      <c r="N456" s="159" t="s">
        <v>42</v>
      </c>
      <c r="O456" s="55"/>
      <c r="P456" s="160">
        <f>O456*H456</f>
        <v>0</v>
      </c>
      <c r="Q456" s="160">
        <v>3.9780000000000003E-2</v>
      </c>
      <c r="R456" s="160">
        <f>Q456*H456</f>
        <v>0.11894220000000001</v>
      </c>
      <c r="S456" s="160">
        <v>0</v>
      </c>
      <c r="T456" s="161">
        <f>S456*H456</f>
        <v>0</v>
      </c>
      <c r="AR456" s="162" t="s">
        <v>91</v>
      </c>
      <c r="AT456" s="162" t="s">
        <v>155</v>
      </c>
      <c r="AU456" s="162" t="s">
        <v>85</v>
      </c>
      <c r="AY456" s="17" t="s">
        <v>153</v>
      </c>
      <c r="BE456" s="163">
        <f>IF(N456="základná",J456,0)</f>
        <v>0</v>
      </c>
      <c r="BF456" s="163">
        <f>IF(N456="znížená",J456,0)</f>
        <v>0</v>
      </c>
      <c r="BG456" s="163">
        <f>IF(N456="zákl. prenesená",J456,0)</f>
        <v>0</v>
      </c>
      <c r="BH456" s="163">
        <f>IF(N456="zníž. prenesená",J456,0)</f>
        <v>0</v>
      </c>
      <c r="BI456" s="163">
        <f>IF(N456="nulová",J456,0)</f>
        <v>0</v>
      </c>
      <c r="BJ456" s="17" t="s">
        <v>85</v>
      </c>
      <c r="BK456" s="164">
        <f>ROUND(I456*H456,3)</f>
        <v>0</v>
      </c>
      <c r="BL456" s="17" t="s">
        <v>91</v>
      </c>
      <c r="BM456" s="162" t="s">
        <v>647</v>
      </c>
    </row>
    <row r="457" spans="2:65" s="12" customFormat="1" ht="11.25">
      <c r="B457" s="165"/>
      <c r="D457" s="166" t="s">
        <v>165</v>
      </c>
      <c r="E457" s="167" t="s">
        <v>1</v>
      </c>
      <c r="F457" s="168" t="s">
        <v>620</v>
      </c>
      <c r="H457" s="167" t="s">
        <v>1</v>
      </c>
      <c r="I457" s="169"/>
      <c r="L457" s="165"/>
      <c r="M457" s="170"/>
      <c r="N457" s="171"/>
      <c r="O457" s="171"/>
      <c r="P457" s="171"/>
      <c r="Q457" s="171"/>
      <c r="R457" s="171"/>
      <c r="S457" s="171"/>
      <c r="T457" s="172"/>
      <c r="AT457" s="167" t="s">
        <v>165</v>
      </c>
      <c r="AU457" s="167" t="s">
        <v>85</v>
      </c>
      <c r="AV457" s="12" t="s">
        <v>81</v>
      </c>
      <c r="AW457" s="12" t="s">
        <v>30</v>
      </c>
      <c r="AX457" s="12" t="s">
        <v>76</v>
      </c>
      <c r="AY457" s="167" t="s">
        <v>153</v>
      </c>
    </row>
    <row r="458" spans="2:65" s="13" customFormat="1" ht="11.25">
      <c r="B458" s="173"/>
      <c r="D458" s="166" t="s">
        <v>165</v>
      </c>
      <c r="E458" s="174" t="s">
        <v>1</v>
      </c>
      <c r="F458" s="175" t="s">
        <v>648</v>
      </c>
      <c r="H458" s="176">
        <v>2.99</v>
      </c>
      <c r="I458" s="177"/>
      <c r="L458" s="173"/>
      <c r="M458" s="178"/>
      <c r="N458" s="179"/>
      <c r="O458" s="179"/>
      <c r="P458" s="179"/>
      <c r="Q458" s="179"/>
      <c r="R458" s="179"/>
      <c r="S458" s="179"/>
      <c r="T458" s="180"/>
      <c r="AT458" s="174" t="s">
        <v>165</v>
      </c>
      <c r="AU458" s="174" t="s">
        <v>85</v>
      </c>
      <c r="AV458" s="13" t="s">
        <v>85</v>
      </c>
      <c r="AW458" s="13" t="s">
        <v>30</v>
      </c>
      <c r="AX458" s="13" t="s">
        <v>81</v>
      </c>
      <c r="AY458" s="174" t="s">
        <v>153</v>
      </c>
    </row>
    <row r="459" spans="2:65" s="1" customFormat="1" ht="24" customHeight="1">
      <c r="B459" s="151"/>
      <c r="C459" s="152" t="s">
        <v>649</v>
      </c>
      <c r="D459" s="152" t="s">
        <v>155</v>
      </c>
      <c r="E459" s="153" t="s">
        <v>650</v>
      </c>
      <c r="F459" s="154" t="s">
        <v>651</v>
      </c>
      <c r="G459" s="155" t="s">
        <v>162</v>
      </c>
      <c r="H459" s="156">
        <v>8.1530000000000005</v>
      </c>
      <c r="I459" s="157"/>
      <c r="J459" s="156">
        <f>ROUND(I459*H459,3)</f>
        <v>0</v>
      </c>
      <c r="K459" s="154" t="s">
        <v>345</v>
      </c>
      <c r="L459" s="32"/>
      <c r="M459" s="158" t="s">
        <v>1</v>
      </c>
      <c r="N459" s="159" t="s">
        <v>42</v>
      </c>
      <c r="O459" s="55"/>
      <c r="P459" s="160">
        <f>O459*H459</f>
        <v>0</v>
      </c>
      <c r="Q459" s="160">
        <v>2.2404799999999998</v>
      </c>
      <c r="R459" s="160">
        <f>Q459*H459</f>
        <v>18.26663344</v>
      </c>
      <c r="S459" s="160">
        <v>0</v>
      </c>
      <c r="T459" s="161">
        <f>S459*H459</f>
        <v>0</v>
      </c>
      <c r="AR459" s="162" t="s">
        <v>91</v>
      </c>
      <c r="AT459" s="162" t="s">
        <v>155</v>
      </c>
      <c r="AU459" s="162" t="s">
        <v>85</v>
      </c>
      <c r="AY459" s="17" t="s">
        <v>153</v>
      </c>
      <c r="BE459" s="163">
        <f>IF(N459="základná",J459,0)</f>
        <v>0</v>
      </c>
      <c r="BF459" s="163">
        <f>IF(N459="znížená",J459,0)</f>
        <v>0</v>
      </c>
      <c r="BG459" s="163">
        <f>IF(N459="zákl. prenesená",J459,0)</f>
        <v>0</v>
      </c>
      <c r="BH459" s="163">
        <f>IF(N459="zníž. prenesená",J459,0)</f>
        <v>0</v>
      </c>
      <c r="BI459" s="163">
        <f>IF(N459="nulová",J459,0)</f>
        <v>0</v>
      </c>
      <c r="BJ459" s="17" t="s">
        <v>85</v>
      </c>
      <c r="BK459" s="164">
        <f>ROUND(I459*H459,3)</f>
        <v>0</v>
      </c>
      <c r="BL459" s="17" t="s">
        <v>91</v>
      </c>
      <c r="BM459" s="162" t="s">
        <v>652</v>
      </c>
    </row>
    <row r="460" spans="2:65" s="12" customFormat="1" ht="11.25">
      <c r="B460" s="165"/>
      <c r="D460" s="166" t="s">
        <v>165</v>
      </c>
      <c r="E460" s="167" t="s">
        <v>1</v>
      </c>
      <c r="F460" s="168" t="s">
        <v>653</v>
      </c>
      <c r="H460" s="167" t="s">
        <v>1</v>
      </c>
      <c r="I460" s="169"/>
      <c r="L460" s="165"/>
      <c r="M460" s="170"/>
      <c r="N460" s="171"/>
      <c r="O460" s="171"/>
      <c r="P460" s="171"/>
      <c r="Q460" s="171"/>
      <c r="R460" s="171"/>
      <c r="S460" s="171"/>
      <c r="T460" s="172"/>
      <c r="AT460" s="167" t="s">
        <v>165</v>
      </c>
      <c r="AU460" s="167" t="s">
        <v>85</v>
      </c>
      <c r="AV460" s="12" t="s">
        <v>81</v>
      </c>
      <c r="AW460" s="12" t="s">
        <v>30</v>
      </c>
      <c r="AX460" s="12" t="s">
        <v>76</v>
      </c>
      <c r="AY460" s="167" t="s">
        <v>153</v>
      </c>
    </row>
    <row r="461" spans="2:65" s="12" customFormat="1" ht="11.25">
      <c r="B461" s="165"/>
      <c r="D461" s="166" t="s">
        <v>165</v>
      </c>
      <c r="E461" s="167" t="s">
        <v>1</v>
      </c>
      <c r="F461" s="168" t="s">
        <v>654</v>
      </c>
      <c r="H461" s="167" t="s">
        <v>1</v>
      </c>
      <c r="I461" s="169"/>
      <c r="L461" s="165"/>
      <c r="M461" s="170"/>
      <c r="N461" s="171"/>
      <c r="O461" s="171"/>
      <c r="P461" s="171"/>
      <c r="Q461" s="171"/>
      <c r="R461" s="171"/>
      <c r="S461" s="171"/>
      <c r="T461" s="172"/>
      <c r="AT461" s="167" t="s">
        <v>165</v>
      </c>
      <c r="AU461" s="167" t="s">
        <v>85</v>
      </c>
      <c r="AV461" s="12" t="s">
        <v>81</v>
      </c>
      <c r="AW461" s="12" t="s">
        <v>30</v>
      </c>
      <c r="AX461" s="12" t="s">
        <v>76</v>
      </c>
      <c r="AY461" s="167" t="s">
        <v>153</v>
      </c>
    </row>
    <row r="462" spans="2:65" s="12" customFormat="1" ht="22.5">
      <c r="B462" s="165"/>
      <c r="D462" s="166" t="s">
        <v>165</v>
      </c>
      <c r="E462" s="167" t="s">
        <v>1</v>
      </c>
      <c r="F462" s="168" t="s">
        <v>655</v>
      </c>
      <c r="H462" s="167" t="s">
        <v>1</v>
      </c>
      <c r="I462" s="169"/>
      <c r="L462" s="165"/>
      <c r="M462" s="170"/>
      <c r="N462" s="171"/>
      <c r="O462" s="171"/>
      <c r="P462" s="171"/>
      <c r="Q462" s="171"/>
      <c r="R462" s="171"/>
      <c r="S462" s="171"/>
      <c r="T462" s="172"/>
      <c r="AT462" s="167" t="s">
        <v>165</v>
      </c>
      <c r="AU462" s="167" t="s">
        <v>85</v>
      </c>
      <c r="AV462" s="12" t="s">
        <v>81</v>
      </c>
      <c r="AW462" s="12" t="s">
        <v>30</v>
      </c>
      <c r="AX462" s="12" t="s">
        <v>76</v>
      </c>
      <c r="AY462" s="167" t="s">
        <v>153</v>
      </c>
    </row>
    <row r="463" spans="2:65" s="12" customFormat="1" ht="11.25">
      <c r="B463" s="165"/>
      <c r="D463" s="166" t="s">
        <v>165</v>
      </c>
      <c r="E463" s="167" t="s">
        <v>1</v>
      </c>
      <c r="F463" s="168" t="s">
        <v>656</v>
      </c>
      <c r="H463" s="167" t="s">
        <v>1</v>
      </c>
      <c r="I463" s="169"/>
      <c r="L463" s="165"/>
      <c r="M463" s="170"/>
      <c r="N463" s="171"/>
      <c r="O463" s="171"/>
      <c r="P463" s="171"/>
      <c r="Q463" s="171"/>
      <c r="R463" s="171"/>
      <c r="S463" s="171"/>
      <c r="T463" s="172"/>
      <c r="AT463" s="167" t="s">
        <v>165</v>
      </c>
      <c r="AU463" s="167" t="s">
        <v>85</v>
      </c>
      <c r="AV463" s="12" t="s">
        <v>81</v>
      </c>
      <c r="AW463" s="12" t="s">
        <v>30</v>
      </c>
      <c r="AX463" s="12" t="s">
        <v>76</v>
      </c>
      <c r="AY463" s="167" t="s">
        <v>153</v>
      </c>
    </row>
    <row r="464" spans="2:65" s="12" customFormat="1" ht="11.25">
      <c r="B464" s="165"/>
      <c r="D464" s="166" t="s">
        <v>165</v>
      </c>
      <c r="E464" s="167" t="s">
        <v>1</v>
      </c>
      <c r="F464" s="168" t="s">
        <v>657</v>
      </c>
      <c r="H464" s="167" t="s">
        <v>1</v>
      </c>
      <c r="I464" s="169"/>
      <c r="L464" s="165"/>
      <c r="M464" s="170"/>
      <c r="N464" s="171"/>
      <c r="O464" s="171"/>
      <c r="P464" s="171"/>
      <c r="Q464" s="171"/>
      <c r="R464" s="171"/>
      <c r="S464" s="171"/>
      <c r="T464" s="172"/>
      <c r="AT464" s="167" t="s">
        <v>165</v>
      </c>
      <c r="AU464" s="167" t="s">
        <v>85</v>
      </c>
      <c r="AV464" s="12" t="s">
        <v>81</v>
      </c>
      <c r="AW464" s="12" t="s">
        <v>30</v>
      </c>
      <c r="AX464" s="12" t="s">
        <v>76</v>
      </c>
      <c r="AY464" s="167" t="s">
        <v>153</v>
      </c>
    </row>
    <row r="465" spans="2:51" s="13" customFormat="1" ht="11.25">
      <c r="B465" s="173"/>
      <c r="D465" s="166" t="s">
        <v>165</v>
      </c>
      <c r="E465" s="174" t="s">
        <v>1</v>
      </c>
      <c r="F465" s="175" t="s">
        <v>658</v>
      </c>
      <c r="H465" s="176">
        <v>3.7709999999999999</v>
      </c>
      <c r="I465" s="177"/>
      <c r="L465" s="173"/>
      <c r="M465" s="178"/>
      <c r="N465" s="179"/>
      <c r="O465" s="179"/>
      <c r="P465" s="179"/>
      <c r="Q465" s="179"/>
      <c r="R465" s="179"/>
      <c r="S465" s="179"/>
      <c r="T465" s="180"/>
      <c r="AT465" s="174" t="s">
        <v>165</v>
      </c>
      <c r="AU465" s="174" t="s">
        <v>85</v>
      </c>
      <c r="AV465" s="13" t="s">
        <v>85</v>
      </c>
      <c r="AW465" s="13" t="s">
        <v>30</v>
      </c>
      <c r="AX465" s="13" t="s">
        <v>76</v>
      </c>
      <c r="AY465" s="174" t="s">
        <v>153</v>
      </c>
    </row>
    <row r="466" spans="2:51" s="13" customFormat="1" ht="11.25">
      <c r="B466" s="173"/>
      <c r="D466" s="166" t="s">
        <v>165</v>
      </c>
      <c r="E466" s="174" t="s">
        <v>1</v>
      </c>
      <c r="F466" s="175" t="s">
        <v>659</v>
      </c>
      <c r="H466" s="176">
        <v>-0.47099999999999997</v>
      </c>
      <c r="I466" s="177"/>
      <c r="L466" s="173"/>
      <c r="M466" s="178"/>
      <c r="N466" s="179"/>
      <c r="O466" s="179"/>
      <c r="P466" s="179"/>
      <c r="Q466" s="179"/>
      <c r="R466" s="179"/>
      <c r="S466" s="179"/>
      <c r="T466" s="180"/>
      <c r="AT466" s="174" t="s">
        <v>165</v>
      </c>
      <c r="AU466" s="174" t="s">
        <v>85</v>
      </c>
      <c r="AV466" s="13" t="s">
        <v>85</v>
      </c>
      <c r="AW466" s="13" t="s">
        <v>30</v>
      </c>
      <c r="AX466" s="13" t="s">
        <v>76</v>
      </c>
      <c r="AY466" s="174" t="s">
        <v>153</v>
      </c>
    </row>
    <row r="467" spans="2:51" s="12" customFormat="1" ht="11.25">
      <c r="B467" s="165"/>
      <c r="D467" s="166" t="s">
        <v>165</v>
      </c>
      <c r="E467" s="167" t="s">
        <v>1</v>
      </c>
      <c r="F467" s="168" t="s">
        <v>660</v>
      </c>
      <c r="H467" s="167" t="s">
        <v>1</v>
      </c>
      <c r="I467" s="169"/>
      <c r="L467" s="165"/>
      <c r="M467" s="170"/>
      <c r="N467" s="171"/>
      <c r="O467" s="171"/>
      <c r="P467" s="171"/>
      <c r="Q467" s="171"/>
      <c r="R467" s="171"/>
      <c r="S467" s="171"/>
      <c r="T467" s="172"/>
      <c r="AT467" s="167" t="s">
        <v>165</v>
      </c>
      <c r="AU467" s="167" t="s">
        <v>85</v>
      </c>
      <c r="AV467" s="12" t="s">
        <v>81</v>
      </c>
      <c r="AW467" s="12" t="s">
        <v>30</v>
      </c>
      <c r="AX467" s="12" t="s">
        <v>76</v>
      </c>
      <c r="AY467" s="167" t="s">
        <v>153</v>
      </c>
    </row>
    <row r="468" spans="2:51" s="13" customFormat="1" ht="11.25">
      <c r="B468" s="173"/>
      <c r="D468" s="166" t="s">
        <v>165</v>
      </c>
      <c r="E468" s="174" t="s">
        <v>1</v>
      </c>
      <c r="F468" s="175" t="s">
        <v>661</v>
      </c>
      <c r="H468" s="176">
        <v>3.75</v>
      </c>
      <c r="I468" s="177"/>
      <c r="L468" s="173"/>
      <c r="M468" s="178"/>
      <c r="N468" s="179"/>
      <c r="O468" s="179"/>
      <c r="P468" s="179"/>
      <c r="Q468" s="179"/>
      <c r="R468" s="179"/>
      <c r="S468" s="179"/>
      <c r="T468" s="180"/>
      <c r="AT468" s="174" t="s">
        <v>165</v>
      </c>
      <c r="AU468" s="174" t="s">
        <v>85</v>
      </c>
      <c r="AV468" s="13" t="s">
        <v>85</v>
      </c>
      <c r="AW468" s="13" t="s">
        <v>30</v>
      </c>
      <c r="AX468" s="13" t="s">
        <v>76</v>
      </c>
      <c r="AY468" s="174" t="s">
        <v>153</v>
      </c>
    </row>
    <row r="469" spans="2:51" s="15" customFormat="1" ht="11.25">
      <c r="B469" s="198"/>
      <c r="D469" s="166" t="s">
        <v>165</v>
      </c>
      <c r="E469" s="199" t="s">
        <v>1</v>
      </c>
      <c r="F469" s="200" t="s">
        <v>633</v>
      </c>
      <c r="H469" s="201">
        <v>7.05</v>
      </c>
      <c r="I469" s="202"/>
      <c r="L469" s="198"/>
      <c r="M469" s="203"/>
      <c r="N469" s="204"/>
      <c r="O469" s="204"/>
      <c r="P469" s="204"/>
      <c r="Q469" s="204"/>
      <c r="R469" s="204"/>
      <c r="S469" s="204"/>
      <c r="T469" s="205"/>
      <c r="AT469" s="199" t="s">
        <v>165</v>
      </c>
      <c r="AU469" s="199" t="s">
        <v>85</v>
      </c>
      <c r="AV469" s="15" t="s">
        <v>88</v>
      </c>
      <c r="AW469" s="15" t="s">
        <v>30</v>
      </c>
      <c r="AX469" s="15" t="s">
        <v>76</v>
      </c>
      <c r="AY469" s="199" t="s">
        <v>153</v>
      </c>
    </row>
    <row r="470" spans="2:51" s="12" customFormat="1" ht="11.25">
      <c r="B470" s="165"/>
      <c r="D470" s="166" t="s">
        <v>165</v>
      </c>
      <c r="E470" s="167" t="s">
        <v>1</v>
      </c>
      <c r="F470" s="168" t="s">
        <v>662</v>
      </c>
      <c r="H470" s="167" t="s">
        <v>1</v>
      </c>
      <c r="I470" s="169"/>
      <c r="L470" s="165"/>
      <c r="M470" s="170"/>
      <c r="N470" s="171"/>
      <c r="O470" s="171"/>
      <c r="P470" s="171"/>
      <c r="Q470" s="171"/>
      <c r="R470" s="171"/>
      <c r="S470" s="171"/>
      <c r="T470" s="172"/>
      <c r="AT470" s="167" t="s">
        <v>165</v>
      </c>
      <c r="AU470" s="167" t="s">
        <v>85</v>
      </c>
      <c r="AV470" s="12" t="s">
        <v>81</v>
      </c>
      <c r="AW470" s="12" t="s">
        <v>30</v>
      </c>
      <c r="AX470" s="12" t="s">
        <v>76</v>
      </c>
      <c r="AY470" s="167" t="s">
        <v>153</v>
      </c>
    </row>
    <row r="471" spans="2:51" s="12" customFormat="1" ht="11.25">
      <c r="B471" s="165"/>
      <c r="D471" s="166" t="s">
        <v>165</v>
      </c>
      <c r="E471" s="167" t="s">
        <v>1</v>
      </c>
      <c r="F471" s="168" t="s">
        <v>654</v>
      </c>
      <c r="H471" s="167" t="s">
        <v>1</v>
      </c>
      <c r="I471" s="169"/>
      <c r="L471" s="165"/>
      <c r="M471" s="170"/>
      <c r="N471" s="171"/>
      <c r="O471" s="171"/>
      <c r="P471" s="171"/>
      <c r="Q471" s="171"/>
      <c r="R471" s="171"/>
      <c r="S471" s="171"/>
      <c r="T471" s="172"/>
      <c r="AT471" s="167" t="s">
        <v>165</v>
      </c>
      <c r="AU471" s="167" t="s">
        <v>85</v>
      </c>
      <c r="AV471" s="12" t="s">
        <v>81</v>
      </c>
      <c r="AW471" s="12" t="s">
        <v>30</v>
      </c>
      <c r="AX471" s="12" t="s">
        <v>76</v>
      </c>
      <c r="AY471" s="167" t="s">
        <v>153</v>
      </c>
    </row>
    <row r="472" spans="2:51" s="12" customFormat="1" ht="11.25">
      <c r="B472" s="165"/>
      <c r="D472" s="166" t="s">
        <v>165</v>
      </c>
      <c r="E472" s="167" t="s">
        <v>1</v>
      </c>
      <c r="F472" s="168" t="s">
        <v>663</v>
      </c>
      <c r="H472" s="167" t="s">
        <v>1</v>
      </c>
      <c r="I472" s="169"/>
      <c r="L472" s="165"/>
      <c r="M472" s="170"/>
      <c r="N472" s="171"/>
      <c r="O472" s="171"/>
      <c r="P472" s="171"/>
      <c r="Q472" s="171"/>
      <c r="R472" s="171"/>
      <c r="S472" s="171"/>
      <c r="T472" s="172"/>
      <c r="AT472" s="167" t="s">
        <v>165</v>
      </c>
      <c r="AU472" s="167" t="s">
        <v>85</v>
      </c>
      <c r="AV472" s="12" t="s">
        <v>81</v>
      </c>
      <c r="AW472" s="12" t="s">
        <v>30</v>
      </c>
      <c r="AX472" s="12" t="s">
        <v>76</v>
      </c>
      <c r="AY472" s="167" t="s">
        <v>153</v>
      </c>
    </row>
    <row r="473" spans="2:51" s="13" customFormat="1" ht="11.25">
      <c r="B473" s="173"/>
      <c r="D473" s="166" t="s">
        <v>165</v>
      </c>
      <c r="E473" s="174" t="s">
        <v>1</v>
      </c>
      <c r="F473" s="175" t="s">
        <v>664</v>
      </c>
      <c r="H473" s="176">
        <v>0.58399999999999996</v>
      </c>
      <c r="I473" s="177"/>
      <c r="L473" s="173"/>
      <c r="M473" s="178"/>
      <c r="N473" s="179"/>
      <c r="O473" s="179"/>
      <c r="P473" s="179"/>
      <c r="Q473" s="179"/>
      <c r="R473" s="179"/>
      <c r="S473" s="179"/>
      <c r="T473" s="180"/>
      <c r="AT473" s="174" t="s">
        <v>165</v>
      </c>
      <c r="AU473" s="174" t="s">
        <v>85</v>
      </c>
      <c r="AV473" s="13" t="s">
        <v>85</v>
      </c>
      <c r="AW473" s="13" t="s">
        <v>30</v>
      </c>
      <c r="AX473" s="13" t="s">
        <v>76</v>
      </c>
      <c r="AY473" s="174" t="s">
        <v>153</v>
      </c>
    </row>
    <row r="474" spans="2:51" s="15" customFormat="1" ht="11.25">
      <c r="B474" s="198"/>
      <c r="D474" s="166" t="s">
        <v>165</v>
      </c>
      <c r="E474" s="199" t="s">
        <v>1</v>
      </c>
      <c r="F474" s="200" t="s">
        <v>633</v>
      </c>
      <c r="H474" s="201">
        <v>0.58399999999999996</v>
      </c>
      <c r="I474" s="202"/>
      <c r="L474" s="198"/>
      <c r="M474" s="203"/>
      <c r="N474" s="204"/>
      <c r="O474" s="204"/>
      <c r="P474" s="204"/>
      <c r="Q474" s="204"/>
      <c r="R474" s="204"/>
      <c r="S474" s="204"/>
      <c r="T474" s="205"/>
      <c r="AT474" s="199" t="s">
        <v>165</v>
      </c>
      <c r="AU474" s="199" t="s">
        <v>85</v>
      </c>
      <c r="AV474" s="15" t="s">
        <v>88</v>
      </c>
      <c r="AW474" s="15" t="s">
        <v>30</v>
      </c>
      <c r="AX474" s="15" t="s">
        <v>76</v>
      </c>
      <c r="AY474" s="199" t="s">
        <v>153</v>
      </c>
    </row>
    <row r="475" spans="2:51" s="12" customFormat="1" ht="11.25">
      <c r="B475" s="165"/>
      <c r="D475" s="166" t="s">
        <v>165</v>
      </c>
      <c r="E475" s="167" t="s">
        <v>1</v>
      </c>
      <c r="F475" s="168" t="s">
        <v>665</v>
      </c>
      <c r="H475" s="167" t="s">
        <v>1</v>
      </c>
      <c r="I475" s="169"/>
      <c r="L475" s="165"/>
      <c r="M475" s="170"/>
      <c r="N475" s="171"/>
      <c r="O475" s="171"/>
      <c r="P475" s="171"/>
      <c r="Q475" s="171"/>
      <c r="R475" s="171"/>
      <c r="S475" s="171"/>
      <c r="T475" s="172"/>
      <c r="AT475" s="167" t="s">
        <v>165</v>
      </c>
      <c r="AU475" s="167" t="s">
        <v>85</v>
      </c>
      <c r="AV475" s="12" t="s">
        <v>81</v>
      </c>
      <c r="AW475" s="12" t="s">
        <v>30</v>
      </c>
      <c r="AX475" s="12" t="s">
        <v>76</v>
      </c>
      <c r="AY475" s="167" t="s">
        <v>153</v>
      </c>
    </row>
    <row r="476" spans="2:51" s="12" customFormat="1" ht="11.25">
      <c r="B476" s="165"/>
      <c r="D476" s="166" t="s">
        <v>165</v>
      </c>
      <c r="E476" s="167" t="s">
        <v>1</v>
      </c>
      <c r="F476" s="168" t="s">
        <v>666</v>
      </c>
      <c r="H476" s="167" t="s">
        <v>1</v>
      </c>
      <c r="I476" s="169"/>
      <c r="L476" s="165"/>
      <c r="M476" s="170"/>
      <c r="N476" s="171"/>
      <c r="O476" s="171"/>
      <c r="P476" s="171"/>
      <c r="Q476" s="171"/>
      <c r="R476" s="171"/>
      <c r="S476" s="171"/>
      <c r="T476" s="172"/>
      <c r="AT476" s="167" t="s">
        <v>165</v>
      </c>
      <c r="AU476" s="167" t="s">
        <v>85</v>
      </c>
      <c r="AV476" s="12" t="s">
        <v>81</v>
      </c>
      <c r="AW476" s="12" t="s">
        <v>30</v>
      </c>
      <c r="AX476" s="12" t="s">
        <v>76</v>
      </c>
      <c r="AY476" s="167" t="s">
        <v>153</v>
      </c>
    </row>
    <row r="477" spans="2:51" s="13" customFormat="1" ht="11.25">
      <c r="B477" s="173"/>
      <c r="D477" s="166" t="s">
        <v>165</v>
      </c>
      <c r="E477" s="174" t="s">
        <v>1</v>
      </c>
      <c r="F477" s="175" t="s">
        <v>667</v>
      </c>
      <c r="H477" s="176">
        <v>0.41099999999999998</v>
      </c>
      <c r="I477" s="177"/>
      <c r="L477" s="173"/>
      <c r="M477" s="178"/>
      <c r="N477" s="179"/>
      <c r="O477" s="179"/>
      <c r="P477" s="179"/>
      <c r="Q477" s="179"/>
      <c r="R477" s="179"/>
      <c r="S477" s="179"/>
      <c r="T477" s="180"/>
      <c r="AT477" s="174" t="s">
        <v>165</v>
      </c>
      <c r="AU477" s="174" t="s">
        <v>85</v>
      </c>
      <c r="AV477" s="13" t="s">
        <v>85</v>
      </c>
      <c r="AW477" s="13" t="s">
        <v>30</v>
      </c>
      <c r="AX477" s="13" t="s">
        <v>76</v>
      </c>
      <c r="AY477" s="174" t="s">
        <v>153</v>
      </c>
    </row>
    <row r="478" spans="2:51" s="12" customFormat="1" ht="11.25">
      <c r="B478" s="165"/>
      <c r="D478" s="166" t="s">
        <v>165</v>
      </c>
      <c r="E478" s="167" t="s">
        <v>1</v>
      </c>
      <c r="F478" s="168" t="s">
        <v>668</v>
      </c>
      <c r="H478" s="167" t="s">
        <v>1</v>
      </c>
      <c r="I478" s="169"/>
      <c r="L478" s="165"/>
      <c r="M478" s="170"/>
      <c r="N478" s="171"/>
      <c r="O478" s="171"/>
      <c r="P478" s="171"/>
      <c r="Q478" s="171"/>
      <c r="R478" s="171"/>
      <c r="S478" s="171"/>
      <c r="T478" s="172"/>
      <c r="AT478" s="167" t="s">
        <v>165</v>
      </c>
      <c r="AU478" s="167" t="s">
        <v>85</v>
      </c>
      <c r="AV478" s="12" t="s">
        <v>81</v>
      </c>
      <c r="AW478" s="12" t="s">
        <v>30</v>
      </c>
      <c r="AX478" s="12" t="s">
        <v>76</v>
      </c>
      <c r="AY478" s="167" t="s">
        <v>153</v>
      </c>
    </row>
    <row r="479" spans="2:51" s="13" customFormat="1" ht="11.25">
      <c r="B479" s="173"/>
      <c r="D479" s="166" t="s">
        <v>165</v>
      </c>
      <c r="E479" s="174" t="s">
        <v>1</v>
      </c>
      <c r="F479" s="175" t="s">
        <v>669</v>
      </c>
      <c r="H479" s="176">
        <v>0.108</v>
      </c>
      <c r="I479" s="177"/>
      <c r="L479" s="173"/>
      <c r="M479" s="178"/>
      <c r="N479" s="179"/>
      <c r="O479" s="179"/>
      <c r="P479" s="179"/>
      <c r="Q479" s="179"/>
      <c r="R479" s="179"/>
      <c r="S479" s="179"/>
      <c r="T479" s="180"/>
      <c r="AT479" s="174" t="s">
        <v>165</v>
      </c>
      <c r="AU479" s="174" t="s">
        <v>85</v>
      </c>
      <c r="AV479" s="13" t="s">
        <v>85</v>
      </c>
      <c r="AW479" s="13" t="s">
        <v>30</v>
      </c>
      <c r="AX479" s="13" t="s">
        <v>76</v>
      </c>
      <c r="AY479" s="174" t="s">
        <v>153</v>
      </c>
    </row>
    <row r="480" spans="2:51" s="15" customFormat="1" ht="11.25">
      <c r="B480" s="198"/>
      <c r="D480" s="166" t="s">
        <v>165</v>
      </c>
      <c r="E480" s="199" t="s">
        <v>1</v>
      </c>
      <c r="F480" s="200" t="s">
        <v>633</v>
      </c>
      <c r="H480" s="201">
        <v>0.51900000000000002</v>
      </c>
      <c r="I480" s="202"/>
      <c r="L480" s="198"/>
      <c r="M480" s="203"/>
      <c r="N480" s="204"/>
      <c r="O480" s="204"/>
      <c r="P480" s="204"/>
      <c r="Q480" s="204"/>
      <c r="R480" s="204"/>
      <c r="S480" s="204"/>
      <c r="T480" s="205"/>
      <c r="AT480" s="199" t="s">
        <v>165</v>
      </c>
      <c r="AU480" s="199" t="s">
        <v>85</v>
      </c>
      <c r="AV480" s="15" t="s">
        <v>88</v>
      </c>
      <c r="AW480" s="15" t="s">
        <v>30</v>
      </c>
      <c r="AX480" s="15" t="s">
        <v>76</v>
      </c>
      <c r="AY480" s="199" t="s">
        <v>153</v>
      </c>
    </row>
    <row r="481" spans="2:65" s="14" customFormat="1" ht="11.25">
      <c r="B481" s="190"/>
      <c r="D481" s="166" t="s">
        <v>165</v>
      </c>
      <c r="E481" s="191" t="s">
        <v>1</v>
      </c>
      <c r="F481" s="192" t="s">
        <v>264</v>
      </c>
      <c r="H481" s="193">
        <v>8.1530000000000005</v>
      </c>
      <c r="I481" s="194"/>
      <c r="L481" s="190"/>
      <c r="M481" s="195"/>
      <c r="N481" s="196"/>
      <c r="O481" s="196"/>
      <c r="P481" s="196"/>
      <c r="Q481" s="196"/>
      <c r="R481" s="196"/>
      <c r="S481" s="196"/>
      <c r="T481" s="197"/>
      <c r="AT481" s="191" t="s">
        <v>165</v>
      </c>
      <c r="AU481" s="191" t="s">
        <v>85</v>
      </c>
      <c r="AV481" s="14" t="s">
        <v>91</v>
      </c>
      <c r="AW481" s="14" t="s">
        <v>30</v>
      </c>
      <c r="AX481" s="14" t="s">
        <v>81</v>
      </c>
      <c r="AY481" s="191" t="s">
        <v>153</v>
      </c>
    </row>
    <row r="482" spans="2:65" s="1" customFormat="1" ht="24" customHeight="1">
      <c r="B482" s="151"/>
      <c r="C482" s="152" t="s">
        <v>670</v>
      </c>
      <c r="D482" s="152" t="s">
        <v>155</v>
      </c>
      <c r="E482" s="153" t="s">
        <v>671</v>
      </c>
      <c r="F482" s="154" t="s">
        <v>672</v>
      </c>
      <c r="G482" s="155" t="s">
        <v>195</v>
      </c>
      <c r="H482" s="156">
        <v>0.61</v>
      </c>
      <c r="I482" s="157"/>
      <c r="J482" s="156">
        <f>ROUND(I482*H482,3)</f>
        <v>0</v>
      </c>
      <c r="K482" s="154" t="s">
        <v>345</v>
      </c>
      <c r="L482" s="32"/>
      <c r="M482" s="158" t="s">
        <v>1</v>
      </c>
      <c r="N482" s="159" t="s">
        <v>42</v>
      </c>
      <c r="O482" s="55"/>
      <c r="P482" s="160">
        <f>O482*H482</f>
        <v>0</v>
      </c>
      <c r="Q482" s="160">
        <v>1.20296</v>
      </c>
      <c r="R482" s="160">
        <f>Q482*H482</f>
        <v>0.73380559999999995</v>
      </c>
      <c r="S482" s="160">
        <v>0</v>
      </c>
      <c r="T482" s="161">
        <f>S482*H482</f>
        <v>0</v>
      </c>
      <c r="AR482" s="162" t="s">
        <v>91</v>
      </c>
      <c r="AT482" s="162" t="s">
        <v>155</v>
      </c>
      <c r="AU482" s="162" t="s">
        <v>85</v>
      </c>
      <c r="AY482" s="17" t="s">
        <v>153</v>
      </c>
      <c r="BE482" s="163">
        <f>IF(N482="základná",J482,0)</f>
        <v>0</v>
      </c>
      <c r="BF482" s="163">
        <f>IF(N482="znížená",J482,0)</f>
        <v>0</v>
      </c>
      <c r="BG482" s="163">
        <f>IF(N482="zákl. prenesená",J482,0)</f>
        <v>0</v>
      </c>
      <c r="BH482" s="163">
        <f>IF(N482="zníž. prenesená",J482,0)</f>
        <v>0</v>
      </c>
      <c r="BI482" s="163">
        <f>IF(N482="nulová",J482,0)</f>
        <v>0</v>
      </c>
      <c r="BJ482" s="17" t="s">
        <v>85</v>
      </c>
      <c r="BK482" s="164">
        <f>ROUND(I482*H482,3)</f>
        <v>0</v>
      </c>
      <c r="BL482" s="17" t="s">
        <v>91</v>
      </c>
      <c r="BM482" s="162" t="s">
        <v>673</v>
      </c>
    </row>
    <row r="483" spans="2:65" s="12" customFormat="1" ht="11.25">
      <c r="B483" s="165"/>
      <c r="D483" s="166" t="s">
        <v>165</v>
      </c>
      <c r="E483" s="167" t="s">
        <v>1</v>
      </c>
      <c r="F483" s="168" t="s">
        <v>674</v>
      </c>
      <c r="H483" s="167" t="s">
        <v>1</v>
      </c>
      <c r="I483" s="169"/>
      <c r="L483" s="165"/>
      <c r="M483" s="170"/>
      <c r="N483" s="171"/>
      <c r="O483" s="171"/>
      <c r="P483" s="171"/>
      <c r="Q483" s="171"/>
      <c r="R483" s="171"/>
      <c r="S483" s="171"/>
      <c r="T483" s="172"/>
      <c r="AT483" s="167" t="s">
        <v>165</v>
      </c>
      <c r="AU483" s="167" t="s">
        <v>85</v>
      </c>
      <c r="AV483" s="12" t="s">
        <v>81</v>
      </c>
      <c r="AW483" s="12" t="s">
        <v>30</v>
      </c>
      <c r="AX483" s="12" t="s">
        <v>76</v>
      </c>
      <c r="AY483" s="167" t="s">
        <v>153</v>
      </c>
    </row>
    <row r="484" spans="2:65" s="12" customFormat="1" ht="11.25">
      <c r="B484" s="165"/>
      <c r="D484" s="166" t="s">
        <v>165</v>
      </c>
      <c r="E484" s="167" t="s">
        <v>1</v>
      </c>
      <c r="F484" s="168" t="s">
        <v>675</v>
      </c>
      <c r="H484" s="167" t="s">
        <v>1</v>
      </c>
      <c r="I484" s="169"/>
      <c r="L484" s="165"/>
      <c r="M484" s="170"/>
      <c r="N484" s="171"/>
      <c r="O484" s="171"/>
      <c r="P484" s="171"/>
      <c r="Q484" s="171"/>
      <c r="R484" s="171"/>
      <c r="S484" s="171"/>
      <c r="T484" s="172"/>
      <c r="AT484" s="167" t="s">
        <v>165</v>
      </c>
      <c r="AU484" s="167" t="s">
        <v>85</v>
      </c>
      <c r="AV484" s="12" t="s">
        <v>81</v>
      </c>
      <c r="AW484" s="12" t="s">
        <v>30</v>
      </c>
      <c r="AX484" s="12" t="s">
        <v>76</v>
      </c>
      <c r="AY484" s="167" t="s">
        <v>153</v>
      </c>
    </row>
    <row r="485" spans="2:65" s="12" customFormat="1" ht="11.25">
      <c r="B485" s="165"/>
      <c r="D485" s="166" t="s">
        <v>165</v>
      </c>
      <c r="E485" s="167" t="s">
        <v>1</v>
      </c>
      <c r="F485" s="168" t="s">
        <v>676</v>
      </c>
      <c r="H485" s="167" t="s">
        <v>1</v>
      </c>
      <c r="I485" s="169"/>
      <c r="L485" s="165"/>
      <c r="M485" s="170"/>
      <c r="N485" s="171"/>
      <c r="O485" s="171"/>
      <c r="P485" s="171"/>
      <c r="Q485" s="171"/>
      <c r="R485" s="171"/>
      <c r="S485" s="171"/>
      <c r="T485" s="172"/>
      <c r="AT485" s="167" t="s">
        <v>165</v>
      </c>
      <c r="AU485" s="167" t="s">
        <v>85</v>
      </c>
      <c r="AV485" s="12" t="s">
        <v>81</v>
      </c>
      <c r="AW485" s="12" t="s">
        <v>30</v>
      </c>
      <c r="AX485" s="12" t="s">
        <v>76</v>
      </c>
      <c r="AY485" s="167" t="s">
        <v>153</v>
      </c>
    </row>
    <row r="486" spans="2:65" s="12" customFormat="1" ht="11.25">
      <c r="B486" s="165"/>
      <c r="D486" s="166" t="s">
        <v>165</v>
      </c>
      <c r="E486" s="167" t="s">
        <v>1</v>
      </c>
      <c r="F486" s="168" t="s">
        <v>677</v>
      </c>
      <c r="H486" s="167" t="s">
        <v>1</v>
      </c>
      <c r="I486" s="169"/>
      <c r="L486" s="165"/>
      <c r="M486" s="170"/>
      <c r="N486" s="171"/>
      <c r="O486" s="171"/>
      <c r="P486" s="171"/>
      <c r="Q486" s="171"/>
      <c r="R486" s="171"/>
      <c r="S486" s="171"/>
      <c r="T486" s="172"/>
      <c r="AT486" s="167" t="s">
        <v>165</v>
      </c>
      <c r="AU486" s="167" t="s">
        <v>85</v>
      </c>
      <c r="AV486" s="12" t="s">
        <v>81</v>
      </c>
      <c r="AW486" s="12" t="s">
        <v>30</v>
      </c>
      <c r="AX486" s="12" t="s">
        <v>76</v>
      </c>
      <c r="AY486" s="167" t="s">
        <v>153</v>
      </c>
    </row>
    <row r="487" spans="2:65" s="12" customFormat="1" ht="11.25">
      <c r="B487" s="165"/>
      <c r="D487" s="166" t="s">
        <v>165</v>
      </c>
      <c r="E487" s="167" t="s">
        <v>1</v>
      </c>
      <c r="F487" s="168" t="s">
        <v>678</v>
      </c>
      <c r="H487" s="167" t="s">
        <v>1</v>
      </c>
      <c r="I487" s="169"/>
      <c r="L487" s="165"/>
      <c r="M487" s="170"/>
      <c r="N487" s="171"/>
      <c r="O487" s="171"/>
      <c r="P487" s="171"/>
      <c r="Q487" s="171"/>
      <c r="R487" s="171"/>
      <c r="S487" s="171"/>
      <c r="T487" s="172"/>
      <c r="AT487" s="167" t="s">
        <v>165</v>
      </c>
      <c r="AU487" s="167" t="s">
        <v>85</v>
      </c>
      <c r="AV487" s="12" t="s">
        <v>81</v>
      </c>
      <c r="AW487" s="12" t="s">
        <v>30</v>
      </c>
      <c r="AX487" s="12" t="s">
        <v>76</v>
      </c>
      <c r="AY487" s="167" t="s">
        <v>153</v>
      </c>
    </row>
    <row r="488" spans="2:65" s="12" customFormat="1" ht="11.25">
      <c r="B488" s="165"/>
      <c r="D488" s="166" t="s">
        <v>165</v>
      </c>
      <c r="E488" s="167" t="s">
        <v>1</v>
      </c>
      <c r="F488" s="168" t="s">
        <v>679</v>
      </c>
      <c r="H488" s="167" t="s">
        <v>1</v>
      </c>
      <c r="I488" s="169"/>
      <c r="L488" s="165"/>
      <c r="M488" s="170"/>
      <c r="N488" s="171"/>
      <c r="O488" s="171"/>
      <c r="P488" s="171"/>
      <c r="Q488" s="171"/>
      <c r="R488" s="171"/>
      <c r="S488" s="171"/>
      <c r="T488" s="172"/>
      <c r="AT488" s="167" t="s">
        <v>165</v>
      </c>
      <c r="AU488" s="167" t="s">
        <v>85</v>
      </c>
      <c r="AV488" s="12" t="s">
        <v>81</v>
      </c>
      <c r="AW488" s="12" t="s">
        <v>30</v>
      </c>
      <c r="AX488" s="12" t="s">
        <v>76</v>
      </c>
      <c r="AY488" s="167" t="s">
        <v>153</v>
      </c>
    </row>
    <row r="489" spans="2:65" s="12" customFormat="1" ht="11.25">
      <c r="B489" s="165"/>
      <c r="D489" s="166" t="s">
        <v>165</v>
      </c>
      <c r="E489" s="167" t="s">
        <v>1</v>
      </c>
      <c r="F489" s="168" t="s">
        <v>680</v>
      </c>
      <c r="H489" s="167" t="s">
        <v>1</v>
      </c>
      <c r="I489" s="169"/>
      <c r="L489" s="165"/>
      <c r="M489" s="170"/>
      <c r="N489" s="171"/>
      <c r="O489" s="171"/>
      <c r="P489" s="171"/>
      <c r="Q489" s="171"/>
      <c r="R489" s="171"/>
      <c r="S489" s="171"/>
      <c r="T489" s="172"/>
      <c r="AT489" s="167" t="s">
        <v>165</v>
      </c>
      <c r="AU489" s="167" t="s">
        <v>85</v>
      </c>
      <c r="AV489" s="12" t="s">
        <v>81</v>
      </c>
      <c r="AW489" s="12" t="s">
        <v>30</v>
      </c>
      <c r="AX489" s="12" t="s">
        <v>76</v>
      </c>
      <c r="AY489" s="167" t="s">
        <v>153</v>
      </c>
    </row>
    <row r="490" spans="2:65" s="12" customFormat="1" ht="11.25">
      <c r="B490" s="165"/>
      <c r="D490" s="166" t="s">
        <v>165</v>
      </c>
      <c r="E490" s="167" t="s">
        <v>1</v>
      </c>
      <c r="F490" s="168" t="s">
        <v>681</v>
      </c>
      <c r="H490" s="167" t="s">
        <v>1</v>
      </c>
      <c r="I490" s="169"/>
      <c r="L490" s="165"/>
      <c r="M490" s="170"/>
      <c r="N490" s="171"/>
      <c r="O490" s="171"/>
      <c r="P490" s="171"/>
      <c r="Q490" s="171"/>
      <c r="R490" s="171"/>
      <c r="S490" s="171"/>
      <c r="T490" s="172"/>
      <c r="AT490" s="167" t="s">
        <v>165</v>
      </c>
      <c r="AU490" s="167" t="s">
        <v>85</v>
      </c>
      <c r="AV490" s="12" t="s">
        <v>81</v>
      </c>
      <c r="AW490" s="12" t="s">
        <v>30</v>
      </c>
      <c r="AX490" s="12" t="s">
        <v>76</v>
      </c>
      <c r="AY490" s="167" t="s">
        <v>153</v>
      </c>
    </row>
    <row r="491" spans="2:65" s="13" customFormat="1" ht="11.25">
      <c r="B491" s="173"/>
      <c r="D491" s="166" t="s">
        <v>165</v>
      </c>
      <c r="E491" s="174" t="s">
        <v>1</v>
      </c>
      <c r="F491" s="175" t="s">
        <v>682</v>
      </c>
      <c r="H491" s="176">
        <v>0.61</v>
      </c>
      <c r="I491" s="177"/>
      <c r="L491" s="173"/>
      <c r="M491" s="178"/>
      <c r="N491" s="179"/>
      <c r="O491" s="179"/>
      <c r="P491" s="179"/>
      <c r="Q491" s="179"/>
      <c r="R491" s="179"/>
      <c r="S491" s="179"/>
      <c r="T491" s="180"/>
      <c r="AT491" s="174" t="s">
        <v>165</v>
      </c>
      <c r="AU491" s="174" t="s">
        <v>85</v>
      </c>
      <c r="AV491" s="13" t="s">
        <v>85</v>
      </c>
      <c r="AW491" s="13" t="s">
        <v>30</v>
      </c>
      <c r="AX491" s="13" t="s">
        <v>81</v>
      </c>
      <c r="AY491" s="174" t="s">
        <v>153</v>
      </c>
    </row>
    <row r="492" spans="2:65" s="1" customFormat="1" ht="24" customHeight="1">
      <c r="B492" s="151"/>
      <c r="C492" s="152" t="s">
        <v>683</v>
      </c>
      <c r="D492" s="152" t="s">
        <v>155</v>
      </c>
      <c r="E492" s="153" t="s">
        <v>684</v>
      </c>
      <c r="F492" s="154" t="s">
        <v>685</v>
      </c>
      <c r="G492" s="155" t="s">
        <v>158</v>
      </c>
      <c r="H492" s="156">
        <v>139.41999999999999</v>
      </c>
      <c r="I492" s="157"/>
      <c r="J492" s="156">
        <f>ROUND(I492*H492,3)</f>
        <v>0</v>
      </c>
      <c r="K492" s="154" t="s">
        <v>1</v>
      </c>
      <c r="L492" s="32"/>
      <c r="M492" s="158" t="s">
        <v>1</v>
      </c>
      <c r="N492" s="159" t="s">
        <v>42</v>
      </c>
      <c r="O492" s="55"/>
      <c r="P492" s="160">
        <f>O492*H492</f>
        <v>0</v>
      </c>
      <c r="Q492" s="160">
        <v>0</v>
      </c>
      <c r="R492" s="160">
        <f>Q492*H492</f>
        <v>0</v>
      </c>
      <c r="S492" s="160">
        <v>0</v>
      </c>
      <c r="T492" s="161">
        <f>S492*H492</f>
        <v>0</v>
      </c>
      <c r="AR492" s="162" t="s">
        <v>91</v>
      </c>
      <c r="AT492" s="162" t="s">
        <v>155</v>
      </c>
      <c r="AU492" s="162" t="s">
        <v>85</v>
      </c>
      <c r="AY492" s="17" t="s">
        <v>153</v>
      </c>
      <c r="BE492" s="163">
        <f>IF(N492="základná",J492,0)</f>
        <v>0</v>
      </c>
      <c r="BF492" s="163">
        <f>IF(N492="znížená",J492,0)</f>
        <v>0</v>
      </c>
      <c r="BG492" s="163">
        <f>IF(N492="zákl. prenesená",J492,0)</f>
        <v>0</v>
      </c>
      <c r="BH492" s="163">
        <f>IF(N492="zníž. prenesená",J492,0)</f>
        <v>0</v>
      </c>
      <c r="BI492" s="163">
        <f>IF(N492="nulová",J492,0)</f>
        <v>0</v>
      </c>
      <c r="BJ492" s="17" t="s">
        <v>85</v>
      </c>
      <c r="BK492" s="164">
        <f>ROUND(I492*H492,3)</f>
        <v>0</v>
      </c>
      <c r="BL492" s="17" t="s">
        <v>91</v>
      </c>
      <c r="BM492" s="162" t="s">
        <v>686</v>
      </c>
    </row>
    <row r="493" spans="2:65" s="12" customFormat="1" ht="11.25">
      <c r="B493" s="165"/>
      <c r="D493" s="166" t="s">
        <v>165</v>
      </c>
      <c r="E493" s="167" t="s">
        <v>1</v>
      </c>
      <c r="F493" s="168" t="s">
        <v>654</v>
      </c>
      <c r="H493" s="167" t="s">
        <v>1</v>
      </c>
      <c r="I493" s="169"/>
      <c r="L493" s="165"/>
      <c r="M493" s="170"/>
      <c r="N493" s="171"/>
      <c r="O493" s="171"/>
      <c r="P493" s="171"/>
      <c r="Q493" s="171"/>
      <c r="R493" s="171"/>
      <c r="S493" s="171"/>
      <c r="T493" s="172"/>
      <c r="AT493" s="167" t="s">
        <v>165</v>
      </c>
      <c r="AU493" s="167" t="s">
        <v>85</v>
      </c>
      <c r="AV493" s="12" t="s">
        <v>81</v>
      </c>
      <c r="AW493" s="12" t="s">
        <v>30</v>
      </c>
      <c r="AX493" s="12" t="s">
        <v>76</v>
      </c>
      <c r="AY493" s="167" t="s">
        <v>153</v>
      </c>
    </row>
    <row r="494" spans="2:65" s="12" customFormat="1" ht="11.25">
      <c r="B494" s="165"/>
      <c r="D494" s="166" t="s">
        <v>165</v>
      </c>
      <c r="E494" s="167" t="s">
        <v>1</v>
      </c>
      <c r="F494" s="168" t="s">
        <v>687</v>
      </c>
      <c r="H494" s="167" t="s">
        <v>1</v>
      </c>
      <c r="I494" s="169"/>
      <c r="L494" s="165"/>
      <c r="M494" s="170"/>
      <c r="N494" s="171"/>
      <c r="O494" s="171"/>
      <c r="P494" s="171"/>
      <c r="Q494" s="171"/>
      <c r="R494" s="171"/>
      <c r="S494" s="171"/>
      <c r="T494" s="172"/>
      <c r="AT494" s="167" t="s">
        <v>165</v>
      </c>
      <c r="AU494" s="167" t="s">
        <v>85</v>
      </c>
      <c r="AV494" s="12" t="s">
        <v>81</v>
      </c>
      <c r="AW494" s="12" t="s">
        <v>30</v>
      </c>
      <c r="AX494" s="12" t="s">
        <v>76</v>
      </c>
      <c r="AY494" s="167" t="s">
        <v>153</v>
      </c>
    </row>
    <row r="495" spans="2:65" s="12" customFormat="1" ht="11.25">
      <c r="B495" s="165"/>
      <c r="D495" s="166" t="s">
        <v>165</v>
      </c>
      <c r="E495" s="167" t="s">
        <v>1</v>
      </c>
      <c r="F495" s="168" t="s">
        <v>656</v>
      </c>
      <c r="H495" s="167" t="s">
        <v>1</v>
      </c>
      <c r="I495" s="169"/>
      <c r="L495" s="165"/>
      <c r="M495" s="170"/>
      <c r="N495" s="171"/>
      <c r="O495" s="171"/>
      <c r="P495" s="171"/>
      <c r="Q495" s="171"/>
      <c r="R495" s="171"/>
      <c r="S495" s="171"/>
      <c r="T495" s="172"/>
      <c r="AT495" s="167" t="s">
        <v>165</v>
      </c>
      <c r="AU495" s="167" t="s">
        <v>85</v>
      </c>
      <c r="AV495" s="12" t="s">
        <v>81</v>
      </c>
      <c r="AW495" s="12" t="s">
        <v>30</v>
      </c>
      <c r="AX495" s="12" t="s">
        <v>76</v>
      </c>
      <c r="AY495" s="167" t="s">
        <v>153</v>
      </c>
    </row>
    <row r="496" spans="2:65" s="12" customFormat="1" ht="11.25">
      <c r="B496" s="165"/>
      <c r="D496" s="166" t="s">
        <v>165</v>
      </c>
      <c r="E496" s="167" t="s">
        <v>1</v>
      </c>
      <c r="F496" s="168" t="s">
        <v>657</v>
      </c>
      <c r="H496" s="167" t="s">
        <v>1</v>
      </c>
      <c r="I496" s="169"/>
      <c r="L496" s="165"/>
      <c r="M496" s="170"/>
      <c r="N496" s="171"/>
      <c r="O496" s="171"/>
      <c r="P496" s="171"/>
      <c r="Q496" s="171"/>
      <c r="R496" s="171"/>
      <c r="S496" s="171"/>
      <c r="T496" s="172"/>
      <c r="AT496" s="167" t="s">
        <v>165</v>
      </c>
      <c r="AU496" s="167" t="s">
        <v>85</v>
      </c>
      <c r="AV496" s="12" t="s">
        <v>81</v>
      </c>
      <c r="AW496" s="12" t="s">
        <v>30</v>
      </c>
      <c r="AX496" s="12" t="s">
        <v>76</v>
      </c>
      <c r="AY496" s="167" t="s">
        <v>153</v>
      </c>
    </row>
    <row r="497" spans="2:65" s="13" customFormat="1" ht="11.25">
      <c r="B497" s="173"/>
      <c r="D497" s="166" t="s">
        <v>165</v>
      </c>
      <c r="E497" s="174" t="s">
        <v>1</v>
      </c>
      <c r="F497" s="175" t="s">
        <v>688</v>
      </c>
      <c r="H497" s="176">
        <v>72.52</v>
      </c>
      <c r="I497" s="177"/>
      <c r="L497" s="173"/>
      <c r="M497" s="178"/>
      <c r="N497" s="179"/>
      <c r="O497" s="179"/>
      <c r="P497" s="179"/>
      <c r="Q497" s="179"/>
      <c r="R497" s="179"/>
      <c r="S497" s="179"/>
      <c r="T497" s="180"/>
      <c r="AT497" s="174" t="s">
        <v>165</v>
      </c>
      <c r="AU497" s="174" t="s">
        <v>85</v>
      </c>
      <c r="AV497" s="13" t="s">
        <v>85</v>
      </c>
      <c r="AW497" s="13" t="s">
        <v>30</v>
      </c>
      <c r="AX497" s="13" t="s">
        <v>76</v>
      </c>
      <c r="AY497" s="174" t="s">
        <v>153</v>
      </c>
    </row>
    <row r="498" spans="2:65" s="13" customFormat="1" ht="11.25">
      <c r="B498" s="173"/>
      <c r="D498" s="166" t="s">
        <v>165</v>
      </c>
      <c r="E498" s="174" t="s">
        <v>1</v>
      </c>
      <c r="F498" s="175" t="s">
        <v>689</v>
      </c>
      <c r="H498" s="176">
        <v>-5.22</v>
      </c>
      <c r="I498" s="177"/>
      <c r="L498" s="173"/>
      <c r="M498" s="178"/>
      <c r="N498" s="179"/>
      <c r="O498" s="179"/>
      <c r="P498" s="179"/>
      <c r="Q498" s="179"/>
      <c r="R498" s="179"/>
      <c r="S498" s="179"/>
      <c r="T498" s="180"/>
      <c r="AT498" s="174" t="s">
        <v>165</v>
      </c>
      <c r="AU498" s="174" t="s">
        <v>85</v>
      </c>
      <c r="AV498" s="13" t="s">
        <v>85</v>
      </c>
      <c r="AW498" s="13" t="s">
        <v>30</v>
      </c>
      <c r="AX498" s="13" t="s">
        <v>76</v>
      </c>
      <c r="AY498" s="174" t="s">
        <v>153</v>
      </c>
    </row>
    <row r="499" spans="2:65" s="15" customFormat="1" ht="11.25">
      <c r="B499" s="198"/>
      <c r="D499" s="166" t="s">
        <v>165</v>
      </c>
      <c r="E499" s="199" t="s">
        <v>1</v>
      </c>
      <c r="F499" s="200" t="s">
        <v>633</v>
      </c>
      <c r="H499" s="201">
        <v>67.3</v>
      </c>
      <c r="I499" s="202"/>
      <c r="L499" s="198"/>
      <c r="M499" s="203"/>
      <c r="N499" s="204"/>
      <c r="O499" s="204"/>
      <c r="P499" s="204"/>
      <c r="Q499" s="204"/>
      <c r="R499" s="204"/>
      <c r="S499" s="204"/>
      <c r="T499" s="205"/>
      <c r="AT499" s="199" t="s">
        <v>165</v>
      </c>
      <c r="AU499" s="199" t="s">
        <v>85</v>
      </c>
      <c r="AV499" s="15" t="s">
        <v>88</v>
      </c>
      <c r="AW499" s="15" t="s">
        <v>30</v>
      </c>
      <c r="AX499" s="15" t="s">
        <v>76</v>
      </c>
      <c r="AY499" s="199" t="s">
        <v>153</v>
      </c>
    </row>
    <row r="500" spans="2:65" s="12" customFormat="1" ht="11.25">
      <c r="B500" s="165"/>
      <c r="D500" s="166" t="s">
        <v>165</v>
      </c>
      <c r="E500" s="167" t="s">
        <v>1</v>
      </c>
      <c r="F500" s="168" t="s">
        <v>660</v>
      </c>
      <c r="H500" s="167" t="s">
        <v>1</v>
      </c>
      <c r="I500" s="169"/>
      <c r="L500" s="165"/>
      <c r="M500" s="170"/>
      <c r="N500" s="171"/>
      <c r="O500" s="171"/>
      <c r="P500" s="171"/>
      <c r="Q500" s="171"/>
      <c r="R500" s="171"/>
      <c r="S500" s="171"/>
      <c r="T500" s="172"/>
      <c r="AT500" s="167" t="s">
        <v>165</v>
      </c>
      <c r="AU500" s="167" t="s">
        <v>85</v>
      </c>
      <c r="AV500" s="12" t="s">
        <v>81</v>
      </c>
      <c r="AW500" s="12" t="s">
        <v>30</v>
      </c>
      <c r="AX500" s="12" t="s">
        <v>76</v>
      </c>
      <c r="AY500" s="167" t="s">
        <v>153</v>
      </c>
    </row>
    <row r="501" spans="2:65" s="13" customFormat="1" ht="11.25">
      <c r="B501" s="173"/>
      <c r="D501" s="166" t="s">
        <v>165</v>
      </c>
      <c r="E501" s="174" t="s">
        <v>1</v>
      </c>
      <c r="F501" s="175" t="s">
        <v>690</v>
      </c>
      <c r="H501" s="176">
        <v>72.12</v>
      </c>
      <c r="I501" s="177"/>
      <c r="L501" s="173"/>
      <c r="M501" s="178"/>
      <c r="N501" s="179"/>
      <c r="O501" s="179"/>
      <c r="P501" s="179"/>
      <c r="Q501" s="179"/>
      <c r="R501" s="179"/>
      <c r="S501" s="179"/>
      <c r="T501" s="180"/>
      <c r="AT501" s="174" t="s">
        <v>165</v>
      </c>
      <c r="AU501" s="174" t="s">
        <v>85</v>
      </c>
      <c r="AV501" s="13" t="s">
        <v>85</v>
      </c>
      <c r="AW501" s="13" t="s">
        <v>30</v>
      </c>
      <c r="AX501" s="13" t="s">
        <v>76</v>
      </c>
      <c r="AY501" s="174" t="s">
        <v>153</v>
      </c>
    </row>
    <row r="502" spans="2:65" s="14" customFormat="1" ht="11.25">
      <c r="B502" s="190"/>
      <c r="D502" s="166" t="s">
        <v>165</v>
      </c>
      <c r="E502" s="191" t="s">
        <v>1</v>
      </c>
      <c r="F502" s="192" t="s">
        <v>264</v>
      </c>
      <c r="H502" s="193">
        <v>139.41999999999999</v>
      </c>
      <c r="I502" s="194"/>
      <c r="L502" s="190"/>
      <c r="M502" s="195"/>
      <c r="N502" s="196"/>
      <c r="O502" s="196"/>
      <c r="P502" s="196"/>
      <c r="Q502" s="196"/>
      <c r="R502" s="196"/>
      <c r="S502" s="196"/>
      <c r="T502" s="197"/>
      <c r="AT502" s="191" t="s">
        <v>165</v>
      </c>
      <c r="AU502" s="191" t="s">
        <v>85</v>
      </c>
      <c r="AV502" s="14" t="s">
        <v>91</v>
      </c>
      <c r="AW502" s="14" t="s">
        <v>30</v>
      </c>
      <c r="AX502" s="14" t="s">
        <v>81</v>
      </c>
      <c r="AY502" s="191" t="s">
        <v>153</v>
      </c>
    </row>
    <row r="503" spans="2:65" s="1" customFormat="1" ht="24" customHeight="1">
      <c r="B503" s="151"/>
      <c r="C503" s="152" t="s">
        <v>691</v>
      </c>
      <c r="D503" s="152" t="s">
        <v>155</v>
      </c>
      <c r="E503" s="153" t="s">
        <v>692</v>
      </c>
      <c r="F503" s="154" t="s">
        <v>693</v>
      </c>
      <c r="G503" s="155" t="s">
        <v>158</v>
      </c>
      <c r="H503" s="156">
        <v>152.38999999999999</v>
      </c>
      <c r="I503" s="157"/>
      <c r="J503" s="156">
        <f>ROUND(I503*H503,3)</f>
        <v>0</v>
      </c>
      <c r="K503" s="154" t="s">
        <v>1</v>
      </c>
      <c r="L503" s="32"/>
      <c r="M503" s="158" t="s">
        <v>1</v>
      </c>
      <c r="N503" s="159" t="s">
        <v>42</v>
      </c>
      <c r="O503" s="55"/>
      <c r="P503" s="160">
        <f>O503*H503</f>
        <v>0</v>
      </c>
      <c r="Q503" s="160">
        <v>0</v>
      </c>
      <c r="R503" s="160">
        <f>Q503*H503</f>
        <v>0</v>
      </c>
      <c r="S503" s="160">
        <v>0</v>
      </c>
      <c r="T503" s="161">
        <f>S503*H503</f>
        <v>0</v>
      </c>
      <c r="AR503" s="162" t="s">
        <v>91</v>
      </c>
      <c r="AT503" s="162" t="s">
        <v>155</v>
      </c>
      <c r="AU503" s="162" t="s">
        <v>85</v>
      </c>
      <c r="AY503" s="17" t="s">
        <v>153</v>
      </c>
      <c r="BE503" s="163">
        <f>IF(N503="základná",J503,0)</f>
        <v>0</v>
      </c>
      <c r="BF503" s="163">
        <f>IF(N503="znížená",J503,0)</f>
        <v>0</v>
      </c>
      <c r="BG503" s="163">
        <f>IF(N503="zákl. prenesená",J503,0)</f>
        <v>0</v>
      </c>
      <c r="BH503" s="163">
        <f>IF(N503="zníž. prenesená",J503,0)</f>
        <v>0</v>
      </c>
      <c r="BI503" s="163">
        <f>IF(N503="nulová",J503,0)</f>
        <v>0</v>
      </c>
      <c r="BJ503" s="17" t="s">
        <v>85</v>
      </c>
      <c r="BK503" s="164">
        <f>ROUND(I503*H503,3)</f>
        <v>0</v>
      </c>
      <c r="BL503" s="17" t="s">
        <v>91</v>
      </c>
      <c r="BM503" s="162" t="s">
        <v>694</v>
      </c>
    </row>
    <row r="504" spans="2:65" s="12" customFormat="1" ht="11.25">
      <c r="B504" s="165"/>
      <c r="D504" s="166" t="s">
        <v>165</v>
      </c>
      <c r="E504" s="167" t="s">
        <v>1</v>
      </c>
      <c r="F504" s="168" t="s">
        <v>654</v>
      </c>
      <c r="H504" s="167" t="s">
        <v>1</v>
      </c>
      <c r="I504" s="169"/>
      <c r="L504" s="165"/>
      <c r="M504" s="170"/>
      <c r="N504" s="171"/>
      <c r="O504" s="171"/>
      <c r="P504" s="171"/>
      <c r="Q504" s="171"/>
      <c r="R504" s="171"/>
      <c r="S504" s="171"/>
      <c r="T504" s="172"/>
      <c r="AT504" s="167" t="s">
        <v>165</v>
      </c>
      <c r="AU504" s="167" t="s">
        <v>85</v>
      </c>
      <c r="AV504" s="12" t="s">
        <v>81</v>
      </c>
      <c r="AW504" s="12" t="s">
        <v>30</v>
      </c>
      <c r="AX504" s="12" t="s">
        <v>76</v>
      </c>
      <c r="AY504" s="167" t="s">
        <v>153</v>
      </c>
    </row>
    <row r="505" spans="2:65" s="12" customFormat="1" ht="11.25">
      <c r="B505" s="165"/>
      <c r="D505" s="166" t="s">
        <v>165</v>
      </c>
      <c r="E505" s="167" t="s">
        <v>1</v>
      </c>
      <c r="F505" s="168" t="s">
        <v>687</v>
      </c>
      <c r="H505" s="167" t="s">
        <v>1</v>
      </c>
      <c r="I505" s="169"/>
      <c r="L505" s="165"/>
      <c r="M505" s="170"/>
      <c r="N505" s="171"/>
      <c r="O505" s="171"/>
      <c r="P505" s="171"/>
      <c r="Q505" s="171"/>
      <c r="R505" s="171"/>
      <c r="S505" s="171"/>
      <c r="T505" s="172"/>
      <c r="AT505" s="167" t="s">
        <v>165</v>
      </c>
      <c r="AU505" s="167" t="s">
        <v>85</v>
      </c>
      <c r="AV505" s="12" t="s">
        <v>81</v>
      </c>
      <c r="AW505" s="12" t="s">
        <v>30</v>
      </c>
      <c r="AX505" s="12" t="s">
        <v>76</v>
      </c>
      <c r="AY505" s="167" t="s">
        <v>153</v>
      </c>
    </row>
    <row r="506" spans="2:65" s="12" customFormat="1" ht="11.25">
      <c r="B506" s="165"/>
      <c r="D506" s="166" t="s">
        <v>165</v>
      </c>
      <c r="E506" s="167" t="s">
        <v>1</v>
      </c>
      <c r="F506" s="168" t="s">
        <v>656</v>
      </c>
      <c r="H506" s="167" t="s">
        <v>1</v>
      </c>
      <c r="I506" s="169"/>
      <c r="L506" s="165"/>
      <c r="M506" s="170"/>
      <c r="N506" s="171"/>
      <c r="O506" s="171"/>
      <c r="P506" s="171"/>
      <c r="Q506" s="171"/>
      <c r="R506" s="171"/>
      <c r="S506" s="171"/>
      <c r="T506" s="172"/>
      <c r="AT506" s="167" t="s">
        <v>165</v>
      </c>
      <c r="AU506" s="167" t="s">
        <v>85</v>
      </c>
      <c r="AV506" s="12" t="s">
        <v>81</v>
      </c>
      <c r="AW506" s="12" t="s">
        <v>30</v>
      </c>
      <c r="AX506" s="12" t="s">
        <v>76</v>
      </c>
      <c r="AY506" s="167" t="s">
        <v>153</v>
      </c>
    </row>
    <row r="507" spans="2:65" s="12" customFormat="1" ht="11.25">
      <c r="B507" s="165"/>
      <c r="D507" s="166" t="s">
        <v>165</v>
      </c>
      <c r="E507" s="167" t="s">
        <v>1</v>
      </c>
      <c r="F507" s="168" t="s">
        <v>657</v>
      </c>
      <c r="H507" s="167" t="s">
        <v>1</v>
      </c>
      <c r="I507" s="169"/>
      <c r="L507" s="165"/>
      <c r="M507" s="170"/>
      <c r="N507" s="171"/>
      <c r="O507" s="171"/>
      <c r="P507" s="171"/>
      <c r="Q507" s="171"/>
      <c r="R507" s="171"/>
      <c r="S507" s="171"/>
      <c r="T507" s="172"/>
      <c r="AT507" s="167" t="s">
        <v>165</v>
      </c>
      <c r="AU507" s="167" t="s">
        <v>85</v>
      </c>
      <c r="AV507" s="12" t="s">
        <v>81</v>
      </c>
      <c r="AW507" s="12" t="s">
        <v>30</v>
      </c>
      <c r="AX507" s="12" t="s">
        <v>76</v>
      </c>
      <c r="AY507" s="167" t="s">
        <v>153</v>
      </c>
    </row>
    <row r="508" spans="2:65" s="13" customFormat="1" ht="11.25">
      <c r="B508" s="173"/>
      <c r="D508" s="166" t="s">
        <v>165</v>
      </c>
      <c r="E508" s="174" t="s">
        <v>1</v>
      </c>
      <c r="F508" s="175" t="s">
        <v>688</v>
      </c>
      <c r="H508" s="176">
        <v>72.52</v>
      </c>
      <c r="I508" s="177"/>
      <c r="L508" s="173"/>
      <c r="M508" s="178"/>
      <c r="N508" s="179"/>
      <c r="O508" s="179"/>
      <c r="P508" s="179"/>
      <c r="Q508" s="179"/>
      <c r="R508" s="179"/>
      <c r="S508" s="179"/>
      <c r="T508" s="180"/>
      <c r="AT508" s="174" t="s">
        <v>165</v>
      </c>
      <c r="AU508" s="174" t="s">
        <v>85</v>
      </c>
      <c r="AV508" s="13" t="s">
        <v>85</v>
      </c>
      <c r="AW508" s="13" t="s">
        <v>30</v>
      </c>
      <c r="AX508" s="13" t="s">
        <v>76</v>
      </c>
      <c r="AY508" s="174" t="s">
        <v>153</v>
      </c>
    </row>
    <row r="509" spans="2:65" s="13" customFormat="1" ht="11.25">
      <c r="B509" s="173"/>
      <c r="D509" s="166" t="s">
        <v>165</v>
      </c>
      <c r="E509" s="174" t="s">
        <v>1</v>
      </c>
      <c r="F509" s="175" t="s">
        <v>689</v>
      </c>
      <c r="H509" s="176">
        <v>-5.22</v>
      </c>
      <c r="I509" s="177"/>
      <c r="L509" s="173"/>
      <c r="M509" s="178"/>
      <c r="N509" s="179"/>
      <c r="O509" s="179"/>
      <c r="P509" s="179"/>
      <c r="Q509" s="179"/>
      <c r="R509" s="179"/>
      <c r="S509" s="179"/>
      <c r="T509" s="180"/>
      <c r="AT509" s="174" t="s">
        <v>165</v>
      </c>
      <c r="AU509" s="174" t="s">
        <v>85</v>
      </c>
      <c r="AV509" s="13" t="s">
        <v>85</v>
      </c>
      <c r="AW509" s="13" t="s">
        <v>30</v>
      </c>
      <c r="AX509" s="13" t="s">
        <v>76</v>
      </c>
      <c r="AY509" s="174" t="s">
        <v>153</v>
      </c>
    </row>
    <row r="510" spans="2:65" s="15" customFormat="1" ht="11.25">
      <c r="B510" s="198"/>
      <c r="D510" s="166" t="s">
        <v>165</v>
      </c>
      <c r="E510" s="199" t="s">
        <v>1</v>
      </c>
      <c r="F510" s="200" t="s">
        <v>633</v>
      </c>
      <c r="H510" s="201">
        <v>67.3</v>
      </c>
      <c r="I510" s="202"/>
      <c r="L510" s="198"/>
      <c r="M510" s="203"/>
      <c r="N510" s="204"/>
      <c r="O510" s="204"/>
      <c r="P510" s="204"/>
      <c r="Q510" s="204"/>
      <c r="R510" s="204"/>
      <c r="S510" s="204"/>
      <c r="T510" s="205"/>
      <c r="AT510" s="199" t="s">
        <v>165</v>
      </c>
      <c r="AU510" s="199" t="s">
        <v>85</v>
      </c>
      <c r="AV510" s="15" t="s">
        <v>88</v>
      </c>
      <c r="AW510" s="15" t="s">
        <v>30</v>
      </c>
      <c r="AX510" s="15" t="s">
        <v>76</v>
      </c>
      <c r="AY510" s="199" t="s">
        <v>153</v>
      </c>
    </row>
    <row r="511" spans="2:65" s="12" customFormat="1" ht="11.25">
      <c r="B511" s="165"/>
      <c r="D511" s="166" t="s">
        <v>165</v>
      </c>
      <c r="E511" s="167" t="s">
        <v>1</v>
      </c>
      <c r="F511" s="168" t="s">
        <v>660</v>
      </c>
      <c r="H511" s="167" t="s">
        <v>1</v>
      </c>
      <c r="I511" s="169"/>
      <c r="L511" s="165"/>
      <c r="M511" s="170"/>
      <c r="N511" s="171"/>
      <c r="O511" s="171"/>
      <c r="P511" s="171"/>
      <c r="Q511" s="171"/>
      <c r="R511" s="171"/>
      <c r="S511" s="171"/>
      <c r="T511" s="172"/>
      <c r="AT511" s="167" t="s">
        <v>165</v>
      </c>
      <c r="AU511" s="167" t="s">
        <v>85</v>
      </c>
      <c r="AV511" s="12" t="s">
        <v>81</v>
      </c>
      <c r="AW511" s="12" t="s">
        <v>30</v>
      </c>
      <c r="AX511" s="12" t="s">
        <v>76</v>
      </c>
      <c r="AY511" s="167" t="s">
        <v>153</v>
      </c>
    </row>
    <row r="512" spans="2:65" s="13" customFormat="1" ht="11.25">
      <c r="B512" s="173"/>
      <c r="D512" s="166" t="s">
        <v>165</v>
      </c>
      <c r="E512" s="174" t="s">
        <v>1</v>
      </c>
      <c r="F512" s="175" t="s">
        <v>690</v>
      </c>
      <c r="H512" s="176">
        <v>72.12</v>
      </c>
      <c r="I512" s="177"/>
      <c r="L512" s="173"/>
      <c r="M512" s="178"/>
      <c r="N512" s="179"/>
      <c r="O512" s="179"/>
      <c r="P512" s="179"/>
      <c r="Q512" s="179"/>
      <c r="R512" s="179"/>
      <c r="S512" s="179"/>
      <c r="T512" s="180"/>
      <c r="AT512" s="174" t="s">
        <v>165</v>
      </c>
      <c r="AU512" s="174" t="s">
        <v>85</v>
      </c>
      <c r="AV512" s="13" t="s">
        <v>85</v>
      </c>
      <c r="AW512" s="13" t="s">
        <v>30</v>
      </c>
      <c r="AX512" s="13" t="s">
        <v>76</v>
      </c>
      <c r="AY512" s="174" t="s">
        <v>153</v>
      </c>
    </row>
    <row r="513" spans="2:65" s="12" customFormat="1" ht="11.25">
      <c r="B513" s="165"/>
      <c r="D513" s="166" t="s">
        <v>165</v>
      </c>
      <c r="E513" s="167" t="s">
        <v>1</v>
      </c>
      <c r="F513" s="168" t="s">
        <v>666</v>
      </c>
      <c r="H513" s="167" t="s">
        <v>1</v>
      </c>
      <c r="I513" s="169"/>
      <c r="L513" s="165"/>
      <c r="M513" s="170"/>
      <c r="N513" s="171"/>
      <c r="O513" s="171"/>
      <c r="P513" s="171"/>
      <c r="Q513" s="171"/>
      <c r="R513" s="171"/>
      <c r="S513" s="171"/>
      <c r="T513" s="172"/>
      <c r="AT513" s="167" t="s">
        <v>165</v>
      </c>
      <c r="AU513" s="167" t="s">
        <v>85</v>
      </c>
      <c r="AV513" s="12" t="s">
        <v>81</v>
      </c>
      <c r="AW513" s="12" t="s">
        <v>30</v>
      </c>
      <c r="AX513" s="12" t="s">
        <v>76</v>
      </c>
      <c r="AY513" s="167" t="s">
        <v>153</v>
      </c>
    </row>
    <row r="514" spans="2:65" s="13" customFormat="1" ht="11.25">
      <c r="B514" s="173"/>
      <c r="D514" s="166" t="s">
        <v>165</v>
      </c>
      <c r="E514" s="174" t="s">
        <v>1</v>
      </c>
      <c r="F514" s="175" t="s">
        <v>695</v>
      </c>
      <c r="H514" s="176">
        <v>10.27</v>
      </c>
      <c r="I514" s="177"/>
      <c r="L514" s="173"/>
      <c r="M514" s="178"/>
      <c r="N514" s="179"/>
      <c r="O514" s="179"/>
      <c r="P514" s="179"/>
      <c r="Q514" s="179"/>
      <c r="R514" s="179"/>
      <c r="S514" s="179"/>
      <c r="T514" s="180"/>
      <c r="AT514" s="174" t="s">
        <v>165</v>
      </c>
      <c r="AU514" s="174" t="s">
        <v>85</v>
      </c>
      <c r="AV514" s="13" t="s">
        <v>85</v>
      </c>
      <c r="AW514" s="13" t="s">
        <v>30</v>
      </c>
      <c r="AX514" s="13" t="s">
        <v>76</v>
      </c>
      <c r="AY514" s="174" t="s">
        <v>153</v>
      </c>
    </row>
    <row r="515" spans="2:65" s="12" customFormat="1" ht="11.25">
      <c r="B515" s="165"/>
      <c r="D515" s="166" t="s">
        <v>165</v>
      </c>
      <c r="E515" s="167" t="s">
        <v>1</v>
      </c>
      <c r="F515" s="168" t="s">
        <v>668</v>
      </c>
      <c r="H515" s="167" t="s">
        <v>1</v>
      </c>
      <c r="I515" s="169"/>
      <c r="L515" s="165"/>
      <c r="M515" s="170"/>
      <c r="N515" s="171"/>
      <c r="O515" s="171"/>
      <c r="P515" s="171"/>
      <c r="Q515" s="171"/>
      <c r="R515" s="171"/>
      <c r="S515" s="171"/>
      <c r="T515" s="172"/>
      <c r="AT515" s="167" t="s">
        <v>165</v>
      </c>
      <c r="AU515" s="167" t="s">
        <v>85</v>
      </c>
      <c r="AV515" s="12" t="s">
        <v>81</v>
      </c>
      <c r="AW515" s="12" t="s">
        <v>30</v>
      </c>
      <c r="AX515" s="12" t="s">
        <v>76</v>
      </c>
      <c r="AY515" s="167" t="s">
        <v>153</v>
      </c>
    </row>
    <row r="516" spans="2:65" s="13" customFormat="1" ht="11.25">
      <c r="B516" s="173"/>
      <c r="D516" s="166" t="s">
        <v>165</v>
      </c>
      <c r="E516" s="174" t="s">
        <v>1</v>
      </c>
      <c r="F516" s="175" t="s">
        <v>696</v>
      </c>
      <c r="H516" s="176">
        <v>2.7</v>
      </c>
      <c r="I516" s="177"/>
      <c r="L516" s="173"/>
      <c r="M516" s="178"/>
      <c r="N516" s="179"/>
      <c r="O516" s="179"/>
      <c r="P516" s="179"/>
      <c r="Q516" s="179"/>
      <c r="R516" s="179"/>
      <c r="S516" s="179"/>
      <c r="T516" s="180"/>
      <c r="AT516" s="174" t="s">
        <v>165</v>
      </c>
      <c r="AU516" s="174" t="s">
        <v>85</v>
      </c>
      <c r="AV516" s="13" t="s">
        <v>85</v>
      </c>
      <c r="AW516" s="13" t="s">
        <v>30</v>
      </c>
      <c r="AX516" s="13" t="s">
        <v>76</v>
      </c>
      <c r="AY516" s="174" t="s">
        <v>153</v>
      </c>
    </row>
    <row r="517" spans="2:65" s="14" customFormat="1" ht="11.25">
      <c r="B517" s="190"/>
      <c r="D517" s="166" t="s">
        <v>165</v>
      </c>
      <c r="E517" s="191" t="s">
        <v>1</v>
      </c>
      <c r="F517" s="192" t="s">
        <v>264</v>
      </c>
      <c r="H517" s="193">
        <v>152.38999999999999</v>
      </c>
      <c r="I517" s="194"/>
      <c r="L517" s="190"/>
      <c r="M517" s="195"/>
      <c r="N517" s="196"/>
      <c r="O517" s="196"/>
      <c r="P517" s="196"/>
      <c r="Q517" s="196"/>
      <c r="R517" s="196"/>
      <c r="S517" s="196"/>
      <c r="T517" s="197"/>
      <c r="AT517" s="191" t="s">
        <v>165</v>
      </c>
      <c r="AU517" s="191" t="s">
        <v>85</v>
      </c>
      <c r="AV517" s="14" t="s">
        <v>91</v>
      </c>
      <c r="AW517" s="14" t="s">
        <v>30</v>
      </c>
      <c r="AX517" s="14" t="s">
        <v>81</v>
      </c>
      <c r="AY517" s="191" t="s">
        <v>153</v>
      </c>
    </row>
    <row r="518" spans="2:65" s="1" customFormat="1" ht="16.5" customHeight="1">
      <c r="B518" s="151"/>
      <c r="C518" s="152" t="s">
        <v>697</v>
      </c>
      <c r="D518" s="152" t="s">
        <v>155</v>
      </c>
      <c r="E518" s="153" t="s">
        <v>698</v>
      </c>
      <c r="F518" s="154" t="s">
        <v>699</v>
      </c>
      <c r="G518" s="155" t="s">
        <v>158</v>
      </c>
      <c r="H518" s="156">
        <v>152.38999999999999</v>
      </c>
      <c r="I518" s="157"/>
      <c r="J518" s="156">
        <f>ROUND(I518*H518,3)</f>
        <v>0</v>
      </c>
      <c r="K518" s="154" t="s">
        <v>1</v>
      </c>
      <c r="L518" s="32"/>
      <c r="M518" s="158" t="s">
        <v>1</v>
      </c>
      <c r="N518" s="159" t="s">
        <v>42</v>
      </c>
      <c r="O518" s="55"/>
      <c r="P518" s="160">
        <f>O518*H518</f>
        <v>0</v>
      </c>
      <c r="Q518" s="160">
        <v>0</v>
      </c>
      <c r="R518" s="160">
        <f>Q518*H518</f>
        <v>0</v>
      </c>
      <c r="S518" s="160">
        <v>0</v>
      </c>
      <c r="T518" s="161">
        <f>S518*H518</f>
        <v>0</v>
      </c>
      <c r="AR518" s="162" t="s">
        <v>91</v>
      </c>
      <c r="AT518" s="162" t="s">
        <v>155</v>
      </c>
      <c r="AU518" s="162" t="s">
        <v>85</v>
      </c>
      <c r="AY518" s="17" t="s">
        <v>153</v>
      </c>
      <c r="BE518" s="163">
        <f>IF(N518="základná",J518,0)</f>
        <v>0</v>
      </c>
      <c r="BF518" s="163">
        <f>IF(N518="znížená",J518,0)</f>
        <v>0</v>
      </c>
      <c r="BG518" s="163">
        <f>IF(N518="zákl. prenesená",J518,0)</f>
        <v>0</v>
      </c>
      <c r="BH518" s="163">
        <f>IF(N518="zníž. prenesená",J518,0)</f>
        <v>0</v>
      </c>
      <c r="BI518" s="163">
        <f>IF(N518="nulová",J518,0)</f>
        <v>0</v>
      </c>
      <c r="BJ518" s="17" t="s">
        <v>85</v>
      </c>
      <c r="BK518" s="164">
        <f>ROUND(I518*H518,3)</f>
        <v>0</v>
      </c>
      <c r="BL518" s="17" t="s">
        <v>91</v>
      </c>
      <c r="BM518" s="162" t="s">
        <v>700</v>
      </c>
    </row>
    <row r="519" spans="2:65" s="12" customFormat="1" ht="11.25">
      <c r="B519" s="165"/>
      <c r="D519" s="166" t="s">
        <v>165</v>
      </c>
      <c r="E519" s="167" t="s">
        <v>1</v>
      </c>
      <c r="F519" s="168" t="s">
        <v>654</v>
      </c>
      <c r="H519" s="167" t="s">
        <v>1</v>
      </c>
      <c r="I519" s="169"/>
      <c r="L519" s="165"/>
      <c r="M519" s="170"/>
      <c r="N519" s="171"/>
      <c r="O519" s="171"/>
      <c r="P519" s="171"/>
      <c r="Q519" s="171"/>
      <c r="R519" s="171"/>
      <c r="S519" s="171"/>
      <c r="T519" s="172"/>
      <c r="AT519" s="167" t="s">
        <v>165</v>
      </c>
      <c r="AU519" s="167" t="s">
        <v>85</v>
      </c>
      <c r="AV519" s="12" t="s">
        <v>81</v>
      </c>
      <c r="AW519" s="12" t="s">
        <v>30</v>
      </c>
      <c r="AX519" s="12" t="s">
        <v>76</v>
      </c>
      <c r="AY519" s="167" t="s">
        <v>153</v>
      </c>
    </row>
    <row r="520" spans="2:65" s="12" customFormat="1" ht="11.25">
      <c r="B520" s="165"/>
      <c r="D520" s="166" t="s">
        <v>165</v>
      </c>
      <c r="E520" s="167" t="s">
        <v>1</v>
      </c>
      <c r="F520" s="168" t="s">
        <v>687</v>
      </c>
      <c r="H520" s="167" t="s">
        <v>1</v>
      </c>
      <c r="I520" s="169"/>
      <c r="L520" s="165"/>
      <c r="M520" s="170"/>
      <c r="N520" s="171"/>
      <c r="O520" s="171"/>
      <c r="P520" s="171"/>
      <c r="Q520" s="171"/>
      <c r="R520" s="171"/>
      <c r="S520" s="171"/>
      <c r="T520" s="172"/>
      <c r="AT520" s="167" t="s">
        <v>165</v>
      </c>
      <c r="AU520" s="167" t="s">
        <v>85</v>
      </c>
      <c r="AV520" s="12" t="s">
        <v>81</v>
      </c>
      <c r="AW520" s="12" t="s">
        <v>30</v>
      </c>
      <c r="AX520" s="12" t="s">
        <v>76</v>
      </c>
      <c r="AY520" s="167" t="s">
        <v>153</v>
      </c>
    </row>
    <row r="521" spans="2:65" s="12" customFormat="1" ht="11.25">
      <c r="B521" s="165"/>
      <c r="D521" s="166" t="s">
        <v>165</v>
      </c>
      <c r="E521" s="167" t="s">
        <v>1</v>
      </c>
      <c r="F521" s="168" t="s">
        <v>656</v>
      </c>
      <c r="H521" s="167" t="s">
        <v>1</v>
      </c>
      <c r="I521" s="169"/>
      <c r="L521" s="165"/>
      <c r="M521" s="170"/>
      <c r="N521" s="171"/>
      <c r="O521" s="171"/>
      <c r="P521" s="171"/>
      <c r="Q521" s="171"/>
      <c r="R521" s="171"/>
      <c r="S521" s="171"/>
      <c r="T521" s="172"/>
      <c r="AT521" s="167" t="s">
        <v>165</v>
      </c>
      <c r="AU521" s="167" t="s">
        <v>85</v>
      </c>
      <c r="AV521" s="12" t="s">
        <v>81</v>
      </c>
      <c r="AW521" s="12" t="s">
        <v>30</v>
      </c>
      <c r="AX521" s="12" t="s">
        <v>76</v>
      </c>
      <c r="AY521" s="167" t="s">
        <v>153</v>
      </c>
    </row>
    <row r="522" spans="2:65" s="12" customFormat="1" ht="11.25">
      <c r="B522" s="165"/>
      <c r="D522" s="166" t="s">
        <v>165</v>
      </c>
      <c r="E522" s="167" t="s">
        <v>1</v>
      </c>
      <c r="F522" s="168" t="s">
        <v>657</v>
      </c>
      <c r="H522" s="167" t="s">
        <v>1</v>
      </c>
      <c r="I522" s="169"/>
      <c r="L522" s="165"/>
      <c r="M522" s="170"/>
      <c r="N522" s="171"/>
      <c r="O522" s="171"/>
      <c r="P522" s="171"/>
      <c r="Q522" s="171"/>
      <c r="R522" s="171"/>
      <c r="S522" s="171"/>
      <c r="T522" s="172"/>
      <c r="AT522" s="167" t="s">
        <v>165</v>
      </c>
      <c r="AU522" s="167" t="s">
        <v>85</v>
      </c>
      <c r="AV522" s="12" t="s">
        <v>81</v>
      </c>
      <c r="AW522" s="12" t="s">
        <v>30</v>
      </c>
      <c r="AX522" s="12" t="s">
        <v>76</v>
      </c>
      <c r="AY522" s="167" t="s">
        <v>153</v>
      </c>
    </row>
    <row r="523" spans="2:65" s="13" customFormat="1" ht="11.25">
      <c r="B523" s="173"/>
      <c r="D523" s="166" t="s">
        <v>165</v>
      </c>
      <c r="E523" s="174" t="s">
        <v>1</v>
      </c>
      <c r="F523" s="175" t="s">
        <v>688</v>
      </c>
      <c r="H523" s="176">
        <v>72.52</v>
      </c>
      <c r="I523" s="177"/>
      <c r="L523" s="173"/>
      <c r="M523" s="178"/>
      <c r="N523" s="179"/>
      <c r="O523" s="179"/>
      <c r="P523" s="179"/>
      <c r="Q523" s="179"/>
      <c r="R523" s="179"/>
      <c r="S523" s="179"/>
      <c r="T523" s="180"/>
      <c r="AT523" s="174" t="s">
        <v>165</v>
      </c>
      <c r="AU523" s="174" t="s">
        <v>85</v>
      </c>
      <c r="AV523" s="13" t="s">
        <v>85</v>
      </c>
      <c r="AW523" s="13" t="s">
        <v>30</v>
      </c>
      <c r="AX523" s="13" t="s">
        <v>76</v>
      </c>
      <c r="AY523" s="174" t="s">
        <v>153</v>
      </c>
    </row>
    <row r="524" spans="2:65" s="13" customFormat="1" ht="11.25">
      <c r="B524" s="173"/>
      <c r="D524" s="166" t="s">
        <v>165</v>
      </c>
      <c r="E524" s="174" t="s">
        <v>1</v>
      </c>
      <c r="F524" s="175" t="s">
        <v>689</v>
      </c>
      <c r="H524" s="176">
        <v>-5.22</v>
      </c>
      <c r="I524" s="177"/>
      <c r="L524" s="173"/>
      <c r="M524" s="178"/>
      <c r="N524" s="179"/>
      <c r="O524" s="179"/>
      <c r="P524" s="179"/>
      <c r="Q524" s="179"/>
      <c r="R524" s="179"/>
      <c r="S524" s="179"/>
      <c r="T524" s="180"/>
      <c r="AT524" s="174" t="s">
        <v>165</v>
      </c>
      <c r="AU524" s="174" t="s">
        <v>85</v>
      </c>
      <c r="AV524" s="13" t="s">
        <v>85</v>
      </c>
      <c r="AW524" s="13" t="s">
        <v>30</v>
      </c>
      <c r="AX524" s="13" t="s">
        <v>76</v>
      </c>
      <c r="AY524" s="174" t="s">
        <v>153</v>
      </c>
    </row>
    <row r="525" spans="2:65" s="15" customFormat="1" ht="11.25">
      <c r="B525" s="198"/>
      <c r="D525" s="166" t="s">
        <v>165</v>
      </c>
      <c r="E525" s="199" t="s">
        <v>1</v>
      </c>
      <c r="F525" s="200" t="s">
        <v>633</v>
      </c>
      <c r="H525" s="201">
        <v>67.3</v>
      </c>
      <c r="I525" s="202"/>
      <c r="L525" s="198"/>
      <c r="M525" s="203"/>
      <c r="N525" s="204"/>
      <c r="O525" s="204"/>
      <c r="P525" s="204"/>
      <c r="Q525" s="204"/>
      <c r="R525" s="204"/>
      <c r="S525" s="204"/>
      <c r="T525" s="205"/>
      <c r="AT525" s="199" t="s">
        <v>165</v>
      </c>
      <c r="AU525" s="199" t="s">
        <v>85</v>
      </c>
      <c r="AV525" s="15" t="s">
        <v>88</v>
      </c>
      <c r="AW525" s="15" t="s">
        <v>30</v>
      </c>
      <c r="AX525" s="15" t="s">
        <v>76</v>
      </c>
      <c r="AY525" s="199" t="s">
        <v>153</v>
      </c>
    </row>
    <row r="526" spans="2:65" s="12" customFormat="1" ht="11.25">
      <c r="B526" s="165"/>
      <c r="D526" s="166" t="s">
        <v>165</v>
      </c>
      <c r="E526" s="167" t="s">
        <v>1</v>
      </c>
      <c r="F526" s="168" t="s">
        <v>660</v>
      </c>
      <c r="H526" s="167" t="s">
        <v>1</v>
      </c>
      <c r="I526" s="169"/>
      <c r="L526" s="165"/>
      <c r="M526" s="170"/>
      <c r="N526" s="171"/>
      <c r="O526" s="171"/>
      <c r="P526" s="171"/>
      <c r="Q526" s="171"/>
      <c r="R526" s="171"/>
      <c r="S526" s="171"/>
      <c r="T526" s="172"/>
      <c r="AT526" s="167" t="s">
        <v>165</v>
      </c>
      <c r="AU526" s="167" t="s">
        <v>85</v>
      </c>
      <c r="AV526" s="12" t="s">
        <v>81</v>
      </c>
      <c r="AW526" s="12" t="s">
        <v>30</v>
      </c>
      <c r="AX526" s="12" t="s">
        <v>76</v>
      </c>
      <c r="AY526" s="167" t="s">
        <v>153</v>
      </c>
    </row>
    <row r="527" spans="2:65" s="13" customFormat="1" ht="11.25">
      <c r="B527" s="173"/>
      <c r="D527" s="166" t="s">
        <v>165</v>
      </c>
      <c r="E527" s="174" t="s">
        <v>1</v>
      </c>
      <c r="F527" s="175" t="s">
        <v>690</v>
      </c>
      <c r="H527" s="176">
        <v>72.12</v>
      </c>
      <c r="I527" s="177"/>
      <c r="L527" s="173"/>
      <c r="M527" s="178"/>
      <c r="N527" s="179"/>
      <c r="O527" s="179"/>
      <c r="P527" s="179"/>
      <c r="Q527" s="179"/>
      <c r="R527" s="179"/>
      <c r="S527" s="179"/>
      <c r="T527" s="180"/>
      <c r="AT527" s="174" t="s">
        <v>165</v>
      </c>
      <c r="AU527" s="174" t="s">
        <v>85</v>
      </c>
      <c r="AV527" s="13" t="s">
        <v>85</v>
      </c>
      <c r="AW527" s="13" t="s">
        <v>30</v>
      </c>
      <c r="AX527" s="13" t="s">
        <v>76</v>
      </c>
      <c r="AY527" s="174" t="s">
        <v>153</v>
      </c>
    </row>
    <row r="528" spans="2:65" s="12" customFormat="1" ht="11.25">
      <c r="B528" s="165"/>
      <c r="D528" s="166" t="s">
        <v>165</v>
      </c>
      <c r="E528" s="167" t="s">
        <v>1</v>
      </c>
      <c r="F528" s="168" t="s">
        <v>666</v>
      </c>
      <c r="H528" s="167" t="s">
        <v>1</v>
      </c>
      <c r="I528" s="169"/>
      <c r="L528" s="165"/>
      <c r="M528" s="170"/>
      <c r="N528" s="171"/>
      <c r="O528" s="171"/>
      <c r="P528" s="171"/>
      <c r="Q528" s="171"/>
      <c r="R528" s="171"/>
      <c r="S528" s="171"/>
      <c r="T528" s="172"/>
      <c r="AT528" s="167" t="s">
        <v>165</v>
      </c>
      <c r="AU528" s="167" t="s">
        <v>85</v>
      </c>
      <c r="AV528" s="12" t="s">
        <v>81</v>
      </c>
      <c r="AW528" s="12" t="s">
        <v>30</v>
      </c>
      <c r="AX528" s="12" t="s">
        <v>76</v>
      </c>
      <c r="AY528" s="167" t="s">
        <v>153</v>
      </c>
    </row>
    <row r="529" spans="2:65" s="13" customFormat="1" ht="11.25">
      <c r="B529" s="173"/>
      <c r="D529" s="166" t="s">
        <v>165</v>
      </c>
      <c r="E529" s="174" t="s">
        <v>1</v>
      </c>
      <c r="F529" s="175" t="s">
        <v>695</v>
      </c>
      <c r="H529" s="176">
        <v>10.27</v>
      </c>
      <c r="I529" s="177"/>
      <c r="L529" s="173"/>
      <c r="M529" s="178"/>
      <c r="N529" s="179"/>
      <c r="O529" s="179"/>
      <c r="P529" s="179"/>
      <c r="Q529" s="179"/>
      <c r="R529" s="179"/>
      <c r="S529" s="179"/>
      <c r="T529" s="180"/>
      <c r="AT529" s="174" t="s">
        <v>165</v>
      </c>
      <c r="AU529" s="174" t="s">
        <v>85</v>
      </c>
      <c r="AV529" s="13" t="s">
        <v>85</v>
      </c>
      <c r="AW529" s="13" t="s">
        <v>30</v>
      </c>
      <c r="AX529" s="13" t="s">
        <v>76</v>
      </c>
      <c r="AY529" s="174" t="s">
        <v>153</v>
      </c>
    </row>
    <row r="530" spans="2:65" s="12" customFormat="1" ht="11.25">
      <c r="B530" s="165"/>
      <c r="D530" s="166" t="s">
        <v>165</v>
      </c>
      <c r="E530" s="167" t="s">
        <v>1</v>
      </c>
      <c r="F530" s="168" t="s">
        <v>668</v>
      </c>
      <c r="H530" s="167" t="s">
        <v>1</v>
      </c>
      <c r="I530" s="169"/>
      <c r="L530" s="165"/>
      <c r="M530" s="170"/>
      <c r="N530" s="171"/>
      <c r="O530" s="171"/>
      <c r="P530" s="171"/>
      <c r="Q530" s="171"/>
      <c r="R530" s="171"/>
      <c r="S530" s="171"/>
      <c r="T530" s="172"/>
      <c r="AT530" s="167" t="s">
        <v>165</v>
      </c>
      <c r="AU530" s="167" t="s">
        <v>85</v>
      </c>
      <c r="AV530" s="12" t="s">
        <v>81</v>
      </c>
      <c r="AW530" s="12" t="s">
        <v>30</v>
      </c>
      <c r="AX530" s="12" t="s">
        <v>76</v>
      </c>
      <c r="AY530" s="167" t="s">
        <v>153</v>
      </c>
    </row>
    <row r="531" spans="2:65" s="13" customFormat="1" ht="11.25">
      <c r="B531" s="173"/>
      <c r="D531" s="166" t="s">
        <v>165</v>
      </c>
      <c r="E531" s="174" t="s">
        <v>1</v>
      </c>
      <c r="F531" s="175" t="s">
        <v>696</v>
      </c>
      <c r="H531" s="176">
        <v>2.7</v>
      </c>
      <c r="I531" s="177"/>
      <c r="L531" s="173"/>
      <c r="M531" s="178"/>
      <c r="N531" s="179"/>
      <c r="O531" s="179"/>
      <c r="P531" s="179"/>
      <c r="Q531" s="179"/>
      <c r="R531" s="179"/>
      <c r="S531" s="179"/>
      <c r="T531" s="180"/>
      <c r="AT531" s="174" t="s">
        <v>165</v>
      </c>
      <c r="AU531" s="174" t="s">
        <v>85</v>
      </c>
      <c r="AV531" s="13" t="s">
        <v>85</v>
      </c>
      <c r="AW531" s="13" t="s">
        <v>30</v>
      </c>
      <c r="AX531" s="13" t="s">
        <v>76</v>
      </c>
      <c r="AY531" s="174" t="s">
        <v>153</v>
      </c>
    </row>
    <row r="532" spans="2:65" s="14" customFormat="1" ht="11.25">
      <c r="B532" s="190"/>
      <c r="D532" s="166" t="s">
        <v>165</v>
      </c>
      <c r="E532" s="191" t="s">
        <v>1</v>
      </c>
      <c r="F532" s="192" t="s">
        <v>264</v>
      </c>
      <c r="H532" s="193">
        <v>152.38999999999999</v>
      </c>
      <c r="I532" s="194"/>
      <c r="L532" s="190"/>
      <c r="M532" s="195"/>
      <c r="N532" s="196"/>
      <c r="O532" s="196"/>
      <c r="P532" s="196"/>
      <c r="Q532" s="196"/>
      <c r="R532" s="196"/>
      <c r="S532" s="196"/>
      <c r="T532" s="197"/>
      <c r="AT532" s="191" t="s">
        <v>165</v>
      </c>
      <c r="AU532" s="191" t="s">
        <v>85</v>
      </c>
      <c r="AV532" s="14" t="s">
        <v>91</v>
      </c>
      <c r="AW532" s="14" t="s">
        <v>30</v>
      </c>
      <c r="AX532" s="14" t="s">
        <v>81</v>
      </c>
      <c r="AY532" s="191" t="s">
        <v>153</v>
      </c>
    </row>
    <row r="533" spans="2:65" s="1" customFormat="1" ht="24" customHeight="1">
      <c r="B533" s="151"/>
      <c r="C533" s="152" t="s">
        <v>701</v>
      </c>
      <c r="D533" s="152" t="s">
        <v>155</v>
      </c>
      <c r="E533" s="153" t="s">
        <v>702</v>
      </c>
      <c r="F533" s="154" t="s">
        <v>703</v>
      </c>
      <c r="G533" s="155" t="s">
        <v>251</v>
      </c>
      <c r="H533" s="156">
        <v>16</v>
      </c>
      <c r="I533" s="157"/>
      <c r="J533" s="156">
        <f>ROUND(I533*H533,3)</f>
        <v>0</v>
      </c>
      <c r="K533" s="154" t="s">
        <v>1</v>
      </c>
      <c r="L533" s="32"/>
      <c r="M533" s="158" t="s">
        <v>1</v>
      </c>
      <c r="N533" s="159" t="s">
        <v>42</v>
      </c>
      <c r="O533" s="55"/>
      <c r="P533" s="160">
        <f>O533*H533</f>
        <v>0</v>
      </c>
      <c r="Q533" s="160">
        <v>0</v>
      </c>
      <c r="R533" s="160">
        <f>Q533*H533</f>
        <v>0</v>
      </c>
      <c r="S533" s="160">
        <v>0</v>
      </c>
      <c r="T533" s="161">
        <f>S533*H533</f>
        <v>0</v>
      </c>
      <c r="AR533" s="162" t="s">
        <v>91</v>
      </c>
      <c r="AT533" s="162" t="s">
        <v>155</v>
      </c>
      <c r="AU533" s="162" t="s">
        <v>85</v>
      </c>
      <c r="AY533" s="17" t="s">
        <v>153</v>
      </c>
      <c r="BE533" s="163">
        <f>IF(N533="základná",J533,0)</f>
        <v>0</v>
      </c>
      <c r="BF533" s="163">
        <f>IF(N533="znížená",J533,0)</f>
        <v>0</v>
      </c>
      <c r="BG533" s="163">
        <f>IF(N533="zákl. prenesená",J533,0)</f>
        <v>0</v>
      </c>
      <c r="BH533" s="163">
        <f>IF(N533="zníž. prenesená",J533,0)</f>
        <v>0</v>
      </c>
      <c r="BI533" s="163">
        <f>IF(N533="nulová",J533,0)</f>
        <v>0</v>
      </c>
      <c r="BJ533" s="17" t="s">
        <v>85</v>
      </c>
      <c r="BK533" s="164">
        <f>ROUND(I533*H533,3)</f>
        <v>0</v>
      </c>
      <c r="BL533" s="17" t="s">
        <v>91</v>
      </c>
      <c r="BM533" s="162" t="s">
        <v>704</v>
      </c>
    </row>
    <row r="534" spans="2:65" s="11" customFormat="1" ht="22.9" customHeight="1">
      <c r="B534" s="138"/>
      <c r="D534" s="139" t="s">
        <v>75</v>
      </c>
      <c r="E534" s="149" t="s">
        <v>188</v>
      </c>
      <c r="F534" s="149" t="s">
        <v>705</v>
      </c>
      <c r="I534" s="141"/>
      <c r="J534" s="150">
        <f>BK534</f>
        <v>0</v>
      </c>
      <c r="L534" s="138"/>
      <c r="M534" s="143"/>
      <c r="N534" s="144"/>
      <c r="O534" s="144"/>
      <c r="P534" s="145">
        <f>SUM(P535:P586)</f>
        <v>0</v>
      </c>
      <c r="Q534" s="144"/>
      <c r="R534" s="145">
        <f>SUM(R535:R586)</f>
        <v>0.47966960999999997</v>
      </c>
      <c r="S534" s="144"/>
      <c r="T534" s="146">
        <f>SUM(T535:T586)</f>
        <v>45.623836900000001</v>
      </c>
      <c r="AR534" s="139" t="s">
        <v>81</v>
      </c>
      <c r="AT534" s="147" t="s">
        <v>75</v>
      </c>
      <c r="AU534" s="147" t="s">
        <v>81</v>
      </c>
      <c r="AY534" s="139" t="s">
        <v>153</v>
      </c>
      <c r="BK534" s="148">
        <f>SUM(BK535:BK586)</f>
        <v>0</v>
      </c>
    </row>
    <row r="535" spans="2:65" s="1" customFormat="1" ht="24" customHeight="1">
      <c r="B535" s="151"/>
      <c r="C535" s="152" t="s">
        <v>706</v>
      </c>
      <c r="D535" s="152" t="s">
        <v>155</v>
      </c>
      <c r="E535" s="153" t="s">
        <v>707</v>
      </c>
      <c r="F535" s="154" t="s">
        <v>708</v>
      </c>
      <c r="G535" s="155" t="s">
        <v>158</v>
      </c>
      <c r="H535" s="156">
        <v>228.31299999999999</v>
      </c>
      <c r="I535" s="157"/>
      <c r="J535" s="156">
        <f>ROUND(I535*H535,3)</f>
        <v>0</v>
      </c>
      <c r="K535" s="154" t="s">
        <v>1</v>
      </c>
      <c r="L535" s="32"/>
      <c r="M535" s="158" t="s">
        <v>1</v>
      </c>
      <c r="N535" s="159" t="s">
        <v>42</v>
      </c>
      <c r="O535" s="55"/>
      <c r="P535" s="160">
        <f>O535*H535</f>
        <v>0</v>
      </c>
      <c r="Q535" s="160">
        <v>0</v>
      </c>
      <c r="R535" s="160">
        <f>Q535*H535</f>
        <v>0</v>
      </c>
      <c r="S535" s="160">
        <v>0</v>
      </c>
      <c r="T535" s="161">
        <f>S535*H535</f>
        <v>0</v>
      </c>
      <c r="AR535" s="162" t="s">
        <v>91</v>
      </c>
      <c r="AT535" s="162" t="s">
        <v>155</v>
      </c>
      <c r="AU535" s="162" t="s">
        <v>85</v>
      </c>
      <c r="AY535" s="17" t="s">
        <v>153</v>
      </c>
      <c r="BE535" s="163">
        <f>IF(N535="základná",J535,0)</f>
        <v>0</v>
      </c>
      <c r="BF535" s="163">
        <f>IF(N535="znížená",J535,0)</f>
        <v>0</v>
      </c>
      <c r="BG535" s="163">
        <f>IF(N535="zákl. prenesená",J535,0)</f>
        <v>0</v>
      </c>
      <c r="BH535" s="163">
        <f>IF(N535="zníž. prenesená",J535,0)</f>
        <v>0</v>
      </c>
      <c r="BI535" s="163">
        <f>IF(N535="nulová",J535,0)</f>
        <v>0</v>
      </c>
      <c r="BJ535" s="17" t="s">
        <v>85</v>
      </c>
      <c r="BK535" s="164">
        <f>ROUND(I535*H535,3)</f>
        <v>0</v>
      </c>
      <c r="BL535" s="17" t="s">
        <v>91</v>
      </c>
      <c r="BM535" s="162" t="s">
        <v>709</v>
      </c>
    </row>
    <row r="536" spans="2:65" s="13" customFormat="1" ht="11.25">
      <c r="B536" s="173"/>
      <c r="D536" s="166" t="s">
        <v>165</v>
      </c>
      <c r="E536" s="174" t="s">
        <v>1</v>
      </c>
      <c r="F536" s="175" t="s">
        <v>710</v>
      </c>
      <c r="H536" s="176">
        <v>228.31299999999999</v>
      </c>
      <c r="I536" s="177"/>
      <c r="L536" s="173"/>
      <c r="M536" s="178"/>
      <c r="N536" s="179"/>
      <c r="O536" s="179"/>
      <c r="P536" s="179"/>
      <c r="Q536" s="179"/>
      <c r="R536" s="179"/>
      <c r="S536" s="179"/>
      <c r="T536" s="180"/>
      <c r="AT536" s="174" t="s">
        <v>165</v>
      </c>
      <c r="AU536" s="174" t="s">
        <v>85</v>
      </c>
      <c r="AV536" s="13" t="s">
        <v>85</v>
      </c>
      <c r="AW536" s="13" t="s">
        <v>30</v>
      </c>
      <c r="AX536" s="13" t="s">
        <v>81</v>
      </c>
      <c r="AY536" s="174" t="s">
        <v>153</v>
      </c>
    </row>
    <row r="537" spans="2:65" s="1" customFormat="1" ht="24" customHeight="1">
      <c r="B537" s="151"/>
      <c r="C537" s="152" t="s">
        <v>711</v>
      </c>
      <c r="D537" s="152" t="s">
        <v>155</v>
      </c>
      <c r="E537" s="153" t="s">
        <v>712</v>
      </c>
      <c r="F537" s="154" t="s">
        <v>713</v>
      </c>
      <c r="G537" s="155" t="s">
        <v>158</v>
      </c>
      <c r="H537" s="156">
        <v>228.31299999999999</v>
      </c>
      <c r="I537" s="157"/>
      <c r="J537" s="156">
        <f>ROUND(I537*H537,3)</f>
        <v>0</v>
      </c>
      <c r="K537" s="154" t="s">
        <v>1</v>
      </c>
      <c r="L537" s="32"/>
      <c r="M537" s="158" t="s">
        <v>1</v>
      </c>
      <c r="N537" s="159" t="s">
        <v>42</v>
      </c>
      <c r="O537" s="55"/>
      <c r="P537" s="160">
        <f>O537*H537</f>
        <v>0</v>
      </c>
      <c r="Q537" s="160">
        <v>8.0000000000000004E-4</v>
      </c>
      <c r="R537" s="160">
        <f>Q537*H537</f>
        <v>0.18265039999999999</v>
      </c>
      <c r="S537" s="160">
        <v>0</v>
      </c>
      <c r="T537" s="161">
        <f>S537*H537</f>
        <v>0</v>
      </c>
      <c r="AR537" s="162" t="s">
        <v>91</v>
      </c>
      <c r="AT537" s="162" t="s">
        <v>155</v>
      </c>
      <c r="AU537" s="162" t="s">
        <v>85</v>
      </c>
      <c r="AY537" s="17" t="s">
        <v>153</v>
      </c>
      <c r="BE537" s="163">
        <f>IF(N537="základná",J537,0)</f>
        <v>0</v>
      </c>
      <c r="BF537" s="163">
        <f>IF(N537="znížená",J537,0)</f>
        <v>0</v>
      </c>
      <c r="BG537" s="163">
        <f>IF(N537="zákl. prenesená",J537,0)</f>
        <v>0</v>
      </c>
      <c r="BH537" s="163">
        <f>IF(N537="zníž. prenesená",J537,0)</f>
        <v>0</v>
      </c>
      <c r="BI537" s="163">
        <f>IF(N537="nulová",J537,0)</f>
        <v>0</v>
      </c>
      <c r="BJ537" s="17" t="s">
        <v>85</v>
      </c>
      <c r="BK537" s="164">
        <f>ROUND(I537*H537,3)</f>
        <v>0</v>
      </c>
      <c r="BL537" s="17" t="s">
        <v>91</v>
      </c>
      <c r="BM537" s="162" t="s">
        <v>714</v>
      </c>
    </row>
    <row r="538" spans="2:65" s="1" customFormat="1" ht="24" customHeight="1">
      <c r="B538" s="151"/>
      <c r="C538" s="152" t="s">
        <v>715</v>
      </c>
      <c r="D538" s="152" t="s">
        <v>155</v>
      </c>
      <c r="E538" s="153" t="s">
        <v>716</v>
      </c>
      <c r="F538" s="154" t="s">
        <v>717</v>
      </c>
      <c r="G538" s="155" t="s">
        <v>158</v>
      </c>
      <c r="H538" s="156">
        <v>228.31299999999999</v>
      </c>
      <c r="I538" s="157"/>
      <c r="J538" s="156">
        <f>ROUND(I538*H538,3)</f>
        <v>0</v>
      </c>
      <c r="K538" s="154" t="s">
        <v>1</v>
      </c>
      <c r="L538" s="32"/>
      <c r="M538" s="158" t="s">
        <v>1</v>
      </c>
      <c r="N538" s="159" t="s">
        <v>42</v>
      </c>
      <c r="O538" s="55"/>
      <c r="P538" s="160">
        <f>O538*H538</f>
        <v>0</v>
      </c>
      <c r="Q538" s="160">
        <v>0</v>
      </c>
      <c r="R538" s="160">
        <f>Q538*H538</f>
        <v>0</v>
      </c>
      <c r="S538" s="160">
        <v>0</v>
      </c>
      <c r="T538" s="161">
        <f>S538*H538</f>
        <v>0</v>
      </c>
      <c r="AR538" s="162" t="s">
        <v>91</v>
      </c>
      <c r="AT538" s="162" t="s">
        <v>155</v>
      </c>
      <c r="AU538" s="162" t="s">
        <v>85</v>
      </c>
      <c r="AY538" s="17" t="s">
        <v>153</v>
      </c>
      <c r="BE538" s="163">
        <f>IF(N538="základná",J538,0)</f>
        <v>0</v>
      </c>
      <c r="BF538" s="163">
        <f>IF(N538="znížená",J538,0)</f>
        <v>0</v>
      </c>
      <c r="BG538" s="163">
        <f>IF(N538="zákl. prenesená",J538,0)</f>
        <v>0</v>
      </c>
      <c r="BH538" s="163">
        <f>IF(N538="zníž. prenesená",J538,0)</f>
        <v>0</v>
      </c>
      <c r="BI538" s="163">
        <f>IF(N538="nulová",J538,0)</f>
        <v>0</v>
      </c>
      <c r="BJ538" s="17" t="s">
        <v>85</v>
      </c>
      <c r="BK538" s="164">
        <f>ROUND(I538*H538,3)</f>
        <v>0</v>
      </c>
      <c r="BL538" s="17" t="s">
        <v>91</v>
      </c>
      <c r="BM538" s="162" t="s">
        <v>718</v>
      </c>
    </row>
    <row r="539" spans="2:65" s="1" customFormat="1" ht="24" customHeight="1">
      <c r="B539" s="151"/>
      <c r="C539" s="152" t="s">
        <v>719</v>
      </c>
      <c r="D539" s="152" t="s">
        <v>155</v>
      </c>
      <c r="E539" s="153" t="s">
        <v>720</v>
      </c>
      <c r="F539" s="154" t="s">
        <v>721</v>
      </c>
      <c r="G539" s="155" t="s">
        <v>158</v>
      </c>
      <c r="H539" s="156">
        <v>188.15700000000001</v>
      </c>
      <c r="I539" s="157"/>
      <c r="J539" s="156">
        <f>ROUND(I539*H539,3)</f>
        <v>0</v>
      </c>
      <c r="K539" s="154" t="s">
        <v>1</v>
      </c>
      <c r="L539" s="32"/>
      <c r="M539" s="158" t="s">
        <v>1</v>
      </c>
      <c r="N539" s="159" t="s">
        <v>42</v>
      </c>
      <c r="O539" s="55"/>
      <c r="P539" s="160">
        <f>O539*H539</f>
        <v>0</v>
      </c>
      <c r="Q539" s="160">
        <v>1.5299999999999999E-3</v>
      </c>
      <c r="R539" s="160">
        <f>Q539*H539</f>
        <v>0.28788020999999997</v>
      </c>
      <c r="S539" s="160">
        <v>0</v>
      </c>
      <c r="T539" s="161">
        <f>S539*H539</f>
        <v>0</v>
      </c>
      <c r="AR539" s="162" t="s">
        <v>91</v>
      </c>
      <c r="AT539" s="162" t="s">
        <v>155</v>
      </c>
      <c r="AU539" s="162" t="s">
        <v>85</v>
      </c>
      <c r="AY539" s="17" t="s">
        <v>153</v>
      </c>
      <c r="BE539" s="163">
        <f>IF(N539="základná",J539,0)</f>
        <v>0</v>
      </c>
      <c r="BF539" s="163">
        <f>IF(N539="znížená",J539,0)</f>
        <v>0</v>
      </c>
      <c r="BG539" s="163">
        <f>IF(N539="zákl. prenesená",J539,0)</f>
        <v>0</v>
      </c>
      <c r="BH539" s="163">
        <f>IF(N539="zníž. prenesená",J539,0)</f>
        <v>0</v>
      </c>
      <c r="BI539" s="163">
        <f>IF(N539="nulová",J539,0)</f>
        <v>0</v>
      </c>
      <c r="BJ539" s="17" t="s">
        <v>85</v>
      </c>
      <c r="BK539" s="164">
        <f>ROUND(I539*H539,3)</f>
        <v>0</v>
      </c>
      <c r="BL539" s="17" t="s">
        <v>91</v>
      </c>
      <c r="BM539" s="162" t="s">
        <v>722</v>
      </c>
    </row>
    <row r="540" spans="2:65" s="13" customFormat="1" ht="11.25">
      <c r="B540" s="173"/>
      <c r="D540" s="166" t="s">
        <v>165</v>
      </c>
      <c r="E540" s="174" t="s">
        <v>1</v>
      </c>
      <c r="F540" s="175" t="s">
        <v>723</v>
      </c>
      <c r="H540" s="176">
        <v>188.15700000000001</v>
      </c>
      <c r="I540" s="177"/>
      <c r="L540" s="173"/>
      <c r="M540" s="178"/>
      <c r="N540" s="179"/>
      <c r="O540" s="179"/>
      <c r="P540" s="179"/>
      <c r="Q540" s="179"/>
      <c r="R540" s="179"/>
      <c r="S540" s="179"/>
      <c r="T540" s="180"/>
      <c r="AT540" s="174" t="s">
        <v>165</v>
      </c>
      <c r="AU540" s="174" t="s">
        <v>85</v>
      </c>
      <c r="AV540" s="13" t="s">
        <v>85</v>
      </c>
      <c r="AW540" s="13" t="s">
        <v>30</v>
      </c>
      <c r="AX540" s="13" t="s">
        <v>81</v>
      </c>
      <c r="AY540" s="174" t="s">
        <v>153</v>
      </c>
    </row>
    <row r="541" spans="2:65" s="1" customFormat="1" ht="16.5" customHeight="1">
      <c r="B541" s="151"/>
      <c r="C541" s="152" t="s">
        <v>724</v>
      </c>
      <c r="D541" s="152" t="s">
        <v>155</v>
      </c>
      <c r="E541" s="153" t="s">
        <v>725</v>
      </c>
      <c r="F541" s="154" t="s">
        <v>726</v>
      </c>
      <c r="G541" s="155" t="s">
        <v>158</v>
      </c>
      <c r="H541" s="156">
        <v>182.78</v>
      </c>
      <c r="I541" s="157"/>
      <c r="J541" s="156">
        <f>ROUND(I541*H541,3)</f>
        <v>0</v>
      </c>
      <c r="K541" s="154" t="s">
        <v>1</v>
      </c>
      <c r="L541" s="32"/>
      <c r="M541" s="158" t="s">
        <v>1</v>
      </c>
      <c r="N541" s="159" t="s">
        <v>42</v>
      </c>
      <c r="O541" s="55"/>
      <c r="P541" s="160">
        <f>O541*H541</f>
        <v>0</v>
      </c>
      <c r="Q541" s="160">
        <v>5.0000000000000002E-5</v>
      </c>
      <c r="R541" s="160">
        <f>Q541*H541</f>
        <v>9.1390000000000013E-3</v>
      </c>
      <c r="S541" s="160">
        <v>0</v>
      </c>
      <c r="T541" s="161">
        <f>S541*H541</f>
        <v>0</v>
      </c>
      <c r="AR541" s="162" t="s">
        <v>91</v>
      </c>
      <c r="AT541" s="162" t="s">
        <v>155</v>
      </c>
      <c r="AU541" s="162" t="s">
        <v>85</v>
      </c>
      <c r="AY541" s="17" t="s">
        <v>153</v>
      </c>
      <c r="BE541" s="163">
        <f>IF(N541="základná",J541,0)</f>
        <v>0</v>
      </c>
      <c r="BF541" s="163">
        <f>IF(N541="znížená",J541,0)</f>
        <v>0</v>
      </c>
      <c r="BG541" s="163">
        <f>IF(N541="zákl. prenesená",J541,0)</f>
        <v>0</v>
      </c>
      <c r="BH541" s="163">
        <f>IF(N541="zníž. prenesená",J541,0)</f>
        <v>0</v>
      </c>
      <c r="BI541" s="163">
        <f>IF(N541="nulová",J541,0)</f>
        <v>0</v>
      </c>
      <c r="BJ541" s="17" t="s">
        <v>85</v>
      </c>
      <c r="BK541" s="164">
        <f>ROUND(I541*H541,3)</f>
        <v>0</v>
      </c>
      <c r="BL541" s="17" t="s">
        <v>91</v>
      </c>
      <c r="BM541" s="162" t="s">
        <v>727</v>
      </c>
    </row>
    <row r="542" spans="2:65" s="1" customFormat="1" ht="16.5" customHeight="1">
      <c r="B542" s="151"/>
      <c r="C542" s="152" t="s">
        <v>728</v>
      </c>
      <c r="D542" s="152" t="s">
        <v>155</v>
      </c>
      <c r="E542" s="153" t="s">
        <v>729</v>
      </c>
      <c r="F542" s="154" t="s">
        <v>730</v>
      </c>
      <c r="G542" s="155" t="s">
        <v>162</v>
      </c>
      <c r="H542" s="156">
        <v>1.6870000000000001</v>
      </c>
      <c r="I542" s="157"/>
      <c r="J542" s="156">
        <f>ROUND(I542*H542,3)</f>
        <v>0</v>
      </c>
      <c r="K542" s="154" t="s">
        <v>1</v>
      </c>
      <c r="L542" s="32"/>
      <c r="M542" s="158" t="s">
        <v>1</v>
      </c>
      <c r="N542" s="159" t="s">
        <v>42</v>
      </c>
      <c r="O542" s="55"/>
      <c r="P542" s="160">
        <f>O542*H542</f>
        <v>0</v>
      </c>
      <c r="Q542" s="160">
        <v>0</v>
      </c>
      <c r="R542" s="160">
        <f>Q542*H542</f>
        <v>0</v>
      </c>
      <c r="S542" s="160">
        <v>2.2000000000000002</v>
      </c>
      <c r="T542" s="161">
        <f>S542*H542</f>
        <v>3.7114000000000003</v>
      </c>
      <c r="AR542" s="162" t="s">
        <v>91</v>
      </c>
      <c r="AT542" s="162" t="s">
        <v>155</v>
      </c>
      <c r="AU542" s="162" t="s">
        <v>85</v>
      </c>
      <c r="AY542" s="17" t="s">
        <v>153</v>
      </c>
      <c r="BE542" s="163">
        <f>IF(N542="základná",J542,0)</f>
        <v>0</v>
      </c>
      <c r="BF542" s="163">
        <f>IF(N542="znížená",J542,0)</f>
        <v>0</v>
      </c>
      <c r="BG542" s="163">
        <f>IF(N542="zákl. prenesená",J542,0)</f>
        <v>0</v>
      </c>
      <c r="BH542" s="163">
        <f>IF(N542="zníž. prenesená",J542,0)</f>
        <v>0</v>
      </c>
      <c r="BI542" s="163">
        <f>IF(N542="nulová",J542,0)</f>
        <v>0</v>
      </c>
      <c r="BJ542" s="17" t="s">
        <v>85</v>
      </c>
      <c r="BK542" s="164">
        <f>ROUND(I542*H542,3)</f>
        <v>0</v>
      </c>
      <c r="BL542" s="17" t="s">
        <v>91</v>
      </c>
      <c r="BM542" s="162" t="s">
        <v>731</v>
      </c>
    </row>
    <row r="543" spans="2:65" s="13" customFormat="1" ht="11.25">
      <c r="B543" s="173"/>
      <c r="D543" s="166" t="s">
        <v>165</v>
      </c>
      <c r="E543" s="174" t="s">
        <v>1</v>
      </c>
      <c r="F543" s="175" t="s">
        <v>732</v>
      </c>
      <c r="H543" s="176">
        <v>0.33700000000000002</v>
      </c>
      <c r="I543" s="177"/>
      <c r="L543" s="173"/>
      <c r="M543" s="178"/>
      <c r="N543" s="179"/>
      <c r="O543" s="179"/>
      <c r="P543" s="179"/>
      <c r="Q543" s="179"/>
      <c r="R543" s="179"/>
      <c r="S543" s="179"/>
      <c r="T543" s="180"/>
      <c r="AT543" s="174" t="s">
        <v>165</v>
      </c>
      <c r="AU543" s="174" t="s">
        <v>85</v>
      </c>
      <c r="AV543" s="13" t="s">
        <v>85</v>
      </c>
      <c r="AW543" s="13" t="s">
        <v>30</v>
      </c>
      <c r="AX543" s="13" t="s">
        <v>76</v>
      </c>
      <c r="AY543" s="174" t="s">
        <v>153</v>
      </c>
    </row>
    <row r="544" spans="2:65" s="13" customFormat="1" ht="11.25">
      <c r="B544" s="173"/>
      <c r="D544" s="166" t="s">
        <v>165</v>
      </c>
      <c r="E544" s="174" t="s">
        <v>1</v>
      </c>
      <c r="F544" s="175" t="s">
        <v>733</v>
      </c>
      <c r="H544" s="176">
        <v>1.35</v>
      </c>
      <c r="I544" s="177"/>
      <c r="L544" s="173"/>
      <c r="M544" s="178"/>
      <c r="N544" s="179"/>
      <c r="O544" s="179"/>
      <c r="P544" s="179"/>
      <c r="Q544" s="179"/>
      <c r="R544" s="179"/>
      <c r="S544" s="179"/>
      <c r="T544" s="180"/>
      <c r="AT544" s="174" t="s">
        <v>165</v>
      </c>
      <c r="AU544" s="174" t="s">
        <v>85</v>
      </c>
      <c r="AV544" s="13" t="s">
        <v>85</v>
      </c>
      <c r="AW544" s="13" t="s">
        <v>30</v>
      </c>
      <c r="AX544" s="13" t="s">
        <v>76</v>
      </c>
      <c r="AY544" s="174" t="s">
        <v>153</v>
      </c>
    </row>
    <row r="545" spans="2:65" s="14" customFormat="1" ht="11.25">
      <c r="B545" s="190"/>
      <c r="D545" s="166" t="s">
        <v>165</v>
      </c>
      <c r="E545" s="191" t="s">
        <v>1</v>
      </c>
      <c r="F545" s="192" t="s">
        <v>264</v>
      </c>
      <c r="H545" s="193">
        <v>1.6870000000000001</v>
      </c>
      <c r="I545" s="194"/>
      <c r="L545" s="190"/>
      <c r="M545" s="195"/>
      <c r="N545" s="196"/>
      <c r="O545" s="196"/>
      <c r="P545" s="196"/>
      <c r="Q545" s="196"/>
      <c r="R545" s="196"/>
      <c r="S545" s="196"/>
      <c r="T545" s="197"/>
      <c r="AT545" s="191" t="s">
        <v>165</v>
      </c>
      <c r="AU545" s="191" t="s">
        <v>85</v>
      </c>
      <c r="AV545" s="14" t="s">
        <v>91</v>
      </c>
      <c r="AW545" s="14" t="s">
        <v>30</v>
      </c>
      <c r="AX545" s="14" t="s">
        <v>81</v>
      </c>
      <c r="AY545" s="191" t="s">
        <v>153</v>
      </c>
    </row>
    <row r="546" spans="2:65" s="1" customFormat="1" ht="36" customHeight="1">
      <c r="B546" s="151"/>
      <c r="C546" s="152" t="s">
        <v>734</v>
      </c>
      <c r="D546" s="152" t="s">
        <v>155</v>
      </c>
      <c r="E546" s="153" t="s">
        <v>735</v>
      </c>
      <c r="F546" s="154" t="s">
        <v>736</v>
      </c>
      <c r="G546" s="155" t="s">
        <v>162</v>
      </c>
      <c r="H546" s="156">
        <v>4.7969999999999997</v>
      </c>
      <c r="I546" s="157"/>
      <c r="J546" s="156">
        <f>ROUND(I546*H546,3)</f>
        <v>0</v>
      </c>
      <c r="K546" s="154" t="s">
        <v>163</v>
      </c>
      <c r="L546" s="32"/>
      <c r="M546" s="158" t="s">
        <v>1</v>
      </c>
      <c r="N546" s="159" t="s">
        <v>42</v>
      </c>
      <c r="O546" s="55"/>
      <c r="P546" s="160">
        <f>O546*H546</f>
        <v>0</v>
      </c>
      <c r="Q546" s="160">
        <v>0</v>
      </c>
      <c r="R546" s="160">
        <f>Q546*H546</f>
        <v>0</v>
      </c>
      <c r="S546" s="160">
        <v>1.905</v>
      </c>
      <c r="T546" s="161">
        <f>S546*H546</f>
        <v>9.1382849999999998</v>
      </c>
      <c r="AR546" s="162" t="s">
        <v>91</v>
      </c>
      <c r="AT546" s="162" t="s">
        <v>155</v>
      </c>
      <c r="AU546" s="162" t="s">
        <v>85</v>
      </c>
      <c r="AY546" s="17" t="s">
        <v>153</v>
      </c>
      <c r="BE546" s="163">
        <f>IF(N546="základná",J546,0)</f>
        <v>0</v>
      </c>
      <c r="BF546" s="163">
        <f>IF(N546="znížená",J546,0)</f>
        <v>0</v>
      </c>
      <c r="BG546" s="163">
        <f>IF(N546="zákl. prenesená",J546,0)</f>
        <v>0</v>
      </c>
      <c r="BH546" s="163">
        <f>IF(N546="zníž. prenesená",J546,0)</f>
        <v>0</v>
      </c>
      <c r="BI546" s="163">
        <f>IF(N546="nulová",J546,0)</f>
        <v>0</v>
      </c>
      <c r="BJ546" s="17" t="s">
        <v>85</v>
      </c>
      <c r="BK546" s="164">
        <f>ROUND(I546*H546,3)</f>
        <v>0</v>
      </c>
      <c r="BL546" s="17" t="s">
        <v>91</v>
      </c>
      <c r="BM546" s="162" t="s">
        <v>737</v>
      </c>
    </row>
    <row r="547" spans="2:65" s="13" customFormat="1" ht="11.25">
      <c r="B547" s="173"/>
      <c r="D547" s="166" t="s">
        <v>165</v>
      </c>
      <c r="E547" s="174" t="s">
        <v>1</v>
      </c>
      <c r="F547" s="175" t="s">
        <v>738</v>
      </c>
      <c r="H547" s="176">
        <v>1.349</v>
      </c>
      <c r="I547" s="177"/>
      <c r="L547" s="173"/>
      <c r="M547" s="178"/>
      <c r="N547" s="179"/>
      <c r="O547" s="179"/>
      <c r="P547" s="179"/>
      <c r="Q547" s="179"/>
      <c r="R547" s="179"/>
      <c r="S547" s="179"/>
      <c r="T547" s="180"/>
      <c r="AT547" s="174" t="s">
        <v>165</v>
      </c>
      <c r="AU547" s="174" t="s">
        <v>85</v>
      </c>
      <c r="AV547" s="13" t="s">
        <v>85</v>
      </c>
      <c r="AW547" s="13" t="s">
        <v>30</v>
      </c>
      <c r="AX547" s="13" t="s">
        <v>76</v>
      </c>
      <c r="AY547" s="174" t="s">
        <v>153</v>
      </c>
    </row>
    <row r="548" spans="2:65" s="13" customFormat="1" ht="11.25">
      <c r="B548" s="173"/>
      <c r="D548" s="166" t="s">
        <v>165</v>
      </c>
      <c r="E548" s="174" t="s">
        <v>1</v>
      </c>
      <c r="F548" s="175" t="s">
        <v>739</v>
      </c>
      <c r="H548" s="176">
        <v>5.4</v>
      </c>
      <c r="I548" s="177"/>
      <c r="L548" s="173"/>
      <c r="M548" s="178"/>
      <c r="N548" s="179"/>
      <c r="O548" s="179"/>
      <c r="P548" s="179"/>
      <c r="Q548" s="179"/>
      <c r="R548" s="179"/>
      <c r="S548" s="179"/>
      <c r="T548" s="180"/>
      <c r="AT548" s="174" t="s">
        <v>165</v>
      </c>
      <c r="AU548" s="174" t="s">
        <v>85</v>
      </c>
      <c r="AV548" s="13" t="s">
        <v>85</v>
      </c>
      <c r="AW548" s="13" t="s">
        <v>30</v>
      </c>
      <c r="AX548" s="13" t="s">
        <v>76</v>
      </c>
      <c r="AY548" s="174" t="s">
        <v>153</v>
      </c>
    </row>
    <row r="549" spans="2:65" s="13" customFormat="1" ht="11.25">
      <c r="B549" s="173"/>
      <c r="D549" s="166" t="s">
        <v>165</v>
      </c>
      <c r="E549" s="174" t="s">
        <v>1</v>
      </c>
      <c r="F549" s="175" t="s">
        <v>740</v>
      </c>
      <c r="H549" s="176">
        <v>-3.3</v>
      </c>
      <c r="I549" s="177"/>
      <c r="L549" s="173"/>
      <c r="M549" s="178"/>
      <c r="N549" s="179"/>
      <c r="O549" s="179"/>
      <c r="P549" s="179"/>
      <c r="Q549" s="179"/>
      <c r="R549" s="179"/>
      <c r="S549" s="179"/>
      <c r="T549" s="180"/>
      <c r="AT549" s="174" t="s">
        <v>165</v>
      </c>
      <c r="AU549" s="174" t="s">
        <v>85</v>
      </c>
      <c r="AV549" s="13" t="s">
        <v>85</v>
      </c>
      <c r="AW549" s="13" t="s">
        <v>30</v>
      </c>
      <c r="AX549" s="13" t="s">
        <v>76</v>
      </c>
      <c r="AY549" s="174" t="s">
        <v>153</v>
      </c>
    </row>
    <row r="550" spans="2:65" s="12" customFormat="1" ht="11.25">
      <c r="B550" s="165"/>
      <c r="D550" s="166" t="s">
        <v>165</v>
      </c>
      <c r="E550" s="167" t="s">
        <v>1</v>
      </c>
      <c r="F550" s="168" t="s">
        <v>741</v>
      </c>
      <c r="H550" s="167" t="s">
        <v>1</v>
      </c>
      <c r="I550" s="169"/>
      <c r="L550" s="165"/>
      <c r="M550" s="170"/>
      <c r="N550" s="171"/>
      <c r="O550" s="171"/>
      <c r="P550" s="171"/>
      <c r="Q550" s="171"/>
      <c r="R550" s="171"/>
      <c r="S550" s="171"/>
      <c r="T550" s="172"/>
      <c r="AT550" s="167" t="s">
        <v>165</v>
      </c>
      <c r="AU550" s="167" t="s">
        <v>85</v>
      </c>
      <c r="AV550" s="12" t="s">
        <v>81</v>
      </c>
      <c r="AW550" s="12" t="s">
        <v>30</v>
      </c>
      <c r="AX550" s="12" t="s">
        <v>76</v>
      </c>
      <c r="AY550" s="167" t="s">
        <v>153</v>
      </c>
    </row>
    <row r="551" spans="2:65" s="13" customFormat="1" ht="11.25">
      <c r="B551" s="173"/>
      <c r="D551" s="166" t="s">
        <v>165</v>
      </c>
      <c r="E551" s="174" t="s">
        <v>1</v>
      </c>
      <c r="F551" s="175" t="s">
        <v>742</v>
      </c>
      <c r="H551" s="176">
        <v>1.3480000000000001</v>
      </c>
      <c r="I551" s="177"/>
      <c r="L551" s="173"/>
      <c r="M551" s="178"/>
      <c r="N551" s="179"/>
      <c r="O551" s="179"/>
      <c r="P551" s="179"/>
      <c r="Q551" s="179"/>
      <c r="R551" s="179"/>
      <c r="S551" s="179"/>
      <c r="T551" s="180"/>
      <c r="AT551" s="174" t="s">
        <v>165</v>
      </c>
      <c r="AU551" s="174" t="s">
        <v>85</v>
      </c>
      <c r="AV551" s="13" t="s">
        <v>85</v>
      </c>
      <c r="AW551" s="13" t="s">
        <v>30</v>
      </c>
      <c r="AX551" s="13" t="s">
        <v>76</v>
      </c>
      <c r="AY551" s="174" t="s">
        <v>153</v>
      </c>
    </row>
    <row r="552" spans="2:65" s="14" customFormat="1" ht="11.25">
      <c r="B552" s="190"/>
      <c r="D552" s="166" t="s">
        <v>165</v>
      </c>
      <c r="E552" s="191" t="s">
        <v>1</v>
      </c>
      <c r="F552" s="192" t="s">
        <v>264</v>
      </c>
      <c r="H552" s="193">
        <v>4.7969999999999997</v>
      </c>
      <c r="I552" s="194"/>
      <c r="L552" s="190"/>
      <c r="M552" s="195"/>
      <c r="N552" s="196"/>
      <c r="O552" s="196"/>
      <c r="P552" s="196"/>
      <c r="Q552" s="196"/>
      <c r="R552" s="196"/>
      <c r="S552" s="196"/>
      <c r="T552" s="197"/>
      <c r="AT552" s="191" t="s">
        <v>165</v>
      </c>
      <c r="AU552" s="191" t="s">
        <v>85</v>
      </c>
      <c r="AV552" s="14" t="s">
        <v>91</v>
      </c>
      <c r="AW552" s="14" t="s">
        <v>30</v>
      </c>
      <c r="AX552" s="14" t="s">
        <v>81</v>
      </c>
      <c r="AY552" s="191" t="s">
        <v>153</v>
      </c>
    </row>
    <row r="553" spans="2:65" s="1" customFormat="1" ht="16.5" customHeight="1">
      <c r="B553" s="151"/>
      <c r="C553" s="152" t="s">
        <v>743</v>
      </c>
      <c r="D553" s="152" t="s">
        <v>155</v>
      </c>
      <c r="E553" s="153" t="s">
        <v>744</v>
      </c>
      <c r="F553" s="154" t="s">
        <v>745</v>
      </c>
      <c r="G553" s="155" t="s">
        <v>162</v>
      </c>
      <c r="H553" s="156">
        <v>1.5169999999999999</v>
      </c>
      <c r="I553" s="157"/>
      <c r="J553" s="156">
        <f>ROUND(I553*H553,3)</f>
        <v>0</v>
      </c>
      <c r="K553" s="154" t="s">
        <v>1</v>
      </c>
      <c r="L553" s="32"/>
      <c r="M553" s="158" t="s">
        <v>1</v>
      </c>
      <c r="N553" s="159" t="s">
        <v>42</v>
      </c>
      <c r="O553" s="55"/>
      <c r="P553" s="160">
        <f>O553*H553</f>
        <v>0</v>
      </c>
      <c r="Q553" s="160">
        <v>0</v>
      </c>
      <c r="R553" s="160">
        <f>Q553*H553</f>
        <v>0</v>
      </c>
      <c r="S553" s="160">
        <v>2.4</v>
      </c>
      <c r="T553" s="161">
        <f>S553*H553</f>
        <v>3.6407999999999996</v>
      </c>
      <c r="AR553" s="162" t="s">
        <v>91</v>
      </c>
      <c r="AT553" s="162" t="s">
        <v>155</v>
      </c>
      <c r="AU553" s="162" t="s">
        <v>85</v>
      </c>
      <c r="AY553" s="17" t="s">
        <v>153</v>
      </c>
      <c r="BE553" s="163">
        <f>IF(N553="základná",J553,0)</f>
        <v>0</v>
      </c>
      <c r="BF553" s="163">
        <f>IF(N553="znížená",J553,0)</f>
        <v>0</v>
      </c>
      <c r="BG553" s="163">
        <f>IF(N553="zákl. prenesená",J553,0)</f>
        <v>0</v>
      </c>
      <c r="BH553" s="163">
        <f>IF(N553="zníž. prenesená",J553,0)</f>
        <v>0</v>
      </c>
      <c r="BI553" s="163">
        <f>IF(N553="nulová",J553,0)</f>
        <v>0</v>
      </c>
      <c r="BJ553" s="17" t="s">
        <v>85</v>
      </c>
      <c r="BK553" s="164">
        <f>ROUND(I553*H553,3)</f>
        <v>0</v>
      </c>
      <c r="BL553" s="17" t="s">
        <v>91</v>
      </c>
      <c r="BM553" s="162" t="s">
        <v>746</v>
      </c>
    </row>
    <row r="554" spans="2:65" s="13" customFormat="1" ht="11.25">
      <c r="B554" s="173"/>
      <c r="D554" s="166" t="s">
        <v>165</v>
      </c>
      <c r="E554" s="174" t="s">
        <v>1</v>
      </c>
      <c r="F554" s="175" t="s">
        <v>747</v>
      </c>
      <c r="H554" s="176">
        <v>1.5169999999999999</v>
      </c>
      <c r="I554" s="177"/>
      <c r="L554" s="173"/>
      <c r="M554" s="178"/>
      <c r="N554" s="179"/>
      <c r="O554" s="179"/>
      <c r="P554" s="179"/>
      <c r="Q554" s="179"/>
      <c r="R554" s="179"/>
      <c r="S554" s="179"/>
      <c r="T554" s="180"/>
      <c r="AT554" s="174" t="s">
        <v>165</v>
      </c>
      <c r="AU554" s="174" t="s">
        <v>85</v>
      </c>
      <c r="AV554" s="13" t="s">
        <v>85</v>
      </c>
      <c r="AW554" s="13" t="s">
        <v>30</v>
      </c>
      <c r="AX554" s="13" t="s">
        <v>81</v>
      </c>
      <c r="AY554" s="174" t="s">
        <v>153</v>
      </c>
    </row>
    <row r="555" spans="2:65" s="1" customFormat="1" ht="24" customHeight="1">
      <c r="B555" s="151"/>
      <c r="C555" s="152" t="s">
        <v>748</v>
      </c>
      <c r="D555" s="152" t="s">
        <v>155</v>
      </c>
      <c r="E555" s="153" t="s">
        <v>749</v>
      </c>
      <c r="F555" s="154" t="s">
        <v>750</v>
      </c>
      <c r="G555" s="155" t="s">
        <v>162</v>
      </c>
      <c r="H555" s="156">
        <v>10.4</v>
      </c>
      <c r="I555" s="157"/>
      <c r="J555" s="156">
        <f>ROUND(I555*H555,3)</f>
        <v>0</v>
      </c>
      <c r="K555" s="154" t="s">
        <v>1</v>
      </c>
      <c r="L555" s="32"/>
      <c r="M555" s="158" t="s">
        <v>1</v>
      </c>
      <c r="N555" s="159" t="s">
        <v>42</v>
      </c>
      <c r="O555" s="55"/>
      <c r="P555" s="160">
        <f>O555*H555</f>
        <v>0</v>
      </c>
      <c r="Q555" s="160">
        <v>0</v>
      </c>
      <c r="R555" s="160">
        <f>Q555*H555</f>
        <v>0</v>
      </c>
      <c r="S555" s="160">
        <v>2.2000000000000002</v>
      </c>
      <c r="T555" s="161">
        <f>S555*H555</f>
        <v>22.880000000000003</v>
      </c>
      <c r="AR555" s="162" t="s">
        <v>91</v>
      </c>
      <c r="AT555" s="162" t="s">
        <v>155</v>
      </c>
      <c r="AU555" s="162" t="s">
        <v>85</v>
      </c>
      <c r="AY555" s="17" t="s">
        <v>153</v>
      </c>
      <c r="BE555" s="163">
        <f>IF(N555="základná",J555,0)</f>
        <v>0</v>
      </c>
      <c r="BF555" s="163">
        <f>IF(N555="znížená",J555,0)</f>
        <v>0</v>
      </c>
      <c r="BG555" s="163">
        <f>IF(N555="zákl. prenesená",J555,0)</f>
        <v>0</v>
      </c>
      <c r="BH555" s="163">
        <f>IF(N555="zníž. prenesená",J555,0)</f>
        <v>0</v>
      </c>
      <c r="BI555" s="163">
        <f>IF(N555="nulová",J555,0)</f>
        <v>0</v>
      </c>
      <c r="BJ555" s="17" t="s">
        <v>85</v>
      </c>
      <c r="BK555" s="164">
        <f>ROUND(I555*H555,3)</f>
        <v>0</v>
      </c>
      <c r="BL555" s="17" t="s">
        <v>91</v>
      </c>
      <c r="BM555" s="162" t="s">
        <v>751</v>
      </c>
    </row>
    <row r="556" spans="2:65" s="13" customFormat="1" ht="11.25">
      <c r="B556" s="173"/>
      <c r="D556" s="166" t="s">
        <v>165</v>
      </c>
      <c r="E556" s="174" t="s">
        <v>1</v>
      </c>
      <c r="F556" s="175" t="s">
        <v>752</v>
      </c>
      <c r="H556" s="176">
        <v>8.1</v>
      </c>
      <c r="I556" s="177"/>
      <c r="L556" s="173"/>
      <c r="M556" s="178"/>
      <c r="N556" s="179"/>
      <c r="O556" s="179"/>
      <c r="P556" s="179"/>
      <c r="Q556" s="179"/>
      <c r="R556" s="179"/>
      <c r="S556" s="179"/>
      <c r="T556" s="180"/>
      <c r="AT556" s="174" t="s">
        <v>165</v>
      </c>
      <c r="AU556" s="174" t="s">
        <v>85</v>
      </c>
      <c r="AV556" s="13" t="s">
        <v>85</v>
      </c>
      <c r="AW556" s="13" t="s">
        <v>30</v>
      </c>
      <c r="AX556" s="13" t="s">
        <v>76</v>
      </c>
      <c r="AY556" s="174" t="s">
        <v>153</v>
      </c>
    </row>
    <row r="557" spans="2:65" s="12" customFormat="1" ht="11.25">
      <c r="B557" s="165"/>
      <c r="D557" s="166" t="s">
        <v>165</v>
      </c>
      <c r="E557" s="167" t="s">
        <v>1</v>
      </c>
      <c r="F557" s="168" t="s">
        <v>753</v>
      </c>
      <c r="H557" s="167" t="s">
        <v>1</v>
      </c>
      <c r="I557" s="169"/>
      <c r="L557" s="165"/>
      <c r="M557" s="170"/>
      <c r="N557" s="171"/>
      <c r="O557" s="171"/>
      <c r="P557" s="171"/>
      <c r="Q557" s="171"/>
      <c r="R557" s="171"/>
      <c r="S557" s="171"/>
      <c r="T557" s="172"/>
      <c r="AT557" s="167" t="s">
        <v>165</v>
      </c>
      <c r="AU557" s="167" t="s">
        <v>85</v>
      </c>
      <c r="AV557" s="12" t="s">
        <v>81</v>
      </c>
      <c r="AW557" s="12" t="s">
        <v>30</v>
      </c>
      <c r="AX557" s="12" t="s">
        <v>76</v>
      </c>
      <c r="AY557" s="167" t="s">
        <v>153</v>
      </c>
    </row>
    <row r="558" spans="2:65" s="13" customFormat="1" ht="11.25">
      <c r="B558" s="173"/>
      <c r="D558" s="166" t="s">
        <v>165</v>
      </c>
      <c r="E558" s="174" t="s">
        <v>1</v>
      </c>
      <c r="F558" s="175" t="s">
        <v>754</v>
      </c>
      <c r="H558" s="176">
        <v>2.2999999999999998</v>
      </c>
      <c r="I558" s="177"/>
      <c r="L558" s="173"/>
      <c r="M558" s="178"/>
      <c r="N558" s="179"/>
      <c r="O558" s="179"/>
      <c r="P558" s="179"/>
      <c r="Q558" s="179"/>
      <c r="R558" s="179"/>
      <c r="S558" s="179"/>
      <c r="T558" s="180"/>
      <c r="AT558" s="174" t="s">
        <v>165</v>
      </c>
      <c r="AU558" s="174" t="s">
        <v>85</v>
      </c>
      <c r="AV558" s="13" t="s">
        <v>85</v>
      </c>
      <c r="AW558" s="13" t="s">
        <v>30</v>
      </c>
      <c r="AX558" s="13" t="s">
        <v>76</v>
      </c>
      <c r="AY558" s="174" t="s">
        <v>153</v>
      </c>
    </row>
    <row r="559" spans="2:65" s="14" customFormat="1" ht="11.25">
      <c r="B559" s="190"/>
      <c r="D559" s="166" t="s">
        <v>165</v>
      </c>
      <c r="E559" s="191" t="s">
        <v>1</v>
      </c>
      <c r="F559" s="192" t="s">
        <v>264</v>
      </c>
      <c r="H559" s="193">
        <v>10.4</v>
      </c>
      <c r="I559" s="194"/>
      <c r="L559" s="190"/>
      <c r="M559" s="195"/>
      <c r="N559" s="196"/>
      <c r="O559" s="196"/>
      <c r="P559" s="196"/>
      <c r="Q559" s="196"/>
      <c r="R559" s="196"/>
      <c r="S559" s="196"/>
      <c r="T559" s="197"/>
      <c r="AT559" s="191" t="s">
        <v>165</v>
      </c>
      <c r="AU559" s="191" t="s">
        <v>85</v>
      </c>
      <c r="AV559" s="14" t="s">
        <v>91</v>
      </c>
      <c r="AW559" s="14" t="s">
        <v>30</v>
      </c>
      <c r="AX559" s="14" t="s">
        <v>81</v>
      </c>
      <c r="AY559" s="191" t="s">
        <v>153</v>
      </c>
    </row>
    <row r="560" spans="2:65" s="1" customFormat="1" ht="16.5" customHeight="1">
      <c r="B560" s="151"/>
      <c r="C560" s="152" t="s">
        <v>755</v>
      </c>
      <c r="D560" s="152" t="s">
        <v>155</v>
      </c>
      <c r="E560" s="153" t="s">
        <v>756</v>
      </c>
      <c r="F560" s="154" t="s">
        <v>757</v>
      </c>
      <c r="G560" s="155" t="s">
        <v>158</v>
      </c>
      <c r="H560" s="156">
        <v>39.627000000000002</v>
      </c>
      <c r="I560" s="157"/>
      <c r="J560" s="156">
        <f>ROUND(I560*H560,3)</f>
        <v>0</v>
      </c>
      <c r="K560" s="154" t="s">
        <v>1</v>
      </c>
      <c r="L560" s="32"/>
      <c r="M560" s="158" t="s">
        <v>1</v>
      </c>
      <c r="N560" s="159" t="s">
        <v>42</v>
      </c>
      <c r="O560" s="55"/>
      <c r="P560" s="160">
        <f>O560*H560</f>
        <v>0</v>
      </c>
      <c r="Q560" s="160">
        <v>0</v>
      </c>
      <c r="R560" s="160">
        <f>Q560*H560</f>
        <v>0</v>
      </c>
      <c r="S560" s="160">
        <v>1.7999999999999999E-2</v>
      </c>
      <c r="T560" s="161">
        <f>S560*H560</f>
        <v>0.71328599999999998</v>
      </c>
      <c r="AR560" s="162" t="s">
        <v>229</v>
      </c>
      <c r="AT560" s="162" t="s">
        <v>155</v>
      </c>
      <c r="AU560" s="162" t="s">
        <v>85</v>
      </c>
      <c r="AY560" s="17" t="s">
        <v>153</v>
      </c>
      <c r="BE560" s="163">
        <f>IF(N560="základná",J560,0)</f>
        <v>0</v>
      </c>
      <c r="BF560" s="163">
        <f>IF(N560="znížená",J560,0)</f>
        <v>0</v>
      </c>
      <c r="BG560" s="163">
        <f>IF(N560="zákl. prenesená",J560,0)</f>
        <v>0</v>
      </c>
      <c r="BH560" s="163">
        <f>IF(N560="zníž. prenesená",J560,0)</f>
        <v>0</v>
      </c>
      <c r="BI560" s="163">
        <f>IF(N560="nulová",J560,0)</f>
        <v>0</v>
      </c>
      <c r="BJ560" s="17" t="s">
        <v>85</v>
      </c>
      <c r="BK560" s="164">
        <f>ROUND(I560*H560,3)</f>
        <v>0</v>
      </c>
      <c r="BL560" s="17" t="s">
        <v>229</v>
      </c>
      <c r="BM560" s="162" t="s">
        <v>758</v>
      </c>
    </row>
    <row r="561" spans="2:65" s="13" customFormat="1" ht="11.25">
      <c r="B561" s="173"/>
      <c r="D561" s="166" t="s">
        <v>165</v>
      </c>
      <c r="E561" s="174" t="s">
        <v>1</v>
      </c>
      <c r="F561" s="175" t="s">
        <v>759</v>
      </c>
      <c r="H561" s="176">
        <v>6.9580000000000002</v>
      </c>
      <c r="I561" s="177"/>
      <c r="L561" s="173"/>
      <c r="M561" s="178"/>
      <c r="N561" s="179"/>
      <c r="O561" s="179"/>
      <c r="P561" s="179"/>
      <c r="Q561" s="179"/>
      <c r="R561" s="179"/>
      <c r="S561" s="179"/>
      <c r="T561" s="180"/>
      <c r="AT561" s="174" t="s">
        <v>165</v>
      </c>
      <c r="AU561" s="174" t="s">
        <v>85</v>
      </c>
      <c r="AV561" s="13" t="s">
        <v>85</v>
      </c>
      <c r="AW561" s="13" t="s">
        <v>30</v>
      </c>
      <c r="AX561" s="13" t="s">
        <v>76</v>
      </c>
      <c r="AY561" s="174" t="s">
        <v>153</v>
      </c>
    </row>
    <row r="562" spans="2:65" s="13" customFormat="1" ht="11.25">
      <c r="B562" s="173"/>
      <c r="D562" s="166" t="s">
        <v>165</v>
      </c>
      <c r="E562" s="174" t="s">
        <v>1</v>
      </c>
      <c r="F562" s="175" t="s">
        <v>760</v>
      </c>
      <c r="H562" s="176">
        <v>7.1360000000000001</v>
      </c>
      <c r="I562" s="177"/>
      <c r="L562" s="173"/>
      <c r="M562" s="178"/>
      <c r="N562" s="179"/>
      <c r="O562" s="179"/>
      <c r="P562" s="179"/>
      <c r="Q562" s="179"/>
      <c r="R562" s="179"/>
      <c r="S562" s="179"/>
      <c r="T562" s="180"/>
      <c r="AT562" s="174" t="s">
        <v>165</v>
      </c>
      <c r="AU562" s="174" t="s">
        <v>85</v>
      </c>
      <c r="AV562" s="13" t="s">
        <v>85</v>
      </c>
      <c r="AW562" s="13" t="s">
        <v>30</v>
      </c>
      <c r="AX562" s="13" t="s">
        <v>76</v>
      </c>
      <c r="AY562" s="174" t="s">
        <v>153</v>
      </c>
    </row>
    <row r="563" spans="2:65" s="13" customFormat="1" ht="11.25">
      <c r="B563" s="173"/>
      <c r="D563" s="166" t="s">
        <v>165</v>
      </c>
      <c r="E563" s="174" t="s">
        <v>1</v>
      </c>
      <c r="F563" s="175" t="s">
        <v>761</v>
      </c>
      <c r="H563" s="176">
        <v>14.631</v>
      </c>
      <c r="I563" s="177"/>
      <c r="L563" s="173"/>
      <c r="M563" s="178"/>
      <c r="N563" s="179"/>
      <c r="O563" s="179"/>
      <c r="P563" s="179"/>
      <c r="Q563" s="179"/>
      <c r="R563" s="179"/>
      <c r="S563" s="179"/>
      <c r="T563" s="180"/>
      <c r="AT563" s="174" t="s">
        <v>165</v>
      </c>
      <c r="AU563" s="174" t="s">
        <v>85</v>
      </c>
      <c r="AV563" s="13" t="s">
        <v>85</v>
      </c>
      <c r="AW563" s="13" t="s">
        <v>30</v>
      </c>
      <c r="AX563" s="13" t="s">
        <v>76</v>
      </c>
      <c r="AY563" s="174" t="s">
        <v>153</v>
      </c>
    </row>
    <row r="564" spans="2:65" s="13" customFormat="1" ht="11.25">
      <c r="B564" s="173"/>
      <c r="D564" s="166" t="s">
        <v>165</v>
      </c>
      <c r="E564" s="174" t="s">
        <v>1</v>
      </c>
      <c r="F564" s="175" t="s">
        <v>762</v>
      </c>
      <c r="H564" s="176">
        <v>8.25</v>
      </c>
      <c r="I564" s="177"/>
      <c r="L564" s="173"/>
      <c r="M564" s="178"/>
      <c r="N564" s="179"/>
      <c r="O564" s="179"/>
      <c r="P564" s="179"/>
      <c r="Q564" s="179"/>
      <c r="R564" s="179"/>
      <c r="S564" s="179"/>
      <c r="T564" s="180"/>
      <c r="AT564" s="174" t="s">
        <v>165</v>
      </c>
      <c r="AU564" s="174" t="s">
        <v>85</v>
      </c>
      <c r="AV564" s="13" t="s">
        <v>85</v>
      </c>
      <c r="AW564" s="13" t="s">
        <v>30</v>
      </c>
      <c r="AX564" s="13" t="s">
        <v>76</v>
      </c>
      <c r="AY564" s="174" t="s">
        <v>153</v>
      </c>
    </row>
    <row r="565" spans="2:65" s="12" customFormat="1" ht="11.25">
      <c r="B565" s="165"/>
      <c r="D565" s="166" t="s">
        <v>165</v>
      </c>
      <c r="E565" s="167" t="s">
        <v>1</v>
      </c>
      <c r="F565" s="168" t="s">
        <v>763</v>
      </c>
      <c r="H565" s="167" t="s">
        <v>1</v>
      </c>
      <c r="I565" s="169"/>
      <c r="L565" s="165"/>
      <c r="M565" s="170"/>
      <c r="N565" s="171"/>
      <c r="O565" s="171"/>
      <c r="P565" s="171"/>
      <c r="Q565" s="171"/>
      <c r="R565" s="171"/>
      <c r="S565" s="171"/>
      <c r="T565" s="172"/>
      <c r="AT565" s="167" t="s">
        <v>165</v>
      </c>
      <c r="AU565" s="167" t="s">
        <v>85</v>
      </c>
      <c r="AV565" s="12" t="s">
        <v>81</v>
      </c>
      <c r="AW565" s="12" t="s">
        <v>30</v>
      </c>
      <c r="AX565" s="12" t="s">
        <v>76</v>
      </c>
      <c r="AY565" s="167" t="s">
        <v>153</v>
      </c>
    </row>
    <row r="566" spans="2:65" s="13" customFormat="1" ht="11.25">
      <c r="B566" s="173"/>
      <c r="D566" s="166" t="s">
        <v>165</v>
      </c>
      <c r="E566" s="174" t="s">
        <v>1</v>
      </c>
      <c r="F566" s="175" t="s">
        <v>764</v>
      </c>
      <c r="H566" s="176">
        <v>2.6520000000000001</v>
      </c>
      <c r="I566" s="177"/>
      <c r="L566" s="173"/>
      <c r="M566" s="178"/>
      <c r="N566" s="179"/>
      <c r="O566" s="179"/>
      <c r="P566" s="179"/>
      <c r="Q566" s="179"/>
      <c r="R566" s="179"/>
      <c r="S566" s="179"/>
      <c r="T566" s="180"/>
      <c r="AT566" s="174" t="s">
        <v>165</v>
      </c>
      <c r="AU566" s="174" t="s">
        <v>85</v>
      </c>
      <c r="AV566" s="13" t="s">
        <v>85</v>
      </c>
      <c r="AW566" s="13" t="s">
        <v>30</v>
      </c>
      <c r="AX566" s="13" t="s">
        <v>76</v>
      </c>
      <c r="AY566" s="174" t="s">
        <v>153</v>
      </c>
    </row>
    <row r="567" spans="2:65" s="14" customFormat="1" ht="11.25">
      <c r="B567" s="190"/>
      <c r="D567" s="166" t="s">
        <v>165</v>
      </c>
      <c r="E567" s="191" t="s">
        <v>1</v>
      </c>
      <c r="F567" s="192" t="s">
        <v>264</v>
      </c>
      <c r="H567" s="193">
        <v>39.627000000000002</v>
      </c>
      <c r="I567" s="194"/>
      <c r="L567" s="190"/>
      <c r="M567" s="195"/>
      <c r="N567" s="196"/>
      <c r="O567" s="196"/>
      <c r="P567" s="196"/>
      <c r="Q567" s="196"/>
      <c r="R567" s="196"/>
      <c r="S567" s="196"/>
      <c r="T567" s="197"/>
      <c r="AT567" s="191" t="s">
        <v>165</v>
      </c>
      <c r="AU567" s="191" t="s">
        <v>85</v>
      </c>
      <c r="AV567" s="14" t="s">
        <v>91</v>
      </c>
      <c r="AW567" s="14" t="s">
        <v>30</v>
      </c>
      <c r="AX567" s="14" t="s">
        <v>81</v>
      </c>
      <c r="AY567" s="191" t="s">
        <v>153</v>
      </c>
    </row>
    <row r="568" spans="2:65" s="1" customFormat="1" ht="24" customHeight="1">
      <c r="B568" s="151"/>
      <c r="C568" s="152" t="s">
        <v>765</v>
      </c>
      <c r="D568" s="152" t="s">
        <v>155</v>
      </c>
      <c r="E568" s="153" t="s">
        <v>766</v>
      </c>
      <c r="F568" s="154" t="s">
        <v>767</v>
      </c>
      <c r="G568" s="155" t="s">
        <v>251</v>
      </c>
      <c r="H568" s="156">
        <v>1</v>
      </c>
      <c r="I568" s="157"/>
      <c r="J568" s="156">
        <f>ROUND(I568*H568,3)</f>
        <v>0</v>
      </c>
      <c r="K568" s="154" t="s">
        <v>1</v>
      </c>
      <c r="L568" s="32"/>
      <c r="M568" s="158" t="s">
        <v>1</v>
      </c>
      <c r="N568" s="159" t="s">
        <v>42</v>
      </c>
      <c r="O568" s="55"/>
      <c r="P568" s="160">
        <f>O568*H568</f>
        <v>0</v>
      </c>
      <c r="Q568" s="160">
        <v>0</v>
      </c>
      <c r="R568" s="160">
        <f>Q568*H568</f>
        <v>0</v>
      </c>
      <c r="S568" s="160">
        <v>0</v>
      </c>
      <c r="T568" s="161">
        <f>S568*H568</f>
        <v>0</v>
      </c>
      <c r="AR568" s="162" t="s">
        <v>91</v>
      </c>
      <c r="AT568" s="162" t="s">
        <v>155</v>
      </c>
      <c r="AU568" s="162" t="s">
        <v>85</v>
      </c>
      <c r="AY568" s="17" t="s">
        <v>153</v>
      </c>
      <c r="BE568" s="163">
        <f>IF(N568="základná",J568,0)</f>
        <v>0</v>
      </c>
      <c r="BF568" s="163">
        <f>IF(N568="znížená",J568,0)</f>
        <v>0</v>
      </c>
      <c r="BG568" s="163">
        <f>IF(N568="zákl. prenesená",J568,0)</f>
        <v>0</v>
      </c>
      <c r="BH568" s="163">
        <f>IF(N568="zníž. prenesená",J568,0)</f>
        <v>0</v>
      </c>
      <c r="BI568" s="163">
        <f>IF(N568="nulová",J568,0)</f>
        <v>0</v>
      </c>
      <c r="BJ568" s="17" t="s">
        <v>85</v>
      </c>
      <c r="BK568" s="164">
        <f>ROUND(I568*H568,3)</f>
        <v>0</v>
      </c>
      <c r="BL568" s="17" t="s">
        <v>91</v>
      </c>
      <c r="BM568" s="162" t="s">
        <v>768</v>
      </c>
    </row>
    <row r="569" spans="2:65" s="1" customFormat="1" ht="24" customHeight="1">
      <c r="B569" s="151"/>
      <c r="C569" s="152" t="s">
        <v>769</v>
      </c>
      <c r="D569" s="152" t="s">
        <v>155</v>
      </c>
      <c r="E569" s="153" t="s">
        <v>770</v>
      </c>
      <c r="F569" s="154" t="s">
        <v>771</v>
      </c>
      <c r="G569" s="155" t="s">
        <v>162</v>
      </c>
      <c r="H569" s="156">
        <v>2.6539999999999999</v>
      </c>
      <c r="I569" s="157"/>
      <c r="J569" s="156">
        <f>ROUND(I569*H569,3)</f>
        <v>0</v>
      </c>
      <c r="K569" s="154" t="s">
        <v>1</v>
      </c>
      <c r="L569" s="32"/>
      <c r="M569" s="158" t="s">
        <v>1</v>
      </c>
      <c r="N569" s="159" t="s">
        <v>42</v>
      </c>
      <c r="O569" s="55"/>
      <c r="P569" s="160">
        <f>O569*H569</f>
        <v>0</v>
      </c>
      <c r="Q569" s="160">
        <v>0</v>
      </c>
      <c r="R569" s="160">
        <f>Q569*H569</f>
        <v>0</v>
      </c>
      <c r="S569" s="160">
        <v>1.875</v>
      </c>
      <c r="T569" s="161">
        <f>S569*H569</f>
        <v>4.9762500000000003</v>
      </c>
      <c r="AR569" s="162" t="s">
        <v>91</v>
      </c>
      <c r="AT569" s="162" t="s">
        <v>155</v>
      </c>
      <c r="AU569" s="162" t="s">
        <v>85</v>
      </c>
      <c r="AY569" s="17" t="s">
        <v>153</v>
      </c>
      <c r="BE569" s="163">
        <f>IF(N569="základná",J569,0)</f>
        <v>0</v>
      </c>
      <c r="BF569" s="163">
        <f>IF(N569="znížená",J569,0)</f>
        <v>0</v>
      </c>
      <c r="BG569" s="163">
        <f>IF(N569="zákl. prenesená",J569,0)</f>
        <v>0</v>
      </c>
      <c r="BH569" s="163">
        <f>IF(N569="zníž. prenesená",J569,0)</f>
        <v>0</v>
      </c>
      <c r="BI569" s="163">
        <f>IF(N569="nulová",J569,0)</f>
        <v>0</v>
      </c>
      <c r="BJ569" s="17" t="s">
        <v>85</v>
      </c>
      <c r="BK569" s="164">
        <f>ROUND(I569*H569,3)</f>
        <v>0</v>
      </c>
      <c r="BL569" s="17" t="s">
        <v>91</v>
      </c>
      <c r="BM569" s="162" t="s">
        <v>772</v>
      </c>
    </row>
    <row r="570" spans="2:65" s="13" customFormat="1" ht="11.25">
      <c r="B570" s="173"/>
      <c r="D570" s="166" t="s">
        <v>165</v>
      </c>
      <c r="E570" s="174" t="s">
        <v>1</v>
      </c>
      <c r="F570" s="175" t="s">
        <v>773</v>
      </c>
      <c r="H570" s="176">
        <v>0.73099999999999998</v>
      </c>
      <c r="I570" s="177"/>
      <c r="L570" s="173"/>
      <c r="M570" s="178"/>
      <c r="N570" s="179"/>
      <c r="O570" s="179"/>
      <c r="P570" s="179"/>
      <c r="Q570" s="179"/>
      <c r="R570" s="179"/>
      <c r="S570" s="179"/>
      <c r="T570" s="180"/>
      <c r="AT570" s="174" t="s">
        <v>165</v>
      </c>
      <c r="AU570" s="174" t="s">
        <v>85</v>
      </c>
      <c r="AV570" s="13" t="s">
        <v>85</v>
      </c>
      <c r="AW570" s="13" t="s">
        <v>30</v>
      </c>
      <c r="AX570" s="13" t="s">
        <v>76</v>
      </c>
      <c r="AY570" s="174" t="s">
        <v>153</v>
      </c>
    </row>
    <row r="571" spans="2:65" s="13" customFormat="1" ht="11.25">
      <c r="B571" s="173"/>
      <c r="D571" s="166" t="s">
        <v>165</v>
      </c>
      <c r="E571" s="174" t="s">
        <v>1</v>
      </c>
      <c r="F571" s="175" t="s">
        <v>774</v>
      </c>
      <c r="H571" s="176">
        <v>1.923</v>
      </c>
      <c r="I571" s="177"/>
      <c r="L571" s="173"/>
      <c r="M571" s="178"/>
      <c r="N571" s="179"/>
      <c r="O571" s="179"/>
      <c r="P571" s="179"/>
      <c r="Q571" s="179"/>
      <c r="R571" s="179"/>
      <c r="S571" s="179"/>
      <c r="T571" s="180"/>
      <c r="AT571" s="174" t="s">
        <v>165</v>
      </c>
      <c r="AU571" s="174" t="s">
        <v>85</v>
      </c>
      <c r="AV571" s="13" t="s">
        <v>85</v>
      </c>
      <c r="AW571" s="13" t="s">
        <v>30</v>
      </c>
      <c r="AX571" s="13" t="s">
        <v>76</v>
      </c>
      <c r="AY571" s="174" t="s">
        <v>153</v>
      </c>
    </row>
    <row r="572" spans="2:65" s="14" customFormat="1" ht="11.25">
      <c r="B572" s="190"/>
      <c r="D572" s="166" t="s">
        <v>165</v>
      </c>
      <c r="E572" s="191" t="s">
        <v>1</v>
      </c>
      <c r="F572" s="192" t="s">
        <v>264</v>
      </c>
      <c r="H572" s="193">
        <v>2.6539999999999999</v>
      </c>
      <c r="I572" s="194"/>
      <c r="L572" s="190"/>
      <c r="M572" s="195"/>
      <c r="N572" s="196"/>
      <c r="O572" s="196"/>
      <c r="P572" s="196"/>
      <c r="Q572" s="196"/>
      <c r="R572" s="196"/>
      <c r="S572" s="196"/>
      <c r="T572" s="197"/>
      <c r="AT572" s="191" t="s">
        <v>165</v>
      </c>
      <c r="AU572" s="191" t="s">
        <v>85</v>
      </c>
      <c r="AV572" s="14" t="s">
        <v>91</v>
      </c>
      <c r="AW572" s="14" t="s">
        <v>30</v>
      </c>
      <c r="AX572" s="14" t="s">
        <v>81</v>
      </c>
      <c r="AY572" s="191" t="s">
        <v>153</v>
      </c>
    </row>
    <row r="573" spans="2:65" s="1" customFormat="1" ht="24" customHeight="1">
      <c r="B573" s="151"/>
      <c r="C573" s="152" t="s">
        <v>775</v>
      </c>
      <c r="D573" s="152" t="s">
        <v>155</v>
      </c>
      <c r="E573" s="153" t="s">
        <v>776</v>
      </c>
      <c r="F573" s="154" t="s">
        <v>777</v>
      </c>
      <c r="G573" s="155" t="s">
        <v>251</v>
      </c>
      <c r="H573" s="156">
        <v>2</v>
      </c>
      <c r="I573" s="157"/>
      <c r="J573" s="156">
        <f>ROUND(I573*H573,3)</f>
        <v>0</v>
      </c>
      <c r="K573" s="154" t="s">
        <v>1</v>
      </c>
      <c r="L573" s="32"/>
      <c r="M573" s="158" t="s">
        <v>1</v>
      </c>
      <c r="N573" s="159" t="s">
        <v>42</v>
      </c>
      <c r="O573" s="55"/>
      <c r="P573" s="160">
        <f>O573*H573</f>
        <v>0</v>
      </c>
      <c r="Q573" s="160">
        <v>0</v>
      </c>
      <c r="R573" s="160">
        <f>Q573*H573</f>
        <v>0</v>
      </c>
      <c r="S573" s="160">
        <v>0.08</v>
      </c>
      <c r="T573" s="161">
        <f>S573*H573</f>
        <v>0.16</v>
      </c>
      <c r="AR573" s="162" t="s">
        <v>91</v>
      </c>
      <c r="AT573" s="162" t="s">
        <v>155</v>
      </c>
      <c r="AU573" s="162" t="s">
        <v>85</v>
      </c>
      <c r="AY573" s="17" t="s">
        <v>153</v>
      </c>
      <c r="BE573" s="163">
        <f>IF(N573="základná",J573,0)</f>
        <v>0</v>
      </c>
      <c r="BF573" s="163">
        <f>IF(N573="znížená",J573,0)</f>
        <v>0</v>
      </c>
      <c r="BG573" s="163">
        <f>IF(N573="zákl. prenesená",J573,0)</f>
        <v>0</v>
      </c>
      <c r="BH573" s="163">
        <f>IF(N573="zníž. prenesená",J573,0)</f>
        <v>0</v>
      </c>
      <c r="BI573" s="163">
        <f>IF(N573="nulová",J573,0)</f>
        <v>0</v>
      </c>
      <c r="BJ573" s="17" t="s">
        <v>85</v>
      </c>
      <c r="BK573" s="164">
        <f>ROUND(I573*H573,3)</f>
        <v>0</v>
      </c>
      <c r="BL573" s="17" t="s">
        <v>91</v>
      </c>
      <c r="BM573" s="162" t="s">
        <v>778</v>
      </c>
    </row>
    <row r="574" spans="2:65" s="1" customFormat="1" ht="24" customHeight="1">
      <c r="B574" s="151"/>
      <c r="C574" s="152" t="s">
        <v>779</v>
      </c>
      <c r="D574" s="152" t="s">
        <v>155</v>
      </c>
      <c r="E574" s="153" t="s">
        <v>780</v>
      </c>
      <c r="F574" s="154" t="s">
        <v>781</v>
      </c>
      <c r="G574" s="155" t="s">
        <v>158</v>
      </c>
      <c r="H574" s="156">
        <v>18</v>
      </c>
      <c r="I574" s="157"/>
      <c r="J574" s="156">
        <f>ROUND(I574*H574,3)</f>
        <v>0</v>
      </c>
      <c r="K574" s="154" t="s">
        <v>1</v>
      </c>
      <c r="L574" s="32"/>
      <c r="M574" s="158" t="s">
        <v>1</v>
      </c>
      <c r="N574" s="159" t="s">
        <v>42</v>
      </c>
      <c r="O574" s="55"/>
      <c r="P574" s="160">
        <f>O574*H574</f>
        <v>0</v>
      </c>
      <c r="Q574" s="160">
        <v>0</v>
      </c>
      <c r="R574" s="160">
        <f>Q574*H574</f>
        <v>0</v>
      </c>
      <c r="S574" s="160">
        <v>1.6379999999999999E-2</v>
      </c>
      <c r="T574" s="161">
        <f>S574*H574</f>
        <v>0.29483999999999999</v>
      </c>
      <c r="AR574" s="162" t="s">
        <v>229</v>
      </c>
      <c r="AT574" s="162" t="s">
        <v>155</v>
      </c>
      <c r="AU574" s="162" t="s">
        <v>85</v>
      </c>
      <c r="AY574" s="17" t="s">
        <v>153</v>
      </c>
      <c r="BE574" s="163">
        <f>IF(N574="základná",J574,0)</f>
        <v>0</v>
      </c>
      <c r="BF574" s="163">
        <f>IF(N574="znížená",J574,0)</f>
        <v>0</v>
      </c>
      <c r="BG574" s="163">
        <f>IF(N574="zákl. prenesená",J574,0)</f>
        <v>0</v>
      </c>
      <c r="BH574" s="163">
        <f>IF(N574="zníž. prenesená",J574,0)</f>
        <v>0</v>
      </c>
      <c r="BI574" s="163">
        <f>IF(N574="nulová",J574,0)</f>
        <v>0</v>
      </c>
      <c r="BJ574" s="17" t="s">
        <v>85</v>
      </c>
      <c r="BK574" s="164">
        <f>ROUND(I574*H574,3)</f>
        <v>0</v>
      </c>
      <c r="BL574" s="17" t="s">
        <v>229</v>
      </c>
      <c r="BM574" s="162" t="s">
        <v>782</v>
      </c>
    </row>
    <row r="575" spans="2:65" s="1" customFormat="1" ht="24" customHeight="1">
      <c r="B575" s="151"/>
      <c r="C575" s="152" t="s">
        <v>783</v>
      </c>
      <c r="D575" s="152" t="s">
        <v>155</v>
      </c>
      <c r="E575" s="153" t="s">
        <v>784</v>
      </c>
      <c r="F575" s="154" t="s">
        <v>785</v>
      </c>
      <c r="G575" s="155" t="s">
        <v>786</v>
      </c>
      <c r="H575" s="156">
        <v>5.7</v>
      </c>
      <c r="I575" s="157"/>
      <c r="J575" s="156">
        <f>ROUND(I575*H575,3)</f>
        <v>0</v>
      </c>
      <c r="K575" s="154" t="s">
        <v>163</v>
      </c>
      <c r="L575" s="32"/>
      <c r="M575" s="158" t="s">
        <v>1</v>
      </c>
      <c r="N575" s="159" t="s">
        <v>42</v>
      </c>
      <c r="O575" s="55"/>
      <c r="P575" s="160">
        <f>O575*H575</f>
        <v>0</v>
      </c>
      <c r="Q575" s="160">
        <v>0</v>
      </c>
      <c r="R575" s="160">
        <f>Q575*H575</f>
        <v>0</v>
      </c>
      <c r="S575" s="160">
        <v>3.47E-3</v>
      </c>
      <c r="T575" s="161">
        <f>S575*H575</f>
        <v>1.9779000000000001E-2</v>
      </c>
      <c r="AR575" s="162" t="s">
        <v>229</v>
      </c>
      <c r="AT575" s="162" t="s">
        <v>155</v>
      </c>
      <c r="AU575" s="162" t="s">
        <v>85</v>
      </c>
      <c r="AY575" s="17" t="s">
        <v>153</v>
      </c>
      <c r="BE575" s="163">
        <f>IF(N575="základná",J575,0)</f>
        <v>0</v>
      </c>
      <c r="BF575" s="163">
        <f>IF(N575="znížená",J575,0)</f>
        <v>0</v>
      </c>
      <c r="BG575" s="163">
        <f>IF(N575="zákl. prenesená",J575,0)</f>
        <v>0</v>
      </c>
      <c r="BH575" s="163">
        <f>IF(N575="zníž. prenesená",J575,0)</f>
        <v>0</v>
      </c>
      <c r="BI575" s="163">
        <f>IF(N575="nulová",J575,0)</f>
        <v>0</v>
      </c>
      <c r="BJ575" s="17" t="s">
        <v>85</v>
      </c>
      <c r="BK575" s="164">
        <f>ROUND(I575*H575,3)</f>
        <v>0</v>
      </c>
      <c r="BL575" s="17" t="s">
        <v>229</v>
      </c>
      <c r="BM575" s="162" t="s">
        <v>787</v>
      </c>
    </row>
    <row r="576" spans="2:65" s="13" customFormat="1" ht="11.25">
      <c r="B576" s="173"/>
      <c r="D576" s="166" t="s">
        <v>165</v>
      </c>
      <c r="E576" s="174" t="s">
        <v>1</v>
      </c>
      <c r="F576" s="175" t="s">
        <v>788</v>
      </c>
      <c r="H576" s="176">
        <v>5.7</v>
      </c>
      <c r="I576" s="177"/>
      <c r="L576" s="173"/>
      <c r="M576" s="178"/>
      <c r="N576" s="179"/>
      <c r="O576" s="179"/>
      <c r="P576" s="179"/>
      <c r="Q576" s="179"/>
      <c r="R576" s="179"/>
      <c r="S576" s="179"/>
      <c r="T576" s="180"/>
      <c r="AT576" s="174" t="s">
        <v>165</v>
      </c>
      <c r="AU576" s="174" t="s">
        <v>85</v>
      </c>
      <c r="AV576" s="13" t="s">
        <v>85</v>
      </c>
      <c r="AW576" s="13" t="s">
        <v>30</v>
      </c>
      <c r="AX576" s="13" t="s">
        <v>81</v>
      </c>
      <c r="AY576" s="174" t="s">
        <v>153</v>
      </c>
    </row>
    <row r="577" spans="2:65" s="1" customFormat="1" ht="24" customHeight="1">
      <c r="B577" s="151"/>
      <c r="C577" s="152" t="s">
        <v>789</v>
      </c>
      <c r="D577" s="152" t="s">
        <v>155</v>
      </c>
      <c r="E577" s="153" t="s">
        <v>790</v>
      </c>
      <c r="F577" s="154" t="s">
        <v>791</v>
      </c>
      <c r="G577" s="155" t="s">
        <v>786</v>
      </c>
      <c r="H577" s="156">
        <v>26.143000000000001</v>
      </c>
      <c r="I577" s="157"/>
      <c r="J577" s="156">
        <f>ROUND(I577*H577,3)</f>
        <v>0</v>
      </c>
      <c r="K577" s="154" t="s">
        <v>163</v>
      </c>
      <c r="L577" s="32"/>
      <c r="M577" s="158" t="s">
        <v>1</v>
      </c>
      <c r="N577" s="159" t="s">
        <v>42</v>
      </c>
      <c r="O577" s="55"/>
      <c r="P577" s="160">
        <f>O577*H577</f>
        <v>0</v>
      </c>
      <c r="Q577" s="160">
        <v>0</v>
      </c>
      <c r="R577" s="160">
        <f>Q577*H577</f>
        <v>0</v>
      </c>
      <c r="S577" s="160">
        <v>2.3E-3</v>
      </c>
      <c r="T577" s="161">
        <f>S577*H577</f>
        <v>6.0128899999999999E-2</v>
      </c>
      <c r="AR577" s="162" t="s">
        <v>229</v>
      </c>
      <c r="AT577" s="162" t="s">
        <v>155</v>
      </c>
      <c r="AU577" s="162" t="s">
        <v>85</v>
      </c>
      <c r="AY577" s="17" t="s">
        <v>153</v>
      </c>
      <c r="BE577" s="163">
        <f>IF(N577="základná",J577,0)</f>
        <v>0</v>
      </c>
      <c r="BF577" s="163">
        <f>IF(N577="znížená",J577,0)</f>
        <v>0</v>
      </c>
      <c r="BG577" s="163">
        <f>IF(N577="zákl. prenesená",J577,0)</f>
        <v>0</v>
      </c>
      <c r="BH577" s="163">
        <f>IF(N577="zníž. prenesená",J577,0)</f>
        <v>0</v>
      </c>
      <c r="BI577" s="163">
        <f>IF(N577="nulová",J577,0)</f>
        <v>0</v>
      </c>
      <c r="BJ577" s="17" t="s">
        <v>85</v>
      </c>
      <c r="BK577" s="164">
        <f>ROUND(I577*H577,3)</f>
        <v>0</v>
      </c>
      <c r="BL577" s="17" t="s">
        <v>229</v>
      </c>
      <c r="BM577" s="162" t="s">
        <v>792</v>
      </c>
    </row>
    <row r="578" spans="2:65" s="13" customFormat="1" ht="11.25">
      <c r="B578" s="173"/>
      <c r="D578" s="166" t="s">
        <v>165</v>
      </c>
      <c r="E578" s="174" t="s">
        <v>1</v>
      </c>
      <c r="F578" s="175" t="s">
        <v>793</v>
      </c>
      <c r="H578" s="176">
        <v>26.143000000000001</v>
      </c>
      <c r="I578" s="177"/>
      <c r="L578" s="173"/>
      <c r="M578" s="178"/>
      <c r="N578" s="179"/>
      <c r="O578" s="179"/>
      <c r="P578" s="179"/>
      <c r="Q578" s="179"/>
      <c r="R578" s="179"/>
      <c r="S578" s="179"/>
      <c r="T578" s="180"/>
      <c r="AT578" s="174" t="s">
        <v>165</v>
      </c>
      <c r="AU578" s="174" t="s">
        <v>85</v>
      </c>
      <c r="AV578" s="13" t="s">
        <v>85</v>
      </c>
      <c r="AW578" s="13" t="s">
        <v>30</v>
      </c>
      <c r="AX578" s="13" t="s">
        <v>81</v>
      </c>
      <c r="AY578" s="174" t="s">
        <v>153</v>
      </c>
    </row>
    <row r="579" spans="2:65" s="1" customFormat="1" ht="24" customHeight="1">
      <c r="B579" s="151"/>
      <c r="C579" s="152" t="s">
        <v>794</v>
      </c>
      <c r="D579" s="152" t="s">
        <v>155</v>
      </c>
      <c r="E579" s="153" t="s">
        <v>795</v>
      </c>
      <c r="F579" s="154" t="s">
        <v>796</v>
      </c>
      <c r="G579" s="155" t="s">
        <v>786</v>
      </c>
      <c r="H579" s="156">
        <v>8.6</v>
      </c>
      <c r="I579" s="157"/>
      <c r="J579" s="156">
        <f>ROUND(I579*H579,3)</f>
        <v>0</v>
      </c>
      <c r="K579" s="154" t="s">
        <v>163</v>
      </c>
      <c r="L579" s="32"/>
      <c r="M579" s="158" t="s">
        <v>1</v>
      </c>
      <c r="N579" s="159" t="s">
        <v>42</v>
      </c>
      <c r="O579" s="55"/>
      <c r="P579" s="160">
        <f>O579*H579</f>
        <v>0</v>
      </c>
      <c r="Q579" s="160">
        <v>0</v>
      </c>
      <c r="R579" s="160">
        <f>Q579*H579</f>
        <v>0</v>
      </c>
      <c r="S579" s="160">
        <v>3.3800000000000002E-3</v>
      </c>
      <c r="T579" s="161">
        <f>S579*H579</f>
        <v>2.9068E-2</v>
      </c>
      <c r="AR579" s="162" t="s">
        <v>229</v>
      </c>
      <c r="AT579" s="162" t="s">
        <v>155</v>
      </c>
      <c r="AU579" s="162" t="s">
        <v>85</v>
      </c>
      <c r="AY579" s="17" t="s">
        <v>153</v>
      </c>
      <c r="BE579" s="163">
        <f>IF(N579="základná",J579,0)</f>
        <v>0</v>
      </c>
      <c r="BF579" s="163">
        <f>IF(N579="znížená",J579,0)</f>
        <v>0</v>
      </c>
      <c r="BG579" s="163">
        <f>IF(N579="zákl. prenesená",J579,0)</f>
        <v>0</v>
      </c>
      <c r="BH579" s="163">
        <f>IF(N579="zníž. prenesená",J579,0)</f>
        <v>0</v>
      </c>
      <c r="BI579" s="163">
        <f>IF(N579="nulová",J579,0)</f>
        <v>0</v>
      </c>
      <c r="BJ579" s="17" t="s">
        <v>85</v>
      </c>
      <c r="BK579" s="164">
        <f>ROUND(I579*H579,3)</f>
        <v>0</v>
      </c>
      <c r="BL579" s="17" t="s">
        <v>229</v>
      </c>
      <c r="BM579" s="162" t="s">
        <v>797</v>
      </c>
    </row>
    <row r="580" spans="2:65" s="13" customFormat="1" ht="11.25">
      <c r="B580" s="173"/>
      <c r="D580" s="166" t="s">
        <v>165</v>
      </c>
      <c r="E580" s="174" t="s">
        <v>1</v>
      </c>
      <c r="F580" s="175" t="s">
        <v>798</v>
      </c>
      <c r="H580" s="176">
        <v>8.6</v>
      </c>
      <c r="I580" s="177"/>
      <c r="L580" s="173"/>
      <c r="M580" s="178"/>
      <c r="N580" s="179"/>
      <c r="O580" s="179"/>
      <c r="P580" s="179"/>
      <c r="Q580" s="179"/>
      <c r="R580" s="179"/>
      <c r="S580" s="179"/>
      <c r="T580" s="180"/>
      <c r="AT580" s="174" t="s">
        <v>165</v>
      </c>
      <c r="AU580" s="174" t="s">
        <v>85</v>
      </c>
      <c r="AV580" s="13" t="s">
        <v>85</v>
      </c>
      <c r="AW580" s="13" t="s">
        <v>30</v>
      </c>
      <c r="AX580" s="13" t="s">
        <v>81</v>
      </c>
      <c r="AY580" s="174" t="s">
        <v>153</v>
      </c>
    </row>
    <row r="581" spans="2:65" s="1" customFormat="1" ht="16.5" customHeight="1">
      <c r="B581" s="151"/>
      <c r="C581" s="152" t="s">
        <v>799</v>
      </c>
      <c r="D581" s="152" t="s">
        <v>155</v>
      </c>
      <c r="E581" s="153" t="s">
        <v>800</v>
      </c>
      <c r="F581" s="154" t="s">
        <v>801</v>
      </c>
      <c r="G581" s="155" t="s">
        <v>195</v>
      </c>
      <c r="H581" s="156">
        <v>45.624000000000002</v>
      </c>
      <c r="I581" s="157"/>
      <c r="J581" s="156">
        <f t="shared" ref="J581:J586" si="10">ROUND(I581*H581,3)</f>
        <v>0</v>
      </c>
      <c r="K581" s="154" t="s">
        <v>1</v>
      </c>
      <c r="L581" s="32"/>
      <c r="M581" s="158" t="s">
        <v>1</v>
      </c>
      <c r="N581" s="159" t="s">
        <v>42</v>
      </c>
      <c r="O581" s="55"/>
      <c r="P581" s="160">
        <f t="shared" ref="P581:P586" si="11">O581*H581</f>
        <v>0</v>
      </c>
      <c r="Q581" s="160">
        <v>0</v>
      </c>
      <c r="R581" s="160">
        <f t="shared" ref="R581:R586" si="12">Q581*H581</f>
        <v>0</v>
      </c>
      <c r="S581" s="160">
        <v>0</v>
      </c>
      <c r="T581" s="161">
        <f t="shared" ref="T581:T586" si="13">S581*H581</f>
        <v>0</v>
      </c>
      <c r="AR581" s="162" t="s">
        <v>91</v>
      </c>
      <c r="AT581" s="162" t="s">
        <v>155</v>
      </c>
      <c r="AU581" s="162" t="s">
        <v>85</v>
      </c>
      <c r="AY581" s="17" t="s">
        <v>153</v>
      </c>
      <c r="BE581" s="163">
        <f t="shared" ref="BE581:BE586" si="14">IF(N581="základná",J581,0)</f>
        <v>0</v>
      </c>
      <c r="BF581" s="163">
        <f t="shared" ref="BF581:BF586" si="15">IF(N581="znížená",J581,0)</f>
        <v>0</v>
      </c>
      <c r="BG581" s="163">
        <f t="shared" ref="BG581:BG586" si="16">IF(N581="zákl. prenesená",J581,0)</f>
        <v>0</v>
      </c>
      <c r="BH581" s="163">
        <f t="shared" ref="BH581:BH586" si="17">IF(N581="zníž. prenesená",J581,0)</f>
        <v>0</v>
      </c>
      <c r="BI581" s="163">
        <f t="shared" ref="BI581:BI586" si="18">IF(N581="nulová",J581,0)</f>
        <v>0</v>
      </c>
      <c r="BJ581" s="17" t="s">
        <v>85</v>
      </c>
      <c r="BK581" s="164">
        <f t="shared" ref="BK581:BK586" si="19">ROUND(I581*H581,3)</f>
        <v>0</v>
      </c>
      <c r="BL581" s="17" t="s">
        <v>91</v>
      </c>
      <c r="BM581" s="162" t="s">
        <v>802</v>
      </c>
    </row>
    <row r="582" spans="2:65" s="1" customFormat="1" ht="24" customHeight="1">
      <c r="B582" s="151"/>
      <c r="C582" s="152" t="s">
        <v>803</v>
      </c>
      <c r="D582" s="152" t="s">
        <v>155</v>
      </c>
      <c r="E582" s="153" t="s">
        <v>804</v>
      </c>
      <c r="F582" s="154" t="s">
        <v>805</v>
      </c>
      <c r="G582" s="155" t="s">
        <v>195</v>
      </c>
      <c r="H582" s="156">
        <v>45.624000000000002</v>
      </c>
      <c r="I582" s="157"/>
      <c r="J582" s="156">
        <f t="shared" si="10"/>
        <v>0</v>
      </c>
      <c r="K582" s="154" t="s">
        <v>1</v>
      </c>
      <c r="L582" s="32"/>
      <c r="M582" s="158" t="s">
        <v>1</v>
      </c>
      <c r="N582" s="159" t="s">
        <v>42</v>
      </c>
      <c r="O582" s="55"/>
      <c r="P582" s="160">
        <f t="shared" si="11"/>
        <v>0</v>
      </c>
      <c r="Q582" s="160">
        <v>0</v>
      </c>
      <c r="R582" s="160">
        <f t="shared" si="12"/>
        <v>0</v>
      </c>
      <c r="S582" s="160">
        <v>0</v>
      </c>
      <c r="T582" s="161">
        <f t="shared" si="13"/>
        <v>0</v>
      </c>
      <c r="AR582" s="162" t="s">
        <v>91</v>
      </c>
      <c r="AT582" s="162" t="s">
        <v>155</v>
      </c>
      <c r="AU582" s="162" t="s">
        <v>85</v>
      </c>
      <c r="AY582" s="17" t="s">
        <v>153</v>
      </c>
      <c r="BE582" s="163">
        <f t="shared" si="14"/>
        <v>0</v>
      </c>
      <c r="BF582" s="163">
        <f t="shared" si="15"/>
        <v>0</v>
      </c>
      <c r="BG582" s="163">
        <f t="shared" si="16"/>
        <v>0</v>
      </c>
      <c r="BH582" s="163">
        <f t="shared" si="17"/>
        <v>0</v>
      </c>
      <c r="BI582" s="163">
        <f t="shared" si="18"/>
        <v>0</v>
      </c>
      <c r="BJ582" s="17" t="s">
        <v>85</v>
      </c>
      <c r="BK582" s="164">
        <f t="shared" si="19"/>
        <v>0</v>
      </c>
      <c r="BL582" s="17" t="s">
        <v>91</v>
      </c>
      <c r="BM582" s="162" t="s">
        <v>806</v>
      </c>
    </row>
    <row r="583" spans="2:65" s="1" customFormat="1" ht="24" customHeight="1">
      <c r="B583" s="151"/>
      <c r="C583" s="152" t="s">
        <v>807</v>
      </c>
      <c r="D583" s="152" t="s">
        <v>155</v>
      </c>
      <c r="E583" s="153" t="s">
        <v>808</v>
      </c>
      <c r="F583" s="154" t="s">
        <v>809</v>
      </c>
      <c r="G583" s="155" t="s">
        <v>195</v>
      </c>
      <c r="H583" s="156">
        <v>45.624000000000002</v>
      </c>
      <c r="I583" s="157"/>
      <c r="J583" s="156">
        <f t="shared" si="10"/>
        <v>0</v>
      </c>
      <c r="K583" s="154" t="s">
        <v>1</v>
      </c>
      <c r="L583" s="32"/>
      <c r="M583" s="158" t="s">
        <v>1</v>
      </c>
      <c r="N583" s="159" t="s">
        <v>42</v>
      </c>
      <c r="O583" s="55"/>
      <c r="P583" s="160">
        <f t="shared" si="11"/>
        <v>0</v>
      </c>
      <c r="Q583" s="160">
        <v>0</v>
      </c>
      <c r="R583" s="160">
        <f t="shared" si="12"/>
        <v>0</v>
      </c>
      <c r="S583" s="160">
        <v>0</v>
      </c>
      <c r="T583" s="161">
        <f t="shared" si="13"/>
        <v>0</v>
      </c>
      <c r="AR583" s="162" t="s">
        <v>91</v>
      </c>
      <c r="AT583" s="162" t="s">
        <v>155</v>
      </c>
      <c r="AU583" s="162" t="s">
        <v>85</v>
      </c>
      <c r="AY583" s="17" t="s">
        <v>153</v>
      </c>
      <c r="BE583" s="163">
        <f t="shared" si="14"/>
        <v>0</v>
      </c>
      <c r="BF583" s="163">
        <f t="shared" si="15"/>
        <v>0</v>
      </c>
      <c r="BG583" s="163">
        <f t="shared" si="16"/>
        <v>0</v>
      </c>
      <c r="BH583" s="163">
        <f t="shared" si="17"/>
        <v>0</v>
      </c>
      <c r="BI583" s="163">
        <f t="shared" si="18"/>
        <v>0</v>
      </c>
      <c r="BJ583" s="17" t="s">
        <v>85</v>
      </c>
      <c r="BK583" s="164">
        <f t="shared" si="19"/>
        <v>0</v>
      </c>
      <c r="BL583" s="17" t="s">
        <v>91</v>
      </c>
      <c r="BM583" s="162" t="s">
        <v>810</v>
      </c>
    </row>
    <row r="584" spans="2:65" s="1" customFormat="1" ht="24" customHeight="1">
      <c r="B584" s="151"/>
      <c r="C584" s="152" t="s">
        <v>811</v>
      </c>
      <c r="D584" s="152" t="s">
        <v>155</v>
      </c>
      <c r="E584" s="153" t="s">
        <v>812</v>
      </c>
      <c r="F584" s="154" t="s">
        <v>813</v>
      </c>
      <c r="G584" s="155" t="s">
        <v>195</v>
      </c>
      <c r="H584" s="156">
        <v>45.624000000000002</v>
      </c>
      <c r="I584" s="157"/>
      <c r="J584" s="156">
        <f t="shared" si="10"/>
        <v>0</v>
      </c>
      <c r="K584" s="154" t="s">
        <v>1</v>
      </c>
      <c r="L584" s="32"/>
      <c r="M584" s="158" t="s">
        <v>1</v>
      </c>
      <c r="N584" s="159" t="s">
        <v>42</v>
      </c>
      <c r="O584" s="55"/>
      <c r="P584" s="160">
        <f t="shared" si="11"/>
        <v>0</v>
      </c>
      <c r="Q584" s="160">
        <v>0</v>
      </c>
      <c r="R584" s="160">
        <f t="shared" si="12"/>
        <v>0</v>
      </c>
      <c r="S584" s="160">
        <v>0</v>
      </c>
      <c r="T584" s="161">
        <f t="shared" si="13"/>
        <v>0</v>
      </c>
      <c r="AR584" s="162" t="s">
        <v>91</v>
      </c>
      <c r="AT584" s="162" t="s">
        <v>155</v>
      </c>
      <c r="AU584" s="162" t="s">
        <v>85</v>
      </c>
      <c r="AY584" s="17" t="s">
        <v>153</v>
      </c>
      <c r="BE584" s="163">
        <f t="shared" si="14"/>
        <v>0</v>
      </c>
      <c r="BF584" s="163">
        <f t="shared" si="15"/>
        <v>0</v>
      </c>
      <c r="BG584" s="163">
        <f t="shared" si="16"/>
        <v>0</v>
      </c>
      <c r="BH584" s="163">
        <f t="shared" si="17"/>
        <v>0</v>
      </c>
      <c r="BI584" s="163">
        <f t="shared" si="18"/>
        <v>0</v>
      </c>
      <c r="BJ584" s="17" t="s">
        <v>85</v>
      </c>
      <c r="BK584" s="164">
        <f t="shared" si="19"/>
        <v>0</v>
      </c>
      <c r="BL584" s="17" t="s">
        <v>91</v>
      </c>
      <c r="BM584" s="162" t="s">
        <v>814</v>
      </c>
    </row>
    <row r="585" spans="2:65" s="1" customFormat="1" ht="16.5" customHeight="1">
      <c r="B585" s="151"/>
      <c r="C585" s="152" t="s">
        <v>815</v>
      </c>
      <c r="D585" s="152" t="s">
        <v>155</v>
      </c>
      <c r="E585" s="153" t="s">
        <v>816</v>
      </c>
      <c r="F585" s="154" t="s">
        <v>817</v>
      </c>
      <c r="G585" s="155" t="s">
        <v>195</v>
      </c>
      <c r="H585" s="156">
        <v>45.624000000000002</v>
      </c>
      <c r="I585" s="157"/>
      <c r="J585" s="156">
        <f t="shared" si="10"/>
        <v>0</v>
      </c>
      <c r="K585" s="154" t="s">
        <v>1</v>
      </c>
      <c r="L585" s="32"/>
      <c r="M585" s="158" t="s">
        <v>1</v>
      </c>
      <c r="N585" s="159" t="s">
        <v>42</v>
      </c>
      <c r="O585" s="55"/>
      <c r="P585" s="160">
        <f t="shared" si="11"/>
        <v>0</v>
      </c>
      <c r="Q585" s="160">
        <v>0</v>
      </c>
      <c r="R585" s="160">
        <f t="shared" si="12"/>
        <v>0</v>
      </c>
      <c r="S585" s="160">
        <v>0</v>
      </c>
      <c r="T585" s="161">
        <f t="shared" si="13"/>
        <v>0</v>
      </c>
      <c r="AR585" s="162" t="s">
        <v>91</v>
      </c>
      <c r="AT585" s="162" t="s">
        <v>155</v>
      </c>
      <c r="AU585" s="162" t="s">
        <v>85</v>
      </c>
      <c r="AY585" s="17" t="s">
        <v>153</v>
      </c>
      <c r="BE585" s="163">
        <f t="shared" si="14"/>
        <v>0</v>
      </c>
      <c r="BF585" s="163">
        <f t="shared" si="15"/>
        <v>0</v>
      </c>
      <c r="BG585" s="163">
        <f t="shared" si="16"/>
        <v>0</v>
      </c>
      <c r="BH585" s="163">
        <f t="shared" si="17"/>
        <v>0</v>
      </c>
      <c r="BI585" s="163">
        <f t="shared" si="18"/>
        <v>0</v>
      </c>
      <c r="BJ585" s="17" t="s">
        <v>85</v>
      </c>
      <c r="BK585" s="164">
        <f t="shared" si="19"/>
        <v>0</v>
      </c>
      <c r="BL585" s="17" t="s">
        <v>91</v>
      </c>
      <c r="BM585" s="162" t="s">
        <v>818</v>
      </c>
    </row>
    <row r="586" spans="2:65" s="1" customFormat="1" ht="16.5" customHeight="1">
      <c r="B586" s="151"/>
      <c r="C586" s="152" t="s">
        <v>819</v>
      </c>
      <c r="D586" s="152" t="s">
        <v>155</v>
      </c>
      <c r="E586" s="153" t="s">
        <v>820</v>
      </c>
      <c r="F586" s="154" t="s">
        <v>821</v>
      </c>
      <c r="G586" s="155" t="s">
        <v>822</v>
      </c>
      <c r="H586" s="156">
        <v>1</v>
      </c>
      <c r="I586" s="157"/>
      <c r="J586" s="156">
        <f t="shared" si="10"/>
        <v>0</v>
      </c>
      <c r="K586" s="154" t="s">
        <v>1</v>
      </c>
      <c r="L586" s="32"/>
      <c r="M586" s="158" t="s">
        <v>1</v>
      </c>
      <c r="N586" s="159" t="s">
        <v>42</v>
      </c>
      <c r="O586" s="55"/>
      <c r="P586" s="160">
        <f t="shared" si="11"/>
        <v>0</v>
      </c>
      <c r="Q586" s="160">
        <v>0</v>
      </c>
      <c r="R586" s="160">
        <f t="shared" si="12"/>
        <v>0</v>
      </c>
      <c r="S586" s="160">
        <v>0</v>
      </c>
      <c r="T586" s="161">
        <f t="shared" si="13"/>
        <v>0</v>
      </c>
      <c r="AR586" s="162" t="s">
        <v>91</v>
      </c>
      <c r="AT586" s="162" t="s">
        <v>155</v>
      </c>
      <c r="AU586" s="162" t="s">
        <v>85</v>
      </c>
      <c r="AY586" s="17" t="s">
        <v>153</v>
      </c>
      <c r="BE586" s="163">
        <f t="shared" si="14"/>
        <v>0</v>
      </c>
      <c r="BF586" s="163">
        <f t="shared" si="15"/>
        <v>0</v>
      </c>
      <c r="BG586" s="163">
        <f t="shared" si="16"/>
        <v>0</v>
      </c>
      <c r="BH586" s="163">
        <f t="shared" si="17"/>
        <v>0</v>
      </c>
      <c r="BI586" s="163">
        <f t="shared" si="18"/>
        <v>0</v>
      </c>
      <c r="BJ586" s="17" t="s">
        <v>85</v>
      </c>
      <c r="BK586" s="164">
        <f t="shared" si="19"/>
        <v>0</v>
      </c>
      <c r="BL586" s="17" t="s">
        <v>91</v>
      </c>
      <c r="BM586" s="162" t="s">
        <v>823</v>
      </c>
    </row>
    <row r="587" spans="2:65" s="11" customFormat="1" ht="22.9" customHeight="1">
      <c r="B587" s="138"/>
      <c r="D587" s="139" t="s">
        <v>75</v>
      </c>
      <c r="E587" s="149" t="s">
        <v>807</v>
      </c>
      <c r="F587" s="149" t="s">
        <v>824</v>
      </c>
      <c r="I587" s="141"/>
      <c r="J587" s="150">
        <f>BK587</f>
        <v>0</v>
      </c>
      <c r="L587" s="138"/>
      <c r="M587" s="143"/>
      <c r="N587" s="144"/>
      <c r="O587" s="144"/>
      <c r="P587" s="145">
        <f>P588</f>
        <v>0</v>
      </c>
      <c r="Q587" s="144"/>
      <c r="R587" s="145">
        <f>R588</f>
        <v>0</v>
      </c>
      <c r="S587" s="144"/>
      <c r="T587" s="146">
        <f>T588</f>
        <v>0</v>
      </c>
      <c r="AR587" s="139" t="s">
        <v>81</v>
      </c>
      <c r="AT587" s="147" t="s">
        <v>75</v>
      </c>
      <c r="AU587" s="147" t="s">
        <v>81</v>
      </c>
      <c r="AY587" s="139" t="s">
        <v>153</v>
      </c>
      <c r="BK587" s="148">
        <f>BK588</f>
        <v>0</v>
      </c>
    </row>
    <row r="588" spans="2:65" s="1" customFormat="1" ht="24" customHeight="1">
      <c r="B588" s="151"/>
      <c r="C588" s="152" t="s">
        <v>825</v>
      </c>
      <c r="D588" s="152" t="s">
        <v>155</v>
      </c>
      <c r="E588" s="153" t="s">
        <v>826</v>
      </c>
      <c r="F588" s="154" t="s">
        <v>827</v>
      </c>
      <c r="G588" s="155" t="s">
        <v>195</v>
      </c>
      <c r="H588" s="156">
        <v>516.89800000000002</v>
      </c>
      <c r="I588" s="157"/>
      <c r="J588" s="156">
        <f>ROUND(I588*H588,3)</f>
        <v>0</v>
      </c>
      <c r="K588" s="154" t="s">
        <v>414</v>
      </c>
      <c r="L588" s="32"/>
      <c r="M588" s="158" t="s">
        <v>1</v>
      </c>
      <c r="N588" s="159" t="s">
        <v>42</v>
      </c>
      <c r="O588" s="55"/>
      <c r="P588" s="160">
        <f>O588*H588</f>
        <v>0</v>
      </c>
      <c r="Q588" s="160">
        <v>0</v>
      </c>
      <c r="R588" s="160">
        <f>Q588*H588</f>
        <v>0</v>
      </c>
      <c r="S588" s="160">
        <v>0</v>
      </c>
      <c r="T588" s="161">
        <f>S588*H588</f>
        <v>0</v>
      </c>
      <c r="AR588" s="162" t="s">
        <v>91</v>
      </c>
      <c r="AT588" s="162" t="s">
        <v>155</v>
      </c>
      <c r="AU588" s="162" t="s">
        <v>85</v>
      </c>
      <c r="AY588" s="17" t="s">
        <v>153</v>
      </c>
      <c r="BE588" s="163">
        <f>IF(N588="základná",J588,0)</f>
        <v>0</v>
      </c>
      <c r="BF588" s="163">
        <f>IF(N588="znížená",J588,0)</f>
        <v>0</v>
      </c>
      <c r="BG588" s="163">
        <f>IF(N588="zákl. prenesená",J588,0)</f>
        <v>0</v>
      </c>
      <c r="BH588" s="163">
        <f>IF(N588="zníž. prenesená",J588,0)</f>
        <v>0</v>
      </c>
      <c r="BI588" s="163">
        <f>IF(N588="nulová",J588,0)</f>
        <v>0</v>
      </c>
      <c r="BJ588" s="17" t="s">
        <v>85</v>
      </c>
      <c r="BK588" s="164">
        <f>ROUND(I588*H588,3)</f>
        <v>0</v>
      </c>
      <c r="BL588" s="17" t="s">
        <v>91</v>
      </c>
      <c r="BM588" s="162" t="s">
        <v>828</v>
      </c>
    </row>
    <row r="589" spans="2:65" s="11" customFormat="1" ht="25.9" customHeight="1">
      <c r="B589" s="138"/>
      <c r="D589" s="139" t="s">
        <v>75</v>
      </c>
      <c r="E589" s="140" t="s">
        <v>829</v>
      </c>
      <c r="F589" s="140" t="s">
        <v>830</v>
      </c>
      <c r="I589" s="141"/>
      <c r="J589" s="142">
        <f>BK589</f>
        <v>0</v>
      </c>
      <c r="L589" s="138"/>
      <c r="M589" s="143"/>
      <c r="N589" s="144"/>
      <c r="O589" s="144"/>
      <c r="P589" s="145">
        <f>P590+P609+P635+P687+P782+P860+P891+P899+P946+P1036+P1048+P1085+P1115+P1150+P1221</f>
        <v>0</v>
      </c>
      <c r="Q589" s="144"/>
      <c r="R589" s="145">
        <f>R590+R609+R635+R687+R782+R860+R891+R899+R946+R1036+R1048+R1085+R1115+R1150+R1221</f>
        <v>16.62519824</v>
      </c>
      <c r="S589" s="144"/>
      <c r="T589" s="146">
        <f>T590+T609+T635+T687+T782+T860+T891+T899+T946+T1036+T1048+T1085+T1115+T1150+T1221</f>
        <v>0</v>
      </c>
      <c r="AR589" s="139" t="s">
        <v>85</v>
      </c>
      <c r="AT589" s="147" t="s">
        <v>75</v>
      </c>
      <c r="AU589" s="147" t="s">
        <v>76</v>
      </c>
      <c r="AY589" s="139" t="s">
        <v>153</v>
      </c>
      <c r="BK589" s="148">
        <f>BK590+BK609+BK635+BK687+BK782+BK860+BK891+BK899+BK946+BK1036+BK1048+BK1085+BK1115+BK1150+BK1221</f>
        <v>0</v>
      </c>
    </row>
    <row r="590" spans="2:65" s="11" customFormat="1" ht="22.9" customHeight="1">
      <c r="B590" s="138"/>
      <c r="D590" s="139" t="s">
        <v>75</v>
      </c>
      <c r="E590" s="149" t="s">
        <v>831</v>
      </c>
      <c r="F590" s="149" t="s">
        <v>832</v>
      </c>
      <c r="I590" s="141"/>
      <c r="J590" s="150">
        <f>BK590</f>
        <v>0</v>
      </c>
      <c r="L590" s="138"/>
      <c r="M590" s="143"/>
      <c r="N590" s="144"/>
      <c r="O590" s="144"/>
      <c r="P590" s="145">
        <f>SUM(P591:P608)</f>
        <v>0</v>
      </c>
      <c r="Q590" s="144"/>
      <c r="R590" s="145">
        <f>SUM(R591:R608)</f>
        <v>0.66056000000000004</v>
      </c>
      <c r="S590" s="144"/>
      <c r="T590" s="146">
        <f>SUM(T591:T608)</f>
        <v>0</v>
      </c>
      <c r="AR590" s="139" t="s">
        <v>85</v>
      </c>
      <c r="AT590" s="147" t="s">
        <v>75</v>
      </c>
      <c r="AU590" s="147" t="s">
        <v>81</v>
      </c>
      <c r="AY590" s="139" t="s">
        <v>153</v>
      </c>
      <c r="BK590" s="148">
        <f>SUM(BK591:BK608)</f>
        <v>0</v>
      </c>
    </row>
    <row r="591" spans="2:65" s="1" customFormat="1" ht="36" customHeight="1">
      <c r="B591" s="151"/>
      <c r="C591" s="152" t="s">
        <v>833</v>
      </c>
      <c r="D591" s="152" t="s">
        <v>155</v>
      </c>
      <c r="E591" s="153" t="s">
        <v>834</v>
      </c>
      <c r="F591" s="154" t="s">
        <v>835</v>
      </c>
      <c r="G591" s="155" t="s">
        <v>158</v>
      </c>
      <c r="H591" s="156">
        <v>184</v>
      </c>
      <c r="I591" s="157"/>
      <c r="J591" s="156">
        <f>ROUND(I591*H591,3)</f>
        <v>0</v>
      </c>
      <c r="K591" s="154" t="s">
        <v>1</v>
      </c>
      <c r="L591" s="32"/>
      <c r="M591" s="158" t="s">
        <v>1</v>
      </c>
      <c r="N591" s="159" t="s">
        <v>42</v>
      </c>
      <c r="O591" s="55"/>
      <c r="P591" s="160">
        <f>O591*H591</f>
        <v>0</v>
      </c>
      <c r="Q591" s="160">
        <v>8.0000000000000007E-5</v>
      </c>
      <c r="R591" s="160">
        <f>Q591*H591</f>
        <v>1.472E-2</v>
      </c>
      <c r="S591" s="160">
        <v>0</v>
      </c>
      <c r="T591" s="161">
        <f>S591*H591</f>
        <v>0</v>
      </c>
      <c r="AR591" s="162" t="s">
        <v>229</v>
      </c>
      <c r="AT591" s="162" t="s">
        <v>155</v>
      </c>
      <c r="AU591" s="162" t="s">
        <v>85</v>
      </c>
      <c r="AY591" s="17" t="s">
        <v>153</v>
      </c>
      <c r="BE591" s="163">
        <f>IF(N591="základná",J591,0)</f>
        <v>0</v>
      </c>
      <c r="BF591" s="163">
        <f>IF(N591="znížená",J591,0)</f>
        <v>0</v>
      </c>
      <c r="BG591" s="163">
        <f>IF(N591="zákl. prenesená",J591,0)</f>
        <v>0</v>
      </c>
      <c r="BH591" s="163">
        <f>IF(N591="zníž. prenesená",J591,0)</f>
        <v>0</v>
      </c>
      <c r="BI591" s="163">
        <f>IF(N591="nulová",J591,0)</f>
        <v>0</v>
      </c>
      <c r="BJ591" s="17" t="s">
        <v>85</v>
      </c>
      <c r="BK591" s="164">
        <f>ROUND(I591*H591,3)</f>
        <v>0</v>
      </c>
      <c r="BL591" s="17" t="s">
        <v>229</v>
      </c>
      <c r="BM591" s="162" t="s">
        <v>836</v>
      </c>
    </row>
    <row r="592" spans="2:65" s="13" customFormat="1" ht="11.25">
      <c r="B592" s="173"/>
      <c r="D592" s="166" t="s">
        <v>165</v>
      </c>
      <c r="E592" s="174" t="s">
        <v>1</v>
      </c>
      <c r="F592" s="175" t="s">
        <v>837</v>
      </c>
      <c r="H592" s="176">
        <v>184</v>
      </c>
      <c r="I592" s="177"/>
      <c r="L592" s="173"/>
      <c r="M592" s="178"/>
      <c r="N592" s="179"/>
      <c r="O592" s="179"/>
      <c r="P592" s="179"/>
      <c r="Q592" s="179"/>
      <c r="R592" s="179"/>
      <c r="S592" s="179"/>
      <c r="T592" s="180"/>
      <c r="AT592" s="174" t="s">
        <v>165</v>
      </c>
      <c r="AU592" s="174" t="s">
        <v>85</v>
      </c>
      <c r="AV592" s="13" t="s">
        <v>85</v>
      </c>
      <c r="AW592" s="13" t="s">
        <v>30</v>
      </c>
      <c r="AX592" s="13" t="s">
        <v>81</v>
      </c>
      <c r="AY592" s="174" t="s">
        <v>153</v>
      </c>
    </row>
    <row r="593" spans="2:65" s="1" customFormat="1" ht="24" customHeight="1">
      <c r="B593" s="151"/>
      <c r="C593" s="181" t="s">
        <v>838</v>
      </c>
      <c r="D593" s="181" t="s">
        <v>203</v>
      </c>
      <c r="E593" s="182" t="s">
        <v>839</v>
      </c>
      <c r="F593" s="183" t="s">
        <v>840</v>
      </c>
      <c r="G593" s="184" t="s">
        <v>158</v>
      </c>
      <c r="H593" s="185">
        <v>211.6</v>
      </c>
      <c r="I593" s="186"/>
      <c r="J593" s="185">
        <f>ROUND(I593*H593,3)</f>
        <v>0</v>
      </c>
      <c r="K593" s="183" t="s">
        <v>1</v>
      </c>
      <c r="L593" s="187"/>
      <c r="M593" s="188" t="s">
        <v>1</v>
      </c>
      <c r="N593" s="189" t="s">
        <v>42</v>
      </c>
      <c r="O593" s="55"/>
      <c r="P593" s="160">
        <f>O593*H593</f>
        <v>0</v>
      </c>
      <c r="Q593" s="160">
        <v>2.2000000000000001E-3</v>
      </c>
      <c r="R593" s="160">
        <f>Q593*H593</f>
        <v>0.46551999999999999</v>
      </c>
      <c r="S593" s="160">
        <v>0</v>
      </c>
      <c r="T593" s="161">
        <f>S593*H593</f>
        <v>0</v>
      </c>
      <c r="AR593" s="162" t="s">
        <v>338</v>
      </c>
      <c r="AT593" s="162" t="s">
        <v>203</v>
      </c>
      <c r="AU593" s="162" t="s">
        <v>85</v>
      </c>
      <c r="AY593" s="17" t="s">
        <v>153</v>
      </c>
      <c r="BE593" s="163">
        <f>IF(N593="základná",J593,0)</f>
        <v>0</v>
      </c>
      <c r="BF593" s="163">
        <f>IF(N593="znížená",J593,0)</f>
        <v>0</v>
      </c>
      <c r="BG593" s="163">
        <f>IF(N593="zákl. prenesená",J593,0)</f>
        <v>0</v>
      </c>
      <c r="BH593" s="163">
        <f>IF(N593="zníž. prenesená",J593,0)</f>
        <v>0</v>
      </c>
      <c r="BI593" s="163">
        <f>IF(N593="nulová",J593,0)</f>
        <v>0</v>
      </c>
      <c r="BJ593" s="17" t="s">
        <v>85</v>
      </c>
      <c r="BK593" s="164">
        <f>ROUND(I593*H593,3)</f>
        <v>0</v>
      </c>
      <c r="BL593" s="17" t="s">
        <v>229</v>
      </c>
      <c r="BM593" s="162" t="s">
        <v>841</v>
      </c>
    </row>
    <row r="594" spans="2:65" s="13" customFormat="1" ht="11.25">
      <c r="B594" s="173"/>
      <c r="D594" s="166" t="s">
        <v>165</v>
      </c>
      <c r="E594" s="174" t="s">
        <v>1</v>
      </c>
      <c r="F594" s="175" t="s">
        <v>842</v>
      </c>
      <c r="H594" s="176">
        <v>211.6</v>
      </c>
      <c r="I594" s="177"/>
      <c r="L594" s="173"/>
      <c r="M594" s="178"/>
      <c r="N594" s="179"/>
      <c r="O594" s="179"/>
      <c r="P594" s="179"/>
      <c r="Q594" s="179"/>
      <c r="R594" s="179"/>
      <c r="S594" s="179"/>
      <c r="T594" s="180"/>
      <c r="AT594" s="174" t="s">
        <v>165</v>
      </c>
      <c r="AU594" s="174" t="s">
        <v>85</v>
      </c>
      <c r="AV594" s="13" t="s">
        <v>85</v>
      </c>
      <c r="AW594" s="13" t="s">
        <v>30</v>
      </c>
      <c r="AX594" s="13" t="s">
        <v>81</v>
      </c>
      <c r="AY594" s="174" t="s">
        <v>153</v>
      </c>
    </row>
    <row r="595" spans="2:65" s="1" customFormat="1" ht="24" customHeight="1">
      <c r="B595" s="151"/>
      <c r="C595" s="152" t="s">
        <v>843</v>
      </c>
      <c r="D595" s="152" t="s">
        <v>155</v>
      </c>
      <c r="E595" s="153" t="s">
        <v>844</v>
      </c>
      <c r="F595" s="154" t="s">
        <v>845</v>
      </c>
      <c r="G595" s="155" t="s">
        <v>158</v>
      </c>
      <c r="H595" s="156">
        <v>368</v>
      </c>
      <c r="I595" s="157"/>
      <c r="J595" s="156">
        <f>ROUND(I595*H595,3)</f>
        <v>0</v>
      </c>
      <c r="K595" s="154" t="s">
        <v>1</v>
      </c>
      <c r="L595" s="32"/>
      <c r="M595" s="158" t="s">
        <v>1</v>
      </c>
      <c r="N595" s="159" t="s">
        <v>42</v>
      </c>
      <c r="O595" s="55"/>
      <c r="P595" s="160">
        <f>O595*H595</f>
        <v>0</v>
      </c>
      <c r="Q595" s="160">
        <v>3.0000000000000001E-5</v>
      </c>
      <c r="R595" s="160">
        <f>Q595*H595</f>
        <v>1.1039999999999999E-2</v>
      </c>
      <c r="S595" s="160">
        <v>0</v>
      </c>
      <c r="T595" s="161">
        <f>S595*H595</f>
        <v>0</v>
      </c>
      <c r="AR595" s="162" t="s">
        <v>91</v>
      </c>
      <c r="AT595" s="162" t="s">
        <v>155</v>
      </c>
      <c r="AU595" s="162" t="s">
        <v>85</v>
      </c>
      <c r="AY595" s="17" t="s">
        <v>153</v>
      </c>
      <c r="BE595" s="163">
        <f>IF(N595="základná",J595,0)</f>
        <v>0</v>
      </c>
      <c r="BF595" s="163">
        <f>IF(N595="znížená",J595,0)</f>
        <v>0</v>
      </c>
      <c r="BG595" s="163">
        <f>IF(N595="zákl. prenesená",J595,0)</f>
        <v>0</v>
      </c>
      <c r="BH595" s="163">
        <f>IF(N595="zníž. prenesená",J595,0)</f>
        <v>0</v>
      </c>
      <c r="BI595" s="163">
        <f>IF(N595="nulová",J595,0)</f>
        <v>0</v>
      </c>
      <c r="BJ595" s="17" t="s">
        <v>85</v>
      </c>
      <c r="BK595" s="164">
        <f>ROUND(I595*H595,3)</f>
        <v>0</v>
      </c>
      <c r="BL595" s="17" t="s">
        <v>91</v>
      </c>
      <c r="BM595" s="162" t="s">
        <v>846</v>
      </c>
    </row>
    <row r="596" spans="2:65" s="12" customFormat="1" ht="11.25">
      <c r="B596" s="165"/>
      <c r="D596" s="166" t="s">
        <v>165</v>
      </c>
      <c r="E596" s="167" t="s">
        <v>1</v>
      </c>
      <c r="F596" s="168" t="s">
        <v>847</v>
      </c>
      <c r="H596" s="167" t="s">
        <v>1</v>
      </c>
      <c r="I596" s="169"/>
      <c r="L596" s="165"/>
      <c r="M596" s="170"/>
      <c r="N596" s="171"/>
      <c r="O596" s="171"/>
      <c r="P596" s="171"/>
      <c r="Q596" s="171"/>
      <c r="R596" s="171"/>
      <c r="S596" s="171"/>
      <c r="T596" s="172"/>
      <c r="AT596" s="167" t="s">
        <v>165</v>
      </c>
      <c r="AU596" s="167" t="s">
        <v>85</v>
      </c>
      <c r="AV596" s="12" t="s">
        <v>81</v>
      </c>
      <c r="AW596" s="12" t="s">
        <v>30</v>
      </c>
      <c r="AX596" s="12" t="s">
        <v>76</v>
      </c>
      <c r="AY596" s="167" t="s">
        <v>153</v>
      </c>
    </row>
    <row r="597" spans="2:65" s="13" customFormat="1" ht="11.25">
      <c r="B597" s="173"/>
      <c r="D597" s="166" t="s">
        <v>165</v>
      </c>
      <c r="E597" s="174" t="s">
        <v>1</v>
      </c>
      <c r="F597" s="175" t="s">
        <v>848</v>
      </c>
      <c r="H597" s="176">
        <v>368</v>
      </c>
      <c r="I597" s="177"/>
      <c r="L597" s="173"/>
      <c r="M597" s="178"/>
      <c r="N597" s="179"/>
      <c r="O597" s="179"/>
      <c r="P597" s="179"/>
      <c r="Q597" s="179"/>
      <c r="R597" s="179"/>
      <c r="S597" s="179"/>
      <c r="T597" s="180"/>
      <c r="AT597" s="174" t="s">
        <v>165</v>
      </c>
      <c r="AU597" s="174" t="s">
        <v>85</v>
      </c>
      <c r="AV597" s="13" t="s">
        <v>85</v>
      </c>
      <c r="AW597" s="13" t="s">
        <v>30</v>
      </c>
      <c r="AX597" s="13" t="s">
        <v>81</v>
      </c>
      <c r="AY597" s="174" t="s">
        <v>153</v>
      </c>
    </row>
    <row r="598" spans="2:65" s="1" customFormat="1" ht="16.5" customHeight="1">
      <c r="B598" s="151"/>
      <c r="C598" s="181" t="s">
        <v>849</v>
      </c>
      <c r="D598" s="181" t="s">
        <v>203</v>
      </c>
      <c r="E598" s="182" t="s">
        <v>850</v>
      </c>
      <c r="F598" s="183" t="s">
        <v>851</v>
      </c>
      <c r="G598" s="184" t="s">
        <v>158</v>
      </c>
      <c r="H598" s="185">
        <v>423.2</v>
      </c>
      <c r="I598" s="186"/>
      <c r="J598" s="185">
        <f>ROUND(I598*H598,3)</f>
        <v>0</v>
      </c>
      <c r="K598" s="183" t="s">
        <v>414</v>
      </c>
      <c r="L598" s="187"/>
      <c r="M598" s="188" t="s">
        <v>1</v>
      </c>
      <c r="N598" s="189" t="s">
        <v>42</v>
      </c>
      <c r="O598" s="55"/>
      <c r="P598" s="160">
        <f>O598*H598</f>
        <v>0</v>
      </c>
      <c r="Q598" s="160">
        <v>4.0000000000000002E-4</v>
      </c>
      <c r="R598" s="160">
        <f>Q598*H598</f>
        <v>0.16928000000000001</v>
      </c>
      <c r="S598" s="160">
        <v>0</v>
      </c>
      <c r="T598" s="161">
        <f>S598*H598</f>
        <v>0</v>
      </c>
      <c r="AR598" s="162" t="s">
        <v>338</v>
      </c>
      <c r="AT598" s="162" t="s">
        <v>203</v>
      </c>
      <c r="AU598" s="162" t="s">
        <v>85</v>
      </c>
      <c r="AY598" s="17" t="s">
        <v>153</v>
      </c>
      <c r="BE598" s="163">
        <f>IF(N598="základná",J598,0)</f>
        <v>0</v>
      </c>
      <c r="BF598" s="163">
        <f>IF(N598="znížená",J598,0)</f>
        <v>0</v>
      </c>
      <c r="BG598" s="163">
        <f>IF(N598="zákl. prenesená",J598,0)</f>
        <v>0</v>
      </c>
      <c r="BH598" s="163">
        <f>IF(N598="zníž. prenesená",J598,0)</f>
        <v>0</v>
      </c>
      <c r="BI598" s="163">
        <f>IF(N598="nulová",J598,0)</f>
        <v>0</v>
      </c>
      <c r="BJ598" s="17" t="s">
        <v>85</v>
      </c>
      <c r="BK598" s="164">
        <f>ROUND(I598*H598,3)</f>
        <v>0</v>
      </c>
      <c r="BL598" s="17" t="s">
        <v>229</v>
      </c>
      <c r="BM598" s="162" t="s">
        <v>852</v>
      </c>
    </row>
    <row r="599" spans="2:65" s="13" customFormat="1" ht="11.25">
      <c r="B599" s="173"/>
      <c r="D599" s="166" t="s">
        <v>165</v>
      </c>
      <c r="E599" s="174" t="s">
        <v>1</v>
      </c>
      <c r="F599" s="175" t="s">
        <v>853</v>
      </c>
      <c r="H599" s="176">
        <v>423.2</v>
      </c>
      <c r="I599" s="177"/>
      <c r="L599" s="173"/>
      <c r="M599" s="178"/>
      <c r="N599" s="179"/>
      <c r="O599" s="179"/>
      <c r="P599" s="179"/>
      <c r="Q599" s="179"/>
      <c r="R599" s="179"/>
      <c r="S599" s="179"/>
      <c r="T599" s="180"/>
      <c r="AT599" s="174" t="s">
        <v>165</v>
      </c>
      <c r="AU599" s="174" t="s">
        <v>85</v>
      </c>
      <c r="AV599" s="13" t="s">
        <v>85</v>
      </c>
      <c r="AW599" s="13" t="s">
        <v>30</v>
      </c>
      <c r="AX599" s="13" t="s">
        <v>81</v>
      </c>
      <c r="AY599" s="174" t="s">
        <v>153</v>
      </c>
    </row>
    <row r="600" spans="2:65" s="1" customFormat="1" ht="24" customHeight="1">
      <c r="B600" s="151"/>
      <c r="C600" s="152" t="s">
        <v>854</v>
      </c>
      <c r="D600" s="152" t="s">
        <v>155</v>
      </c>
      <c r="E600" s="153" t="s">
        <v>855</v>
      </c>
      <c r="F600" s="154" t="s">
        <v>856</v>
      </c>
      <c r="G600" s="155" t="s">
        <v>158</v>
      </c>
      <c r="H600" s="156">
        <v>12.942</v>
      </c>
      <c r="I600" s="157"/>
      <c r="J600" s="156">
        <f>ROUND(I600*H600,3)</f>
        <v>0</v>
      </c>
      <c r="K600" s="154" t="s">
        <v>1</v>
      </c>
      <c r="L600" s="32"/>
      <c r="M600" s="158" t="s">
        <v>1</v>
      </c>
      <c r="N600" s="159" t="s">
        <v>42</v>
      </c>
      <c r="O600" s="55"/>
      <c r="P600" s="160">
        <f>O600*H600</f>
        <v>0</v>
      </c>
      <c r="Q600" s="160">
        <v>0</v>
      </c>
      <c r="R600" s="160">
        <f>Q600*H600</f>
        <v>0</v>
      </c>
      <c r="S600" s="160">
        <v>0</v>
      </c>
      <c r="T600" s="161">
        <f>S600*H600</f>
        <v>0</v>
      </c>
      <c r="AR600" s="162" t="s">
        <v>91</v>
      </c>
      <c r="AT600" s="162" t="s">
        <v>155</v>
      </c>
      <c r="AU600" s="162" t="s">
        <v>85</v>
      </c>
      <c r="AY600" s="17" t="s">
        <v>153</v>
      </c>
      <c r="BE600" s="163">
        <f>IF(N600="základná",J600,0)</f>
        <v>0</v>
      </c>
      <c r="BF600" s="163">
        <f>IF(N600="znížená",J600,0)</f>
        <v>0</v>
      </c>
      <c r="BG600" s="163">
        <f>IF(N600="zákl. prenesená",J600,0)</f>
        <v>0</v>
      </c>
      <c r="BH600" s="163">
        <f>IF(N600="zníž. prenesená",J600,0)</f>
        <v>0</v>
      </c>
      <c r="BI600" s="163">
        <f>IF(N600="nulová",J600,0)</f>
        <v>0</v>
      </c>
      <c r="BJ600" s="17" t="s">
        <v>85</v>
      </c>
      <c r="BK600" s="164">
        <f>ROUND(I600*H600,3)</f>
        <v>0</v>
      </c>
      <c r="BL600" s="17" t="s">
        <v>91</v>
      </c>
      <c r="BM600" s="162" t="s">
        <v>857</v>
      </c>
    </row>
    <row r="601" spans="2:65" s="12" customFormat="1" ht="11.25">
      <c r="B601" s="165"/>
      <c r="D601" s="166" t="s">
        <v>165</v>
      </c>
      <c r="E601" s="167" t="s">
        <v>1</v>
      </c>
      <c r="F601" s="168" t="s">
        <v>558</v>
      </c>
      <c r="H601" s="167" t="s">
        <v>1</v>
      </c>
      <c r="I601" s="169"/>
      <c r="L601" s="165"/>
      <c r="M601" s="170"/>
      <c r="N601" s="171"/>
      <c r="O601" s="171"/>
      <c r="P601" s="171"/>
      <c r="Q601" s="171"/>
      <c r="R601" s="171"/>
      <c r="S601" s="171"/>
      <c r="T601" s="172"/>
      <c r="AT601" s="167" t="s">
        <v>165</v>
      </c>
      <c r="AU601" s="167" t="s">
        <v>85</v>
      </c>
      <c r="AV601" s="12" t="s">
        <v>81</v>
      </c>
      <c r="AW601" s="12" t="s">
        <v>30</v>
      </c>
      <c r="AX601" s="12" t="s">
        <v>76</v>
      </c>
      <c r="AY601" s="167" t="s">
        <v>153</v>
      </c>
    </row>
    <row r="602" spans="2:65" s="13" customFormat="1" ht="11.25">
      <c r="B602" s="173"/>
      <c r="D602" s="166" t="s">
        <v>165</v>
      </c>
      <c r="E602" s="174" t="s">
        <v>1</v>
      </c>
      <c r="F602" s="175" t="s">
        <v>858</v>
      </c>
      <c r="H602" s="176">
        <v>14.742000000000001</v>
      </c>
      <c r="I602" s="177"/>
      <c r="L602" s="173"/>
      <c r="M602" s="178"/>
      <c r="N602" s="179"/>
      <c r="O602" s="179"/>
      <c r="P602" s="179"/>
      <c r="Q602" s="179"/>
      <c r="R602" s="179"/>
      <c r="S602" s="179"/>
      <c r="T602" s="180"/>
      <c r="AT602" s="174" t="s">
        <v>165</v>
      </c>
      <c r="AU602" s="174" t="s">
        <v>85</v>
      </c>
      <c r="AV602" s="13" t="s">
        <v>85</v>
      </c>
      <c r="AW602" s="13" t="s">
        <v>30</v>
      </c>
      <c r="AX602" s="13" t="s">
        <v>76</v>
      </c>
      <c r="AY602" s="174" t="s">
        <v>153</v>
      </c>
    </row>
    <row r="603" spans="2:65" s="13" customFormat="1" ht="11.25">
      <c r="B603" s="173"/>
      <c r="D603" s="166" t="s">
        <v>165</v>
      </c>
      <c r="E603" s="174" t="s">
        <v>1</v>
      </c>
      <c r="F603" s="175" t="s">
        <v>543</v>
      </c>
      <c r="H603" s="176">
        <v>-1.8</v>
      </c>
      <c r="I603" s="177"/>
      <c r="L603" s="173"/>
      <c r="M603" s="178"/>
      <c r="N603" s="179"/>
      <c r="O603" s="179"/>
      <c r="P603" s="179"/>
      <c r="Q603" s="179"/>
      <c r="R603" s="179"/>
      <c r="S603" s="179"/>
      <c r="T603" s="180"/>
      <c r="AT603" s="174" t="s">
        <v>165</v>
      </c>
      <c r="AU603" s="174" t="s">
        <v>85</v>
      </c>
      <c r="AV603" s="13" t="s">
        <v>85</v>
      </c>
      <c r="AW603" s="13" t="s">
        <v>30</v>
      </c>
      <c r="AX603" s="13" t="s">
        <v>76</v>
      </c>
      <c r="AY603" s="174" t="s">
        <v>153</v>
      </c>
    </row>
    <row r="604" spans="2:65" s="14" customFormat="1" ht="11.25">
      <c r="B604" s="190"/>
      <c r="D604" s="166" t="s">
        <v>165</v>
      </c>
      <c r="E604" s="191" t="s">
        <v>1</v>
      </c>
      <c r="F604" s="192" t="s">
        <v>264</v>
      </c>
      <c r="H604" s="193">
        <v>12.942</v>
      </c>
      <c r="I604" s="194"/>
      <c r="L604" s="190"/>
      <c r="M604" s="195"/>
      <c r="N604" s="196"/>
      <c r="O604" s="196"/>
      <c r="P604" s="196"/>
      <c r="Q604" s="196"/>
      <c r="R604" s="196"/>
      <c r="S604" s="196"/>
      <c r="T604" s="197"/>
      <c r="AT604" s="191" t="s">
        <v>165</v>
      </c>
      <c r="AU604" s="191" t="s">
        <v>85</v>
      </c>
      <c r="AV604" s="14" t="s">
        <v>91</v>
      </c>
      <c r="AW604" s="14" t="s">
        <v>30</v>
      </c>
      <c r="AX604" s="14" t="s">
        <v>81</v>
      </c>
      <c r="AY604" s="191" t="s">
        <v>153</v>
      </c>
    </row>
    <row r="605" spans="2:65" s="1" customFormat="1" ht="24" customHeight="1">
      <c r="B605" s="151"/>
      <c r="C605" s="152" t="s">
        <v>859</v>
      </c>
      <c r="D605" s="152" t="s">
        <v>155</v>
      </c>
      <c r="E605" s="153" t="s">
        <v>860</v>
      </c>
      <c r="F605" s="154" t="s">
        <v>861</v>
      </c>
      <c r="G605" s="155" t="s">
        <v>158</v>
      </c>
      <c r="H605" s="156">
        <v>2.7</v>
      </c>
      <c r="I605" s="157"/>
      <c r="J605" s="156">
        <f>ROUND(I605*H605,3)</f>
        <v>0</v>
      </c>
      <c r="K605" s="154" t="s">
        <v>1</v>
      </c>
      <c r="L605" s="32"/>
      <c r="M605" s="158" t="s">
        <v>1</v>
      </c>
      <c r="N605" s="159" t="s">
        <v>42</v>
      </c>
      <c r="O605" s="55"/>
      <c r="P605" s="160">
        <f>O605*H605</f>
        <v>0</v>
      </c>
      <c r="Q605" s="160">
        <v>0</v>
      </c>
      <c r="R605" s="160">
        <f>Q605*H605</f>
        <v>0</v>
      </c>
      <c r="S605" s="160">
        <v>0</v>
      </c>
      <c r="T605" s="161">
        <f>S605*H605</f>
        <v>0</v>
      </c>
      <c r="AR605" s="162" t="s">
        <v>91</v>
      </c>
      <c r="AT605" s="162" t="s">
        <v>155</v>
      </c>
      <c r="AU605" s="162" t="s">
        <v>85</v>
      </c>
      <c r="AY605" s="17" t="s">
        <v>153</v>
      </c>
      <c r="BE605" s="163">
        <f>IF(N605="základná",J605,0)</f>
        <v>0</v>
      </c>
      <c r="BF605" s="163">
        <f>IF(N605="znížená",J605,0)</f>
        <v>0</v>
      </c>
      <c r="BG605" s="163">
        <f>IF(N605="zákl. prenesená",J605,0)</f>
        <v>0</v>
      </c>
      <c r="BH605" s="163">
        <f>IF(N605="zníž. prenesená",J605,0)</f>
        <v>0</v>
      </c>
      <c r="BI605" s="163">
        <f>IF(N605="nulová",J605,0)</f>
        <v>0</v>
      </c>
      <c r="BJ605" s="17" t="s">
        <v>85</v>
      </c>
      <c r="BK605" s="164">
        <f>ROUND(I605*H605,3)</f>
        <v>0</v>
      </c>
      <c r="BL605" s="17" t="s">
        <v>91</v>
      </c>
      <c r="BM605" s="162" t="s">
        <v>862</v>
      </c>
    </row>
    <row r="606" spans="2:65" s="12" customFormat="1" ht="11.25">
      <c r="B606" s="165"/>
      <c r="D606" s="166" t="s">
        <v>165</v>
      </c>
      <c r="E606" s="167" t="s">
        <v>1</v>
      </c>
      <c r="F606" s="168" t="s">
        <v>668</v>
      </c>
      <c r="H606" s="167" t="s">
        <v>1</v>
      </c>
      <c r="I606" s="169"/>
      <c r="L606" s="165"/>
      <c r="M606" s="170"/>
      <c r="N606" s="171"/>
      <c r="O606" s="171"/>
      <c r="P606" s="171"/>
      <c r="Q606" s="171"/>
      <c r="R606" s="171"/>
      <c r="S606" s="171"/>
      <c r="T606" s="172"/>
      <c r="AT606" s="167" t="s">
        <v>165</v>
      </c>
      <c r="AU606" s="167" t="s">
        <v>85</v>
      </c>
      <c r="AV606" s="12" t="s">
        <v>81</v>
      </c>
      <c r="AW606" s="12" t="s">
        <v>30</v>
      </c>
      <c r="AX606" s="12" t="s">
        <v>76</v>
      </c>
      <c r="AY606" s="167" t="s">
        <v>153</v>
      </c>
    </row>
    <row r="607" spans="2:65" s="13" customFormat="1" ht="11.25">
      <c r="B607" s="173"/>
      <c r="D607" s="166" t="s">
        <v>165</v>
      </c>
      <c r="E607" s="174" t="s">
        <v>1</v>
      </c>
      <c r="F607" s="175" t="s">
        <v>696</v>
      </c>
      <c r="H607" s="176">
        <v>2.7</v>
      </c>
      <c r="I607" s="177"/>
      <c r="L607" s="173"/>
      <c r="M607" s="178"/>
      <c r="N607" s="179"/>
      <c r="O607" s="179"/>
      <c r="P607" s="179"/>
      <c r="Q607" s="179"/>
      <c r="R607" s="179"/>
      <c r="S607" s="179"/>
      <c r="T607" s="180"/>
      <c r="AT607" s="174" t="s">
        <v>165</v>
      </c>
      <c r="AU607" s="174" t="s">
        <v>85</v>
      </c>
      <c r="AV607" s="13" t="s">
        <v>85</v>
      </c>
      <c r="AW607" s="13" t="s">
        <v>30</v>
      </c>
      <c r="AX607" s="13" t="s">
        <v>81</v>
      </c>
      <c r="AY607" s="174" t="s">
        <v>153</v>
      </c>
    </row>
    <row r="608" spans="2:65" s="1" customFormat="1" ht="24" customHeight="1">
      <c r="B608" s="151"/>
      <c r="C608" s="152" t="s">
        <v>863</v>
      </c>
      <c r="D608" s="152" t="s">
        <v>155</v>
      </c>
      <c r="E608" s="153" t="s">
        <v>864</v>
      </c>
      <c r="F608" s="154" t="s">
        <v>865</v>
      </c>
      <c r="G608" s="155" t="s">
        <v>866</v>
      </c>
      <c r="H608" s="157"/>
      <c r="I608" s="157"/>
      <c r="J608" s="156">
        <f>ROUND(I608*H608,3)</f>
        <v>0</v>
      </c>
      <c r="K608" s="154" t="s">
        <v>163</v>
      </c>
      <c r="L608" s="32"/>
      <c r="M608" s="158" t="s">
        <v>1</v>
      </c>
      <c r="N608" s="159" t="s">
        <v>42</v>
      </c>
      <c r="O608" s="55"/>
      <c r="P608" s="160">
        <f>O608*H608</f>
        <v>0</v>
      </c>
      <c r="Q608" s="160">
        <v>0</v>
      </c>
      <c r="R608" s="160">
        <f>Q608*H608</f>
        <v>0</v>
      </c>
      <c r="S608" s="160">
        <v>0</v>
      </c>
      <c r="T608" s="161">
        <f>S608*H608</f>
        <v>0</v>
      </c>
      <c r="AR608" s="162" t="s">
        <v>229</v>
      </c>
      <c r="AT608" s="162" t="s">
        <v>155</v>
      </c>
      <c r="AU608" s="162" t="s">
        <v>85</v>
      </c>
      <c r="AY608" s="17" t="s">
        <v>153</v>
      </c>
      <c r="BE608" s="163">
        <f>IF(N608="základná",J608,0)</f>
        <v>0</v>
      </c>
      <c r="BF608" s="163">
        <f>IF(N608="znížená",J608,0)</f>
        <v>0</v>
      </c>
      <c r="BG608" s="163">
        <f>IF(N608="zákl. prenesená",J608,0)</f>
        <v>0</v>
      </c>
      <c r="BH608" s="163">
        <f>IF(N608="zníž. prenesená",J608,0)</f>
        <v>0</v>
      </c>
      <c r="BI608" s="163">
        <f>IF(N608="nulová",J608,0)</f>
        <v>0</v>
      </c>
      <c r="BJ608" s="17" t="s">
        <v>85</v>
      </c>
      <c r="BK608" s="164">
        <f>ROUND(I608*H608,3)</f>
        <v>0</v>
      </c>
      <c r="BL608" s="17" t="s">
        <v>229</v>
      </c>
      <c r="BM608" s="162" t="s">
        <v>867</v>
      </c>
    </row>
    <row r="609" spans="2:65" s="11" customFormat="1" ht="22.9" customHeight="1">
      <c r="B609" s="138"/>
      <c r="D609" s="139" t="s">
        <v>75</v>
      </c>
      <c r="E609" s="149" t="s">
        <v>868</v>
      </c>
      <c r="F609" s="149" t="s">
        <v>869</v>
      </c>
      <c r="I609" s="141"/>
      <c r="J609" s="150">
        <f>BK609</f>
        <v>0</v>
      </c>
      <c r="L609" s="138"/>
      <c r="M609" s="143"/>
      <c r="N609" s="144"/>
      <c r="O609" s="144"/>
      <c r="P609" s="145">
        <f>SUM(P610:P634)</f>
        <v>0</v>
      </c>
      <c r="Q609" s="144"/>
      <c r="R609" s="145">
        <f>SUM(R610:R634)</f>
        <v>8.6344499999999993</v>
      </c>
      <c r="S609" s="144"/>
      <c r="T609" s="146">
        <f>SUM(T610:T634)</f>
        <v>0</v>
      </c>
      <c r="AR609" s="139" t="s">
        <v>85</v>
      </c>
      <c r="AT609" s="147" t="s">
        <v>75</v>
      </c>
      <c r="AU609" s="147" t="s">
        <v>81</v>
      </c>
      <c r="AY609" s="139" t="s">
        <v>153</v>
      </c>
      <c r="BK609" s="148">
        <f>SUM(BK610:BK634)</f>
        <v>0</v>
      </c>
    </row>
    <row r="610" spans="2:65" s="1" customFormat="1" ht="24" customHeight="1">
      <c r="B610" s="151"/>
      <c r="C610" s="152" t="s">
        <v>870</v>
      </c>
      <c r="D610" s="152" t="s">
        <v>155</v>
      </c>
      <c r="E610" s="153" t="s">
        <v>871</v>
      </c>
      <c r="F610" s="154" t="s">
        <v>872</v>
      </c>
      <c r="G610" s="155" t="s">
        <v>158</v>
      </c>
      <c r="H610" s="156">
        <v>217.26499999999999</v>
      </c>
      <c r="I610" s="157"/>
      <c r="J610" s="156">
        <f>ROUND(I610*H610,3)</f>
        <v>0</v>
      </c>
      <c r="K610" s="154" t="s">
        <v>1</v>
      </c>
      <c r="L610" s="32"/>
      <c r="M610" s="158" t="s">
        <v>1</v>
      </c>
      <c r="N610" s="159" t="s">
        <v>42</v>
      </c>
      <c r="O610" s="55"/>
      <c r="P610" s="160">
        <f>O610*H610</f>
        <v>0</v>
      </c>
      <c r="Q610" s="160">
        <v>0</v>
      </c>
      <c r="R610" s="160">
        <f>Q610*H610</f>
        <v>0</v>
      </c>
      <c r="S610" s="160">
        <v>0</v>
      </c>
      <c r="T610" s="161">
        <f>S610*H610</f>
        <v>0</v>
      </c>
      <c r="AR610" s="162" t="s">
        <v>229</v>
      </c>
      <c r="AT610" s="162" t="s">
        <v>155</v>
      </c>
      <c r="AU610" s="162" t="s">
        <v>85</v>
      </c>
      <c r="AY610" s="17" t="s">
        <v>153</v>
      </c>
      <c r="BE610" s="163">
        <f>IF(N610="základná",J610,0)</f>
        <v>0</v>
      </c>
      <c r="BF610" s="163">
        <f>IF(N610="znížená",J610,0)</f>
        <v>0</v>
      </c>
      <c r="BG610" s="163">
        <f>IF(N610="zákl. prenesená",J610,0)</f>
        <v>0</v>
      </c>
      <c r="BH610" s="163">
        <f>IF(N610="zníž. prenesená",J610,0)</f>
        <v>0</v>
      </c>
      <c r="BI610" s="163">
        <f>IF(N610="nulová",J610,0)</f>
        <v>0</v>
      </c>
      <c r="BJ610" s="17" t="s">
        <v>85</v>
      </c>
      <c r="BK610" s="164">
        <f>ROUND(I610*H610,3)</f>
        <v>0</v>
      </c>
      <c r="BL610" s="17" t="s">
        <v>229</v>
      </c>
      <c r="BM610" s="162" t="s">
        <v>873</v>
      </c>
    </row>
    <row r="611" spans="2:65" s="12" customFormat="1" ht="11.25">
      <c r="B611" s="165"/>
      <c r="D611" s="166" t="s">
        <v>165</v>
      </c>
      <c r="E611" s="167" t="s">
        <v>1</v>
      </c>
      <c r="F611" s="168" t="s">
        <v>874</v>
      </c>
      <c r="H611" s="167" t="s">
        <v>1</v>
      </c>
      <c r="I611" s="169"/>
      <c r="L611" s="165"/>
      <c r="M611" s="170"/>
      <c r="N611" s="171"/>
      <c r="O611" s="171"/>
      <c r="P611" s="171"/>
      <c r="Q611" s="171"/>
      <c r="R611" s="171"/>
      <c r="S611" s="171"/>
      <c r="T611" s="172"/>
      <c r="AT611" s="167" t="s">
        <v>165</v>
      </c>
      <c r="AU611" s="167" t="s">
        <v>85</v>
      </c>
      <c r="AV611" s="12" t="s">
        <v>81</v>
      </c>
      <c r="AW611" s="12" t="s">
        <v>30</v>
      </c>
      <c r="AX611" s="12" t="s">
        <v>76</v>
      </c>
      <c r="AY611" s="167" t="s">
        <v>153</v>
      </c>
    </row>
    <row r="612" spans="2:65" s="13" customFormat="1" ht="11.25">
      <c r="B612" s="173"/>
      <c r="D612" s="166" t="s">
        <v>165</v>
      </c>
      <c r="E612" s="174" t="s">
        <v>1</v>
      </c>
      <c r="F612" s="175" t="s">
        <v>875</v>
      </c>
      <c r="H612" s="176">
        <v>169.26499999999999</v>
      </c>
      <c r="I612" s="177"/>
      <c r="L612" s="173"/>
      <c r="M612" s="178"/>
      <c r="N612" s="179"/>
      <c r="O612" s="179"/>
      <c r="P612" s="179"/>
      <c r="Q612" s="179"/>
      <c r="R612" s="179"/>
      <c r="S612" s="179"/>
      <c r="T612" s="180"/>
      <c r="AT612" s="174" t="s">
        <v>165</v>
      </c>
      <c r="AU612" s="174" t="s">
        <v>85</v>
      </c>
      <c r="AV612" s="13" t="s">
        <v>85</v>
      </c>
      <c r="AW612" s="13" t="s">
        <v>30</v>
      </c>
      <c r="AX612" s="13" t="s">
        <v>76</v>
      </c>
      <c r="AY612" s="174" t="s">
        <v>153</v>
      </c>
    </row>
    <row r="613" spans="2:65" s="12" customFormat="1" ht="11.25">
      <c r="B613" s="165"/>
      <c r="D613" s="166" t="s">
        <v>165</v>
      </c>
      <c r="E613" s="167" t="s">
        <v>1</v>
      </c>
      <c r="F613" s="168" t="s">
        <v>303</v>
      </c>
      <c r="H613" s="167" t="s">
        <v>1</v>
      </c>
      <c r="I613" s="169"/>
      <c r="L613" s="165"/>
      <c r="M613" s="170"/>
      <c r="N613" s="171"/>
      <c r="O613" s="171"/>
      <c r="P613" s="171"/>
      <c r="Q613" s="171"/>
      <c r="R613" s="171"/>
      <c r="S613" s="171"/>
      <c r="T613" s="172"/>
      <c r="AT613" s="167" t="s">
        <v>165</v>
      </c>
      <c r="AU613" s="167" t="s">
        <v>85</v>
      </c>
      <c r="AV613" s="12" t="s">
        <v>81</v>
      </c>
      <c r="AW613" s="12" t="s">
        <v>30</v>
      </c>
      <c r="AX613" s="12" t="s">
        <v>76</v>
      </c>
      <c r="AY613" s="167" t="s">
        <v>153</v>
      </c>
    </row>
    <row r="614" spans="2:65" s="13" customFormat="1" ht="11.25">
      <c r="B614" s="173"/>
      <c r="D614" s="166" t="s">
        <v>165</v>
      </c>
      <c r="E614" s="174" t="s">
        <v>1</v>
      </c>
      <c r="F614" s="175" t="s">
        <v>876</v>
      </c>
      <c r="H614" s="176">
        <v>48</v>
      </c>
      <c r="I614" s="177"/>
      <c r="L614" s="173"/>
      <c r="M614" s="178"/>
      <c r="N614" s="179"/>
      <c r="O614" s="179"/>
      <c r="P614" s="179"/>
      <c r="Q614" s="179"/>
      <c r="R614" s="179"/>
      <c r="S614" s="179"/>
      <c r="T614" s="180"/>
      <c r="AT614" s="174" t="s">
        <v>165</v>
      </c>
      <c r="AU614" s="174" t="s">
        <v>85</v>
      </c>
      <c r="AV614" s="13" t="s">
        <v>85</v>
      </c>
      <c r="AW614" s="13" t="s">
        <v>30</v>
      </c>
      <c r="AX614" s="13" t="s">
        <v>76</v>
      </c>
      <c r="AY614" s="174" t="s">
        <v>153</v>
      </c>
    </row>
    <row r="615" spans="2:65" s="14" customFormat="1" ht="11.25">
      <c r="B615" s="190"/>
      <c r="D615" s="166" t="s">
        <v>165</v>
      </c>
      <c r="E615" s="191" t="s">
        <v>1</v>
      </c>
      <c r="F615" s="192" t="s">
        <v>264</v>
      </c>
      <c r="H615" s="193">
        <v>217.26499999999999</v>
      </c>
      <c r="I615" s="194"/>
      <c r="L615" s="190"/>
      <c r="M615" s="195"/>
      <c r="N615" s="196"/>
      <c r="O615" s="196"/>
      <c r="P615" s="196"/>
      <c r="Q615" s="196"/>
      <c r="R615" s="196"/>
      <c r="S615" s="196"/>
      <c r="T615" s="197"/>
      <c r="AT615" s="191" t="s">
        <v>165</v>
      </c>
      <c r="AU615" s="191" t="s">
        <v>85</v>
      </c>
      <c r="AV615" s="14" t="s">
        <v>91</v>
      </c>
      <c r="AW615" s="14" t="s">
        <v>30</v>
      </c>
      <c r="AX615" s="14" t="s">
        <v>81</v>
      </c>
      <c r="AY615" s="191" t="s">
        <v>153</v>
      </c>
    </row>
    <row r="616" spans="2:65" s="1" customFormat="1" ht="24" customHeight="1">
      <c r="B616" s="151"/>
      <c r="C616" s="181" t="s">
        <v>877</v>
      </c>
      <c r="D616" s="181" t="s">
        <v>203</v>
      </c>
      <c r="E616" s="182" t="s">
        <v>878</v>
      </c>
      <c r="F616" s="183" t="s">
        <v>879</v>
      </c>
      <c r="G616" s="184" t="s">
        <v>158</v>
      </c>
      <c r="H616" s="185">
        <v>249.85499999999999</v>
      </c>
      <c r="I616" s="186"/>
      <c r="J616" s="185">
        <f>ROUND(I616*H616,3)</f>
        <v>0</v>
      </c>
      <c r="K616" s="183" t="s">
        <v>880</v>
      </c>
      <c r="L616" s="187"/>
      <c r="M616" s="188" t="s">
        <v>1</v>
      </c>
      <c r="N616" s="189" t="s">
        <v>42</v>
      </c>
      <c r="O616" s="55"/>
      <c r="P616" s="160">
        <f>O616*H616</f>
        <v>0</v>
      </c>
      <c r="Q616" s="160">
        <v>1.9E-3</v>
      </c>
      <c r="R616" s="160">
        <f>Q616*H616</f>
        <v>0.47472449999999999</v>
      </c>
      <c r="S616" s="160">
        <v>0</v>
      </c>
      <c r="T616" s="161">
        <f>S616*H616</f>
        <v>0</v>
      </c>
      <c r="AR616" s="162" t="s">
        <v>338</v>
      </c>
      <c r="AT616" s="162" t="s">
        <v>203</v>
      </c>
      <c r="AU616" s="162" t="s">
        <v>85</v>
      </c>
      <c r="AY616" s="17" t="s">
        <v>153</v>
      </c>
      <c r="BE616" s="163">
        <f>IF(N616="základná",J616,0)</f>
        <v>0</v>
      </c>
      <c r="BF616" s="163">
        <f>IF(N616="znížená",J616,0)</f>
        <v>0</v>
      </c>
      <c r="BG616" s="163">
        <f>IF(N616="zákl. prenesená",J616,0)</f>
        <v>0</v>
      </c>
      <c r="BH616" s="163">
        <f>IF(N616="zníž. prenesená",J616,0)</f>
        <v>0</v>
      </c>
      <c r="BI616" s="163">
        <f>IF(N616="nulová",J616,0)</f>
        <v>0</v>
      </c>
      <c r="BJ616" s="17" t="s">
        <v>85</v>
      </c>
      <c r="BK616" s="164">
        <f>ROUND(I616*H616,3)</f>
        <v>0</v>
      </c>
      <c r="BL616" s="17" t="s">
        <v>229</v>
      </c>
      <c r="BM616" s="162" t="s">
        <v>881</v>
      </c>
    </row>
    <row r="617" spans="2:65" s="13" customFormat="1" ht="11.25">
      <c r="B617" s="173"/>
      <c r="D617" s="166" t="s">
        <v>165</v>
      </c>
      <c r="E617" s="174" t="s">
        <v>1</v>
      </c>
      <c r="F617" s="175" t="s">
        <v>882</v>
      </c>
      <c r="H617" s="176">
        <v>249.85499999999999</v>
      </c>
      <c r="I617" s="177"/>
      <c r="L617" s="173"/>
      <c r="M617" s="178"/>
      <c r="N617" s="179"/>
      <c r="O617" s="179"/>
      <c r="P617" s="179"/>
      <c r="Q617" s="179"/>
      <c r="R617" s="179"/>
      <c r="S617" s="179"/>
      <c r="T617" s="180"/>
      <c r="AT617" s="174" t="s">
        <v>165</v>
      </c>
      <c r="AU617" s="174" t="s">
        <v>85</v>
      </c>
      <c r="AV617" s="13" t="s">
        <v>85</v>
      </c>
      <c r="AW617" s="13" t="s">
        <v>30</v>
      </c>
      <c r="AX617" s="13" t="s">
        <v>81</v>
      </c>
      <c r="AY617" s="174" t="s">
        <v>153</v>
      </c>
    </row>
    <row r="618" spans="2:65" s="1" customFormat="1" ht="24" customHeight="1">
      <c r="B618" s="151"/>
      <c r="C618" s="152" t="s">
        <v>883</v>
      </c>
      <c r="D618" s="152" t="s">
        <v>155</v>
      </c>
      <c r="E618" s="153" t="s">
        <v>871</v>
      </c>
      <c r="F618" s="154" t="s">
        <v>872</v>
      </c>
      <c r="G618" s="155" t="s">
        <v>158</v>
      </c>
      <c r="H618" s="156">
        <v>169.26499999999999</v>
      </c>
      <c r="I618" s="157"/>
      <c r="J618" s="156">
        <f>ROUND(I618*H618,3)</f>
        <v>0</v>
      </c>
      <c r="K618" s="154" t="s">
        <v>1</v>
      </c>
      <c r="L618" s="32"/>
      <c r="M618" s="158" t="s">
        <v>1</v>
      </c>
      <c r="N618" s="159" t="s">
        <v>42</v>
      </c>
      <c r="O618" s="55"/>
      <c r="P618" s="160">
        <f>O618*H618</f>
        <v>0</v>
      </c>
      <c r="Q618" s="160">
        <v>0</v>
      </c>
      <c r="R618" s="160">
        <f>Q618*H618</f>
        <v>0</v>
      </c>
      <c r="S618" s="160">
        <v>0</v>
      </c>
      <c r="T618" s="161">
        <f>S618*H618</f>
        <v>0</v>
      </c>
      <c r="AR618" s="162" t="s">
        <v>229</v>
      </c>
      <c r="AT618" s="162" t="s">
        <v>155</v>
      </c>
      <c r="AU618" s="162" t="s">
        <v>85</v>
      </c>
      <c r="AY618" s="17" t="s">
        <v>153</v>
      </c>
      <c r="BE618" s="163">
        <f>IF(N618="základná",J618,0)</f>
        <v>0</v>
      </c>
      <c r="BF618" s="163">
        <f>IF(N618="znížená",J618,0)</f>
        <v>0</v>
      </c>
      <c r="BG618" s="163">
        <f>IF(N618="zákl. prenesená",J618,0)</f>
        <v>0</v>
      </c>
      <c r="BH618" s="163">
        <f>IF(N618="zníž. prenesená",J618,0)</f>
        <v>0</v>
      </c>
      <c r="BI618" s="163">
        <f>IF(N618="nulová",J618,0)</f>
        <v>0</v>
      </c>
      <c r="BJ618" s="17" t="s">
        <v>85</v>
      </c>
      <c r="BK618" s="164">
        <f>ROUND(I618*H618,3)</f>
        <v>0</v>
      </c>
      <c r="BL618" s="17" t="s">
        <v>229</v>
      </c>
      <c r="BM618" s="162" t="s">
        <v>884</v>
      </c>
    </row>
    <row r="619" spans="2:65" s="12" customFormat="1" ht="11.25">
      <c r="B619" s="165"/>
      <c r="D619" s="166" t="s">
        <v>165</v>
      </c>
      <c r="E619" s="167" t="s">
        <v>1</v>
      </c>
      <c r="F619" s="168" t="s">
        <v>874</v>
      </c>
      <c r="H619" s="167" t="s">
        <v>1</v>
      </c>
      <c r="I619" s="169"/>
      <c r="L619" s="165"/>
      <c r="M619" s="170"/>
      <c r="N619" s="171"/>
      <c r="O619" s="171"/>
      <c r="P619" s="171"/>
      <c r="Q619" s="171"/>
      <c r="R619" s="171"/>
      <c r="S619" s="171"/>
      <c r="T619" s="172"/>
      <c r="AT619" s="167" t="s">
        <v>165</v>
      </c>
      <c r="AU619" s="167" t="s">
        <v>85</v>
      </c>
      <c r="AV619" s="12" t="s">
        <v>81</v>
      </c>
      <c r="AW619" s="12" t="s">
        <v>30</v>
      </c>
      <c r="AX619" s="12" t="s">
        <v>76</v>
      </c>
      <c r="AY619" s="167" t="s">
        <v>153</v>
      </c>
    </row>
    <row r="620" spans="2:65" s="13" customFormat="1" ht="11.25">
      <c r="B620" s="173"/>
      <c r="D620" s="166" t="s">
        <v>165</v>
      </c>
      <c r="E620" s="174" t="s">
        <v>1</v>
      </c>
      <c r="F620" s="175" t="s">
        <v>875</v>
      </c>
      <c r="H620" s="176">
        <v>169.26499999999999</v>
      </c>
      <c r="I620" s="177"/>
      <c r="L620" s="173"/>
      <c r="M620" s="178"/>
      <c r="N620" s="179"/>
      <c r="O620" s="179"/>
      <c r="P620" s="179"/>
      <c r="Q620" s="179"/>
      <c r="R620" s="179"/>
      <c r="S620" s="179"/>
      <c r="T620" s="180"/>
      <c r="AT620" s="174" t="s">
        <v>165</v>
      </c>
      <c r="AU620" s="174" t="s">
        <v>85</v>
      </c>
      <c r="AV620" s="13" t="s">
        <v>85</v>
      </c>
      <c r="AW620" s="13" t="s">
        <v>30</v>
      </c>
      <c r="AX620" s="13" t="s">
        <v>81</v>
      </c>
      <c r="AY620" s="174" t="s">
        <v>153</v>
      </c>
    </row>
    <row r="621" spans="2:65" s="1" customFormat="1" ht="16.5" customHeight="1">
      <c r="B621" s="151"/>
      <c r="C621" s="181" t="s">
        <v>885</v>
      </c>
      <c r="D621" s="181" t="s">
        <v>203</v>
      </c>
      <c r="E621" s="182" t="s">
        <v>850</v>
      </c>
      <c r="F621" s="183" t="s">
        <v>851</v>
      </c>
      <c r="G621" s="184" t="s">
        <v>158</v>
      </c>
      <c r="H621" s="185">
        <v>194.655</v>
      </c>
      <c r="I621" s="186"/>
      <c r="J621" s="185">
        <f>ROUND(I621*H621,3)</f>
        <v>0</v>
      </c>
      <c r="K621" s="183" t="s">
        <v>414</v>
      </c>
      <c r="L621" s="187"/>
      <c r="M621" s="188" t="s">
        <v>1</v>
      </c>
      <c r="N621" s="189" t="s">
        <v>42</v>
      </c>
      <c r="O621" s="55"/>
      <c r="P621" s="160">
        <f>O621*H621</f>
        <v>0</v>
      </c>
      <c r="Q621" s="160">
        <v>4.0000000000000002E-4</v>
      </c>
      <c r="R621" s="160">
        <f>Q621*H621</f>
        <v>7.7862000000000001E-2</v>
      </c>
      <c r="S621" s="160">
        <v>0</v>
      </c>
      <c r="T621" s="161">
        <f>S621*H621</f>
        <v>0</v>
      </c>
      <c r="AR621" s="162" t="s">
        <v>338</v>
      </c>
      <c r="AT621" s="162" t="s">
        <v>203</v>
      </c>
      <c r="AU621" s="162" t="s">
        <v>85</v>
      </c>
      <c r="AY621" s="17" t="s">
        <v>153</v>
      </c>
      <c r="BE621" s="163">
        <f>IF(N621="základná",J621,0)</f>
        <v>0</v>
      </c>
      <c r="BF621" s="163">
        <f>IF(N621="znížená",J621,0)</f>
        <v>0</v>
      </c>
      <c r="BG621" s="163">
        <f>IF(N621="zákl. prenesená",J621,0)</f>
        <v>0</v>
      </c>
      <c r="BH621" s="163">
        <f>IF(N621="zníž. prenesená",J621,0)</f>
        <v>0</v>
      </c>
      <c r="BI621" s="163">
        <f>IF(N621="nulová",J621,0)</f>
        <v>0</v>
      </c>
      <c r="BJ621" s="17" t="s">
        <v>85</v>
      </c>
      <c r="BK621" s="164">
        <f>ROUND(I621*H621,3)</f>
        <v>0</v>
      </c>
      <c r="BL621" s="17" t="s">
        <v>229</v>
      </c>
      <c r="BM621" s="162" t="s">
        <v>886</v>
      </c>
    </row>
    <row r="622" spans="2:65" s="13" customFormat="1" ht="11.25">
      <c r="B622" s="173"/>
      <c r="D622" s="166" t="s">
        <v>165</v>
      </c>
      <c r="E622" s="174" t="s">
        <v>1</v>
      </c>
      <c r="F622" s="175" t="s">
        <v>887</v>
      </c>
      <c r="H622" s="176">
        <v>194.655</v>
      </c>
      <c r="I622" s="177"/>
      <c r="L622" s="173"/>
      <c r="M622" s="178"/>
      <c r="N622" s="179"/>
      <c r="O622" s="179"/>
      <c r="P622" s="179"/>
      <c r="Q622" s="179"/>
      <c r="R622" s="179"/>
      <c r="S622" s="179"/>
      <c r="T622" s="180"/>
      <c r="AT622" s="174" t="s">
        <v>165</v>
      </c>
      <c r="AU622" s="174" t="s">
        <v>85</v>
      </c>
      <c r="AV622" s="13" t="s">
        <v>85</v>
      </c>
      <c r="AW622" s="13" t="s">
        <v>30</v>
      </c>
      <c r="AX622" s="13" t="s">
        <v>81</v>
      </c>
      <c r="AY622" s="174" t="s">
        <v>153</v>
      </c>
    </row>
    <row r="623" spans="2:65" s="1" customFormat="1" ht="24" customHeight="1">
      <c r="B623" s="151"/>
      <c r="C623" s="152" t="s">
        <v>888</v>
      </c>
      <c r="D623" s="206" t="s">
        <v>155</v>
      </c>
      <c r="E623" s="153" t="s">
        <v>871</v>
      </c>
      <c r="F623" s="154" t="s">
        <v>872</v>
      </c>
      <c r="G623" s="155" t="s">
        <v>158</v>
      </c>
      <c r="H623" s="156">
        <v>169.26499999999999</v>
      </c>
      <c r="I623" s="157"/>
      <c r="J623" s="156">
        <f>ROUND(I623*H623,3)</f>
        <v>0</v>
      </c>
      <c r="K623" s="154" t="s">
        <v>1</v>
      </c>
      <c r="L623" s="32"/>
      <c r="M623" s="158" t="s">
        <v>1</v>
      </c>
      <c r="N623" s="159" t="s">
        <v>42</v>
      </c>
      <c r="O623" s="55"/>
      <c r="P623" s="160">
        <f>O623*H623</f>
        <v>0</v>
      </c>
      <c r="Q623" s="160">
        <v>0</v>
      </c>
      <c r="R623" s="160">
        <f>Q623*H623</f>
        <v>0</v>
      </c>
      <c r="S623" s="160">
        <v>0</v>
      </c>
      <c r="T623" s="161">
        <f>S623*H623</f>
        <v>0</v>
      </c>
      <c r="AR623" s="162" t="s">
        <v>229</v>
      </c>
      <c r="AT623" s="162" t="s">
        <v>155</v>
      </c>
      <c r="AU623" s="162" t="s">
        <v>85</v>
      </c>
      <c r="AY623" s="17" t="s">
        <v>153</v>
      </c>
      <c r="BE623" s="163">
        <f>IF(N623="základná",J623,0)</f>
        <v>0</v>
      </c>
      <c r="BF623" s="163">
        <f>IF(N623="znížená",J623,0)</f>
        <v>0</v>
      </c>
      <c r="BG623" s="163">
        <f>IF(N623="zákl. prenesená",J623,0)</f>
        <v>0</v>
      </c>
      <c r="BH623" s="163">
        <f>IF(N623="zníž. prenesená",J623,0)</f>
        <v>0</v>
      </c>
      <c r="BI623" s="163">
        <f>IF(N623="nulová",J623,0)</f>
        <v>0</v>
      </c>
      <c r="BJ623" s="17" t="s">
        <v>85</v>
      </c>
      <c r="BK623" s="164">
        <f>ROUND(I623*H623,3)</f>
        <v>0</v>
      </c>
      <c r="BL623" s="17" t="s">
        <v>229</v>
      </c>
      <c r="BM623" s="162" t="s">
        <v>889</v>
      </c>
    </row>
    <row r="624" spans="2:65" s="12" customFormat="1" ht="11.25">
      <c r="B624" s="165"/>
      <c r="D624" s="166" t="s">
        <v>165</v>
      </c>
      <c r="E624" s="167" t="s">
        <v>1</v>
      </c>
      <c r="F624" s="168" t="s">
        <v>874</v>
      </c>
      <c r="H624" s="167" t="s">
        <v>1</v>
      </c>
      <c r="I624" s="169"/>
      <c r="L624" s="165"/>
      <c r="M624" s="170"/>
      <c r="N624" s="171"/>
      <c r="O624" s="171"/>
      <c r="P624" s="171"/>
      <c r="Q624" s="171"/>
      <c r="R624" s="171"/>
      <c r="S624" s="171"/>
      <c r="T624" s="172"/>
      <c r="AT624" s="167" t="s">
        <v>165</v>
      </c>
      <c r="AU624" s="167" t="s">
        <v>85</v>
      </c>
      <c r="AV624" s="12" t="s">
        <v>81</v>
      </c>
      <c r="AW624" s="12" t="s">
        <v>30</v>
      </c>
      <c r="AX624" s="12" t="s">
        <v>76</v>
      </c>
      <c r="AY624" s="167" t="s">
        <v>153</v>
      </c>
    </row>
    <row r="625" spans="2:65" s="13" customFormat="1" ht="11.25">
      <c r="B625" s="173"/>
      <c r="D625" s="166" t="s">
        <v>165</v>
      </c>
      <c r="E625" s="174" t="s">
        <v>1</v>
      </c>
      <c r="F625" s="175" t="s">
        <v>875</v>
      </c>
      <c r="H625" s="176">
        <v>169.26499999999999</v>
      </c>
      <c r="I625" s="177"/>
      <c r="L625" s="173"/>
      <c r="M625" s="178"/>
      <c r="N625" s="179"/>
      <c r="O625" s="179"/>
      <c r="P625" s="179"/>
      <c r="Q625" s="179"/>
      <c r="R625" s="179"/>
      <c r="S625" s="179"/>
      <c r="T625" s="180"/>
      <c r="AT625" s="174" t="s">
        <v>165</v>
      </c>
      <c r="AU625" s="174" t="s">
        <v>85</v>
      </c>
      <c r="AV625" s="13" t="s">
        <v>85</v>
      </c>
      <c r="AW625" s="13" t="s">
        <v>30</v>
      </c>
      <c r="AX625" s="13" t="s">
        <v>81</v>
      </c>
      <c r="AY625" s="174" t="s">
        <v>153</v>
      </c>
    </row>
    <row r="626" spans="2:65" s="1" customFormat="1" ht="16.5" customHeight="1">
      <c r="B626" s="151"/>
      <c r="C626" s="181" t="s">
        <v>890</v>
      </c>
      <c r="D626" s="207" t="s">
        <v>203</v>
      </c>
      <c r="E626" s="182" t="s">
        <v>891</v>
      </c>
      <c r="F626" s="183" t="s">
        <v>892</v>
      </c>
      <c r="G626" s="184" t="s">
        <v>158</v>
      </c>
      <c r="H626" s="185">
        <v>194.655</v>
      </c>
      <c r="I626" s="186"/>
      <c r="J626" s="185">
        <f>ROUND(I626*H626,3)</f>
        <v>0</v>
      </c>
      <c r="K626" s="183" t="s">
        <v>1</v>
      </c>
      <c r="L626" s="187"/>
      <c r="M626" s="188" t="s">
        <v>1</v>
      </c>
      <c r="N626" s="189" t="s">
        <v>42</v>
      </c>
      <c r="O626" s="55"/>
      <c r="P626" s="160">
        <f>O626*H626</f>
        <v>0</v>
      </c>
      <c r="Q626" s="160">
        <v>2.0000000000000001E-4</v>
      </c>
      <c r="R626" s="160">
        <f>Q626*H626</f>
        <v>3.8931E-2</v>
      </c>
      <c r="S626" s="160">
        <v>0</v>
      </c>
      <c r="T626" s="161">
        <f>S626*H626</f>
        <v>0</v>
      </c>
      <c r="AR626" s="162" t="s">
        <v>338</v>
      </c>
      <c r="AT626" s="162" t="s">
        <v>203</v>
      </c>
      <c r="AU626" s="162" t="s">
        <v>85</v>
      </c>
      <c r="AY626" s="17" t="s">
        <v>153</v>
      </c>
      <c r="BE626" s="163">
        <f>IF(N626="základná",J626,0)</f>
        <v>0</v>
      </c>
      <c r="BF626" s="163">
        <f>IF(N626="znížená",J626,0)</f>
        <v>0</v>
      </c>
      <c r="BG626" s="163">
        <f>IF(N626="zákl. prenesená",J626,0)</f>
        <v>0</v>
      </c>
      <c r="BH626" s="163">
        <f>IF(N626="zníž. prenesená",J626,0)</f>
        <v>0</v>
      </c>
      <c r="BI626" s="163">
        <f>IF(N626="nulová",J626,0)</f>
        <v>0</v>
      </c>
      <c r="BJ626" s="17" t="s">
        <v>85</v>
      </c>
      <c r="BK626" s="164">
        <f>ROUND(I626*H626,3)</f>
        <v>0</v>
      </c>
      <c r="BL626" s="17" t="s">
        <v>229</v>
      </c>
      <c r="BM626" s="162" t="s">
        <v>893</v>
      </c>
    </row>
    <row r="627" spans="2:65" s="1" customFormat="1" ht="36" customHeight="1">
      <c r="B627" s="151"/>
      <c r="C627" s="152" t="s">
        <v>894</v>
      </c>
      <c r="D627" s="152" t="s">
        <v>155</v>
      </c>
      <c r="E627" s="153" t="s">
        <v>895</v>
      </c>
      <c r="F627" s="154" t="s">
        <v>896</v>
      </c>
      <c r="G627" s="155" t="s">
        <v>158</v>
      </c>
      <c r="H627" s="156">
        <v>169.26499999999999</v>
      </c>
      <c r="I627" s="157"/>
      <c r="J627" s="156">
        <f>ROUND(I627*H627,3)</f>
        <v>0</v>
      </c>
      <c r="K627" s="154" t="s">
        <v>414</v>
      </c>
      <c r="L627" s="32"/>
      <c r="M627" s="158" t="s">
        <v>1</v>
      </c>
      <c r="N627" s="159" t="s">
        <v>42</v>
      </c>
      <c r="O627" s="55"/>
      <c r="P627" s="160">
        <f>O627*H627</f>
        <v>0</v>
      </c>
      <c r="Q627" s="160">
        <v>2.9999999999999997E-4</v>
      </c>
      <c r="R627" s="160">
        <f>Q627*H627</f>
        <v>5.0779499999999991E-2</v>
      </c>
      <c r="S627" s="160">
        <v>0</v>
      </c>
      <c r="T627" s="161">
        <f>S627*H627</f>
        <v>0</v>
      </c>
      <c r="AR627" s="162" t="s">
        <v>229</v>
      </c>
      <c r="AT627" s="162" t="s">
        <v>155</v>
      </c>
      <c r="AU627" s="162" t="s">
        <v>85</v>
      </c>
      <c r="AY627" s="17" t="s">
        <v>153</v>
      </c>
      <c r="BE627" s="163">
        <f>IF(N627="základná",J627,0)</f>
        <v>0</v>
      </c>
      <c r="BF627" s="163">
        <f>IF(N627="znížená",J627,0)</f>
        <v>0</v>
      </c>
      <c r="BG627" s="163">
        <f>IF(N627="zákl. prenesená",J627,0)</f>
        <v>0</v>
      </c>
      <c r="BH627" s="163">
        <f>IF(N627="zníž. prenesená",J627,0)</f>
        <v>0</v>
      </c>
      <c r="BI627" s="163">
        <f>IF(N627="nulová",J627,0)</f>
        <v>0</v>
      </c>
      <c r="BJ627" s="17" t="s">
        <v>85</v>
      </c>
      <c r="BK627" s="164">
        <f>ROUND(I627*H627,3)</f>
        <v>0</v>
      </c>
      <c r="BL627" s="17" t="s">
        <v>229</v>
      </c>
      <c r="BM627" s="162" t="s">
        <v>897</v>
      </c>
    </row>
    <row r="628" spans="2:65" s="12" customFormat="1" ht="11.25">
      <c r="B628" s="165"/>
      <c r="D628" s="166" t="s">
        <v>165</v>
      </c>
      <c r="E628" s="167" t="s">
        <v>1</v>
      </c>
      <c r="F628" s="168" t="s">
        <v>874</v>
      </c>
      <c r="H628" s="167" t="s">
        <v>1</v>
      </c>
      <c r="I628" s="169"/>
      <c r="L628" s="165"/>
      <c r="M628" s="170"/>
      <c r="N628" s="171"/>
      <c r="O628" s="171"/>
      <c r="P628" s="171"/>
      <c r="Q628" s="171"/>
      <c r="R628" s="171"/>
      <c r="S628" s="171"/>
      <c r="T628" s="172"/>
      <c r="AT628" s="167" t="s">
        <v>165</v>
      </c>
      <c r="AU628" s="167" t="s">
        <v>85</v>
      </c>
      <c r="AV628" s="12" t="s">
        <v>81</v>
      </c>
      <c r="AW628" s="12" t="s">
        <v>30</v>
      </c>
      <c r="AX628" s="12" t="s">
        <v>76</v>
      </c>
      <c r="AY628" s="167" t="s">
        <v>153</v>
      </c>
    </row>
    <row r="629" spans="2:65" s="13" customFormat="1" ht="11.25">
      <c r="B629" s="173"/>
      <c r="D629" s="166" t="s">
        <v>165</v>
      </c>
      <c r="E629" s="174" t="s">
        <v>1</v>
      </c>
      <c r="F629" s="175" t="s">
        <v>875</v>
      </c>
      <c r="H629" s="176">
        <v>169.26499999999999</v>
      </c>
      <c r="I629" s="177"/>
      <c r="L629" s="173"/>
      <c r="M629" s="178"/>
      <c r="N629" s="179"/>
      <c r="O629" s="179"/>
      <c r="P629" s="179"/>
      <c r="Q629" s="179"/>
      <c r="R629" s="179"/>
      <c r="S629" s="179"/>
      <c r="T629" s="180"/>
      <c r="AT629" s="174" t="s">
        <v>165</v>
      </c>
      <c r="AU629" s="174" t="s">
        <v>85</v>
      </c>
      <c r="AV629" s="13" t="s">
        <v>85</v>
      </c>
      <c r="AW629" s="13" t="s">
        <v>30</v>
      </c>
      <c r="AX629" s="13" t="s">
        <v>81</v>
      </c>
      <c r="AY629" s="174" t="s">
        <v>153</v>
      </c>
    </row>
    <row r="630" spans="2:65" s="1" customFormat="1" ht="24" customHeight="1">
      <c r="B630" s="151"/>
      <c r="C630" s="181" t="s">
        <v>898</v>
      </c>
      <c r="D630" s="181" t="s">
        <v>203</v>
      </c>
      <c r="E630" s="182" t="s">
        <v>899</v>
      </c>
      <c r="F630" s="183" t="s">
        <v>900</v>
      </c>
      <c r="G630" s="184" t="s">
        <v>158</v>
      </c>
      <c r="H630" s="185">
        <v>194.26499999999999</v>
      </c>
      <c r="I630" s="186"/>
      <c r="J630" s="185">
        <f>ROUND(I630*H630,3)</f>
        <v>0</v>
      </c>
      <c r="K630" s="183" t="s">
        <v>1</v>
      </c>
      <c r="L630" s="187"/>
      <c r="M630" s="188" t="s">
        <v>1</v>
      </c>
      <c r="N630" s="189" t="s">
        <v>42</v>
      </c>
      <c r="O630" s="55"/>
      <c r="P630" s="160">
        <f>O630*H630</f>
        <v>0</v>
      </c>
      <c r="Q630" s="160">
        <v>5.1999999999999998E-3</v>
      </c>
      <c r="R630" s="160">
        <f>Q630*H630</f>
        <v>1.0101779999999998</v>
      </c>
      <c r="S630" s="160">
        <v>0</v>
      </c>
      <c r="T630" s="161">
        <f>S630*H630</f>
        <v>0</v>
      </c>
      <c r="AR630" s="162" t="s">
        <v>338</v>
      </c>
      <c r="AT630" s="162" t="s">
        <v>203</v>
      </c>
      <c r="AU630" s="162" t="s">
        <v>85</v>
      </c>
      <c r="AY630" s="17" t="s">
        <v>153</v>
      </c>
      <c r="BE630" s="163">
        <f>IF(N630="základná",J630,0)</f>
        <v>0</v>
      </c>
      <c r="BF630" s="163">
        <f>IF(N630="znížená",J630,0)</f>
        <v>0</v>
      </c>
      <c r="BG630" s="163">
        <f>IF(N630="zákl. prenesená",J630,0)</f>
        <v>0</v>
      </c>
      <c r="BH630" s="163">
        <f>IF(N630="zníž. prenesená",J630,0)</f>
        <v>0</v>
      </c>
      <c r="BI630" s="163">
        <f>IF(N630="nulová",J630,0)</f>
        <v>0</v>
      </c>
      <c r="BJ630" s="17" t="s">
        <v>85</v>
      </c>
      <c r="BK630" s="164">
        <f>ROUND(I630*H630,3)</f>
        <v>0</v>
      </c>
      <c r="BL630" s="17" t="s">
        <v>229</v>
      </c>
      <c r="BM630" s="162" t="s">
        <v>901</v>
      </c>
    </row>
    <row r="631" spans="2:65" s="1" customFormat="1" ht="36" customHeight="1">
      <c r="B631" s="151"/>
      <c r="C631" s="152" t="s">
        <v>902</v>
      </c>
      <c r="D631" s="206" t="s">
        <v>155</v>
      </c>
      <c r="E631" s="153" t="s">
        <v>903</v>
      </c>
      <c r="F631" s="154" t="s">
        <v>904</v>
      </c>
      <c r="G631" s="155" t="s">
        <v>162</v>
      </c>
      <c r="H631" s="156">
        <v>8.4629999999999992</v>
      </c>
      <c r="I631" s="157"/>
      <c r="J631" s="156">
        <f>ROUND(I631*H631,3)</f>
        <v>0</v>
      </c>
      <c r="K631" s="154" t="s">
        <v>614</v>
      </c>
      <c r="L631" s="32"/>
      <c r="M631" s="158" t="s">
        <v>1</v>
      </c>
      <c r="N631" s="159" t="s">
        <v>42</v>
      </c>
      <c r="O631" s="55"/>
      <c r="P631" s="160">
        <f>O631*H631</f>
        <v>0</v>
      </c>
      <c r="Q631" s="160">
        <v>0.82499999999999996</v>
      </c>
      <c r="R631" s="160">
        <f>Q631*H631</f>
        <v>6.9819749999999994</v>
      </c>
      <c r="S631" s="160">
        <v>0</v>
      </c>
      <c r="T631" s="161">
        <f>S631*H631</f>
        <v>0</v>
      </c>
      <c r="AR631" s="162" t="s">
        <v>91</v>
      </c>
      <c r="AT631" s="162" t="s">
        <v>155</v>
      </c>
      <c r="AU631" s="162" t="s">
        <v>85</v>
      </c>
      <c r="AY631" s="17" t="s">
        <v>153</v>
      </c>
      <c r="BE631" s="163">
        <f>IF(N631="základná",J631,0)</f>
        <v>0</v>
      </c>
      <c r="BF631" s="163">
        <f>IF(N631="znížená",J631,0)</f>
        <v>0</v>
      </c>
      <c r="BG631" s="163">
        <f>IF(N631="zákl. prenesená",J631,0)</f>
        <v>0</v>
      </c>
      <c r="BH631" s="163">
        <f>IF(N631="zníž. prenesená",J631,0)</f>
        <v>0</v>
      </c>
      <c r="BI631" s="163">
        <f>IF(N631="nulová",J631,0)</f>
        <v>0</v>
      </c>
      <c r="BJ631" s="17" t="s">
        <v>85</v>
      </c>
      <c r="BK631" s="164">
        <f>ROUND(I631*H631,3)</f>
        <v>0</v>
      </c>
      <c r="BL631" s="17" t="s">
        <v>91</v>
      </c>
      <c r="BM631" s="162" t="s">
        <v>905</v>
      </c>
    </row>
    <row r="632" spans="2:65" s="12" customFormat="1" ht="11.25">
      <c r="B632" s="165"/>
      <c r="D632" s="166" t="s">
        <v>165</v>
      </c>
      <c r="E632" s="167" t="s">
        <v>1</v>
      </c>
      <c r="F632" s="168" t="s">
        <v>874</v>
      </c>
      <c r="H632" s="167" t="s">
        <v>1</v>
      </c>
      <c r="I632" s="169"/>
      <c r="L632" s="165"/>
      <c r="M632" s="170"/>
      <c r="N632" s="171"/>
      <c r="O632" s="171"/>
      <c r="P632" s="171"/>
      <c r="Q632" s="171"/>
      <c r="R632" s="171"/>
      <c r="S632" s="171"/>
      <c r="T632" s="172"/>
      <c r="AT632" s="167" t="s">
        <v>165</v>
      </c>
      <c r="AU632" s="167" t="s">
        <v>85</v>
      </c>
      <c r="AV632" s="12" t="s">
        <v>81</v>
      </c>
      <c r="AW632" s="12" t="s">
        <v>30</v>
      </c>
      <c r="AX632" s="12" t="s">
        <v>76</v>
      </c>
      <c r="AY632" s="167" t="s">
        <v>153</v>
      </c>
    </row>
    <row r="633" spans="2:65" s="13" customFormat="1" ht="11.25">
      <c r="B633" s="173"/>
      <c r="D633" s="166" t="s">
        <v>165</v>
      </c>
      <c r="E633" s="174" t="s">
        <v>1</v>
      </c>
      <c r="F633" s="175" t="s">
        <v>906</v>
      </c>
      <c r="H633" s="176">
        <v>8.4629999999999992</v>
      </c>
      <c r="I633" s="177"/>
      <c r="L633" s="173"/>
      <c r="M633" s="178"/>
      <c r="N633" s="179"/>
      <c r="O633" s="179"/>
      <c r="P633" s="179"/>
      <c r="Q633" s="179"/>
      <c r="R633" s="179"/>
      <c r="S633" s="179"/>
      <c r="T633" s="180"/>
      <c r="AT633" s="174" t="s">
        <v>165</v>
      </c>
      <c r="AU633" s="174" t="s">
        <v>85</v>
      </c>
      <c r="AV633" s="13" t="s">
        <v>85</v>
      </c>
      <c r="AW633" s="13" t="s">
        <v>30</v>
      </c>
      <c r="AX633" s="13" t="s">
        <v>81</v>
      </c>
      <c r="AY633" s="174" t="s">
        <v>153</v>
      </c>
    </row>
    <row r="634" spans="2:65" s="1" customFormat="1" ht="24" customHeight="1">
      <c r="B634" s="151"/>
      <c r="C634" s="152" t="s">
        <v>907</v>
      </c>
      <c r="D634" s="152" t="s">
        <v>155</v>
      </c>
      <c r="E634" s="153" t="s">
        <v>908</v>
      </c>
      <c r="F634" s="154" t="s">
        <v>909</v>
      </c>
      <c r="G634" s="155" t="s">
        <v>866</v>
      </c>
      <c r="H634" s="157"/>
      <c r="I634" s="157"/>
      <c r="J634" s="156">
        <f>ROUND(I634*H634,3)</f>
        <v>0</v>
      </c>
      <c r="K634" s="154" t="s">
        <v>163</v>
      </c>
      <c r="L634" s="32"/>
      <c r="M634" s="158" t="s">
        <v>1</v>
      </c>
      <c r="N634" s="159" t="s">
        <v>42</v>
      </c>
      <c r="O634" s="55"/>
      <c r="P634" s="160">
        <f>O634*H634</f>
        <v>0</v>
      </c>
      <c r="Q634" s="160">
        <v>0</v>
      </c>
      <c r="R634" s="160">
        <f>Q634*H634</f>
        <v>0</v>
      </c>
      <c r="S634" s="160">
        <v>0</v>
      </c>
      <c r="T634" s="161">
        <f>S634*H634</f>
        <v>0</v>
      </c>
      <c r="AR634" s="162" t="s">
        <v>229</v>
      </c>
      <c r="AT634" s="162" t="s">
        <v>155</v>
      </c>
      <c r="AU634" s="162" t="s">
        <v>85</v>
      </c>
      <c r="AY634" s="17" t="s">
        <v>153</v>
      </c>
      <c r="BE634" s="163">
        <f>IF(N634="základná",J634,0)</f>
        <v>0</v>
      </c>
      <c r="BF634" s="163">
        <f>IF(N634="znížená",J634,0)</f>
        <v>0</v>
      </c>
      <c r="BG634" s="163">
        <f>IF(N634="zákl. prenesená",J634,0)</f>
        <v>0</v>
      </c>
      <c r="BH634" s="163">
        <f>IF(N634="zníž. prenesená",J634,0)</f>
        <v>0</v>
      </c>
      <c r="BI634" s="163">
        <f>IF(N634="nulová",J634,0)</f>
        <v>0</v>
      </c>
      <c r="BJ634" s="17" t="s">
        <v>85</v>
      </c>
      <c r="BK634" s="164">
        <f>ROUND(I634*H634,3)</f>
        <v>0</v>
      </c>
      <c r="BL634" s="17" t="s">
        <v>229</v>
      </c>
      <c r="BM634" s="162" t="s">
        <v>910</v>
      </c>
    </row>
    <row r="635" spans="2:65" s="11" customFormat="1" ht="22.9" customHeight="1">
      <c r="B635" s="138"/>
      <c r="D635" s="139" t="s">
        <v>75</v>
      </c>
      <c r="E635" s="149" t="s">
        <v>911</v>
      </c>
      <c r="F635" s="149" t="s">
        <v>912</v>
      </c>
      <c r="I635" s="141"/>
      <c r="J635" s="150">
        <f>BK635</f>
        <v>0</v>
      </c>
      <c r="L635" s="138"/>
      <c r="M635" s="143"/>
      <c r="N635" s="144"/>
      <c r="O635" s="144"/>
      <c r="P635" s="145">
        <f>SUM(P636:P686)</f>
        <v>0</v>
      </c>
      <c r="Q635" s="144"/>
      <c r="R635" s="145">
        <f>SUM(R636:R686)</f>
        <v>3.1976803</v>
      </c>
      <c r="S635" s="144"/>
      <c r="T635" s="146">
        <f>SUM(T636:T686)</f>
        <v>0</v>
      </c>
      <c r="AR635" s="139" t="s">
        <v>85</v>
      </c>
      <c r="AT635" s="147" t="s">
        <v>75</v>
      </c>
      <c r="AU635" s="147" t="s">
        <v>81</v>
      </c>
      <c r="AY635" s="139" t="s">
        <v>153</v>
      </c>
      <c r="BK635" s="148">
        <f>SUM(BK636:BK686)</f>
        <v>0</v>
      </c>
    </row>
    <row r="636" spans="2:65" s="1" customFormat="1" ht="24" customHeight="1">
      <c r="B636" s="151"/>
      <c r="C636" s="152" t="s">
        <v>913</v>
      </c>
      <c r="D636" s="152" t="s">
        <v>155</v>
      </c>
      <c r="E636" s="153" t="s">
        <v>914</v>
      </c>
      <c r="F636" s="154" t="s">
        <v>915</v>
      </c>
      <c r="G636" s="155" t="s">
        <v>158</v>
      </c>
      <c r="H636" s="156">
        <v>148.55000000000001</v>
      </c>
      <c r="I636" s="157"/>
      <c r="J636" s="156">
        <f>ROUND(I636*H636,3)</f>
        <v>0</v>
      </c>
      <c r="K636" s="154" t="s">
        <v>345</v>
      </c>
      <c r="L636" s="32"/>
      <c r="M636" s="158" t="s">
        <v>1</v>
      </c>
      <c r="N636" s="159" t="s">
        <v>42</v>
      </c>
      <c r="O636" s="55"/>
      <c r="P636" s="160">
        <f>O636*H636</f>
        <v>0</v>
      </c>
      <c r="Q636" s="160">
        <v>0</v>
      </c>
      <c r="R636" s="160">
        <f>Q636*H636</f>
        <v>0</v>
      </c>
      <c r="S636" s="160">
        <v>0</v>
      </c>
      <c r="T636" s="161">
        <f>S636*H636</f>
        <v>0</v>
      </c>
      <c r="AR636" s="162" t="s">
        <v>229</v>
      </c>
      <c r="AT636" s="162" t="s">
        <v>155</v>
      </c>
      <c r="AU636" s="162" t="s">
        <v>85</v>
      </c>
      <c r="AY636" s="17" t="s">
        <v>153</v>
      </c>
      <c r="BE636" s="163">
        <f>IF(N636="základná",J636,0)</f>
        <v>0</v>
      </c>
      <c r="BF636" s="163">
        <f>IF(N636="znížená",J636,0)</f>
        <v>0</v>
      </c>
      <c r="BG636" s="163">
        <f>IF(N636="zákl. prenesená",J636,0)</f>
        <v>0</v>
      </c>
      <c r="BH636" s="163">
        <f>IF(N636="zníž. prenesená",J636,0)</f>
        <v>0</v>
      </c>
      <c r="BI636" s="163">
        <f>IF(N636="nulová",J636,0)</f>
        <v>0</v>
      </c>
      <c r="BJ636" s="17" t="s">
        <v>85</v>
      </c>
      <c r="BK636" s="164">
        <f>ROUND(I636*H636,3)</f>
        <v>0</v>
      </c>
      <c r="BL636" s="17" t="s">
        <v>229</v>
      </c>
      <c r="BM636" s="162" t="s">
        <v>916</v>
      </c>
    </row>
    <row r="637" spans="2:65" s="12" customFormat="1" ht="11.25">
      <c r="B637" s="165"/>
      <c r="D637" s="166" t="s">
        <v>165</v>
      </c>
      <c r="E637" s="167" t="s">
        <v>1</v>
      </c>
      <c r="F637" s="168" t="s">
        <v>654</v>
      </c>
      <c r="H637" s="167" t="s">
        <v>1</v>
      </c>
      <c r="I637" s="169"/>
      <c r="L637" s="165"/>
      <c r="M637" s="170"/>
      <c r="N637" s="171"/>
      <c r="O637" s="171"/>
      <c r="P637" s="171"/>
      <c r="Q637" s="171"/>
      <c r="R637" s="171"/>
      <c r="S637" s="171"/>
      <c r="T637" s="172"/>
      <c r="AT637" s="167" t="s">
        <v>165</v>
      </c>
      <c r="AU637" s="167" t="s">
        <v>85</v>
      </c>
      <c r="AV637" s="12" t="s">
        <v>81</v>
      </c>
      <c r="AW637" s="12" t="s">
        <v>30</v>
      </c>
      <c r="AX637" s="12" t="s">
        <v>76</v>
      </c>
      <c r="AY637" s="167" t="s">
        <v>153</v>
      </c>
    </row>
    <row r="638" spans="2:65" s="12" customFormat="1" ht="22.5">
      <c r="B638" s="165"/>
      <c r="D638" s="166" t="s">
        <v>165</v>
      </c>
      <c r="E638" s="167" t="s">
        <v>1</v>
      </c>
      <c r="F638" s="168" t="s">
        <v>655</v>
      </c>
      <c r="H638" s="167" t="s">
        <v>1</v>
      </c>
      <c r="I638" s="169"/>
      <c r="L638" s="165"/>
      <c r="M638" s="170"/>
      <c r="N638" s="171"/>
      <c r="O638" s="171"/>
      <c r="P638" s="171"/>
      <c r="Q638" s="171"/>
      <c r="R638" s="171"/>
      <c r="S638" s="171"/>
      <c r="T638" s="172"/>
      <c r="AT638" s="167" t="s">
        <v>165</v>
      </c>
      <c r="AU638" s="167" t="s">
        <v>85</v>
      </c>
      <c r="AV638" s="12" t="s">
        <v>81</v>
      </c>
      <c r="AW638" s="12" t="s">
        <v>30</v>
      </c>
      <c r="AX638" s="12" t="s">
        <v>76</v>
      </c>
      <c r="AY638" s="167" t="s">
        <v>153</v>
      </c>
    </row>
    <row r="639" spans="2:65" s="12" customFormat="1" ht="11.25">
      <c r="B639" s="165"/>
      <c r="D639" s="166" t="s">
        <v>165</v>
      </c>
      <c r="E639" s="167" t="s">
        <v>1</v>
      </c>
      <c r="F639" s="168" t="s">
        <v>656</v>
      </c>
      <c r="H639" s="167" t="s">
        <v>1</v>
      </c>
      <c r="I639" s="169"/>
      <c r="L639" s="165"/>
      <c r="M639" s="170"/>
      <c r="N639" s="171"/>
      <c r="O639" s="171"/>
      <c r="P639" s="171"/>
      <c r="Q639" s="171"/>
      <c r="R639" s="171"/>
      <c r="S639" s="171"/>
      <c r="T639" s="172"/>
      <c r="AT639" s="167" t="s">
        <v>165</v>
      </c>
      <c r="AU639" s="167" t="s">
        <v>85</v>
      </c>
      <c r="AV639" s="12" t="s">
        <v>81</v>
      </c>
      <c r="AW639" s="12" t="s">
        <v>30</v>
      </c>
      <c r="AX639" s="12" t="s">
        <v>76</v>
      </c>
      <c r="AY639" s="167" t="s">
        <v>153</v>
      </c>
    </row>
    <row r="640" spans="2:65" s="12" customFormat="1" ht="11.25">
      <c r="B640" s="165"/>
      <c r="D640" s="166" t="s">
        <v>165</v>
      </c>
      <c r="E640" s="167" t="s">
        <v>1</v>
      </c>
      <c r="F640" s="168" t="s">
        <v>657</v>
      </c>
      <c r="H640" s="167" t="s">
        <v>1</v>
      </c>
      <c r="I640" s="169"/>
      <c r="L640" s="165"/>
      <c r="M640" s="170"/>
      <c r="N640" s="171"/>
      <c r="O640" s="171"/>
      <c r="P640" s="171"/>
      <c r="Q640" s="171"/>
      <c r="R640" s="171"/>
      <c r="S640" s="171"/>
      <c r="T640" s="172"/>
      <c r="AT640" s="167" t="s">
        <v>165</v>
      </c>
      <c r="AU640" s="167" t="s">
        <v>85</v>
      </c>
      <c r="AV640" s="12" t="s">
        <v>81</v>
      </c>
      <c r="AW640" s="12" t="s">
        <v>30</v>
      </c>
      <c r="AX640" s="12" t="s">
        <v>76</v>
      </c>
      <c r="AY640" s="167" t="s">
        <v>153</v>
      </c>
    </row>
    <row r="641" spans="2:65" s="13" customFormat="1" ht="11.25">
      <c r="B641" s="173"/>
      <c r="D641" s="166" t="s">
        <v>165</v>
      </c>
      <c r="E641" s="174" t="s">
        <v>1</v>
      </c>
      <c r="F641" s="175" t="s">
        <v>688</v>
      </c>
      <c r="H641" s="176">
        <v>72.52</v>
      </c>
      <c r="I641" s="177"/>
      <c r="L641" s="173"/>
      <c r="M641" s="178"/>
      <c r="N641" s="179"/>
      <c r="O641" s="179"/>
      <c r="P641" s="179"/>
      <c r="Q641" s="179"/>
      <c r="R641" s="179"/>
      <c r="S641" s="179"/>
      <c r="T641" s="180"/>
      <c r="AT641" s="174" t="s">
        <v>165</v>
      </c>
      <c r="AU641" s="174" t="s">
        <v>85</v>
      </c>
      <c r="AV641" s="13" t="s">
        <v>85</v>
      </c>
      <c r="AW641" s="13" t="s">
        <v>30</v>
      </c>
      <c r="AX641" s="13" t="s">
        <v>76</v>
      </c>
      <c r="AY641" s="174" t="s">
        <v>153</v>
      </c>
    </row>
    <row r="642" spans="2:65" s="13" customFormat="1" ht="11.25">
      <c r="B642" s="173"/>
      <c r="D642" s="166" t="s">
        <v>165</v>
      </c>
      <c r="E642" s="174" t="s">
        <v>1</v>
      </c>
      <c r="F642" s="175" t="s">
        <v>917</v>
      </c>
      <c r="H642" s="176">
        <v>-9.06</v>
      </c>
      <c r="I642" s="177"/>
      <c r="L642" s="173"/>
      <c r="M642" s="178"/>
      <c r="N642" s="179"/>
      <c r="O642" s="179"/>
      <c r="P642" s="179"/>
      <c r="Q642" s="179"/>
      <c r="R642" s="179"/>
      <c r="S642" s="179"/>
      <c r="T642" s="180"/>
      <c r="AT642" s="174" t="s">
        <v>165</v>
      </c>
      <c r="AU642" s="174" t="s">
        <v>85</v>
      </c>
      <c r="AV642" s="13" t="s">
        <v>85</v>
      </c>
      <c r="AW642" s="13" t="s">
        <v>30</v>
      </c>
      <c r="AX642" s="13" t="s">
        <v>76</v>
      </c>
      <c r="AY642" s="174" t="s">
        <v>153</v>
      </c>
    </row>
    <row r="643" spans="2:65" s="15" customFormat="1" ht="11.25">
      <c r="B643" s="198"/>
      <c r="D643" s="166" t="s">
        <v>165</v>
      </c>
      <c r="E643" s="199" t="s">
        <v>1</v>
      </c>
      <c r="F643" s="200" t="s">
        <v>633</v>
      </c>
      <c r="H643" s="201">
        <v>63.46</v>
      </c>
      <c r="I643" s="202"/>
      <c r="L643" s="198"/>
      <c r="M643" s="203"/>
      <c r="N643" s="204"/>
      <c r="O643" s="204"/>
      <c r="P643" s="204"/>
      <c r="Q643" s="204"/>
      <c r="R643" s="204"/>
      <c r="S643" s="204"/>
      <c r="T643" s="205"/>
      <c r="AT643" s="199" t="s">
        <v>165</v>
      </c>
      <c r="AU643" s="199" t="s">
        <v>85</v>
      </c>
      <c r="AV643" s="15" t="s">
        <v>88</v>
      </c>
      <c r="AW643" s="15" t="s">
        <v>30</v>
      </c>
      <c r="AX643" s="15" t="s">
        <v>76</v>
      </c>
      <c r="AY643" s="199" t="s">
        <v>153</v>
      </c>
    </row>
    <row r="644" spans="2:65" s="12" customFormat="1" ht="11.25">
      <c r="B644" s="165"/>
      <c r="D644" s="166" t="s">
        <v>165</v>
      </c>
      <c r="E644" s="167" t="s">
        <v>1</v>
      </c>
      <c r="F644" s="168" t="s">
        <v>660</v>
      </c>
      <c r="H644" s="167" t="s">
        <v>1</v>
      </c>
      <c r="I644" s="169"/>
      <c r="L644" s="165"/>
      <c r="M644" s="170"/>
      <c r="N644" s="171"/>
      <c r="O644" s="171"/>
      <c r="P644" s="171"/>
      <c r="Q644" s="171"/>
      <c r="R644" s="171"/>
      <c r="S644" s="171"/>
      <c r="T644" s="172"/>
      <c r="AT644" s="167" t="s">
        <v>165</v>
      </c>
      <c r="AU644" s="167" t="s">
        <v>85</v>
      </c>
      <c r="AV644" s="12" t="s">
        <v>81</v>
      </c>
      <c r="AW644" s="12" t="s">
        <v>30</v>
      </c>
      <c r="AX644" s="12" t="s">
        <v>76</v>
      </c>
      <c r="AY644" s="167" t="s">
        <v>153</v>
      </c>
    </row>
    <row r="645" spans="2:65" s="13" customFormat="1" ht="11.25">
      <c r="B645" s="173"/>
      <c r="D645" s="166" t="s">
        <v>165</v>
      </c>
      <c r="E645" s="174" t="s">
        <v>1</v>
      </c>
      <c r="F645" s="175" t="s">
        <v>690</v>
      </c>
      <c r="H645" s="176">
        <v>72.12</v>
      </c>
      <c r="I645" s="177"/>
      <c r="L645" s="173"/>
      <c r="M645" s="178"/>
      <c r="N645" s="179"/>
      <c r="O645" s="179"/>
      <c r="P645" s="179"/>
      <c r="Q645" s="179"/>
      <c r="R645" s="179"/>
      <c r="S645" s="179"/>
      <c r="T645" s="180"/>
      <c r="AT645" s="174" t="s">
        <v>165</v>
      </c>
      <c r="AU645" s="174" t="s">
        <v>85</v>
      </c>
      <c r="AV645" s="13" t="s">
        <v>85</v>
      </c>
      <c r="AW645" s="13" t="s">
        <v>30</v>
      </c>
      <c r="AX645" s="13" t="s">
        <v>76</v>
      </c>
      <c r="AY645" s="174" t="s">
        <v>153</v>
      </c>
    </row>
    <row r="646" spans="2:65" s="12" customFormat="1" ht="11.25">
      <c r="B646" s="165"/>
      <c r="D646" s="166" t="s">
        <v>165</v>
      </c>
      <c r="E646" s="167" t="s">
        <v>1</v>
      </c>
      <c r="F646" s="168" t="s">
        <v>666</v>
      </c>
      <c r="H646" s="167" t="s">
        <v>1</v>
      </c>
      <c r="I646" s="169"/>
      <c r="L646" s="165"/>
      <c r="M646" s="170"/>
      <c r="N646" s="171"/>
      <c r="O646" s="171"/>
      <c r="P646" s="171"/>
      <c r="Q646" s="171"/>
      <c r="R646" s="171"/>
      <c r="S646" s="171"/>
      <c r="T646" s="172"/>
      <c r="AT646" s="167" t="s">
        <v>165</v>
      </c>
      <c r="AU646" s="167" t="s">
        <v>85</v>
      </c>
      <c r="AV646" s="12" t="s">
        <v>81</v>
      </c>
      <c r="AW646" s="12" t="s">
        <v>30</v>
      </c>
      <c r="AX646" s="12" t="s">
        <v>76</v>
      </c>
      <c r="AY646" s="167" t="s">
        <v>153</v>
      </c>
    </row>
    <row r="647" spans="2:65" s="13" customFormat="1" ht="11.25">
      <c r="B647" s="173"/>
      <c r="D647" s="166" t="s">
        <v>165</v>
      </c>
      <c r="E647" s="174" t="s">
        <v>1</v>
      </c>
      <c r="F647" s="175" t="s">
        <v>695</v>
      </c>
      <c r="H647" s="176">
        <v>10.27</v>
      </c>
      <c r="I647" s="177"/>
      <c r="L647" s="173"/>
      <c r="M647" s="178"/>
      <c r="N647" s="179"/>
      <c r="O647" s="179"/>
      <c r="P647" s="179"/>
      <c r="Q647" s="179"/>
      <c r="R647" s="179"/>
      <c r="S647" s="179"/>
      <c r="T647" s="180"/>
      <c r="AT647" s="174" t="s">
        <v>165</v>
      </c>
      <c r="AU647" s="174" t="s">
        <v>85</v>
      </c>
      <c r="AV647" s="13" t="s">
        <v>85</v>
      </c>
      <c r="AW647" s="13" t="s">
        <v>30</v>
      </c>
      <c r="AX647" s="13" t="s">
        <v>76</v>
      </c>
      <c r="AY647" s="174" t="s">
        <v>153</v>
      </c>
    </row>
    <row r="648" spans="2:65" s="12" customFormat="1" ht="11.25">
      <c r="B648" s="165"/>
      <c r="D648" s="166" t="s">
        <v>165</v>
      </c>
      <c r="E648" s="167" t="s">
        <v>1</v>
      </c>
      <c r="F648" s="168" t="s">
        <v>668</v>
      </c>
      <c r="H648" s="167" t="s">
        <v>1</v>
      </c>
      <c r="I648" s="169"/>
      <c r="L648" s="165"/>
      <c r="M648" s="170"/>
      <c r="N648" s="171"/>
      <c r="O648" s="171"/>
      <c r="P648" s="171"/>
      <c r="Q648" s="171"/>
      <c r="R648" s="171"/>
      <c r="S648" s="171"/>
      <c r="T648" s="172"/>
      <c r="AT648" s="167" t="s">
        <v>165</v>
      </c>
      <c r="AU648" s="167" t="s">
        <v>85</v>
      </c>
      <c r="AV648" s="12" t="s">
        <v>81</v>
      </c>
      <c r="AW648" s="12" t="s">
        <v>30</v>
      </c>
      <c r="AX648" s="12" t="s">
        <v>76</v>
      </c>
      <c r="AY648" s="167" t="s">
        <v>153</v>
      </c>
    </row>
    <row r="649" spans="2:65" s="13" customFormat="1" ht="11.25">
      <c r="B649" s="173"/>
      <c r="D649" s="166" t="s">
        <v>165</v>
      </c>
      <c r="E649" s="174" t="s">
        <v>1</v>
      </c>
      <c r="F649" s="175" t="s">
        <v>696</v>
      </c>
      <c r="H649" s="176">
        <v>2.7</v>
      </c>
      <c r="I649" s="177"/>
      <c r="L649" s="173"/>
      <c r="M649" s="178"/>
      <c r="N649" s="179"/>
      <c r="O649" s="179"/>
      <c r="P649" s="179"/>
      <c r="Q649" s="179"/>
      <c r="R649" s="179"/>
      <c r="S649" s="179"/>
      <c r="T649" s="180"/>
      <c r="AT649" s="174" t="s">
        <v>165</v>
      </c>
      <c r="AU649" s="174" t="s">
        <v>85</v>
      </c>
      <c r="AV649" s="13" t="s">
        <v>85</v>
      </c>
      <c r="AW649" s="13" t="s">
        <v>30</v>
      </c>
      <c r="AX649" s="13" t="s">
        <v>76</v>
      </c>
      <c r="AY649" s="174" t="s">
        <v>153</v>
      </c>
    </row>
    <row r="650" spans="2:65" s="14" customFormat="1" ht="11.25">
      <c r="B650" s="190"/>
      <c r="D650" s="166" t="s">
        <v>165</v>
      </c>
      <c r="E650" s="191" t="s">
        <v>1</v>
      </c>
      <c r="F650" s="192" t="s">
        <v>264</v>
      </c>
      <c r="H650" s="193">
        <v>148.55000000000001</v>
      </c>
      <c r="I650" s="194"/>
      <c r="L650" s="190"/>
      <c r="M650" s="195"/>
      <c r="N650" s="196"/>
      <c r="O650" s="196"/>
      <c r="P650" s="196"/>
      <c r="Q650" s="196"/>
      <c r="R650" s="196"/>
      <c r="S650" s="196"/>
      <c r="T650" s="197"/>
      <c r="AT650" s="191" t="s">
        <v>165</v>
      </c>
      <c r="AU650" s="191" t="s">
        <v>85</v>
      </c>
      <c r="AV650" s="14" t="s">
        <v>91</v>
      </c>
      <c r="AW650" s="14" t="s">
        <v>30</v>
      </c>
      <c r="AX650" s="14" t="s">
        <v>81</v>
      </c>
      <c r="AY650" s="191" t="s">
        <v>153</v>
      </c>
    </row>
    <row r="651" spans="2:65" s="1" customFormat="1" ht="24" customHeight="1">
      <c r="B651" s="151"/>
      <c r="C651" s="181" t="s">
        <v>918</v>
      </c>
      <c r="D651" s="181" t="s">
        <v>203</v>
      </c>
      <c r="E651" s="182" t="s">
        <v>919</v>
      </c>
      <c r="F651" s="183" t="s">
        <v>920</v>
      </c>
      <c r="G651" s="184" t="s">
        <v>158</v>
      </c>
      <c r="H651" s="185">
        <v>151.52099999999999</v>
      </c>
      <c r="I651" s="186"/>
      <c r="J651" s="185">
        <f>ROUND(I651*H651,3)</f>
        <v>0</v>
      </c>
      <c r="K651" s="183" t="s">
        <v>345</v>
      </c>
      <c r="L651" s="187"/>
      <c r="M651" s="188" t="s">
        <v>1</v>
      </c>
      <c r="N651" s="189" t="s">
        <v>42</v>
      </c>
      <c r="O651" s="55"/>
      <c r="P651" s="160">
        <f>O651*H651</f>
        <v>0</v>
      </c>
      <c r="Q651" s="160">
        <v>4.4999999999999997E-3</v>
      </c>
      <c r="R651" s="160">
        <f>Q651*H651</f>
        <v>0.68184449999999985</v>
      </c>
      <c r="S651" s="160">
        <v>0</v>
      </c>
      <c r="T651" s="161">
        <f>S651*H651</f>
        <v>0</v>
      </c>
      <c r="AR651" s="162" t="s">
        <v>338</v>
      </c>
      <c r="AT651" s="162" t="s">
        <v>203</v>
      </c>
      <c r="AU651" s="162" t="s">
        <v>85</v>
      </c>
      <c r="AY651" s="17" t="s">
        <v>153</v>
      </c>
      <c r="BE651" s="163">
        <f>IF(N651="základná",J651,0)</f>
        <v>0</v>
      </c>
      <c r="BF651" s="163">
        <f>IF(N651="znížená",J651,0)</f>
        <v>0</v>
      </c>
      <c r="BG651" s="163">
        <f>IF(N651="zákl. prenesená",J651,0)</f>
        <v>0</v>
      </c>
      <c r="BH651" s="163">
        <f>IF(N651="zníž. prenesená",J651,0)</f>
        <v>0</v>
      </c>
      <c r="BI651" s="163">
        <f>IF(N651="nulová",J651,0)</f>
        <v>0</v>
      </c>
      <c r="BJ651" s="17" t="s">
        <v>85</v>
      </c>
      <c r="BK651" s="164">
        <f>ROUND(I651*H651,3)</f>
        <v>0</v>
      </c>
      <c r="BL651" s="17" t="s">
        <v>229</v>
      </c>
      <c r="BM651" s="162" t="s">
        <v>921</v>
      </c>
    </row>
    <row r="652" spans="2:65" s="13" customFormat="1" ht="11.25">
      <c r="B652" s="173"/>
      <c r="D652" s="166" t="s">
        <v>165</v>
      </c>
      <c r="F652" s="175" t="s">
        <v>922</v>
      </c>
      <c r="H652" s="176">
        <v>151.52099999999999</v>
      </c>
      <c r="I652" s="177"/>
      <c r="L652" s="173"/>
      <c r="M652" s="178"/>
      <c r="N652" s="179"/>
      <c r="O652" s="179"/>
      <c r="P652" s="179"/>
      <c r="Q652" s="179"/>
      <c r="R652" s="179"/>
      <c r="S652" s="179"/>
      <c r="T652" s="180"/>
      <c r="AT652" s="174" t="s">
        <v>165</v>
      </c>
      <c r="AU652" s="174" t="s">
        <v>85</v>
      </c>
      <c r="AV652" s="13" t="s">
        <v>85</v>
      </c>
      <c r="AW652" s="13" t="s">
        <v>3</v>
      </c>
      <c r="AX652" s="13" t="s">
        <v>81</v>
      </c>
      <c r="AY652" s="174" t="s">
        <v>153</v>
      </c>
    </row>
    <row r="653" spans="2:65" s="1" customFormat="1" ht="24" customHeight="1">
      <c r="B653" s="151"/>
      <c r="C653" s="152" t="s">
        <v>923</v>
      </c>
      <c r="D653" s="152" t="s">
        <v>155</v>
      </c>
      <c r="E653" s="153" t="s">
        <v>924</v>
      </c>
      <c r="F653" s="154" t="s">
        <v>925</v>
      </c>
      <c r="G653" s="155" t="s">
        <v>158</v>
      </c>
      <c r="H653" s="156">
        <v>51.774999999999999</v>
      </c>
      <c r="I653" s="157"/>
      <c r="J653" s="156">
        <f>ROUND(I653*H653,3)</f>
        <v>0</v>
      </c>
      <c r="K653" s="154" t="s">
        <v>1</v>
      </c>
      <c r="L653" s="32"/>
      <c r="M653" s="158" t="s">
        <v>1</v>
      </c>
      <c r="N653" s="159" t="s">
        <v>42</v>
      </c>
      <c r="O653" s="55"/>
      <c r="P653" s="160">
        <f>O653*H653</f>
        <v>0</v>
      </c>
      <c r="Q653" s="160">
        <v>5.2999999999999998E-4</v>
      </c>
      <c r="R653" s="160">
        <f>Q653*H653</f>
        <v>2.744075E-2</v>
      </c>
      <c r="S653" s="160">
        <v>0</v>
      </c>
      <c r="T653" s="161">
        <f>S653*H653</f>
        <v>0</v>
      </c>
      <c r="AR653" s="162" t="s">
        <v>229</v>
      </c>
      <c r="AT653" s="162" t="s">
        <v>155</v>
      </c>
      <c r="AU653" s="162" t="s">
        <v>85</v>
      </c>
      <c r="AY653" s="17" t="s">
        <v>153</v>
      </c>
      <c r="BE653" s="163">
        <f>IF(N653="základná",J653,0)</f>
        <v>0</v>
      </c>
      <c r="BF653" s="163">
        <f>IF(N653="znížená",J653,0)</f>
        <v>0</v>
      </c>
      <c r="BG653" s="163">
        <f>IF(N653="zákl. prenesená",J653,0)</f>
        <v>0</v>
      </c>
      <c r="BH653" s="163">
        <f>IF(N653="zníž. prenesená",J653,0)</f>
        <v>0</v>
      </c>
      <c r="BI653" s="163">
        <f>IF(N653="nulová",J653,0)</f>
        <v>0</v>
      </c>
      <c r="BJ653" s="17" t="s">
        <v>85</v>
      </c>
      <c r="BK653" s="164">
        <f>ROUND(I653*H653,3)</f>
        <v>0</v>
      </c>
      <c r="BL653" s="17" t="s">
        <v>229</v>
      </c>
      <c r="BM653" s="162" t="s">
        <v>926</v>
      </c>
    </row>
    <row r="654" spans="2:65" s="13" customFormat="1" ht="11.25">
      <c r="B654" s="173"/>
      <c r="D654" s="166" t="s">
        <v>165</v>
      </c>
      <c r="E654" s="174" t="s">
        <v>1</v>
      </c>
      <c r="F654" s="175" t="s">
        <v>927</v>
      </c>
      <c r="H654" s="176">
        <v>51.774999999999999</v>
      </c>
      <c r="I654" s="177"/>
      <c r="L654" s="173"/>
      <c r="M654" s="178"/>
      <c r="N654" s="179"/>
      <c r="O654" s="179"/>
      <c r="P654" s="179"/>
      <c r="Q654" s="179"/>
      <c r="R654" s="179"/>
      <c r="S654" s="179"/>
      <c r="T654" s="180"/>
      <c r="AT654" s="174" t="s">
        <v>165</v>
      </c>
      <c r="AU654" s="174" t="s">
        <v>85</v>
      </c>
      <c r="AV654" s="13" t="s">
        <v>85</v>
      </c>
      <c r="AW654" s="13" t="s">
        <v>30</v>
      </c>
      <c r="AX654" s="13" t="s">
        <v>81</v>
      </c>
      <c r="AY654" s="174" t="s">
        <v>153</v>
      </c>
    </row>
    <row r="655" spans="2:65" s="1" customFormat="1" ht="16.5" customHeight="1">
      <c r="B655" s="151"/>
      <c r="C655" s="181" t="s">
        <v>928</v>
      </c>
      <c r="D655" s="181" t="s">
        <v>203</v>
      </c>
      <c r="E655" s="182" t="s">
        <v>929</v>
      </c>
      <c r="F655" s="183" t="s">
        <v>930</v>
      </c>
      <c r="G655" s="184" t="s">
        <v>158</v>
      </c>
      <c r="H655" s="185">
        <v>52.811</v>
      </c>
      <c r="I655" s="186"/>
      <c r="J655" s="185">
        <f>ROUND(I655*H655,3)</f>
        <v>0</v>
      </c>
      <c r="K655" s="183" t="s">
        <v>1</v>
      </c>
      <c r="L655" s="187"/>
      <c r="M655" s="188" t="s">
        <v>1</v>
      </c>
      <c r="N655" s="189" t="s">
        <v>42</v>
      </c>
      <c r="O655" s="55"/>
      <c r="P655" s="160">
        <f>O655*H655</f>
        <v>0</v>
      </c>
      <c r="Q655" s="160">
        <v>4.1999999999999997E-3</v>
      </c>
      <c r="R655" s="160">
        <f>Q655*H655</f>
        <v>0.22180619999999998</v>
      </c>
      <c r="S655" s="160">
        <v>0</v>
      </c>
      <c r="T655" s="161">
        <f>S655*H655</f>
        <v>0</v>
      </c>
      <c r="AR655" s="162" t="s">
        <v>338</v>
      </c>
      <c r="AT655" s="162" t="s">
        <v>203</v>
      </c>
      <c r="AU655" s="162" t="s">
        <v>85</v>
      </c>
      <c r="AY655" s="17" t="s">
        <v>153</v>
      </c>
      <c r="BE655" s="163">
        <f>IF(N655="základná",J655,0)</f>
        <v>0</v>
      </c>
      <c r="BF655" s="163">
        <f>IF(N655="znížená",J655,0)</f>
        <v>0</v>
      </c>
      <c r="BG655" s="163">
        <f>IF(N655="zákl. prenesená",J655,0)</f>
        <v>0</v>
      </c>
      <c r="BH655" s="163">
        <f>IF(N655="zníž. prenesená",J655,0)</f>
        <v>0</v>
      </c>
      <c r="BI655" s="163">
        <f>IF(N655="nulová",J655,0)</f>
        <v>0</v>
      </c>
      <c r="BJ655" s="17" t="s">
        <v>85</v>
      </c>
      <c r="BK655" s="164">
        <f>ROUND(I655*H655,3)</f>
        <v>0</v>
      </c>
      <c r="BL655" s="17" t="s">
        <v>229</v>
      </c>
      <c r="BM655" s="162" t="s">
        <v>931</v>
      </c>
    </row>
    <row r="656" spans="2:65" s="13" customFormat="1" ht="11.25">
      <c r="B656" s="173"/>
      <c r="D656" s="166" t="s">
        <v>165</v>
      </c>
      <c r="E656" s="174" t="s">
        <v>1</v>
      </c>
      <c r="F656" s="175" t="s">
        <v>932</v>
      </c>
      <c r="H656" s="176">
        <v>52.811</v>
      </c>
      <c r="I656" s="177"/>
      <c r="L656" s="173"/>
      <c r="M656" s="178"/>
      <c r="N656" s="179"/>
      <c r="O656" s="179"/>
      <c r="P656" s="179"/>
      <c r="Q656" s="179"/>
      <c r="R656" s="179"/>
      <c r="S656" s="179"/>
      <c r="T656" s="180"/>
      <c r="AT656" s="174" t="s">
        <v>165</v>
      </c>
      <c r="AU656" s="174" t="s">
        <v>85</v>
      </c>
      <c r="AV656" s="13" t="s">
        <v>85</v>
      </c>
      <c r="AW656" s="13" t="s">
        <v>30</v>
      </c>
      <c r="AX656" s="13" t="s">
        <v>81</v>
      </c>
      <c r="AY656" s="174" t="s">
        <v>153</v>
      </c>
    </row>
    <row r="657" spans="2:65" s="1" customFormat="1" ht="24" customHeight="1">
      <c r="B657" s="151"/>
      <c r="C657" s="152" t="s">
        <v>933</v>
      </c>
      <c r="D657" s="152" t="s">
        <v>155</v>
      </c>
      <c r="E657" s="153" t="s">
        <v>934</v>
      </c>
      <c r="F657" s="154" t="s">
        <v>935</v>
      </c>
      <c r="G657" s="155" t="s">
        <v>158</v>
      </c>
      <c r="H657" s="156">
        <v>48</v>
      </c>
      <c r="I657" s="157"/>
      <c r="J657" s="156">
        <f>ROUND(I657*H657,3)</f>
        <v>0</v>
      </c>
      <c r="K657" s="154" t="s">
        <v>1</v>
      </c>
      <c r="L657" s="32"/>
      <c r="M657" s="158" t="s">
        <v>1</v>
      </c>
      <c r="N657" s="159" t="s">
        <v>42</v>
      </c>
      <c r="O657" s="55"/>
      <c r="P657" s="160">
        <f>O657*H657</f>
        <v>0</v>
      </c>
      <c r="Q657" s="160">
        <v>5.2999999999999998E-4</v>
      </c>
      <c r="R657" s="160">
        <f>Q657*H657</f>
        <v>2.5439999999999997E-2</v>
      </c>
      <c r="S657" s="160">
        <v>0</v>
      </c>
      <c r="T657" s="161">
        <f>S657*H657</f>
        <v>0</v>
      </c>
      <c r="AR657" s="162" t="s">
        <v>229</v>
      </c>
      <c r="AT657" s="162" t="s">
        <v>155</v>
      </c>
      <c r="AU657" s="162" t="s">
        <v>85</v>
      </c>
      <c r="AY657" s="17" t="s">
        <v>153</v>
      </c>
      <c r="BE657" s="163">
        <f>IF(N657="základná",J657,0)</f>
        <v>0</v>
      </c>
      <c r="BF657" s="163">
        <f>IF(N657="znížená",J657,0)</f>
        <v>0</v>
      </c>
      <c r="BG657" s="163">
        <f>IF(N657="zákl. prenesená",J657,0)</f>
        <v>0</v>
      </c>
      <c r="BH657" s="163">
        <f>IF(N657="zníž. prenesená",J657,0)</f>
        <v>0</v>
      </c>
      <c r="BI657" s="163">
        <f>IF(N657="nulová",J657,0)</f>
        <v>0</v>
      </c>
      <c r="BJ657" s="17" t="s">
        <v>85</v>
      </c>
      <c r="BK657" s="164">
        <f>ROUND(I657*H657,3)</f>
        <v>0</v>
      </c>
      <c r="BL657" s="17" t="s">
        <v>229</v>
      </c>
      <c r="BM657" s="162" t="s">
        <v>936</v>
      </c>
    </row>
    <row r="658" spans="2:65" s="13" customFormat="1" ht="11.25">
      <c r="B658" s="173"/>
      <c r="D658" s="166" t="s">
        <v>165</v>
      </c>
      <c r="E658" s="174" t="s">
        <v>1</v>
      </c>
      <c r="F658" s="175" t="s">
        <v>876</v>
      </c>
      <c r="H658" s="176">
        <v>48</v>
      </c>
      <c r="I658" s="177"/>
      <c r="L658" s="173"/>
      <c r="M658" s="178"/>
      <c r="N658" s="179"/>
      <c r="O658" s="179"/>
      <c r="P658" s="179"/>
      <c r="Q658" s="179"/>
      <c r="R658" s="179"/>
      <c r="S658" s="179"/>
      <c r="T658" s="180"/>
      <c r="AT658" s="174" t="s">
        <v>165</v>
      </c>
      <c r="AU658" s="174" t="s">
        <v>85</v>
      </c>
      <c r="AV658" s="13" t="s">
        <v>85</v>
      </c>
      <c r="AW658" s="13" t="s">
        <v>30</v>
      </c>
      <c r="AX658" s="13" t="s">
        <v>81</v>
      </c>
      <c r="AY658" s="174" t="s">
        <v>153</v>
      </c>
    </row>
    <row r="659" spans="2:65" s="1" customFormat="1" ht="16.5" customHeight="1">
      <c r="B659" s="151"/>
      <c r="C659" s="181" t="s">
        <v>937</v>
      </c>
      <c r="D659" s="181" t="s">
        <v>203</v>
      </c>
      <c r="E659" s="182" t="s">
        <v>506</v>
      </c>
      <c r="F659" s="183" t="s">
        <v>507</v>
      </c>
      <c r="G659" s="184" t="s">
        <v>158</v>
      </c>
      <c r="H659" s="185">
        <v>48.96</v>
      </c>
      <c r="I659" s="186"/>
      <c r="J659" s="185">
        <f>ROUND(I659*H659,3)</f>
        <v>0</v>
      </c>
      <c r="K659" s="183" t="s">
        <v>345</v>
      </c>
      <c r="L659" s="187"/>
      <c r="M659" s="188" t="s">
        <v>1</v>
      </c>
      <c r="N659" s="189" t="s">
        <v>42</v>
      </c>
      <c r="O659" s="55"/>
      <c r="P659" s="160">
        <f>O659*H659</f>
        <v>0</v>
      </c>
      <c r="Q659" s="160">
        <v>1.5E-3</v>
      </c>
      <c r="R659" s="160">
        <f>Q659*H659</f>
        <v>7.3440000000000005E-2</v>
      </c>
      <c r="S659" s="160">
        <v>0</v>
      </c>
      <c r="T659" s="161">
        <f>S659*H659</f>
        <v>0</v>
      </c>
      <c r="AR659" s="162" t="s">
        <v>338</v>
      </c>
      <c r="AT659" s="162" t="s">
        <v>203</v>
      </c>
      <c r="AU659" s="162" t="s">
        <v>85</v>
      </c>
      <c r="AY659" s="17" t="s">
        <v>153</v>
      </c>
      <c r="BE659" s="163">
        <f>IF(N659="základná",J659,0)</f>
        <v>0</v>
      </c>
      <c r="BF659" s="163">
        <f>IF(N659="znížená",J659,0)</f>
        <v>0</v>
      </c>
      <c r="BG659" s="163">
        <f>IF(N659="zákl. prenesená",J659,0)</f>
        <v>0</v>
      </c>
      <c r="BH659" s="163">
        <f>IF(N659="zníž. prenesená",J659,0)</f>
        <v>0</v>
      </c>
      <c r="BI659" s="163">
        <f>IF(N659="nulová",J659,0)</f>
        <v>0</v>
      </c>
      <c r="BJ659" s="17" t="s">
        <v>85</v>
      </c>
      <c r="BK659" s="164">
        <f>ROUND(I659*H659,3)</f>
        <v>0</v>
      </c>
      <c r="BL659" s="17" t="s">
        <v>229</v>
      </c>
      <c r="BM659" s="162" t="s">
        <v>938</v>
      </c>
    </row>
    <row r="660" spans="2:65" s="13" customFormat="1" ht="11.25">
      <c r="B660" s="173"/>
      <c r="D660" s="166" t="s">
        <v>165</v>
      </c>
      <c r="E660" s="174" t="s">
        <v>1</v>
      </c>
      <c r="F660" s="175" t="s">
        <v>939</v>
      </c>
      <c r="H660" s="176">
        <v>48.96</v>
      </c>
      <c r="I660" s="177"/>
      <c r="L660" s="173"/>
      <c r="M660" s="178"/>
      <c r="N660" s="179"/>
      <c r="O660" s="179"/>
      <c r="P660" s="179"/>
      <c r="Q660" s="179"/>
      <c r="R660" s="179"/>
      <c r="S660" s="179"/>
      <c r="T660" s="180"/>
      <c r="AT660" s="174" t="s">
        <v>165</v>
      </c>
      <c r="AU660" s="174" t="s">
        <v>85</v>
      </c>
      <c r="AV660" s="13" t="s">
        <v>85</v>
      </c>
      <c r="AW660" s="13" t="s">
        <v>30</v>
      </c>
      <c r="AX660" s="13" t="s">
        <v>81</v>
      </c>
      <c r="AY660" s="174" t="s">
        <v>153</v>
      </c>
    </row>
    <row r="661" spans="2:65" s="1" customFormat="1" ht="24" customHeight="1">
      <c r="B661" s="151"/>
      <c r="C661" s="152" t="s">
        <v>940</v>
      </c>
      <c r="D661" s="152" t="s">
        <v>155</v>
      </c>
      <c r="E661" s="153" t="s">
        <v>941</v>
      </c>
      <c r="F661" s="154" t="s">
        <v>942</v>
      </c>
      <c r="G661" s="155" t="s">
        <v>158</v>
      </c>
      <c r="H661" s="156">
        <v>2.8690000000000002</v>
      </c>
      <c r="I661" s="157"/>
      <c r="J661" s="156">
        <f>ROUND(I661*H661,3)</f>
        <v>0</v>
      </c>
      <c r="K661" s="154" t="s">
        <v>943</v>
      </c>
      <c r="L661" s="32"/>
      <c r="M661" s="158" t="s">
        <v>1</v>
      </c>
      <c r="N661" s="159" t="s">
        <v>42</v>
      </c>
      <c r="O661" s="55"/>
      <c r="P661" s="160">
        <f>O661*H661</f>
        <v>0</v>
      </c>
      <c r="Q661" s="160">
        <v>0</v>
      </c>
      <c r="R661" s="160">
        <f>Q661*H661</f>
        <v>0</v>
      </c>
      <c r="S661" s="160">
        <v>0</v>
      </c>
      <c r="T661" s="161">
        <f>S661*H661</f>
        <v>0</v>
      </c>
      <c r="AR661" s="162" t="s">
        <v>229</v>
      </c>
      <c r="AT661" s="162" t="s">
        <v>155</v>
      </c>
      <c r="AU661" s="162" t="s">
        <v>85</v>
      </c>
      <c r="AY661" s="17" t="s">
        <v>153</v>
      </c>
      <c r="BE661" s="163">
        <f>IF(N661="základná",J661,0)</f>
        <v>0</v>
      </c>
      <c r="BF661" s="163">
        <f>IF(N661="znížená",J661,0)</f>
        <v>0</v>
      </c>
      <c r="BG661" s="163">
        <f>IF(N661="zákl. prenesená",J661,0)</f>
        <v>0</v>
      </c>
      <c r="BH661" s="163">
        <f>IF(N661="zníž. prenesená",J661,0)</f>
        <v>0</v>
      </c>
      <c r="BI661" s="163">
        <f>IF(N661="nulová",J661,0)</f>
        <v>0</v>
      </c>
      <c r="BJ661" s="17" t="s">
        <v>85</v>
      </c>
      <c r="BK661" s="164">
        <f>ROUND(I661*H661,3)</f>
        <v>0</v>
      </c>
      <c r="BL661" s="17" t="s">
        <v>229</v>
      </c>
      <c r="BM661" s="162" t="s">
        <v>944</v>
      </c>
    </row>
    <row r="662" spans="2:65" s="13" customFormat="1" ht="11.25">
      <c r="B662" s="173"/>
      <c r="D662" s="166" t="s">
        <v>165</v>
      </c>
      <c r="E662" s="174" t="s">
        <v>1</v>
      </c>
      <c r="F662" s="175" t="s">
        <v>945</v>
      </c>
      <c r="H662" s="176">
        <v>1.8120000000000001</v>
      </c>
      <c r="I662" s="177"/>
      <c r="L662" s="173"/>
      <c r="M662" s="178"/>
      <c r="N662" s="179"/>
      <c r="O662" s="179"/>
      <c r="P662" s="179"/>
      <c r="Q662" s="179"/>
      <c r="R662" s="179"/>
      <c r="S662" s="179"/>
      <c r="T662" s="180"/>
      <c r="AT662" s="174" t="s">
        <v>165</v>
      </c>
      <c r="AU662" s="174" t="s">
        <v>85</v>
      </c>
      <c r="AV662" s="13" t="s">
        <v>85</v>
      </c>
      <c r="AW662" s="13" t="s">
        <v>30</v>
      </c>
      <c r="AX662" s="13" t="s">
        <v>76</v>
      </c>
      <c r="AY662" s="174" t="s">
        <v>153</v>
      </c>
    </row>
    <row r="663" spans="2:65" s="13" customFormat="1" ht="11.25">
      <c r="B663" s="173"/>
      <c r="D663" s="166" t="s">
        <v>165</v>
      </c>
      <c r="E663" s="174" t="s">
        <v>1</v>
      </c>
      <c r="F663" s="175" t="s">
        <v>946</v>
      </c>
      <c r="H663" s="176">
        <v>1.0569999999999999</v>
      </c>
      <c r="I663" s="177"/>
      <c r="L663" s="173"/>
      <c r="M663" s="178"/>
      <c r="N663" s="179"/>
      <c r="O663" s="179"/>
      <c r="P663" s="179"/>
      <c r="Q663" s="179"/>
      <c r="R663" s="179"/>
      <c r="S663" s="179"/>
      <c r="T663" s="180"/>
      <c r="AT663" s="174" t="s">
        <v>165</v>
      </c>
      <c r="AU663" s="174" t="s">
        <v>85</v>
      </c>
      <c r="AV663" s="13" t="s">
        <v>85</v>
      </c>
      <c r="AW663" s="13" t="s">
        <v>30</v>
      </c>
      <c r="AX663" s="13" t="s">
        <v>76</v>
      </c>
      <c r="AY663" s="174" t="s">
        <v>153</v>
      </c>
    </row>
    <row r="664" spans="2:65" s="14" customFormat="1" ht="11.25">
      <c r="B664" s="190"/>
      <c r="D664" s="166" t="s">
        <v>165</v>
      </c>
      <c r="E664" s="191" t="s">
        <v>1</v>
      </c>
      <c r="F664" s="192" t="s">
        <v>264</v>
      </c>
      <c r="H664" s="193">
        <v>2.8690000000000002</v>
      </c>
      <c r="I664" s="194"/>
      <c r="L664" s="190"/>
      <c r="M664" s="195"/>
      <c r="N664" s="196"/>
      <c r="O664" s="196"/>
      <c r="P664" s="196"/>
      <c r="Q664" s="196"/>
      <c r="R664" s="196"/>
      <c r="S664" s="196"/>
      <c r="T664" s="197"/>
      <c r="AT664" s="191" t="s">
        <v>165</v>
      </c>
      <c r="AU664" s="191" t="s">
        <v>85</v>
      </c>
      <c r="AV664" s="14" t="s">
        <v>91</v>
      </c>
      <c r="AW664" s="14" t="s">
        <v>30</v>
      </c>
      <c r="AX664" s="14" t="s">
        <v>81</v>
      </c>
      <c r="AY664" s="191" t="s">
        <v>153</v>
      </c>
    </row>
    <row r="665" spans="2:65" s="1" customFormat="1" ht="16.5" customHeight="1">
      <c r="B665" s="151"/>
      <c r="C665" s="181" t="s">
        <v>947</v>
      </c>
      <c r="D665" s="181" t="s">
        <v>203</v>
      </c>
      <c r="E665" s="182" t="s">
        <v>948</v>
      </c>
      <c r="F665" s="183" t="s">
        <v>949</v>
      </c>
      <c r="G665" s="184" t="s">
        <v>158</v>
      </c>
      <c r="H665" s="185">
        <v>2.9260000000000002</v>
      </c>
      <c r="I665" s="186"/>
      <c r="J665" s="185">
        <f>ROUND(I665*H665,3)</f>
        <v>0</v>
      </c>
      <c r="K665" s="183" t="s">
        <v>1</v>
      </c>
      <c r="L665" s="187"/>
      <c r="M665" s="188" t="s">
        <v>1</v>
      </c>
      <c r="N665" s="189" t="s">
        <v>42</v>
      </c>
      <c r="O665" s="55"/>
      <c r="P665" s="160">
        <f>O665*H665</f>
        <v>0</v>
      </c>
      <c r="Q665" s="160">
        <v>5.9999999999999995E-4</v>
      </c>
      <c r="R665" s="160">
        <f>Q665*H665</f>
        <v>1.7556E-3</v>
      </c>
      <c r="S665" s="160">
        <v>0</v>
      </c>
      <c r="T665" s="161">
        <f>S665*H665</f>
        <v>0</v>
      </c>
      <c r="AR665" s="162" t="s">
        <v>338</v>
      </c>
      <c r="AT665" s="162" t="s">
        <v>203</v>
      </c>
      <c r="AU665" s="162" t="s">
        <v>85</v>
      </c>
      <c r="AY665" s="17" t="s">
        <v>153</v>
      </c>
      <c r="BE665" s="163">
        <f>IF(N665="základná",J665,0)</f>
        <v>0</v>
      </c>
      <c r="BF665" s="163">
        <f>IF(N665="znížená",J665,0)</f>
        <v>0</v>
      </c>
      <c r="BG665" s="163">
        <f>IF(N665="zákl. prenesená",J665,0)</f>
        <v>0</v>
      </c>
      <c r="BH665" s="163">
        <f>IF(N665="zníž. prenesená",J665,0)</f>
        <v>0</v>
      </c>
      <c r="BI665" s="163">
        <f>IF(N665="nulová",J665,0)</f>
        <v>0</v>
      </c>
      <c r="BJ665" s="17" t="s">
        <v>85</v>
      </c>
      <c r="BK665" s="164">
        <f>ROUND(I665*H665,3)</f>
        <v>0</v>
      </c>
      <c r="BL665" s="17" t="s">
        <v>229</v>
      </c>
      <c r="BM665" s="162" t="s">
        <v>950</v>
      </c>
    </row>
    <row r="666" spans="2:65" s="13" customFormat="1" ht="11.25">
      <c r="B666" s="173"/>
      <c r="D666" s="166" t="s">
        <v>165</v>
      </c>
      <c r="E666" s="174" t="s">
        <v>1</v>
      </c>
      <c r="F666" s="175" t="s">
        <v>951</v>
      </c>
      <c r="H666" s="176">
        <v>2.9260000000000002</v>
      </c>
      <c r="I666" s="177"/>
      <c r="L666" s="173"/>
      <c r="M666" s="178"/>
      <c r="N666" s="179"/>
      <c r="O666" s="179"/>
      <c r="P666" s="179"/>
      <c r="Q666" s="179"/>
      <c r="R666" s="179"/>
      <c r="S666" s="179"/>
      <c r="T666" s="180"/>
      <c r="AT666" s="174" t="s">
        <v>165</v>
      </c>
      <c r="AU666" s="174" t="s">
        <v>85</v>
      </c>
      <c r="AV666" s="13" t="s">
        <v>85</v>
      </c>
      <c r="AW666" s="13" t="s">
        <v>30</v>
      </c>
      <c r="AX666" s="13" t="s">
        <v>81</v>
      </c>
      <c r="AY666" s="174" t="s">
        <v>153</v>
      </c>
    </row>
    <row r="667" spans="2:65" s="1" customFormat="1" ht="24" customHeight="1">
      <c r="B667" s="151"/>
      <c r="C667" s="152" t="s">
        <v>952</v>
      </c>
      <c r="D667" s="152" t="s">
        <v>155</v>
      </c>
      <c r="E667" s="153" t="s">
        <v>953</v>
      </c>
      <c r="F667" s="154" t="s">
        <v>954</v>
      </c>
      <c r="G667" s="155" t="s">
        <v>158</v>
      </c>
      <c r="H667" s="156">
        <v>2.86</v>
      </c>
      <c r="I667" s="157"/>
      <c r="J667" s="156">
        <f>ROUND(I667*H667,3)</f>
        <v>0</v>
      </c>
      <c r="K667" s="154" t="s">
        <v>1</v>
      </c>
      <c r="L667" s="32"/>
      <c r="M667" s="158" t="s">
        <v>1</v>
      </c>
      <c r="N667" s="159" t="s">
        <v>42</v>
      </c>
      <c r="O667" s="55"/>
      <c r="P667" s="160">
        <f>O667*H667</f>
        <v>0</v>
      </c>
      <c r="Q667" s="160">
        <v>0</v>
      </c>
      <c r="R667" s="160">
        <f>Q667*H667</f>
        <v>0</v>
      </c>
      <c r="S667" s="160">
        <v>0</v>
      </c>
      <c r="T667" s="161">
        <f>S667*H667</f>
        <v>0</v>
      </c>
      <c r="AR667" s="162" t="s">
        <v>229</v>
      </c>
      <c r="AT667" s="162" t="s">
        <v>155</v>
      </c>
      <c r="AU667" s="162" t="s">
        <v>85</v>
      </c>
      <c r="AY667" s="17" t="s">
        <v>153</v>
      </c>
      <c r="BE667" s="163">
        <f>IF(N667="základná",J667,0)</f>
        <v>0</v>
      </c>
      <c r="BF667" s="163">
        <f>IF(N667="znížená",J667,0)</f>
        <v>0</v>
      </c>
      <c r="BG667" s="163">
        <f>IF(N667="zákl. prenesená",J667,0)</f>
        <v>0</v>
      </c>
      <c r="BH667" s="163">
        <f>IF(N667="zníž. prenesená",J667,0)</f>
        <v>0</v>
      </c>
      <c r="BI667" s="163">
        <f>IF(N667="nulová",J667,0)</f>
        <v>0</v>
      </c>
      <c r="BJ667" s="17" t="s">
        <v>85</v>
      </c>
      <c r="BK667" s="164">
        <f>ROUND(I667*H667,3)</f>
        <v>0</v>
      </c>
      <c r="BL667" s="17" t="s">
        <v>229</v>
      </c>
      <c r="BM667" s="162" t="s">
        <v>955</v>
      </c>
    </row>
    <row r="668" spans="2:65" s="13" customFormat="1" ht="11.25">
      <c r="B668" s="173"/>
      <c r="D668" s="166" t="s">
        <v>165</v>
      </c>
      <c r="E668" s="174" t="s">
        <v>1</v>
      </c>
      <c r="F668" s="175" t="s">
        <v>956</v>
      </c>
      <c r="H668" s="176">
        <v>2.86</v>
      </c>
      <c r="I668" s="177"/>
      <c r="L668" s="173"/>
      <c r="M668" s="178"/>
      <c r="N668" s="179"/>
      <c r="O668" s="179"/>
      <c r="P668" s="179"/>
      <c r="Q668" s="179"/>
      <c r="R668" s="179"/>
      <c r="S668" s="179"/>
      <c r="T668" s="180"/>
      <c r="AT668" s="174" t="s">
        <v>165</v>
      </c>
      <c r="AU668" s="174" t="s">
        <v>85</v>
      </c>
      <c r="AV668" s="13" t="s">
        <v>85</v>
      </c>
      <c r="AW668" s="13" t="s">
        <v>30</v>
      </c>
      <c r="AX668" s="13" t="s">
        <v>81</v>
      </c>
      <c r="AY668" s="174" t="s">
        <v>153</v>
      </c>
    </row>
    <row r="669" spans="2:65" s="1" customFormat="1" ht="16.5" customHeight="1">
      <c r="B669" s="151"/>
      <c r="C669" s="181" t="s">
        <v>957</v>
      </c>
      <c r="D669" s="181" t="s">
        <v>203</v>
      </c>
      <c r="E669" s="182" t="s">
        <v>506</v>
      </c>
      <c r="F669" s="183" t="s">
        <v>507</v>
      </c>
      <c r="G669" s="184" t="s">
        <v>158</v>
      </c>
      <c r="H669" s="185">
        <v>3.0030000000000001</v>
      </c>
      <c r="I669" s="186"/>
      <c r="J669" s="185">
        <f>ROUND(I669*H669,3)</f>
        <v>0</v>
      </c>
      <c r="K669" s="183" t="s">
        <v>345</v>
      </c>
      <c r="L669" s="187"/>
      <c r="M669" s="188" t="s">
        <v>1</v>
      </c>
      <c r="N669" s="189" t="s">
        <v>42</v>
      </c>
      <c r="O669" s="55"/>
      <c r="P669" s="160">
        <f>O669*H669</f>
        <v>0</v>
      </c>
      <c r="Q669" s="160">
        <v>1.5E-3</v>
      </c>
      <c r="R669" s="160">
        <f>Q669*H669</f>
        <v>4.5045000000000007E-3</v>
      </c>
      <c r="S669" s="160">
        <v>0</v>
      </c>
      <c r="T669" s="161">
        <f>S669*H669</f>
        <v>0</v>
      </c>
      <c r="AR669" s="162" t="s">
        <v>338</v>
      </c>
      <c r="AT669" s="162" t="s">
        <v>203</v>
      </c>
      <c r="AU669" s="162" t="s">
        <v>85</v>
      </c>
      <c r="AY669" s="17" t="s">
        <v>153</v>
      </c>
      <c r="BE669" s="163">
        <f>IF(N669="základná",J669,0)</f>
        <v>0</v>
      </c>
      <c r="BF669" s="163">
        <f>IF(N669="znížená",J669,0)</f>
        <v>0</v>
      </c>
      <c r="BG669" s="163">
        <f>IF(N669="zákl. prenesená",J669,0)</f>
        <v>0</v>
      </c>
      <c r="BH669" s="163">
        <f>IF(N669="zníž. prenesená",J669,0)</f>
        <v>0</v>
      </c>
      <c r="BI669" s="163">
        <f>IF(N669="nulová",J669,0)</f>
        <v>0</v>
      </c>
      <c r="BJ669" s="17" t="s">
        <v>85</v>
      </c>
      <c r="BK669" s="164">
        <f>ROUND(I669*H669,3)</f>
        <v>0</v>
      </c>
      <c r="BL669" s="17" t="s">
        <v>229</v>
      </c>
      <c r="BM669" s="162" t="s">
        <v>958</v>
      </c>
    </row>
    <row r="670" spans="2:65" s="13" customFormat="1" ht="11.25">
      <c r="B670" s="173"/>
      <c r="D670" s="166" t="s">
        <v>165</v>
      </c>
      <c r="E670" s="174" t="s">
        <v>1</v>
      </c>
      <c r="F670" s="175" t="s">
        <v>959</v>
      </c>
      <c r="H670" s="176">
        <v>3.0030000000000001</v>
      </c>
      <c r="I670" s="177"/>
      <c r="L670" s="173"/>
      <c r="M670" s="178"/>
      <c r="N670" s="179"/>
      <c r="O670" s="179"/>
      <c r="P670" s="179"/>
      <c r="Q670" s="179"/>
      <c r="R670" s="179"/>
      <c r="S670" s="179"/>
      <c r="T670" s="180"/>
      <c r="AT670" s="174" t="s">
        <v>165</v>
      </c>
      <c r="AU670" s="174" t="s">
        <v>85</v>
      </c>
      <c r="AV670" s="13" t="s">
        <v>85</v>
      </c>
      <c r="AW670" s="13" t="s">
        <v>30</v>
      </c>
      <c r="AX670" s="13" t="s">
        <v>81</v>
      </c>
      <c r="AY670" s="174" t="s">
        <v>153</v>
      </c>
    </row>
    <row r="671" spans="2:65" s="1" customFormat="1" ht="24" customHeight="1">
      <c r="B671" s="151"/>
      <c r="C671" s="152" t="s">
        <v>960</v>
      </c>
      <c r="D671" s="152" t="s">
        <v>155</v>
      </c>
      <c r="E671" s="153" t="s">
        <v>961</v>
      </c>
      <c r="F671" s="154" t="s">
        <v>962</v>
      </c>
      <c r="G671" s="155" t="s">
        <v>158</v>
      </c>
      <c r="H671" s="156">
        <v>169.26499999999999</v>
      </c>
      <c r="I671" s="157"/>
      <c r="J671" s="156">
        <f>ROUND(I671*H671,3)</f>
        <v>0</v>
      </c>
      <c r="K671" s="154" t="s">
        <v>163</v>
      </c>
      <c r="L671" s="32"/>
      <c r="M671" s="158" t="s">
        <v>1</v>
      </c>
      <c r="N671" s="159" t="s">
        <v>42</v>
      </c>
      <c r="O671" s="55"/>
      <c r="P671" s="160">
        <f>O671*H671</f>
        <v>0</v>
      </c>
      <c r="Q671" s="160">
        <v>0</v>
      </c>
      <c r="R671" s="160">
        <f>Q671*H671</f>
        <v>0</v>
      </c>
      <c r="S671" s="160">
        <v>0</v>
      </c>
      <c r="T671" s="161">
        <f>S671*H671</f>
        <v>0</v>
      </c>
      <c r="AR671" s="162" t="s">
        <v>229</v>
      </c>
      <c r="AT671" s="162" t="s">
        <v>155</v>
      </c>
      <c r="AU671" s="162" t="s">
        <v>85</v>
      </c>
      <c r="AY671" s="17" t="s">
        <v>153</v>
      </c>
      <c r="BE671" s="163">
        <f>IF(N671="základná",J671,0)</f>
        <v>0</v>
      </c>
      <c r="BF671" s="163">
        <f>IF(N671="znížená",J671,0)</f>
        <v>0</v>
      </c>
      <c r="BG671" s="163">
        <f>IF(N671="zákl. prenesená",J671,0)</f>
        <v>0</v>
      </c>
      <c r="BH671" s="163">
        <f>IF(N671="zníž. prenesená",J671,0)</f>
        <v>0</v>
      </c>
      <c r="BI671" s="163">
        <f>IF(N671="nulová",J671,0)</f>
        <v>0</v>
      </c>
      <c r="BJ671" s="17" t="s">
        <v>85</v>
      </c>
      <c r="BK671" s="164">
        <f>ROUND(I671*H671,3)</f>
        <v>0</v>
      </c>
      <c r="BL671" s="17" t="s">
        <v>229</v>
      </c>
      <c r="BM671" s="162" t="s">
        <v>963</v>
      </c>
    </row>
    <row r="672" spans="2:65" s="12" customFormat="1" ht="11.25">
      <c r="B672" s="165"/>
      <c r="D672" s="166" t="s">
        <v>165</v>
      </c>
      <c r="E672" s="167" t="s">
        <v>1</v>
      </c>
      <c r="F672" s="168" t="s">
        <v>874</v>
      </c>
      <c r="H672" s="167" t="s">
        <v>1</v>
      </c>
      <c r="I672" s="169"/>
      <c r="L672" s="165"/>
      <c r="M672" s="170"/>
      <c r="N672" s="171"/>
      <c r="O672" s="171"/>
      <c r="P672" s="171"/>
      <c r="Q672" s="171"/>
      <c r="R672" s="171"/>
      <c r="S672" s="171"/>
      <c r="T672" s="172"/>
      <c r="AT672" s="167" t="s">
        <v>165</v>
      </c>
      <c r="AU672" s="167" t="s">
        <v>85</v>
      </c>
      <c r="AV672" s="12" t="s">
        <v>81</v>
      </c>
      <c r="AW672" s="12" t="s">
        <v>30</v>
      </c>
      <c r="AX672" s="12" t="s">
        <v>76</v>
      </c>
      <c r="AY672" s="167" t="s">
        <v>153</v>
      </c>
    </row>
    <row r="673" spans="2:65" s="13" customFormat="1" ht="11.25">
      <c r="B673" s="173"/>
      <c r="D673" s="166" t="s">
        <v>165</v>
      </c>
      <c r="E673" s="174" t="s">
        <v>1</v>
      </c>
      <c r="F673" s="175" t="s">
        <v>875</v>
      </c>
      <c r="H673" s="176">
        <v>169.26499999999999</v>
      </c>
      <c r="I673" s="177"/>
      <c r="L673" s="173"/>
      <c r="M673" s="178"/>
      <c r="N673" s="179"/>
      <c r="O673" s="179"/>
      <c r="P673" s="179"/>
      <c r="Q673" s="179"/>
      <c r="R673" s="179"/>
      <c r="S673" s="179"/>
      <c r="T673" s="180"/>
      <c r="AT673" s="174" t="s">
        <v>165</v>
      </c>
      <c r="AU673" s="174" t="s">
        <v>85</v>
      </c>
      <c r="AV673" s="13" t="s">
        <v>85</v>
      </c>
      <c r="AW673" s="13" t="s">
        <v>30</v>
      </c>
      <c r="AX673" s="13" t="s">
        <v>81</v>
      </c>
      <c r="AY673" s="174" t="s">
        <v>153</v>
      </c>
    </row>
    <row r="674" spans="2:65" s="1" customFormat="1" ht="16.5" customHeight="1">
      <c r="B674" s="151"/>
      <c r="C674" s="181" t="s">
        <v>964</v>
      </c>
      <c r="D674" s="181" t="s">
        <v>203</v>
      </c>
      <c r="E674" s="182" t="s">
        <v>965</v>
      </c>
      <c r="F674" s="183" t="s">
        <v>966</v>
      </c>
      <c r="G674" s="184" t="s">
        <v>158</v>
      </c>
      <c r="H674" s="185">
        <v>345.30099999999999</v>
      </c>
      <c r="I674" s="186"/>
      <c r="J674" s="185">
        <f>ROUND(I674*H674,3)</f>
        <v>0</v>
      </c>
      <c r="K674" s="183" t="s">
        <v>1</v>
      </c>
      <c r="L674" s="187"/>
      <c r="M674" s="188" t="s">
        <v>1</v>
      </c>
      <c r="N674" s="189" t="s">
        <v>42</v>
      </c>
      <c r="O674" s="55"/>
      <c r="P674" s="160">
        <f>O674*H674</f>
        <v>0</v>
      </c>
      <c r="Q674" s="160">
        <v>3.0000000000000001E-3</v>
      </c>
      <c r="R674" s="160">
        <f>Q674*H674</f>
        <v>1.035903</v>
      </c>
      <c r="S674" s="160">
        <v>0</v>
      </c>
      <c r="T674" s="161">
        <f>S674*H674</f>
        <v>0</v>
      </c>
      <c r="AR674" s="162" t="s">
        <v>338</v>
      </c>
      <c r="AT674" s="162" t="s">
        <v>203</v>
      </c>
      <c r="AU674" s="162" t="s">
        <v>85</v>
      </c>
      <c r="AY674" s="17" t="s">
        <v>153</v>
      </c>
      <c r="BE674" s="163">
        <f>IF(N674="základná",J674,0)</f>
        <v>0</v>
      </c>
      <c r="BF674" s="163">
        <f>IF(N674="znížená",J674,0)</f>
        <v>0</v>
      </c>
      <c r="BG674" s="163">
        <f>IF(N674="zákl. prenesená",J674,0)</f>
        <v>0</v>
      </c>
      <c r="BH674" s="163">
        <f>IF(N674="zníž. prenesená",J674,0)</f>
        <v>0</v>
      </c>
      <c r="BI674" s="163">
        <f>IF(N674="nulová",J674,0)</f>
        <v>0</v>
      </c>
      <c r="BJ674" s="17" t="s">
        <v>85</v>
      </c>
      <c r="BK674" s="164">
        <f>ROUND(I674*H674,3)</f>
        <v>0</v>
      </c>
      <c r="BL674" s="17" t="s">
        <v>229</v>
      </c>
      <c r="BM674" s="162" t="s">
        <v>967</v>
      </c>
    </row>
    <row r="675" spans="2:65" s="13" customFormat="1" ht="11.25">
      <c r="B675" s="173"/>
      <c r="D675" s="166" t="s">
        <v>165</v>
      </c>
      <c r="E675" s="174" t="s">
        <v>1</v>
      </c>
      <c r="F675" s="175" t="s">
        <v>968</v>
      </c>
      <c r="H675" s="176">
        <v>345.30099999999999</v>
      </c>
      <c r="I675" s="177"/>
      <c r="L675" s="173"/>
      <c r="M675" s="178"/>
      <c r="N675" s="179"/>
      <c r="O675" s="179"/>
      <c r="P675" s="179"/>
      <c r="Q675" s="179"/>
      <c r="R675" s="179"/>
      <c r="S675" s="179"/>
      <c r="T675" s="180"/>
      <c r="AT675" s="174" t="s">
        <v>165</v>
      </c>
      <c r="AU675" s="174" t="s">
        <v>85</v>
      </c>
      <c r="AV675" s="13" t="s">
        <v>85</v>
      </c>
      <c r="AW675" s="13" t="s">
        <v>30</v>
      </c>
      <c r="AX675" s="13" t="s">
        <v>81</v>
      </c>
      <c r="AY675" s="174" t="s">
        <v>153</v>
      </c>
    </row>
    <row r="676" spans="2:65" s="1" customFormat="1" ht="24" customHeight="1">
      <c r="B676" s="151"/>
      <c r="C676" s="152" t="s">
        <v>969</v>
      </c>
      <c r="D676" s="152" t="s">
        <v>155</v>
      </c>
      <c r="E676" s="153" t="s">
        <v>970</v>
      </c>
      <c r="F676" s="154" t="s">
        <v>971</v>
      </c>
      <c r="G676" s="155" t="s">
        <v>158</v>
      </c>
      <c r="H676" s="156">
        <v>169.26499999999999</v>
      </c>
      <c r="I676" s="157"/>
      <c r="J676" s="156">
        <f>ROUND(I676*H676,3)</f>
        <v>0</v>
      </c>
      <c r="K676" s="154" t="s">
        <v>943</v>
      </c>
      <c r="L676" s="32"/>
      <c r="M676" s="158" t="s">
        <v>1</v>
      </c>
      <c r="N676" s="159" t="s">
        <v>42</v>
      </c>
      <c r="O676" s="55"/>
      <c r="P676" s="160">
        <f>O676*H676</f>
        <v>0</v>
      </c>
      <c r="Q676" s="160">
        <v>1.15E-3</v>
      </c>
      <c r="R676" s="160">
        <f>Q676*H676</f>
        <v>0.19465474999999999</v>
      </c>
      <c r="S676" s="160">
        <v>0</v>
      </c>
      <c r="T676" s="161">
        <f>S676*H676</f>
        <v>0</v>
      </c>
      <c r="AR676" s="162" t="s">
        <v>229</v>
      </c>
      <c r="AT676" s="162" t="s">
        <v>155</v>
      </c>
      <c r="AU676" s="162" t="s">
        <v>85</v>
      </c>
      <c r="AY676" s="17" t="s">
        <v>153</v>
      </c>
      <c r="BE676" s="163">
        <f>IF(N676="základná",J676,0)</f>
        <v>0</v>
      </c>
      <c r="BF676" s="163">
        <f>IF(N676="znížená",J676,0)</f>
        <v>0</v>
      </c>
      <c r="BG676" s="163">
        <f>IF(N676="zákl. prenesená",J676,0)</f>
        <v>0</v>
      </c>
      <c r="BH676" s="163">
        <f>IF(N676="zníž. prenesená",J676,0)</f>
        <v>0</v>
      </c>
      <c r="BI676" s="163">
        <f>IF(N676="nulová",J676,0)</f>
        <v>0</v>
      </c>
      <c r="BJ676" s="17" t="s">
        <v>85</v>
      </c>
      <c r="BK676" s="164">
        <f>ROUND(I676*H676,3)</f>
        <v>0</v>
      </c>
      <c r="BL676" s="17" t="s">
        <v>229</v>
      </c>
      <c r="BM676" s="162" t="s">
        <v>972</v>
      </c>
    </row>
    <row r="677" spans="2:65" s="12" customFormat="1" ht="11.25">
      <c r="B677" s="165"/>
      <c r="D677" s="166" t="s">
        <v>165</v>
      </c>
      <c r="E677" s="167" t="s">
        <v>1</v>
      </c>
      <c r="F677" s="168" t="s">
        <v>874</v>
      </c>
      <c r="H677" s="167" t="s">
        <v>1</v>
      </c>
      <c r="I677" s="169"/>
      <c r="L677" s="165"/>
      <c r="M677" s="170"/>
      <c r="N677" s="171"/>
      <c r="O677" s="171"/>
      <c r="P677" s="171"/>
      <c r="Q677" s="171"/>
      <c r="R677" s="171"/>
      <c r="S677" s="171"/>
      <c r="T677" s="172"/>
      <c r="AT677" s="167" t="s">
        <v>165</v>
      </c>
      <c r="AU677" s="167" t="s">
        <v>85</v>
      </c>
      <c r="AV677" s="12" t="s">
        <v>81</v>
      </c>
      <c r="AW677" s="12" t="s">
        <v>30</v>
      </c>
      <c r="AX677" s="12" t="s">
        <v>76</v>
      </c>
      <c r="AY677" s="167" t="s">
        <v>153</v>
      </c>
    </row>
    <row r="678" spans="2:65" s="13" customFormat="1" ht="11.25">
      <c r="B678" s="173"/>
      <c r="D678" s="166" t="s">
        <v>165</v>
      </c>
      <c r="E678" s="174" t="s">
        <v>1</v>
      </c>
      <c r="F678" s="175" t="s">
        <v>875</v>
      </c>
      <c r="H678" s="176">
        <v>169.26499999999999</v>
      </c>
      <c r="I678" s="177"/>
      <c r="L678" s="173"/>
      <c r="M678" s="178"/>
      <c r="N678" s="179"/>
      <c r="O678" s="179"/>
      <c r="P678" s="179"/>
      <c r="Q678" s="179"/>
      <c r="R678" s="179"/>
      <c r="S678" s="179"/>
      <c r="T678" s="180"/>
      <c r="AT678" s="174" t="s">
        <v>165</v>
      </c>
      <c r="AU678" s="174" t="s">
        <v>85</v>
      </c>
      <c r="AV678" s="13" t="s">
        <v>85</v>
      </c>
      <c r="AW678" s="13" t="s">
        <v>30</v>
      </c>
      <c r="AX678" s="13" t="s">
        <v>81</v>
      </c>
      <c r="AY678" s="174" t="s">
        <v>153</v>
      </c>
    </row>
    <row r="679" spans="2:65" s="1" customFormat="1" ht="16.5" customHeight="1">
      <c r="B679" s="151"/>
      <c r="C679" s="181" t="s">
        <v>973</v>
      </c>
      <c r="D679" s="181" t="s">
        <v>203</v>
      </c>
      <c r="E679" s="182" t="s">
        <v>974</v>
      </c>
      <c r="F679" s="183" t="s">
        <v>975</v>
      </c>
      <c r="G679" s="184" t="s">
        <v>158</v>
      </c>
      <c r="H679" s="185">
        <v>172.65</v>
      </c>
      <c r="I679" s="186"/>
      <c r="J679" s="185">
        <f>ROUND(I679*H679,3)</f>
        <v>0</v>
      </c>
      <c r="K679" s="183" t="s">
        <v>943</v>
      </c>
      <c r="L679" s="187"/>
      <c r="M679" s="188" t="s">
        <v>1</v>
      </c>
      <c r="N679" s="189" t="s">
        <v>42</v>
      </c>
      <c r="O679" s="55"/>
      <c r="P679" s="160">
        <f>O679*H679</f>
        <v>0</v>
      </c>
      <c r="Q679" s="160">
        <v>3.8999999999999998E-3</v>
      </c>
      <c r="R679" s="160">
        <f>Q679*H679</f>
        <v>0.67333500000000002</v>
      </c>
      <c r="S679" s="160">
        <v>0</v>
      </c>
      <c r="T679" s="161">
        <f>S679*H679</f>
        <v>0</v>
      </c>
      <c r="AR679" s="162" t="s">
        <v>338</v>
      </c>
      <c r="AT679" s="162" t="s">
        <v>203</v>
      </c>
      <c r="AU679" s="162" t="s">
        <v>85</v>
      </c>
      <c r="AY679" s="17" t="s">
        <v>153</v>
      </c>
      <c r="BE679" s="163">
        <f>IF(N679="základná",J679,0)</f>
        <v>0</v>
      </c>
      <c r="BF679" s="163">
        <f>IF(N679="znížená",J679,0)</f>
        <v>0</v>
      </c>
      <c r="BG679" s="163">
        <f>IF(N679="zákl. prenesená",J679,0)</f>
        <v>0</v>
      </c>
      <c r="BH679" s="163">
        <f>IF(N679="zníž. prenesená",J679,0)</f>
        <v>0</v>
      </c>
      <c r="BI679" s="163">
        <f>IF(N679="nulová",J679,0)</f>
        <v>0</v>
      </c>
      <c r="BJ679" s="17" t="s">
        <v>85</v>
      </c>
      <c r="BK679" s="164">
        <f>ROUND(I679*H679,3)</f>
        <v>0</v>
      </c>
      <c r="BL679" s="17" t="s">
        <v>229</v>
      </c>
      <c r="BM679" s="162" t="s">
        <v>976</v>
      </c>
    </row>
    <row r="680" spans="2:65" s="13" customFormat="1" ht="11.25">
      <c r="B680" s="173"/>
      <c r="D680" s="166" t="s">
        <v>165</v>
      </c>
      <c r="E680" s="174" t="s">
        <v>1</v>
      </c>
      <c r="F680" s="175" t="s">
        <v>977</v>
      </c>
      <c r="H680" s="176">
        <v>172.65</v>
      </c>
      <c r="I680" s="177"/>
      <c r="L680" s="173"/>
      <c r="M680" s="178"/>
      <c r="N680" s="179"/>
      <c r="O680" s="179"/>
      <c r="P680" s="179"/>
      <c r="Q680" s="179"/>
      <c r="R680" s="179"/>
      <c r="S680" s="179"/>
      <c r="T680" s="180"/>
      <c r="AT680" s="174" t="s">
        <v>165</v>
      </c>
      <c r="AU680" s="174" t="s">
        <v>85</v>
      </c>
      <c r="AV680" s="13" t="s">
        <v>85</v>
      </c>
      <c r="AW680" s="13" t="s">
        <v>30</v>
      </c>
      <c r="AX680" s="13" t="s">
        <v>81</v>
      </c>
      <c r="AY680" s="174" t="s">
        <v>153</v>
      </c>
    </row>
    <row r="681" spans="2:65" s="1" customFormat="1" ht="24" customHeight="1">
      <c r="B681" s="151"/>
      <c r="C681" s="152" t="s">
        <v>978</v>
      </c>
      <c r="D681" s="152" t="s">
        <v>155</v>
      </c>
      <c r="E681" s="153" t="s">
        <v>979</v>
      </c>
      <c r="F681" s="154" t="s">
        <v>980</v>
      </c>
      <c r="G681" s="155" t="s">
        <v>158</v>
      </c>
      <c r="H681" s="156">
        <v>169.26499999999999</v>
      </c>
      <c r="I681" s="157"/>
      <c r="J681" s="156">
        <f>ROUND(I681*H681,3)</f>
        <v>0</v>
      </c>
      <c r="K681" s="154" t="s">
        <v>1</v>
      </c>
      <c r="L681" s="32"/>
      <c r="M681" s="158" t="s">
        <v>1</v>
      </c>
      <c r="N681" s="159" t="s">
        <v>42</v>
      </c>
      <c r="O681" s="55"/>
      <c r="P681" s="160">
        <f>O681*H681</f>
        <v>0</v>
      </c>
      <c r="Q681" s="160">
        <v>0</v>
      </c>
      <c r="R681" s="160">
        <f>Q681*H681</f>
        <v>0</v>
      </c>
      <c r="S681" s="160">
        <v>0</v>
      </c>
      <c r="T681" s="161">
        <f>S681*H681</f>
        <v>0</v>
      </c>
      <c r="AR681" s="162" t="s">
        <v>229</v>
      </c>
      <c r="AT681" s="162" t="s">
        <v>155</v>
      </c>
      <c r="AU681" s="162" t="s">
        <v>85</v>
      </c>
      <c r="AY681" s="17" t="s">
        <v>153</v>
      </c>
      <c r="BE681" s="163">
        <f>IF(N681="základná",J681,0)</f>
        <v>0</v>
      </c>
      <c r="BF681" s="163">
        <f>IF(N681="znížená",J681,0)</f>
        <v>0</v>
      </c>
      <c r="BG681" s="163">
        <f>IF(N681="zákl. prenesená",J681,0)</f>
        <v>0</v>
      </c>
      <c r="BH681" s="163">
        <f>IF(N681="zníž. prenesená",J681,0)</f>
        <v>0</v>
      </c>
      <c r="BI681" s="163">
        <f>IF(N681="nulová",J681,0)</f>
        <v>0</v>
      </c>
      <c r="BJ681" s="17" t="s">
        <v>85</v>
      </c>
      <c r="BK681" s="164">
        <f>ROUND(I681*H681,3)</f>
        <v>0</v>
      </c>
      <c r="BL681" s="17" t="s">
        <v>229</v>
      </c>
      <c r="BM681" s="162" t="s">
        <v>981</v>
      </c>
    </row>
    <row r="682" spans="2:65" s="12" customFormat="1" ht="11.25">
      <c r="B682" s="165"/>
      <c r="D682" s="166" t="s">
        <v>165</v>
      </c>
      <c r="E682" s="167" t="s">
        <v>1</v>
      </c>
      <c r="F682" s="168" t="s">
        <v>874</v>
      </c>
      <c r="H682" s="167" t="s">
        <v>1</v>
      </c>
      <c r="I682" s="169"/>
      <c r="L682" s="165"/>
      <c r="M682" s="170"/>
      <c r="N682" s="171"/>
      <c r="O682" s="171"/>
      <c r="P682" s="171"/>
      <c r="Q682" s="171"/>
      <c r="R682" s="171"/>
      <c r="S682" s="171"/>
      <c r="T682" s="172"/>
      <c r="AT682" s="167" t="s">
        <v>165</v>
      </c>
      <c r="AU682" s="167" t="s">
        <v>85</v>
      </c>
      <c r="AV682" s="12" t="s">
        <v>81</v>
      </c>
      <c r="AW682" s="12" t="s">
        <v>30</v>
      </c>
      <c r="AX682" s="12" t="s">
        <v>76</v>
      </c>
      <c r="AY682" s="167" t="s">
        <v>153</v>
      </c>
    </row>
    <row r="683" spans="2:65" s="13" customFormat="1" ht="11.25">
      <c r="B683" s="173"/>
      <c r="D683" s="166" t="s">
        <v>165</v>
      </c>
      <c r="E683" s="174" t="s">
        <v>1</v>
      </c>
      <c r="F683" s="175" t="s">
        <v>875</v>
      </c>
      <c r="H683" s="176">
        <v>169.26499999999999</v>
      </c>
      <c r="I683" s="177"/>
      <c r="L683" s="173"/>
      <c r="M683" s="178"/>
      <c r="N683" s="179"/>
      <c r="O683" s="179"/>
      <c r="P683" s="179"/>
      <c r="Q683" s="179"/>
      <c r="R683" s="179"/>
      <c r="S683" s="179"/>
      <c r="T683" s="180"/>
      <c r="AT683" s="174" t="s">
        <v>165</v>
      </c>
      <c r="AU683" s="174" t="s">
        <v>85</v>
      </c>
      <c r="AV683" s="13" t="s">
        <v>85</v>
      </c>
      <c r="AW683" s="13" t="s">
        <v>30</v>
      </c>
      <c r="AX683" s="13" t="s">
        <v>81</v>
      </c>
      <c r="AY683" s="174" t="s">
        <v>153</v>
      </c>
    </row>
    <row r="684" spans="2:65" s="1" customFormat="1" ht="16.5" customHeight="1">
      <c r="B684" s="151"/>
      <c r="C684" s="181" t="s">
        <v>982</v>
      </c>
      <c r="D684" s="181" t="s">
        <v>203</v>
      </c>
      <c r="E684" s="182" t="s">
        <v>983</v>
      </c>
      <c r="F684" s="183" t="s">
        <v>984</v>
      </c>
      <c r="G684" s="184" t="s">
        <v>162</v>
      </c>
      <c r="H684" s="185">
        <v>13.208</v>
      </c>
      <c r="I684" s="186"/>
      <c r="J684" s="185">
        <f>ROUND(I684*H684,3)</f>
        <v>0</v>
      </c>
      <c r="K684" s="183" t="s">
        <v>614</v>
      </c>
      <c r="L684" s="187"/>
      <c r="M684" s="188" t="s">
        <v>1</v>
      </c>
      <c r="N684" s="189" t="s">
        <v>42</v>
      </c>
      <c r="O684" s="55"/>
      <c r="P684" s="160">
        <f>O684*H684</f>
        <v>0</v>
      </c>
      <c r="Q684" s="160">
        <v>1.95E-2</v>
      </c>
      <c r="R684" s="160">
        <f>Q684*H684</f>
        <v>0.25755600000000001</v>
      </c>
      <c r="S684" s="160">
        <v>0</v>
      </c>
      <c r="T684" s="161">
        <f>S684*H684</f>
        <v>0</v>
      </c>
      <c r="AR684" s="162" t="s">
        <v>338</v>
      </c>
      <c r="AT684" s="162" t="s">
        <v>203</v>
      </c>
      <c r="AU684" s="162" t="s">
        <v>85</v>
      </c>
      <c r="AY684" s="17" t="s">
        <v>153</v>
      </c>
      <c r="BE684" s="163">
        <f>IF(N684="základná",J684,0)</f>
        <v>0</v>
      </c>
      <c r="BF684" s="163">
        <f>IF(N684="znížená",J684,0)</f>
        <v>0</v>
      </c>
      <c r="BG684" s="163">
        <f>IF(N684="zákl. prenesená",J684,0)</f>
        <v>0</v>
      </c>
      <c r="BH684" s="163">
        <f>IF(N684="zníž. prenesená",J684,0)</f>
        <v>0</v>
      </c>
      <c r="BI684" s="163">
        <f>IF(N684="nulová",J684,0)</f>
        <v>0</v>
      </c>
      <c r="BJ684" s="17" t="s">
        <v>85</v>
      </c>
      <c r="BK684" s="164">
        <f>ROUND(I684*H684,3)</f>
        <v>0</v>
      </c>
      <c r="BL684" s="17" t="s">
        <v>229</v>
      </c>
      <c r="BM684" s="162" t="s">
        <v>985</v>
      </c>
    </row>
    <row r="685" spans="2:65" s="13" customFormat="1" ht="11.25">
      <c r="B685" s="173"/>
      <c r="D685" s="166" t="s">
        <v>165</v>
      </c>
      <c r="E685" s="174" t="s">
        <v>1</v>
      </c>
      <c r="F685" s="175" t="s">
        <v>986</v>
      </c>
      <c r="H685" s="176">
        <v>13.208</v>
      </c>
      <c r="I685" s="177"/>
      <c r="L685" s="173"/>
      <c r="M685" s="178"/>
      <c r="N685" s="179"/>
      <c r="O685" s="179"/>
      <c r="P685" s="179"/>
      <c r="Q685" s="179"/>
      <c r="R685" s="179"/>
      <c r="S685" s="179"/>
      <c r="T685" s="180"/>
      <c r="AT685" s="174" t="s">
        <v>165</v>
      </c>
      <c r="AU685" s="174" t="s">
        <v>85</v>
      </c>
      <c r="AV685" s="13" t="s">
        <v>85</v>
      </c>
      <c r="AW685" s="13" t="s">
        <v>30</v>
      </c>
      <c r="AX685" s="13" t="s">
        <v>81</v>
      </c>
      <c r="AY685" s="174" t="s">
        <v>153</v>
      </c>
    </row>
    <row r="686" spans="2:65" s="1" customFormat="1" ht="24" customHeight="1">
      <c r="B686" s="151"/>
      <c r="C686" s="152" t="s">
        <v>987</v>
      </c>
      <c r="D686" s="152" t="s">
        <v>155</v>
      </c>
      <c r="E686" s="153" t="s">
        <v>988</v>
      </c>
      <c r="F686" s="154" t="s">
        <v>989</v>
      </c>
      <c r="G686" s="155" t="s">
        <v>866</v>
      </c>
      <c r="H686" s="157"/>
      <c r="I686" s="157"/>
      <c r="J686" s="156">
        <f>ROUND(I686*H686,3)</f>
        <v>0</v>
      </c>
      <c r="K686" s="154" t="s">
        <v>163</v>
      </c>
      <c r="L686" s="32"/>
      <c r="M686" s="158" t="s">
        <v>1</v>
      </c>
      <c r="N686" s="159" t="s">
        <v>42</v>
      </c>
      <c r="O686" s="55"/>
      <c r="P686" s="160">
        <f>O686*H686</f>
        <v>0</v>
      </c>
      <c r="Q686" s="160">
        <v>0</v>
      </c>
      <c r="R686" s="160">
        <f>Q686*H686</f>
        <v>0</v>
      </c>
      <c r="S686" s="160">
        <v>0</v>
      </c>
      <c r="T686" s="161">
        <f>S686*H686</f>
        <v>0</v>
      </c>
      <c r="AR686" s="162" t="s">
        <v>229</v>
      </c>
      <c r="AT686" s="162" t="s">
        <v>155</v>
      </c>
      <c r="AU686" s="162" t="s">
        <v>85</v>
      </c>
      <c r="AY686" s="17" t="s">
        <v>153</v>
      </c>
      <c r="BE686" s="163">
        <f>IF(N686="základná",J686,0)</f>
        <v>0</v>
      </c>
      <c r="BF686" s="163">
        <f>IF(N686="znížená",J686,0)</f>
        <v>0</v>
      </c>
      <c r="BG686" s="163">
        <f>IF(N686="zákl. prenesená",J686,0)</f>
        <v>0</v>
      </c>
      <c r="BH686" s="163">
        <f>IF(N686="zníž. prenesená",J686,0)</f>
        <v>0</v>
      </c>
      <c r="BI686" s="163">
        <f>IF(N686="nulová",J686,0)</f>
        <v>0</v>
      </c>
      <c r="BJ686" s="17" t="s">
        <v>85</v>
      </c>
      <c r="BK686" s="164">
        <f>ROUND(I686*H686,3)</f>
        <v>0</v>
      </c>
      <c r="BL686" s="17" t="s">
        <v>229</v>
      </c>
      <c r="BM686" s="162" t="s">
        <v>990</v>
      </c>
    </row>
    <row r="687" spans="2:65" s="11" customFormat="1" ht="22.9" customHeight="1">
      <c r="B687" s="138"/>
      <c r="D687" s="139" t="s">
        <v>75</v>
      </c>
      <c r="E687" s="149" t="s">
        <v>991</v>
      </c>
      <c r="F687" s="149" t="s">
        <v>992</v>
      </c>
      <c r="I687" s="141"/>
      <c r="J687" s="150">
        <f>BK687</f>
        <v>0</v>
      </c>
      <c r="L687" s="138"/>
      <c r="M687" s="143"/>
      <c r="N687" s="144"/>
      <c r="O687" s="144"/>
      <c r="P687" s="145">
        <f>SUM(P688:P781)</f>
        <v>0</v>
      </c>
      <c r="Q687" s="144"/>
      <c r="R687" s="145">
        <f>SUM(R688:R781)</f>
        <v>0</v>
      </c>
      <c r="S687" s="144"/>
      <c r="T687" s="146">
        <f>SUM(T688:T781)</f>
        <v>0</v>
      </c>
      <c r="AR687" s="139" t="s">
        <v>81</v>
      </c>
      <c r="AT687" s="147" t="s">
        <v>75</v>
      </c>
      <c r="AU687" s="147" t="s">
        <v>81</v>
      </c>
      <c r="AY687" s="139" t="s">
        <v>153</v>
      </c>
      <c r="BK687" s="148">
        <f>SUM(BK688:BK781)</f>
        <v>0</v>
      </c>
    </row>
    <row r="688" spans="2:65" s="1" customFormat="1" ht="16.5" customHeight="1">
      <c r="B688" s="151"/>
      <c r="C688" s="152" t="s">
        <v>993</v>
      </c>
      <c r="D688" s="152" t="s">
        <v>155</v>
      </c>
      <c r="E688" s="153" t="s">
        <v>994</v>
      </c>
      <c r="F688" s="154" t="s">
        <v>995</v>
      </c>
      <c r="G688" s="155" t="s">
        <v>162</v>
      </c>
      <c r="H688" s="156">
        <v>50.4</v>
      </c>
      <c r="I688" s="157"/>
      <c r="J688" s="156">
        <f t="shared" ref="J688:J719" si="20">ROUND(I688*H688,3)</f>
        <v>0</v>
      </c>
      <c r="K688" s="154" t="s">
        <v>1</v>
      </c>
      <c r="L688" s="32"/>
      <c r="M688" s="158" t="s">
        <v>1</v>
      </c>
      <c r="N688" s="159" t="s">
        <v>42</v>
      </c>
      <c r="O688" s="55"/>
      <c r="P688" s="160">
        <f t="shared" ref="P688:P719" si="21">O688*H688</f>
        <v>0</v>
      </c>
      <c r="Q688" s="160">
        <v>0</v>
      </c>
      <c r="R688" s="160">
        <f t="shared" ref="R688:R719" si="22">Q688*H688</f>
        <v>0</v>
      </c>
      <c r="S688" s="160">
        <v>0</v>
      </c>
      <c r="T688" s="161">
        <f t="shared" ref="T688:T719" si="23">S688*H688</f>
        <v>0</v>
      </c>
      <c r="AR688" s="162" t="s">
        <v>91</v>
      </c>
      <c r="AT688" s="162" t="s">
        <v>155</v>
      </c>
      <c r="AU688" s="162" t="s">
        <v>85</v>
      </c>
      <c r="AY688" s="17" t="s">
        <v>153</v>
      </c>
      <c r="BE688" s="163">
        <f t="shared" ref="BE688:BE719" si="24">IF(N688="základná",J688,0)</f>
        <v>0</v>
      </c>
      <c r="BF688" s="163">
        <f t="shared" ref="BF688:BF719" si="25">IF(N688="znížená",J688,0)</f>
        <v>0</v>
      </c>
      <c r="BG688" s="163">
        <f t="shared" ref="BG688:BG719" si="26">IF(N688="zákl. prenesená",J688,0)</f>
        <v>0</v>
      </c>
      <c r="BH688" s="163">
        <f t="shared" ref="BH688:BH719" si="27">IF(N688="zníž. prenesená",J688,0)</f>
        <v>0</v>
      </c>
      <c r="BI688" s="163">
        <f t="shared" ref="BI688:BI719" si="28">IF(N688="nulová",J688,0)</f>
        <v>0</v>
      </c>
      <c r="BJ688" s="17" t="s">
        <v>85</v>
      </c>
      <c r="BK688" s="164">
        <f t="shared" ref="BK688:BK719" si="29">ROUND(I688*H688,3)</f>
        <v>0</v>
      </c>
      <c r="BL688" s="17" t="s">
        <v>91</v>
      </c>
      <c r="BM688" s="162" t="s">
        <v>996</v>
      </c>
    </row>
    <row r="689" spans="2:65" s="1" customFormat="1" ht="16.5" customHeight="1">
      <c r="B689" s="151"/>
      <c r="C689" s="152" t="s">
        <v>997</v>
      </c>
      <c r="D689" s="152" t="s">
        <v>155</v>
      </c>
      <c r="E689" s="153" t="s">
        <v>998</v>
      </c>
      <c r="F689" s="154" t="s">
        <v>999</v>
      </c>
      <c r="G689" s="155" t="s">
        <v>162</v>
      </c>
      <c r="H689" s="156">
        <v>50.4</v>
      </c>
      <c r="I689" s="157"/>
      <c r="J689" s="156">
        <f t="shared" si="20"/>
        <v>0</v>
      </c>
      <c r="K689" s="154" t="s">
        <v>1</v>
      </c>
      <c r="L689" s="32"/>
      <c r="M689" s="158" t="s">
        <v>1</v>
      </c>
      <c r="N689" s="159" t="s">
        <v>42</v>
      </c>
      <c r="O689" s="55"/>
      <c r="P689" s="160">
        <f t="shared" si="21"/>
        <v>0</v>
      </c>
      <c r="Q689" s="160">
        <v>0</v>
      </c>
      <c r="R689" s="160">
        <f t="shared" si="22"/>
        <v>0</v>
      </c>
      <c r="S689" s="160">
        <v>0</v>
      </c>
      <c r="T689" s="161">
        <f t="shared" si="23"/>
        <v>0</v>
      </c>
      <c r="AR689" s="162" t="s">
        <v>91</v>
      </c>
      <c r="AT689" s="162" t="s">
        <v>155</v>
      </c>
      <c r="AU689" s="162" t="s">
        <v>85</v>
      </c>
      <c r="AY689" s="17" t="s">
        <v>153</v>
      </c>
      <c r="BE689" s="163">
        <f t="shared" si="24"/>
        <v>0</v>
      </c>
      <c r="BF689" s="163">
        <f t="shared" si="25"/>
        <v>0</v>
      </c>
      <c r="BG689" s="163">
        <f t="shared" si="26"/>
        <v>0</v>
      </c>
      <c r="BH689" s="163">
        <f t="shared" si="27"/>
        <v>0</v>
      </c>
      <c r="BI689" s="163">
        <f t="shared" si="28"/>
        <v>0</v>
      </c>
      <c r="BJ689" s="17" t="s">
        <v>85</v>
      </c>
      <c r="BK689" s="164">
        <f t="shared" si="29"/>
        <v>0</v>
      </c>
      <c r="BL689" s="17" t="s">
        <v>91</v>
      </c>
      <c r="BM689" s="162" t="s">
        <v>1000</v>
      </c>
    </row>
    <row r="690" spans="2:65" s="1" customFormat="1" ht="24" customHeight="1">
      <c r="B690" s="151"/>
      <c r="C690" s="152" t="s">
        <v>1001</v>
      </c>
      <c r="D690" s="152" t="s">
        <v>155</v>
      </c>
      <c r="E690" s="153" t="s">
        <v>1002</v>
      </c>
      <c r="F690" s="154" t="s">
        <v>1003</v>
      </c>
      <c r="G690" s="155" t="s">
        <v>162</v>
      </c>
      <c r="H690" s="156">
        <v>50.4</v>
      </c>
      <c r="I690" s="157"/>
      <c r="J690" s="156">
        <f t="shared" si="20"/>
        <v>0</v>
      </c>
      <c r="K690" s="154" t="s">
        <v>1</v>
      </c>
      <c r="L690" s="32"/>
      <c r="M690" s="158" t="s">
        <v>1</v>
      </c>
      <c r="N690" s="159" t="s">
        <v>42</v>
      </c>
      <c r="O690" s="55"/>
      <c r="P690" s="160">
        <f t="shared" si="21"/>
        <v>0</v>
      </c>
      <c r="Q690" s="160">
        <v>0</v>
      </c>
      <c r="R690" s="160">
        <f t="shared" si="22"/>
        <v>0</v>
      </c>
      <c r="S690" s="160">
        <v>0</v>
      </c>
      <c r="T690" s="161">
        <f t="shared" si="23"/>
        <v>0</v>
      </c>
      <c r="AR690" s="162" t="s">
        <v>91</v>
      </c>
      <c r="AT690" s="162" t="s">
        <v>155</v>
      </c>
      <c r="AU690" s="162" t="s">
        <v>85</v>
      </c>
      <c r="AY690" s="17" t="s">
        <v>153</v>
      </c>
      <c r="BE690" s="163">
        <f t="shared" si="24"/>
        <v>0</v>
      </c>
      <c r="BF690" s="163">
        <f t="shared" si="25"/>
        <v>0</v>
      </c>
      <c r="BG690" s="163">
        <f t="shared" si="26"/>
        <v>0</v>
      </c>
      <c r="BH690" s="163">
        <f t="shared" si="27"/>
        <v>0</v>
      </c>
      <c r="BI690" s="163">
        <f t="shared" si="28"/>
        <v>0</v>
      </c>
      <c r="BJ690" s="17" t="s">
        <v>85</v>
      </c>
      <c r="BK690" s="164">
        <f t="shared" si="29"/>
        <v>0</v>
      </c>
      <c r="BL690" s="17" t="s">
        <v>91</v>
      </c>
      <c r="BM690" s="162" t="s">
        <v>1004</v>
      </c>
    </row>
    <row r="691" spans="2:65" s="1" customFormat="1" ht="24" customHeight="1">
      <c r="B691" s="151"/>
      <c r="C691" s="152" t="s">
        <v>1005</v>
      </c>
      <c r="D691" s="152" t="s">
        <v>155</v>
      </c>
      <c r="E691" s="153" t="s">
        <v>1006</v>
      </c>
      <c r="F691" s="154" t="s">
        <v>1007</v>
      </c>
      <c r="G691" s="155" t="s">
        <v>162</v>
      </c>
      <c r="H691" s="156">
        <v>50.4</v>
      </c>
      <c r="I691" s="157"/>
      <c r="J691" s="156">
        <f t="shared" si="20"/>
        <v>0</v>
      </c>
      <c r="K691" s="154" t="s">
        <v>1</v>
      </c>
      <c r="L691" s="32"/>
      <c r="M691" s="158" t="s">
        <v>1</v>
      </c>
      <c r="N691" s="159" t="s">
        <v>42</v>
      </c>
      <c r="O691" s="55"/>
      <c r="P691" s="160">
        <f t="shared" si="21"/>
        <v>0</v>
      </c>
      <c r="Q691" s="160">
        <v>0</v>
      </c>
      <c r="R691" s="160">
        <f t="shared" si="22"/>
        <v>0</v>
      </c>
      <c r="S691" s="160">
        <v>0</v>
      </c>
      <c r="T691" s="161">
        <f t="shared" si="23"/>
        <v>0</v>
      </c>
      <c r="AR691" s="162" t="s">
        <v>91</v>
      </c>
      <c r="AT691" s="162" t="s">
        <v>155</v>
      </c>
      <c r="AU691" s="162" t="s">
        <v>85</v>
      </c>
      <c r="AY691" s="17" t="s">
        <v>153</v>
      </c>
      <c r="BE691" s="163">
        <f t="shared" si="24"/>
        <v>0</v>
      </c>
      <c r="BF691" s="163">
        <f t="shared" si="25"/>
        <v>0</v>
      </c>
      <c r="BG691" s="163">
        <f t="shared" si="26"/>
        <v>0</v>
      </c>
      <c r="BH691" s="163">
        <f t="shared" si="27"/>
        <v>0</v>
      </c>
      <c r="BI691" s="163">
        <f t="shared" si="28"/>
        <v>0</v>
      </c>
      <c r="BJ691" s="17" t="s">
        <v>85</v>
      </c>
      <c r="BK691" s="164">
        <f t="shared" si="29"/>
        <v>0</v>
      </c>
      <c r="BL691" s="17" t="s">
        <v>91</v>
      </c>
      <c r="BM691" s="162" t="s">
        <v>1008</v>
      </c>
    </row>
    <row r="692" spans="2:65" s="1" customFormat="1" ht="16.5" customHeight="1">
      <c r="B692" s="151"/>
      <c r="C692" s="152" t="s">
        <v>1009</v>
      </c>
      <c r="D692" s="152" t="s">
        <v>155</v>
      </c>
      <c r="E692" s="153" t="s">
        <v>1010</v>
      </c>
      <c r="F692" s="154" t="s">
        <v>1011</v>
      </c>
      <c r="G692" s="155" t="s">
        <v>162</v>
      </c>
      <c r="H692" s="156">
        <v>50.4</v>
      </c>
      <c r="I692" s="157"/>
      <c r="J692" s="156">
        <f t="shared" si="20"/>
        <v>0</v>
      </c>
      <c r="K692" s="154" t="s">
        <v>1</v>
      </c>
      <c r="L692" s="32"/>
      <c r="M692" s="158" t="s">
        <v>1</v>
      </c>
      <c r="N692" s="159" t="s">
        <v>42</v>
      </c>
      <c r="O692" s="55"/>
      <c r="P692" s="160">
        <f t="shared" si="21"/>
        <v>0</v>
      </c>
      <c r="Q692" s="160">
        <v>0</v>
      </c>
      <c r="R692" s="160">
        <f t="shared" si="22"/>
        <v>0</v>
      </c>
      <c r="S692" s="160">
        <v>0</v>
      </c>
      <c r="T692" s="161">
        <f t="shared" si="23"/>
        <v>0</v>
      </c>
      <c r="AR692" s="162" t="s">
        <v>91</v>
      </c>
      <c r="AT692" s="162" t="s">
        <v>155</v>
      </c>
      <c r="AU692" s="162" t="s">
        <v>85</v>
      </c>
      <c r="AY692" s="17" t="s">
        <v>153</v>
      </c>
      <c r="BE692" s="163">
        <f t="shared" si="24"/>
        <v>0</v>
      </c>
      <c r="BF692" s="163">
        <f t="shared" si="25"/>
        <v>0</v>
      </c>
      <c r="BG692" s="163">
        <f t="shared" si="26"/>
        <v>0</v>
      </c>
      <c r="BH692" s="163">
        <f t="shared" si="27"/>
        <v>0</v>
      </c>
      <c r="BI692" s="163">
        <f t="shared" si="28"/>
        <v>0</v>
      </c>
      <c r="BJ692" s="17" t="s">
        <v>85</v>
      </c>
      <c r="BK692" s="164">
        <f t="shared" si="29"/>
        <v>0</v>
      </c>
      <c r="BL692" s="17" t="s">
        <v>91</v>
      </c>
      <c r="BM692" s="162" t="s">
        <v>1012</v>
      </c>
    </row>
    <row r="693" spans="2:65" s="1" customFormat="1" ht="16.5" customHeight="1">
      <c r="B693" s="151"/>
      <c r="C693" s="152" t="s">
        <v>1013</v>
      </c>
      <c r="D693" s="152" t="s">
        <v>155</v>
      </c>
      <c r="E693" s="153" t="s">
        <v>1014</v>
      </c>
      <c r="F693" s="154" t="s">
        <v>1015</v>
      </c>
      <c r="G693" s="155" t="s">
        <v>162</v>
      </c>
      <c r="H693" s="156">
        <v>50.4</v>
      </c>
      <c r="I693" s="157"/>
      <c r="J693" s="156">
        <f t="shared" si="20"/>
        <v>0</v>
      </c>
      <c r="K693" s="154" t="s">
        <v>1</v>
      </c>
      <c r="L693" s="32"/>
      <c r="M693" s="158" t="s">
        <v>1</v>
      </c>
      <c r="N693" s="159" t="s">
        <v>42</v>
      </c>
      <c r="O693" s="55"/>
      <c r="P693" s="160">
        <f t="shared" si="21"/>
        <v>0</v>
      </c>
      <c r="Q693" s="160">
        <v>0</v>
      </c>
      <c r="R693" s="160">
        <f t="shared" si="22"/>
        <v>0</v>
      </c>
      <c r="S693" s="160">
        <v>0</v>
      </c>
      <c r="T693" s="161">
        <f t="shared" si="23"/>
        <v>0</v>
      </c>
      <c r="AR693" s="162" t="s">
        <v>91</v>
      </c>
      <c r="AT693" s="162" t="s">
        <v>155</v>
      </c>
      <c r="AU693" s="162" t="s">
        <v>85</v>
      </c>
      <c r="AY693" s="17" t="s">
        <v>153</v>
      </c>
      <c r="BE693" s="163">
        <f t="shared" si="24"/>
        <v>0</v>
      </c>
      <c r="BF693" s="163">
        <f t="shared" si="25"/>
        <v>0</v>
      </c>
      <c r="BG693" s="163">
        <f t="shared" si="26"/>
        <v>0</v>
      </c>
      <c r="BH693" s="163">
        <f t="shared" si="27"/>
        <v>0</v>
      </c>
      <c r="BI693" s="163">
        <f t="shared" si="28"/>
        <v>0</v>
      </c>
      <c r="BJ693" s="17" t="s">
        <v>85</v>
      </c>
      <c r="BK693" s="164">
        <f t="shared" si="29"/>
        <v>0</v>
      </c>
      <c r="BL693" s="17" t="s">
        <v>91</v>
      </c>
      <c r="BM693" s="162" t="s">
        <v>1016</v>
      </c>
    </row>
    <row r="694" spans="2:65" s="1" customFormat="1" ht="16.5" customHeight="1">
      <c r="B694" s="151"/>
      <c r="C694" s="152" t="s">
        <v>1017</v>
      </c>
      <c r="D694" s="152" t="s">
        <v>155</v>
      </c>
      <c r="E694" s="153" t="s">
        <v>1018</v>
      </c>
      <c r="F694" s="154" t="s">
        <v>1019</v>
      </c>
      <c r="G694" s="155" t="s">
        <v>162</v>
      </c>
      <c r="H694" s="156">
        <v>50.4</v>
      </c>
      <c r="I694" s="157"/>
      <c r="J694" s="156">
        <f t="shared" si="20"/>
        <v>0</v>
      </c>
      <c r="K694" s="154" t="s">
        <v>1</v>
      </c>
      <c r="L694" s="32"/>
      <c r="M694" s="158" t="s">
        <v>1</v>
      </c>
      <c r="N694" s="159" t="s">
        <v>42</v>
      </c>
      <c r="O694" s="55"/>
      <c r="P694" s="160">
        <f t="shared" si="21"/>
        <v>0</v>
      </c>
      <c r="Q694" s="160">
        <v>0</v>
      </c>
      <c r="R694" s="160">
        <f t="shared" si="22"/>
        <v>0</v>
      </c>
      <c r="S694" s="160">
        <v>0</v>
      </c>
      <c r="T694" s="161">
        <f t="shared" si="23"/>
        <v>0</v>
      </c>
      <c r="AR694" s="162" t="s">
        <v>91</v>
      </c>
      <c r="AT694" s="162" t="s">
        <v>155</v>
      </c>
      <c r="AU694" s="162" t="s">
        <v>85</v>
      </c>
      <c r="AY694" s="17" t="s">
        <v>153</v>
      </c>
      <c r="BE694" s="163">
        <f t="shared" si="24"/>
        <v>0</v>
      </c>
      <c r="BF694" s="163">
        <f t="shared" si="25"/>
        <v>0</v>
      </c>
      <c r="BG694" s="163">
        <f t="shared" si="26"/>
        <v>0</v>
      </c>
      <c r="BH694" s="163">
        <f t="shared" si="27"/>
        <v>0</v>
      </c>
      <c r="BI694" s="163">
        <f t="shared" si="28"/>
        <v>0</v>
      </c>
      <c r="BJ694" s="17" t="s">
        <v>85</v>
      </c>
      <c r="BK694" s="164">
        <f t="shared" si="29"/>
        <v>0</v>
      </c>
      <c r="BL694" s="17" t="s">
        <v>91</v>
      </c>
      <c r="BM694" s="162" t="s">
        <v>1020</v>
      </c>
    </row>
    <row r="695" spans="2:65" s="1" customFormat="1" ht="16.5" customHeight="1">
      <c r="B695" s="151"/>
      <c r="C695" s="181" t="s">
        <v>1021</v>
      </c>
      <c r="D695" s="181" t="s">
        <v>203</v>
      </c>
      <c r="E695" s="182" t="s">
        <v>1022</v>
      </c>
      <c r="F695" s="183" t="s">
        <v>1023</v>
      </c>
      <c r="G695" s="184" t="s">
        <v>162</v>
      </c>
      <c r="H695" s="185">
        <v>50.4</v>
      </c>
      <c r="I695" s="186"/>
      <c r="J695" s="185">
        <f t="shared" si="20"/>
        <v>0</v>
      </c>
      <c r="K695" s="183" t="s">
        <v>1</v>
      </c>
      <c r="L695" s="187"/>
      <c r="M695" s="188" t="s">
        <v>1</v>
      </c>
      <c r="N695" s="189" t="s">
        <v>42</v>
      </c>
      <c r="O695" s="55"/>
      <c r="P695" s="160">
        <f t="shared" si="21"/>
        <v>0</v>
      </c>
      <c r="Q695" s="160">
        <v>0</v>
      </c>
      <c r="R695" s="160">
        <f t="shared" si="22"/>
        <v>0</v>
      </c>
      <c r="S695" s="160">
        <v>0</v>
      </c>
      <c r="T695" s="161">
        <f t="shared" si="23"/>
        <v>0</v>
      </c>
      <c r="AR695" s="162" t="s">
        <v>184</v>
      </c>
      <c r="AT695" s="162" t="s">
        <v>203</v>
      </c>
      <c r="AU695" s="162" t="s">
        <v>85</v>
      </c>
      <c r="AY695" s="17" t="s">
        <v>153</v>
      </c>
      <c r="BE695" s="163">
        <f t="shared" si="24"/>
        <v>0</v>
      </c>
      <c r="BF695" s="163">
        <f t="shared" si="25"/>
        <v>0</v>
      </c>
      <c r="BG695" s="163">
        <f t="shared" si="26"/>
        <v>0</v>
      </c>
      <c r="BH695" s="163">
        <f t="shared" si="27"/>
        <v>0</v>
      </c>
      <c r="BI695" s="163">
        <f t="shared" si="28"/>
        <v>0</v>
      </c>
      <c r="BJ695" s="17" t="s">
        <v>85</v>
      </c>
      <c r="BK695" s="164">
        <f t="shared" si="29"/>
        <v>0</v>
      </c>
      <c r="BL695" s="17" t="s">
        <v>91</v>
      </c>
      <c r="BM695" s="162" t="s">
        <v>1024</v>
      </c>
    </row>
    <row r="696" spans="2:65" s="1" customFormat="1" ht="24" customHeight="1">
      <c r="B696" s="151"/>
      <c r="C696" s="152" t="s">
        <v>1025</v>
      </c>
      <c r="D696" s="152" t="s">
        <v>155</v>
      </c>
      <c r="E696" s="153" t="s">
        <v>1026</v>
      </c>
      <c r="F696" s="154" t="s">
        <v>1027</v>
      </c>
      <c r="G696" s="155" t="s">
        <v>162</v>
      </c>
      <c r="H696" s="156">
        <v>18.899999999999999</v>
      </c>
      <c r="I696" s="157"/>
      <c r="J696" s="156">
        <f t="shared" si="20"/>
        <v>0</v>
      </c>
      <c r="K696" s="154" t="s">
        <v>1</v>
      </c>
      <c r="L696" s="32"/>
      <c r="M696" s="158" t="s">
        <v>1</v>
      </c>
      <c r="N696" s="159" t="s">
        <v>42</v>
      </c>
      <c r="O696" s="55"/>
      <c r="P696" s="160">
        <f t="shared" si="21"/>
        <v>0</v>
      </c>
      <c r="Q696" s="160">
        <v>0</v>
      </c>
      <c r="R696" s="160">
        <f t="shared" si="22"/>
        <v>0</v>
      </c>
      <c r="S696" s="160">
        <v>0</v>
      </c>
      <c r="T696" s="161">
        <f t="shared" si="23"/>
        <v>0</v>
      </c>
      <c r="AR696" s="162" t="s">
        <v>91</v>
      </c>
      <c r="AT696" s="162" t="s">
        <v>155</v>
      </c>
      <c r="AU696" s="162" t="s">
        <v>85</v>
      </c>
      <c r="AY696" s="17" t="s">
        <v>153</v>
      </c>
      <c r="BE696" s="163">
        <f t="shared" si="24"/>
        <v>0</v>
      </c>
      <c r="BF696" s="163">
        <f t="shared" si="25"/>
        <v>0</v>
      </c>
      <c r="BG696" s="163">
        <f t="shared" si="26"/>
        <v>0</v>
      </c>
      <c r="BH696" s="163">
        <f t="shared" si="27"/>
        <v>0</v>
      </c>
      <c r="BI696" s="163">
        <f t="shared" si="28"/>
        <v>0</v>
      </c>
      <c r="BJ696" s="17" t="s">
        <v>85</v>
      </c>
      <c r="BK696" s="164">
        <f t="shared" si="29"/>
        <v>0</v>
      </c>
      <c r="BL696" s="17" t="s">
        <v>91</v>
      </c>
      <c r="BM696" s="162" t="s">
        <v>1028</v>
      </c>
    </row>
    <row r="697" spans="2:65" s="1" customFormat="1" ht="16.5" customHeight="1">
      <c r="B697" s="151"/>
      <c r="C697" s="181" t="s">
        <v>1029</v>
      </c>
      <c r="D697" s="181" t="s">
        <v>203</v>
      </c>
      <c r="E697" s="182" t="s">
        <v>1030</v>
      </c>
      <c r="F697" s="183" t="s">
        <v>1031</v>
      </c>
      <c r="G697" s="184" t="s">
        <v>162</v>
      </c>
      <c r="H697" s="185">
        <v>18.899999999999999</v>
      </c>
      <c r="I697" s="186"/>
      <c r="J697" s="185">
        <f t="shared" si="20"/>
        <v>0</v>
      </c>
      <c r="K697" s="183" t="s">
        <v>1</v>
      </c>
      <c r="L697" s="187"/>
      <c r="M697" s="188" t="s">
        <v>1</v>
      </c>
      <c r="N697" s="189" t="s">
        <v>42</v>
      </c>
      <c r="O697" s="55"/>
      <c r="P697" s="160">
        <f t="shared" si="21"/>
        <v>0</v>
      </c>
      <c r="Q697" s="160">
        <v>0</v>
      </c>
      <c r="R697" s="160">
        <f t="shared" si="22"/>
        <v>0</v>
      </c>
      <c r="S697" s="160">
        <v>0</v>
      </c>
      <c r="T697" s="161">
        <f t="shared" si="23"/>
        <v>0</v>
      </c>
      <c r="AR697" s="162" t="s">
        <v>184</v>
      </c>
      <c r="AT697" s="162" t="s">
        <v>203</v>
      </c>
      <c r="AU697" s="162" t="s">
        <v>85</v>
      </c>
      <c r="AY697" s="17" t="s">
        <v>153</v>
      </c>
      <c r="BE697" s="163">
        <f t="shared" si="24"/>
        <v>0</v>
      </c>
      <c r="BF697" s="163">
        <f t="shared" si="25"/>
        <v>0</v>
      </c>
      <c r="BG697" s="163">
        <f t="shared" si="26"/>
        <v>0</v>
      </c>
      <c r="BH697" s="163">
        <f t="shared" si="27"/>
        <v>0</v>
      </c>
      <c r="BI697" s="163">
        <f t="shared" si="28"/>
        <v>0</v>
      </c>
      <c r="BJ697" s="17" t="s">
        <v>85</v>
      </c>
      <c r="BK697" s="164">
        <f t="shared" si="29"/>
        <v>0</v>
      </c>
      <c r="BL697" s="17" t="s">
        <v>91</v>
      </c>
      <c r="BM697" s="162" t="s">
        <v>1032</v>
      </c>
    </row>
    <row r="698" spans="2:65" s="1" customFormat="1" ht="36" customHeight="1">
      <c r="B698" s="151"/>
      <c r="C698" s="152" t="s">
        <v>1033</v>
      </c>
      <c r="D698" s="152" t="s">
        <v>155</v>
      </c>
      <c r="E698" s="153" t="s">
        <v>1034</v>
      </c>
      <c r="F698" s="154" t="s">
        <v>1035</v>
      </c>
      <c r="G698" s="155" t="s">
        <v>162</v>
      </c>
      <c r="H698" s="156">
        <v>6.3</v>
      </c>
      <c r="I698" s="157"/>
      <c r="J698" s="156">
        <f t="shared" si="20"/>
        <v>0</v>
      </c>
      <c r="K698" s="154" t="s">
        <v>1</v>
      </c>
      <c r="L698" s="32"/>
      <c r="M698" s="158" t="s">
        <v>1</v>
      </c>
      <c r="N698" s="159" t="s">
        <v>42</v>
      </c>
      <c r="O698" s="55"/>
      <c r="P698" s="160">
        <f t="shared" si="21"/>
        <v>0</v>
      </c>
      <c r="Q698" s="160">
        <v>0</v>
      </c>
      <c r="R698" s="160">
        <f t="shared" si="22"/>
        <v>0</v>
      </c>
      <c r="S698" s="160">
        <v>0</v>
      </c>
      <c r="T698" s="161">
        <f t="shared" si="23"/>
        <v>0</v>
      </c>
      <c r="AR698" s="162" t="s">
        <v>91</v>
      </c>
      <c r="AT698" s="162" t="s">
        <v>155</v>
      </c>
      <c r="AU698" s="162" t="s">
        <v>85</v>
      </c>
      <c r="AY698" s="17" t="s">
        <v>153</v>
      </c>
      <c r="BE698" s="163">
        <f t="shared" si="24"/>
        <v>0</v>
      </c>
      <c r="BF698" s="163">
        <f t="shared" si="25"/>
        <v>0</v>
      </c>
      <c r="BG698" s="163">
        <f t="shared" si="26"/>
        <v>0</v>
      </c>
      <c r="BH698" s="163">
        <f t="shared" si="27"/>
        <v>0</v>
      </c>
      <c r="BI698" s="163">
        <f t="shared" si="28"/>
        <v>0</v>
      </c>
      <c r="BJ698" s="17" t="s">
        <v>85</v>
      </c>
      <c r="BK698" s="164">
        <f t="shared" si="29"/>
        <v>0</v>
      </c>
      <c r="BL698" s="17" t="s">
        <v>91</v>
      </c>
      <c r="BM698" s="162" t="s">
        <v>1036</v>
      </c>
    </row>
    <row r="699" spans="2:65" s="1" customFormat="1" ht="24" customHeight="1">
      <c r="B699" s="151"/>
      <c r="C699" s="152" t="s">
        <v>1037</v>
      </c>
      <c r="D699" s="152" t="s">
        <v>155</v>
      </c>
      <c r="E699" s="153" t="s">
        <v>1038</v>
      </c>
      <c r="F699" s="154" t="s">
        <v>1039</v>
      </c>
      <c r="G699" s="155" t="s">
        <v>786</v>
      </c>
      <c r="H699" s="156">
        <v>70</v>
      </c>
      <c r="I699" s="157"/>
      <c r="J699" s="156">
        <f t="shared" si="20"/>
        <v>0</v>
      </c>
      <c r="K699" s="154" t="s">
        <v>1</v>
      </c>
      <c r="L699" s="32"/>
      <c r="M699" s="158" t="s">
        <v>1</v>
      </c>
      <c r="N699" s="159" t="s">
        <v>42</v>
      </c>
      <c r="O699" s="55"/>
      <c r="P699" s="160">
        <f t="shared" si="21"/>
        <v>0</v>
      </c>
      <c r="Q699" s="160">
        <v>0</v>
      </c>
      <c r="R699" s="160">
        <f t="shared" si="22"/>
        <v>0</v>
      </c>
      <c r="S699" s="160">
        <v>0</v>
      </c>
      <c r="T699" s="161">
        <f t="shared" si="23"/>
        <v>0</v>
      </c>
      <c r="AR699" s="162" t="s">
        <v>91</v>
      </c>
      <c r="AT699" s="162" t="s">
        <v>155</v>
      </c>
      <c r="AU699" s="162" t="s">
        <v>85</v>
      </c>
      <c r="AY699" s="17" t="s">
        <v>153</v>
      </c>
      <c r="BE699" s="163">
        <f t="shared" si="24"/>
        <v>0</v>
      </c>
      <c r="BF699" s="163">
        <f t="shared" si="25"/>
        <v>0</v>
      </c>
      <c r="BG699" s="163">
        <f t="shared" si="26"/>
        <v>0</v>
      </c>
      <c r="BH699" s="163">
        <f t="shared" si="27"/>
        <v>0</v>
      </c>
      <c r="BI699" s="163">
        <f t="shared" si="28"/>
        <v>0</v>
      </c>
      <c r="BJ699" s="17" t="s">
        <v>85</v>
      </c>
      <c r="BK699" s="164">
        <f t="shared" si="29"/>
        <v>0</v>
      </c>
      <c r="BL699" s="17" t="s">
        <v>91</v>
      </c>
      <c r="BM699" s="162" t="s">
        <v>1040</v>
      </c>
    </row>
    <row r="700" spans="2:65" s="1" customFormat="1" ht="16.5" customHeight="1">
      <c r="B700" s="151"/>
      <c r="C700" s="181" t="s">
        <v>1041</v>
      </c>
      <c r="D700" s="181" t="s">
        <v>203</v>
      </c>
      <c r="E700" s="182" t="s">
        <v>1042</v>
      </c>
      <c r="F700" s="183" t="s">
        <v>1043</v>
      </c>
      <c r="G700" s="184" t="s">
        <v>786</v>
      </c>
      <c r="H700" s="185">
        <v>17</v>
      </c>
      <c r="I700" s="186"/>
      <c r="J700" s="185">
        <f t="shared" si="20"/>
        <v>0</v>
      </c>
      <c r="K700" s="183" t="s">
        <v>1</v>
      </c>
      <c r="L700" s="187"/>
      <c r="M700" s="188" t="s">
        <v>1</v>
      </c>
      <c r="N700" s="189" t="s">
        <v>42</v>
      </c>
      <c r="O700" s="55"/>
      <c r="P700" s="160">
        <f t="shared" si="21"/>
        <v>0</v>
      </c>
      <c r="Q700" s="160">
        <v>0</v>
      </c>
      <c r="R700" s="160">
        <f t="shared" si="22"/>
        <v>0</v>
      </c>
      <c r="S700" s="160">
        <v>0</v>
      </c>
      <c r="T700" s="161">
        <f t="shared" si="23"/>
        <v>0</v>
      </c>
      <c r="AR700" s="162" t="s">
        <v>184</v>
      </c>
      <c r="AT700" s="162" t="s">
        <v>203</v>
      </c>
      <c r="AU700" s="162" t="s">
        <v>85</v>
      </c>
      <c r="AY700" s="17" t="s">
        <v>153</v>
      </c>
      <c r="BE700" s="163">
        <f t="shared" si="24"/>
        <v>0</v>
      </c>
      <c r="BF700" s="163">
        <f t="shared" si="25"/>
        <v>0</v>
      </c>
      <c r="BG700" s="163">
        <f t="shared" si="26"/>
        <v>0</v>
      </c>
      <c r="BH700" s="163">
        <f t="shared" si="27"/>
        <v>0</v>
      </c>
      <c r="BI700" s="163">
        <f t="shared" si="28"/>
        <v>0</v>
      </c>
      <c r="BJ700" s="17" t="s">
        <v>85</v>
      </c>
      <c r="BK700" s="164">
        <f t="shared" si="29"/>
        <v>0</v>
      </c>
      <c r="BL700" s="17" t="s">
        <v>91</v>
      </c>
      <c r="BM700" s="162" t="s">
        <v>1044</v>
      </c>
    </row>
    <row r="701" spans="2:65" s="1" customFormat="1" ht="16.5" customHeight="1">
      <c r="B701" s="151"/>
      <c r="C701" s="181" t="s">
        <v>1045</v>
      </c>
      <c r="D701" s="181" t="s">
        <v>203</v>
      </c>
      <c r="E701" s="182" t="s">
        <v>1046</v>
      </c>
      <c r="F701" s="183" t="s">
        <v>1047</v>
      </c>
      <c r="G701" s="184" t="s">
        <v>786</v>
      </c>
      <c r="H701" s="185">
        <v>35</v>
      </c>
      <c r="I701" s="186"/>
      <c r="J701" s="185">
        <f t="shared" si="20"/>
        <v>0</v>
      </c>
      <c r="K701" s="183" t="s">
        <v>1</v>
      </c>
      <c r="L701" s="187"/>
      <c r="M701" s="188" t="s">
        <v>1</v>
      </c>
      <c r="N701" s="189" t="s">
        <v>42</v>
      </c>
      <c r="O701" s="55"/>
      <c r="P701" s="160">
        <f t="shared" si="21"/>
        <v>0</v>
      </c>
      <c r="Q701" s="160">
        <v>0</v>
      </c>
      <c r="R701" s="160">
        <f t="shared" si="22"/>
        <v>0</v>
      </c>
      <c r="S701" s="160">
        <v>0</v>
      </c>
      <c r="T701" s="161">
        <f t="shared" si="23"/>
        <v>0</v>
      </c>
      <c r="AR701" s="162" t="s">
        <v>184</v>
      </c>
      <c r="AT701" s="162" t="s">
        <v>203</v>
      </c>
      <c r="AU701" s="162" t="s">
        <v>85</v>
      </c>
      <c r="AY701" s="17" t="s">
        <v>153</v>
      </c>
      <c r="BE701" s="163">
        <f t="shared" si="24"/>
        <v>0</v>
      </c>
      <c r="BF701" s="163">
        <f t="shared" si="25"/>
        <v>0</v>
      </c>
      <c r="BG701" s="163">
        <f t="shared" si="26"/>
        <v>0</v>
      </c>
      <c r="BH701" s="163">
        <f t="shared" si="27"/>
        <v>0</v>
      </c>
      <c r="BI701" s="163">
        <f t="shared" si="28"/>
        <v>0</v>
      </c>
      <c r="BJ701" s="17" t="s">
        <v>85</v>
      </c>
      <c r="BK701" s="164">
        <f t="shared" si="29"/>
        <v>0</v>
      </c>
      <c r="BL701" s="17" t="s">
        <v>91</v>
      </c>
      <c r="BM701" s="162" t="s">
        <v>1048</v>
      </c>
    </row>
    <row r="702" spans="2:65" s="1" customFormat="1" ht="16.5" customHeight="1">
      <c r="B702" s="151"/>
      <c r="C702" s="181" t="s">
        <v>1049</v>
      </c>
      <c r="D702" s="181" t="s">
        <v>203</v>
      </c>
      <c r="E702" s="182" t="s">
        <v>1050</v>
      </c>
      <c r="F702" s="183" t="s">
        <v>1051</v>
      </c>
      <c r="G702" s="184" t="s">
        <v>786</v>
      </c>
      <c r="H702" s="185">
        <v>18</v>
      </c>
      <c r="I702" s="186"/>
      <c r="J702" s="185">
        <f t="shared" si="20"/>
        <v>0</v>
      </c>
      <c r="K702" s="183" t="s">
        <v>1</v>
      </c>
      <c r="L702" s="187"/>
      <c r="M702" s="188" t="s">
        <v>1</v>
      </c>
      <c r="N702" s="189" t="s">
        <v>42</v>
      </c>
      <c r="O702" s="55"/>
      <c r="P702" s="160">
        <f t="shared" si="21"/>
        <v>0</v>
      </c>
      <c r="Q702" s="160">
        <v>0</v>
      </c>
      <c r="R702" s="160">
        <f t="shared" si="22"/>
        <v>0</v>
      </c>
      <c r="S702" s="160">
        <v>0</v>
      </c>
      <c r="T702" s="161">
        <f t="shared" si="23"/>
        <v>0</v>
      </c>
      <c r="AR702" s="162" t="s">
        <v>184</v>
      </c>
      <c r="AT702" s="162" t="s">
        <v>203</v>
      </c>
      <c r="AU702" s="162" t="s">
        <v>85</v>
      </c>
      <c r="AY702" s="17" t="s">
        <v>153</v>
      </c>
      <c r="BE702" s="163">
        <f t="shared" si="24"/>
        <v>0</v>
      </c>
      <c r="BF702" s="163">
        <f t="shared" si="25"/>
        <v>0</v>
      </c>
      <c r="BG702" s="163">
        <f t="shared" si="26"/>
        <v>0</v>
      </c>
      <c r="BH702" s="163">
        <f t="shared" si="27"/>
        <v>0</v>
      </c>
      <c r="BI702" s="163">
        <f t="shared" si="28"/>
        <v>0</v>
      </c>
      <c r="BJ702" s="17" t="s">
        <v>85</v>
      </c>
      <c r="BK702" s="164">
        <f t="shared" si="29"/>
        <v>0</v>
      </c>
      <c r="BL702" s="17" t="s">
        <v>91</v>
      </c>
      <c r="BM702" s="162" t="s">
        <v>1052</v>
      </c>
    </row>
    <row r="703" spans="2:65" s="1" customFormat="1" ht="16.5" customHeight="1">
      <c r="B703" s="151"/>
      <c r="C703" s="152" t="s">
        <v>1053</v>
      </c>
      <c r="D703" s="152" t="s">
        <v>155</v>
      </c>
      <c r="E703" s="153" t="s">
        <v>1054</v>
      </c>
      <c r="F703" s="154" t="s">
        <v>1055</v>
      </c>
      <c r="G703" s="155" t="s">
        <v>786</v>
      </c>
      <c r="H703" s="156">
        <v>1</v>
      </c>
      <c r="I703" s="157"/>
      <c r="J703" s="156">
        <f t="shared" si="20"/>
        <v>0</v>
      </c>
      <c r="K703" s="154" t="s">
        <v>1</v>
      </c>
      <c r="L703" s="32"/>
      <c r="M703" s="158" t="s">
        <v>1</v>
      </c>
      <c r="N703" s="159" t="s">
        <v>42</v>
      </c>
      <c r="O703" s="55"/>
      <c r="P703" s="160">
        <f t="shared" si="21"/>
        <v>0</v>
      </c>
      <c r="Q703" s="160">
        <v>0</v>
      </c>
      <c r="R703" s="160">
        <f t="shared" si="22"/>
        <v>0</v>
      </c>
      <c r="S703" s="160">
        <v>0</v>
      </c>
      <c r="T703" s="161">
        <f t="shared" si="23"/>
        <v>0</v>
      </c>
      <c r="AR703" s="162" t="s">
        <v>91</v>
      </c>
      <c r="AT703" s="162" t="s">
        <v>155</v>
      </c>
      <c r="AU703" s="162" t="s">
        <v>85</v>
      </c>
      <c r="AY703" s="17" t="s">
        <v>153</v>
      </c>
      <c r="BE703" s="163">
        <f t="shared" si="24"/>
        <v>0</v>
      </c>
      <c r="BF703" s="163">
        <f t="shared" si="25"/>
        <v>0</v>
      </c>
      <c r="BG703" s="163">
        <f t="shared" si="26"/>
        <v>0</v>
      </c>
      <c r="BH703" s="163">
        <f t="shared" si="27"/>
        <v>0</v>
      </c>
      <c r="BI703" s="163">
        <f t="shared" si="28"/>
        <v>0</v>
      </c>
      <c r="BJ703" s="17" t="s">
        <v>85</v>
      </c>
      <c r="BK703" s="164">
        <f t="shared" si="29"/>
        <v>0</v>
      </c>
      <c r="BL703" s="17" t="s">
        <v>91</v>
      </c>
      <c r="BM703" s="162" t="s">
        <v>1056</v>
      </c>
    </row>
    <row r="704" spans="2:65" s="1" customFormat="1" ht="16.5" customHeight="1">
      <c r="B704" s="151"/>
      <c r="C704" s="152" t="s">
        <v>1057</v>
      </c>
      <c r="D704" s="152" t="s">
        <v>155</v>
      </c>
      <c r="E704" s="153" t="s">
        <v>1058</v>
      </c>
      <c r="F704" s="154" t="s">
        <v>1059</v>
      </c>
      <c r="G704" s="155" t="s">
        <v>786</v>
      </c>
      <c r="H704" s="156">
        <v>1</v>
      </c>
      <c r="I704" s="157"/>
      <c r="J704" s="156">
        <f t="shared" si="20"/>
        <v>0</v>
      </c>
      <c r="K704" s="154" t="s">
        <v>1</v>
      </c>
      <c r="L704" s="32"/>
      <c r="M704" s="158" t="s">
        <v>1</v>
      </c>
      <c r="N704" s="159" t="s">
        <v>42</v>
      </c>
      <c r="O704" s="55"/>
      <c r="P704" s="160">
        <f t="shared" si="21"/>
        <v>0</v>
      </c>
      <c r="Q704" s="160">
        <v>0</v>
      </c>
      <c r="R704" s="160">
        <f t="shared" si="22"/>
        <v>0</v>
      </c>
      <c r="S704" s="160">
        <v>0</v>
      </c>
      <c r="T704" s="161">
        <f t="shared" si="23"/>
        <v>0</v>
      </c>
      <c r="AR704" s="162" t="s">
        <v>91</v>
      </c>
      <c r="AT704" s="162" t="s">
        <v>155</v>
      </c>
      <c r="AU704" s="162" t="s">
        <v>85</v>
      </c>
      <c r="AY704" s="17" t="s">
        <v>153</v>
      </c>
      <c r="BE704" s="163">
        <f t="shared" si="24"/>
        <v>0</v>
      </c>
      <c r="BF704" s="163">
        <f t="shared" si="25"/>
        <v>0</v>
      </c>
      <c r="BG704" s="163">
        <f t="shared" si="26"/>
        <v>0</v>
      </c>
      <c r="BH704" s="163">
        <f t="shared" si="27"/>
        <v>0</v>
      </c>
      <c r="BI704" s="163">
        <f t="shared" si="28"/>
        <v>0</v>
      </c>
      <c r="BJ704" s="17" t="s">
        <v>85</v>
      </c>
      <c r="BK704" s="164">
        <f t="shared" si="29"/>
        <v>0</v>
      </c>
      <c r="BL704" s="17" t="s">
        <v>91</v>
      </c>
      <c r="BM704" s="162" t="s">
        <v>1060</v>
      </c>
    </row>
    <row r="705" spans="2:65" s="1" customFormat="1" ht="16.5" customHeight="1">
      <c r="B705" s="151"/>
      <c r="C705" s="152" t="s">
        <v>1061</v>
      </c>
      <c r="D705" s="152" t="s">
        <v>155</v>
      </c>
      <c r="E705" s="153" t="s">
        <v>1062</v>
      </c>
      <c r="F705" s="154" t="s">
        <v>1063</v>
      </c>
      <c r="G705" s="155" t="s">
        <v>786</v>
      </c>
      <c r="H705" s="156">
        <v>70</v>
      </c>
      <c r="I705" s="157"/>
      <c r="J705" s="156">
        <f t="shared" si="20"/>
        <v>0</v>
      </c>
      <c r="K705" s="154" t="s">
        <v>1</v>
      </c>
      <c r="L705" s="32"/>
      <c r="M705" s="158" t="s">
        <v>1</v>
      </c>
      <c r="N705" s="159" t="s">
        <v>42</v>
      </c>
      <c r="O705" s="55"/>
      <c r="P705" s="160">
        <f t="shared" si="21"/>
        <v>0</v>
      </c>
      <c r="Q705" s="160">
        <v>0</v>
      </c>
      <c r="R705" s="160">
        <f t="shared" si="22"/>
        <v>0</v>
      </c>
      <c r="S705" s="160">
        <v>0</v>
      </c>
      <c r="T705" s="161">
        <f t="shared" si="23"/>
        <v>0</v>
      </c>
      <c r="AR705" s="162" t="s">
        <v>91</v>
      </c>
      <c r="AT705" s="162" t="s">
        <v>155</v>
      </c>
      <c r="AU705" s="162" t="s">
        <v>85</v>
      </c>
      <c r="AY705" s="17" t="s">
        <v>153</v>
      </c>
      <c r="BE705" s="163">
        <f t="shared" si="24"/>
        <v>0</v>
      </c>
      <c r="BF705" s="163">
        <f t="shared" si="25"/>
        <v>0</v>
      </c>
      <c r="BG705" s="163">
        <f t="shared" si="26"/>
        <v>0</v>
      </c>
      <c r="BH705" s="163">
        <f t="shared" si="27"/>
        <v>0</v>
      </c>
      <c r="BI705" s="163">
        <f t="shared" si="28"/>
        <v>0</v>
      </c>
      <c r="BJ705" s="17" t="s">
        <v>85</v>
      </c>
      <c r="BK705" s="164">
        <f t="shared" si="29"/>
        <v>0</v>
      </c>
      <c r="BL705" s="17" t="s">
        <v>91</v>
      </c>
      <c r="BM705" s="162" t="s">
        <v>1064</v>
      </c>
    </row>
    <row r="706" spans="2:65" s="1" customFormat="1" ht="16.5" customHeight="1">
      <c r="B706" s="151"/>
      <c r="C706" s="152" t="s">
        <v>1065</v>
      </c>
      <c r="D706" s="152" t="s">
        <v>155</v>
      </c>
      <c r="E706" s="153" t="s">
        <v>1066</v>
      </c>
      <c r="F706" s="154" t="s">
        <v>1067</v>
      </c>
      <c r="G706" s="155" t="s">
        <v>1068</v>
      </c>
      <c r="H706" s="156">
        <v>1</v>
      </c>
      <c r="I706" s="157"/>
      <c r="J706" s="156">
        <f t="shared" si="20"/>
        <v>0</v>
      </c>
      <c r="K706" s="154" t="s">
        <v>1</v>
      </c>
      <c r="L706" s="32"/>
      <c r="M706" s="158" t="s">
        <v>1</v>
      </c>
      <c r="N706" s="159" t="s">
        <v>42</v>
      </c>
      <c r="O706" s="55"/>
      <c r="P706" s="160">
        <f t="shared" si="21"/>
        <v>0</v>
      </c>
      <c r="Q706" s="160">
        <v>0</v>
      </c>
      <c r="R706" s="160">
        <f t="shared" si="22"/>
        <v>0</v>
      </c>
      <c r="S706" s="160">
        <v>0</v>
      </c>
      <c r="T706" s="161">
        <f t="shared" si="23"/>
        <v>0</v>
      </c>
      <c r="AR706" s="162" t="s">
        <v>91</v>
      </c>
      <c r="AT706" s="162" t="s">
        <v>155</v>
      </c>
      <c r="AU706" s="162" t="s">
        <v>85</v>
      </c>
      <c r="AY706" s="17" t="s">
        <v>153</v>
      </c>
      <c r="BE706" s="163">
        <f t="shared" si="24"/>
        <v>0</v>
      </c>
      <c r="BF706" s="163">
        <f t="shared" si="25"/>
        <v>0</v>
      </c>
      <c r="BG706" s="163">
        <f t="shared" si="26"/>
        <v>0</v>
      </c>
      <c r="BH706" s="163">
        <f t="shared" si="27"/>
        <v>0</v>
      </c>
      <c r="BI706" s="163">
        <f t="shared" si="28"/>
        <v>0</v>
      </c>
      <c r="BJ706" s="17" t="s">
        <v>85</v>
      </c>
      <c r="BK706" s="164">
        <f t="shared" si="29"/>
        <v>0</v>
      </c>
      <c r="BL706" s="17" t="s">
        <v>91</v>
      </c>
      <c r="BM706" s="162" t="s">
        <v>1069</v>
      </c>
    </row>
    <row r="707" spans="2:65" s="1" customFormat="1" ht="24" customHeight="1">
      <c r="B707" s="151"/>
      <c r="C707" s="152" t="s">
        <v>1070</v>
      </c>
      <c r="D707" s="152" t="s">
        <v>155</v>
      </c>
      <c r="E707" s="153" t="s">
        <v>1071</v>
      </c>
      <c r="F707" s="154" t="s">
        <v>1072</v>
      </c>
      <c r="G707" s="155" t="s">
        <v>195</v>
      </c>
      <c r="H707" s="156">
        <v>24</v>
      </c>
      <c r="I707" s="157"/>
      <c r="J707" s="156">
        <f t="shared" si="20"/>
        <v>0</v>
      </c>
      <c r="K707" s="154" t="s">
        <v>1</v>
      </c>
      <c r="L707" s="32"/>
      <c r="M707" s="158" t="s">
        <v>1</v>
      </c>
      <c r="N707" s="159" t="s">
        <v>42</v>
      </c>
      <c r="O707" s="55"/>
      <c r="P707" s="160">
        <f t="shared" si="21"/>
        <v>0</v>
      </c>
      <c r="Q707" s="160">
        <v>0</v>
      </c>
      <c r="R707" s="160">
        <f t="shared" si="22"/>
        <v>0</v>
      </c>
      <c r="S707" s="160">
        <v>0</v>
      </c>
      <c r="T707" s="161">
        <f t="shared" si="23"/>
        <v>0</v>
      </c>
      <c r="AR707" s="162" t="s">
        <v>91</v>
      </c>
      <c r="AT707" s="162" t="s">
        <v>155</v>
      </c>
      <c r="AU707" s="162" t="s">
        <v>85</v>
      </c>
      <c r="AY707" s="17" t="s">
        <v>153</v>
      </c>
      <c r="BE707" s="163">
        <f t="shared" si="24"/>
        <v>0</v>
      </c>
      <c r="BF707" s="163">
        <f t="shared" si="25"/>
        <v>0</v>
      </c>
      <c r="BG707" s="163">
        <f t="shared" si="26"/>
        <v>0</v>
      </c>
      <c r="BH707" s="163">
        <f t="shared" si="27"/>
        <v>0</v>
      </c>
      <c r="BI707" s="163">
        <f t="shared" si="28"/>
        <v>0</v>
      </c>
      <c r="BJ707" s="17" t="s">
        <v>85</v>
      </c>
      <c r="BK707" s="164">
        <f t="shared" si="29"/>
        <v>0</v>
      </c>
      <c r="BL707" s="17" t="s">
        <v>91</v>
      </c>
      <c r="BM707" s="162" t="s">
        <v>1073</v>
      </c>
    </row>
    <row r="708" spans="2:65" s="1" customFormat="1" ht="16.5" customHeight="1">
      <c r="B708" s="151"/>
      <c r="C708" s="152" t="s">
        <v>1074</v>
      </c>
      <c r="D708" s="152" t="s">
        <v>155</v>
      </c>
      <c r="E708" s="153" t="s">
        <v>1075</v>
      </c>
      <c r="F708" s="154" t="s">
        <v>1076</v>
      </c>
      <c r="G708" s="155" t="s">
        <v>786</v>
      </c>
      <c r="H708" s="156">
        <v>150</v>
      </c>
      <c r="I708" s="157"/>
      <c r="J708" s="156">
        <f t="shared" si="20"/>
        <v>0</v>
      </c>
      <c r="K708" s="154" t="s">
        <v>1</v>
      </c>
      <c r="L708" s="32"/>
      <c r="M708" s="158" t="s">
        <v>1</v>
      </c>
      <c r="N708" s="159" t="s">
        <v>42</v>
      </c>
      <c r="O708" s="55"/>
      <c r="P708" s="160">
        <f t="shared" si="21"/>
        <v>0</v>
      </c>
      <c r="Q708" s="160">
        <v>0</v>
      </c>
      <c r="R708" s="160">
        <f t="shared" si="22"/>
        <v>0</v>
      </c>
      <c r="S708" s="160">
        <v>0</v>
      </c>
      <c r="T708" s="161">
        <f t="shared" si="23"/>
        <v>0</v>
      </c>
      <c r="AR708" s="162" t="s">
        <v>91</v>
      </c>
      <c r="AT708" s="162" t="s">
        <v>155</v>
      </c>
      <c r="AU708" s="162" t="s">
        <v>85</v>
      </c>
      <c r="AY708" s="17" t="s">
        <v>153</v>
      </c>
      <c r="BE708" s="163">
        <f t="shared" si="24"/>
        <v>0</v>
      </c>
      <c r="BF708" s="163">
        <f t="shared" si="25"/>
        <v>0</v>
      </c>
      <c r="BG708" s="163">
        <f t="shared" si="26"/>
        <v>0</v>
      </c>
      <c r="BH708" s="163">
        <f t="shared" si="27"/>
        <v>0</v>
      </c>
      <c r="BI708" s="163">
        <f t="shared" si="28"/>
        <v>0</v>
      </c>
      <c r="BJ708" s="17" t="s">
        <v>85</v>
      </c>
      <c r="BK708" s="164">
        <f t="shared" si="29"/>
        <v>0</v>
      </c>
      <c r="BL708" s="17" t="s">
        <v>91</v>
      </c>
      <c r="BM708" s="162" t="s">
        <v>1077</v>
      </c>
    </row>
    <row r="709" spans="2:65" s="1" customFormat="1" ht="16.5" customHeight="1">
      <c r="B709" s="151"/>
      <c r="C709" s="181" t="s">
        <v>1078</v>
      </c>
      <c r="D709" s="181" t="s">
        <v>203</v>
      </c>
      <c r="E709" s="182" t="s">
        <v>1079</v>
      </c>
      <c r="F709" s="183" t="s">
        <v>1080</v>
      </c>
      <c r="G709" s="184" t="s">
        <v>786</v>
      </c>
      <c r="H709" s="185">
        <v>108</v>
      </c>
      <c r="I709" s="186"/>
      <c r="J709" s="185">
        <f t="shared" si="20"/>
        <v>0</v>
      </c>
      <c r="K709" s="183" t="s">
        <v>1</v>
      </c>
      <c r="L709" s="187"/>
      <c r="M709" s="188" t="s">
        <v>1</v>
      </c>
      <c r="N709" s="189" t="s">
        <v>42</v>
      </c>
      <c r="O709" s="55"/>
      <c r="P709" s="160">
        <f t="shared" si="21"/>
        <v>0</v>
      </c>
      <c r="Q709" s="160">
        <v>0</v>
      </c>
      <c r="R709" s="160">
        <f t="shared" si="22"/>
        <v>0</v>
      </c>
      <c r="S709" s="160">
        <v>0</v>
      </c>
      <c r="T709" s="161">
        <f t="shared" si="23"/>
        <v>0</v>
      </c>
      <c r="AR709" s="162" t="s">
        <v>184</v>
      </c>
      <c r="AT709" s="162" t="s">
        <v>203</v>
      </c>
      <c r="AU709" s="162" t="s">
        <v>85</v>
      </c>
      <c r="AY709" s="17" t="s">
        <v>153</v>
      </c>
      <c r="BE709" s="163">
        <f t="shared" si="24"/>
        <v>0</v>
      </c>
      <c r="BF709" s="163">
        <f t="shared" si="25"/>
        <v>0</v>
      </c>
      <c r="BG709" s="163">
        <f t="shared" si="26"/>
        <v>0</v>
      </c>
      <c r="BH709" s="163">
        <f t="shared" si="27"/>
        <v>0</v>
      </c>
      <c r="BI709" s="163">
        <f t="shared" si="28"/>
        <v>0</v>
      </c>
      <c r="BJ709" s="17" t="s">
        <v>85</v>
      </c>
      <c r="BK709" s="164">
        <f t="shared" si="29"/>
        <v>0</v>
      </c>
      <c r="BL709" s="17" t="s">
        <v>91</v>
      </c>
      <c r="BM709" s="162" t="s">
        <v>1081</v>
      </c>
    </row>
    <row r="710" spans="2:65" s="1" customFormat="1" ht="16.5" customHeight="1">
      <c r="B710" s="151"/>
      <c r="C710" s="181" t="s">
        <v>1082</v>
      </c>
      <c r="D710" s="181" t="s">
        <v>203</v>
      </c>
      <c r="E710" s="182" t="s">
        <v>1083</v>
      </c>
      <c r="F710" s="183" t="s">
        <v>1084</v>
      </c>
      <c r="G710" s="184" t="s">
        <v>786</v>
      </c>
      <c r="H710" s="185">
        <v>42</v>
      </c>
      <c r="I710" s="186"/>
      <c r="J710" s="185">
        <f t="shared" si="20"/>
        <v>0</v>
      </c>
      <c r="K710" s="183" t="s">
        <v>1</v>
      </c>
      <c r="L710" s="187"/>
      <c r="M710" s="188" t="s">
        <v>1</v>
      </c>
      <c r="N710" s="189" t="s">
        <v>42</v>
      </c>
      <c r="O710" s="55"/>
      <c r="P710" s="160">
        <f t="shared" si="21"/>
        <v>0</v>
      </c>
      <c r="Q710" s="160">
        <v>0</v>
      </c>
      <c r="R710" s="160">
        <f t="shared" si="22"/>
        <v>0</v>
      </c>
      <c r="S710" s="160">
        <v>0</v>
      </c>
      <c r="T710" s="161">
        <f t="shared" si="23"/>
        <v>0</v>
      </c>
      <c r="AR710" s="162" t="s">
        <v>184</v>
      </c>
      <c r="AT710" s="162" t="s">
        <v>203</v>
      </c>
      <c r="AU710" s="162" t="s">
        <v>85</v>
      </c>
      <c r="AY710" s="17" t="s">
        <v>153</v>
      </c>
      <c r="BE710" s="163">
        <f t="shared" si="24"/>
        <v>0</v>
      </c>
      <c r="BF710" s="163">
        <f t="shared" si="25"/>
        <v>0</v>
      </c>
      <c r="BG710" s="163">
        <f t="shared" si="26"/>
        <v>0</v>
      </c>
      <c r="BH710" s="163">
        <f t="shared" si="27"/>
        <v>0</v>
      </c>
      <c r="BI710" s="163">
        <f t="shared" si="28"/>
        <v>0</v>
      </c>
      <c r="BJ710" s="17" t="s">
        <v>85</v>
      </c>
      <c r="BK710" s="164">
        <f t="shared" si="29"/>
        <v>0</v>
      </c>
      <c r="BL710" s="17" t="s">
        <v>91</v>
      </c>
      <c r="BM710" s="162" t="s">
        <v>1085</v>
      </c>
    </row>
    <row r="711" spans="2:65" s="1" customFormat="1" ht="16.5" customHeight="1">
      <c r="B711" s="151"/>
      <c r="C711" s="152" t="s">
        <v>1086</v>
      </c>
      <c r="D711" s="152" t="s">
        <v>155</v>
      </c>
      <c r="E711" s="153" t="s">
        <v>1087</v>
      </c>
      <c r="F711" s="154" t="s">
        <v>1088</v>
      </c>
      <c r="G711" s="155" t="s">
        <v>786</v>
      </c>
      <c r="H711" s="156">
        <v>30</v>
      </c>
      <c r="I711" s="157"/>
      <c r="J711" s="156">
        <f t="shared" si="20"/>
        <v>0</v>
      </c>
      <c r="K711" s="154" t="s">
        <v>1</v>
      </c>
      <c r="L711" s="32"/>
      <c r="M711" s="158" t="s">
        <v>1</v>
      </c>
      <c r="N711" s="159" t="s">
        <v>42</v>
      </c>
      <c r="O711" s="55"/>
      <c r="P711" s="160">
        <f t="shared" si="21"/>
        <v>0</v>
      </c>
      <c r="Q711" s="160">
        <v>0</v>
      </c>
      <c r="R711" s="160">
        <f t="shared" si="22"/>
        <v>0</v>
      </c>
      <c r="S711" s="160">
        <v>0</v>
      </c>
      <c r="T711" s="161">
        <f t="shared" si="23"/>
        <v>0</v>
      </c>
      <c r="AR711" s="162" t="s">
        <v>91</v>
      </c>
      <c r="AT711" s="162" t="s">
        <v>155</v>
      </c>
      <c r="AU711" s="162" t="s">
        <v>85</v>
      </c>
      <c r="AY711" s="17" t="s">
        <v>153</v>
      </c>
      <c r="BE711" s="163">
        <f t="shared" si="24"/>
        <v>0</v>
      </c>
      <c r="BF711" s="163">
        <f t="shared" si="25"/>
        <v>0</v>
      </c>
      <c r="BG711" s="163">
        <f t="shared" si="26"/>
        <v>0</v>
      </c>
      <c r="BH711" s="163">
        <f t="shared" si="27"/>
        <v>0</v>
      </c>
      <c r="BI711" s="163">
        <f t="shared" si="28"/>
        <v>0</v>
      </c>
      <c r="BJ711" s="17" t="s">
        <v>85</v>
      </c>
      <c r="BK711" s="164">
        <f t="shared" si="29"/>
        <v>0</v>
      </c>
      <c r="BL711" s="17" t="s">
        <v>91</v>
      </c>
      <c r="BM711" s="162" t="s">
        <v>1089</v>
      </c>
    </row>
    <row r="712" spans="2:65" s="1" customFormat="1" ht="16.5" customHeight="1">
      <c r="B712" s="151"/>
      <c r="C712" s="152" t="s">
        <v>1090</v>
      </c>
      <c r="D712" s="152" t="s">
        <v>155</v>
      </c>
      <c r="E712" s="153" t="s">
        <v>1091</v>
      </c>
      <c r="F712" s="154" t="s">
        <v>1092</v>
      </c>
      <c r="G712" s="155" t="s">
        <v>786</v>
      </c>
      <c r="H712" s="156">
        <v>15</v>
      </c>
      <c r="I712" s="157"/>
      <c r="J712" s="156">
        <f t="shared" si="20"/>
        <v>0</v>
      </c>
      <c r="K712" s="154" t="s">
        <v>1</v>
      </c>
      <c r="L712" s="32"/>
      <c r="M712" s="158" t="s">
        <v>1</v>
      </c>
      <c r="N712" s="159" t="s">
        <v>42</v>
      </c>
      <c r="O712" s="55"/>
      <c r="P712" s="160">
        <f t="shared" si="21"/>
        <v>0</v>
      </c>
      <c r="Q712" s="160">
        <v>0</v>
      </c>
      <c r="R712" s="160">
        <f t="shared" si="22"/>
        <v>0</v>
      </c>
      <c r="S712" s="160">
        <v>0</v>
      </c>
      <c r="T712" s="161">
        <f t="shared" si="23"/>
        <v>0</v>
      </c>
      <c r="AR712" s="162" t="s">
        <v>91</v>
      </c>
      <c r="AT712" s="162" t="s">
        <v>155</v>
      </c>
      <c r="AU712" s="162" t="s">
        <v>85</v>
      </c>
      <c r="AY712" s="17" t="s">
        <v>153</v>
      </c>
      <c r="BE712" s="163">
        <f t="shared" si="24"/>
        <v>0</v>
      </c>
      <c r="BF712" s="163">
        <f t="shared" si="25"/>
        <v>0</v>
      </c>
      <c r="BG712" s="163">
        <f t="shared" si="26"/>
        <v>0</v>
      </c>
      <c r="BH712" s="163">
        <f t="shared" si="27"/>
        <v>0</v>
      </c>
      <c r="BI712" s="163">
        <f t="shared" si="28"/>
        <v>0</v>
      </c>
      <c r="BJ712" s="17" t="s">
        <v>85</v>
      </c>
      <c r="BK712" s="164">
        <f t="shared" si="29"/>
        <v>0</v>
      </c>
      <c r="BL712" s="17" t="s">
        <v>91</v>
      </c>
      <c r="BM712" s="162" t="s">
        <v>1093</v>
      </c>
    </row>
    <row r="713" spans="2:65" s="1" customFormat="1" ht="16.5" customHeight="1">
      <c r="B713" s="151"/>
      <c r="C713" s="152" t="s">
        <v>1094</v>
      </c>
      <c r="D713" s="152" t="s">
        <v>155</v>
      </c>
      <c r="E713" s="153" t="s">
        <v>1095</v>
      </c>
      <c r="F713" s="154" t="s">
        <v>1096</v>
      </c>
      <c r="G713" s="155" t="s">
        <v>786</v>
      </c>
      <c r="H713" s="156">
        <v>5</v>
      </c>
      <c r="I713" s="157"/>
      <c r="J713" s="156">
        <f t="shared" si="20"/>
        <v>0</v>
      </c>
      <c r="K713" s="154" t="s">
        <v>1</v>
      </c>
      <c r="L713" s="32"/>
      <c r="M713" s="158" t="s">
        <v>1</v>
      </c>
      <c r="N713" s="159" t="s">
        <v>42</v>
      </c>
      <c r="O713" s="55"/>
      <c r="P713" s="160">
        <f t="shared" si="21"/>
        <v>0</v>
      </c>
      <c r="Q713" s="160">
        <v>0</v>
      </c>
      <c r="R713" s="160">
        <f t="shared" si="22"/>
        <v>0</v>
      </c>
      <c r="S713" s="160">
        <v>0</v>
      </c>
      <c r="T713" s="161">
        <f t="shared" si="23"/>
        <v>0</v>
      </c>
      <c r="AR713" s="162" t="s">
        <v>91</v>
      </c>
      <c r="AT713" s="162" t="s">
        <v>155</v>
      </c>
      <c r="AU713" s="162" t="s">
        <v>85</v>
      </c>
      <c r="AY713" s="17" t="s">
        <v>153</v>
      </c>
      <c r="BE713" s="163">
        <f t="shared" si="24"/>
        <v>0</v>
      </c>
      <c r="BF713" s="163">
        <f t="shared" si="25"/>
        <v>0</v>
      </c>
      <c r="BG713" s="163">
        <f t="shared" si="26"/>
        <v>0</v>
      </c>
      <c r="BH713" s="163">
        <f t="shared" si="27"/>
        <v>0</v>
      </c>
      <c r="BI713" s="163">
        <f t="shared" si="28"/>
        <v>0</v>
      </c>
      <c r="BJ713" s="17" t="s">
        <v>85</v>
      </c>
      <c r="BK713" s="164">
        <f t="shared" si="29"/>
        <v>0</v>
      </c>
      <c r="BL713" s="17" t="s">
        <v>91</v>
      </c>
      <c r="BM713" s="162" t="s">
        <v>1097</v>
      </c>
    </row>
    <row r="714" spans="2:65" s="1" customFormat="1" ht="16.5" customHeight="1">
      <c r="B714" s="151"/>
      <c r="C714" s="152" t="s">
        <v>1098</v>
      </c>
      <c r="D714" s="152" t="s">
        <v>155</v>
      </c>
      <c r="E714" s="153" t="s">
        <v>1099</v>
      </c>
      <c r="F714" s="154" t="s">
        <v>1100</v>
      </c>
      <c r="G714" s="155" t="s">
        <v>786</v>
      </c>
      <c r="H714" s="156">
        <v>10</v>
      </c>
      <c r="I714" s="157"/>
      <c r="J714" s="156">
        <f t="shared" si="20"/>
        <v>0</v>
      </c>
      <c r="K714" s="154" t="s">
        <v>1</v>
      </c>
      <c r="L714" s="32"/>
      <c r="M714" s="158" t="s">
        <v>1</v>
      </c>
      <c r="N714" s="159" t="s">
        <v>42</v>
      </c>
      <c r="O714" s="55"/>
      <c r="P714" s="160">
        <f t="shared" si="21"/>
        <v>0</v>
      </c>
      <c r="Q714" s="160">
        <v>0</v>
      </c>
      <c r="R714" s="160">
        <f t="shared" si="22"/>
        <v>0</v>
      </c>
      <c r="S714" s="160">
        <v>0</v>
      </c>
      <c r="T714" s="161">
        <f t="shared" si="23"/>
        <v>0</v>
      </c>
      <c r="AR714" s="162" t="s">
        <v>91</v>
      </c>
      <c r="AT714" s="162" t="s">
        <v>155</v>
      </c>
      <c r="AU714" s="162" t="s">
        <v>85</v>
      </c>
      <c r="AY714" s="17" t="s">
        <v>153</v>
      </c>
      <c r="BE714" s="163">
        <f t="shared" si="24"/>
        <v>0</v>
      </c>
      <c r="BF714" s="163">
        <f t="shared" si="25"/>
        <v>0</v>
      </c>
      <c r="BG714" s="163">
        <f t="shared" si="26"/>
        <v>0</v>
      </c>
      <c r="BH714" s="163">
        <f t="shared" si="27"/>
        <v>0</v>
      </c>
      <c r="BI714" s="163">
        <f t="shared" si="28"/>
        <v>0</v>
      </c>
      <c r="BJ714" s="17" t="s">
        <v>85</v>
      </c>
      <c r="BK714" s="164">
        <f t="shared" si="29"/>
        <v>0</v>
      </c>
      <c r="BL714" s="17" t="s">
        <v>91</v>
      </c>
      <c r="BM714" s="162" t="s">
        <v>1101</v>
      </c>
    </row>
    <row r="715" spans="2:65" s="1" customFormat="1" ht="24" customHeight="1">
      <c r="B715" s="151"/>
      <c r="C715" s="152" t="s">
        <v>1102</v>
      </c>
      <c r="D715" s="152" t="s">
        <v>155</v>
      </c>
      <c r="E715" s="153" t="s">
        <v>1103</v>
      </c>
      <c r="F715" s="154" t="s">
        <v>1104</v>
      </c>
      <c r="G715" s="155" t="s">
        <v>251</v>
      </c>
      <c r="H715" s="156">
        <v>2</v>
      </c>
      <c r="I715" s="157"/>
      <c r="J715" s="156">
        <f t="shared" si="20"/>
        <v>0</v>
      </c>
      <c r="K715" s="154" t="s">
        <v>1</v>
      </c>
      <c r="L715" s="32"/>
      <c r="M715" s="158" t="s">
        <v>1</v>
      </c>
      <c r="N715" s="159" t="s">
        <v>42</v>
      </c>
      <c r="O715" s="55"/>
      <c r="P715" s="160">
        <f t="shared" si="21"/>
        <v>0</v>
      </c>
      <c r="Q715" s="160">
        <v>0</v>
      </c>
      <c r="R715" s="160">
        <f t="shared" si="22"/>
        <v>0</v>
      </c>
      <c r="S715" s="160">
        <v>0</v>
      </c>
      <c r="T715" s="161">
        <f t="shared" si="23"/>
        <v>0</v>
      </c>
      <c r="AR715" s="162" t="s">
        <v>91</v>
      </c>
      <c r="AT715" s="162" t="s">
        <v>155</v>
      </c>
      <c r="AU715" s="162" t="s">
        <v>85</v>
      </c>
      <c r="AY715" s="17" t="s">
        <v>153</v>
      </c>
      <c r="BE715" s="163">
        <f t="shared" si="24"/>
        <v>0</v>
      </c>
      <c r="BF715" s="163">
        <f t="shared" si="25"/>
        <v>0</v>
      </c>
      <c r="BG715" s="163">
        <f t="shared" si="26"/>
        <v>0</v>
      </c>
      <c r="BH715" s="163">
        <f t="shared" si="27"/>
        <v>0</v>
      </c>
      <c r="BI715" s="163">
        <f t="shared" si="28"/>
        <v>0</v>
      </c>
      <c r="BJ715" s="17" t="s">
        <v>85</v>
      </c>
      <c r="BK715" s="164">
        <f t="shared" si="29"/>
        <v>0</v>
      </c>
      <c r="BL715" s="17" t="s">
        <v>91</v>
      </c>
      <c r="BM715" s="162" t="s">
        <v>1105</v>
      </c>
    </row>
    <row r="716" spans="2:65" s="1" customFormat="1" ht="24" customHeight="1">
      <c r="B716" s="151"/>
      <c r="C716" s="152" t="s">
        <v>1106</v>
      </c>
      <c r="D716" s="152" t="s">
        <v>155</v>
      </c>
      <c r="E716" s="153" t="s">
        <v>1107</v>
      </c>
      <c r="F716" s="154" t="s">
        <v>1108</v>
      </c>
      <c r="G716" s="155" t="s">
        <v>251</v>
      </c>
      <c r="H716" s="156">
        <v>9</v>
      </c>
      <c r="I716" s="157"/>
      <c r="J716" s="156">
        <f t="shared" si="20"/>
        <v>0</v>
      </c>
      <c r="K716" s="154" t="s">
        <v>1</v>
      </c>
      <c r="L716" s="32"/>
      <c r="M716" s="158" t="s">
        <v>1</v>
      </c>
      <c r="N716" s="159" t="s">
        <v>42</v>
      </c>
      <c r="O716" s="55"/>
      <c r="P716" s="160">
        <f t="shared" si="21"/>
        <v>0</v>
      </c>
      <c r="Q716" s="160">
        <v>0</v>
      </c>
      <c r="R716" s="160">
        <f t="shared" si="22"/>
        <v>0</v>
      </c>
      <c r="S716" s="160">
        <v>0</v>
      </c>
      <c r="T716" s="161">
        <f t="shared" si="23"/>
        <v>0</v>
      </c>
      <c r="AR716" s="162" t="s">
        <v>91</v>
      </c>
      <c r="AT716" s="162" t="s">
        <v>155</v>
      </c>
      <c r="AU716" s="162" t="s">
        <v>85</v>
      </c>
      <c r="AY716" s="17" t="s">
        <v>153</v>
      </c>
      <c r="BE716" s="163">
        <f t="shared" si="24"/>
        <v>0</v>
      </c>
      <c r="BF716" s="163">
        <f t="shared" si="25"/>
        <v>0</v>
      </c>
      <c r="BG716" s="163">
        <f t="shared" si="26"/>
        <v>0</v>
      </c>
      <c r="BH716" s="163">
        <f t="shared" si="27"/>
        <v>0</v>
      </c>
      <c r="BI716" s="163">
        <f t="shared" si="28"/>
        <v>0</v>
      </c>
      <c r="BJ716" s="17" t="s">
        <v>85</v>
      </c>
      <c r="BK716" s="164">
        <f t="shared" si="29"/>
        <v>0</v>
      </c>
      <c r="BL716" s="17" t="s">
        <v>91</v>
      </c>
      <c r="BM716" s="162" t="s">
        <v>1109</v>
      </c>
    </row>
    <row r="717" spans="2:65" s="1" customFormat="1" ht="24" customHeight="1">
      <c r="B717" s="151"/>
      <c r="C717" s="152" t="s">
        <v>1110</v>
      </c>
      <c r="D717" s="152" t="s">
        <v>155</v>
      </c>
      <c r="E717" s="153" t="s">
        <v>1111</v>
      </c>
      <c r="F717" s="154" t="s">
        <v>1112</v>
      </c>
      <c r="G717" s="155" t="s">
        <v>251</v>
      </c>
      <c r="H717" s="156">
        <v>4</v>
      </c>
      <c r="I717" s="157"/>
      <c r="J717" s="156">
        <f t="shared" si="20"/>
        <v>0</v>
      </c>
      <c r="K717" s="154" t="s">
        <v>1</v>
      </c>
      <c r="L717" s="32"/>
      <c r="M717" s="158" t="s">
        <v>1</v>
      </c>
      <c r="N717" s="159" t="s">
        <v>42</v>
      </c>
      <c r="O717" s="55"/>
      <c r="P717" s="160">
        <f t="shared" si="21"/>
        <v>0</v>
      </c>
      <c r="Q717" s="160">
        <v>0</v>
      </c>
      <c r="R717" s="160">
        <f t="shared" si="22"/>
        <v>0</v>
      </c>
      <c r="S717" s="160">
        <v>0</v>
      </c>
      <c r="T717" s="161">
        <f t="shared" si="23"/>
        <v>0</v>
      </c>
      <c r="AR717" s="162" t="s">
        <v>91</v>
      </c>
      <c r="AT717" s="162" t="s">
        <v>155</v>
      </c>
      <c r="AU717" s="162" t="s">
        <v>85</v>
      </c>
      <c r="AY717" s="17" t="s">
        <v>153</v>
      </c>
      <c r="BE717" s="163">
        <f t="shared" si="24"/>
        <v>0</v>
      </c>
      <c r="BF717" s="163">
        <f t="shared" si="25"/>
        <v>0</v>
      </c>
      <c r="BG717" s="163">
        <f t="shared" si="26"/>
        <v>0</v>
      </c>
      <c r="BH717" s="163">
        <f t="shared" si="27"/>
        <v>0</v>
      </c>
      <c r="BI717" s="163">
        <f t="shared" si="28"/>
        <v>0</v>
      </c>
      <c r="BJ717" s="17" t="s">
        <v>85</v>
      </c>
      <c r="BK717" s="164">
        <f t="shared" si="29"/>
        <v>0</v>
      </c>
      <c r="BL717" s="17" t="s">
        <v>91</v>
      </c>
      <c r="BM717" s="162" t="s">
        <v>1113</v>
      </c>
    </row>
    <row r="718" spans="2:65" s="1" customFormat="1" ht="16.5" customHeight="1">
      <c r="B718" s="151"/>
      <c r="C718" s="152" t="s">
        <v>1114</v>
      </c>
      <c r="D718" s="152" t="s">
        <v>155</v>
      </c>
      <c r="E718" s="153" t="s">
        <v>1115</v>
      </c>
      <c r="F718" s="154" t="s">
        <v>1116</v>
      </c>
      <c r="G718" s="155" t="s">
        <v>251</v>
      </c>
      <c r="H718" s="156">
        <v>1</v>
      </c>
      <c r="I718" s="157"/>
      <c r="J718" s="156">
        <f t="shared" si="20"/>
        <v>0</v>
      </c>
      <c r="K718" s="154" t="s">
        <v>1</v>
      </c>
      <c r="L718" s="32"/>
      <c r="M718" s="158" t="s">
        <v>1</v>
      </c>
      <c r="N718" s="159" t="s">
        <v>42</v>
      </c>
      <c r="O718" s="55"/>
      <c r="P718" s="160">
        <f t="shared" si="21"/>
        <v>0</v>
      </c>
      <c r="Q718" s="160">
        <v>0</v>
      </c>
      <c r="R718" s="160">
        <f t="shared" si="22"/>
        <v>0</v>
      </c>
      <c r="S718" s="160">
        <v>0</v>
      </c>
      <c r="T718" s="161">
        <f t="shared" si="23"/>
        <v>0</v>
      </c>
      <c r="AR718" s="162" t="s">
        <v>91</v>
      </c>
      <c r="AT718" s="162" t="s">
        <v>155</v>
      </c>
      <c r="AU718" s="162" t="s">
        <v>85</v>
      </c>
      <c r="AY718" s="17" t="s">
        <v>153</v>
      </c>
      <c r="BE718" s="163">
        <f t="shared" si="24"/>
        <v>0</v>
      </c>
      <c r="BF718" s="163">
        <f t="shared" si="25"/>
        <v>0</v>
      </c>
      <c r="BG718" s="163">
        <f t="shared" si="26"/>
        <v>0</v>
      </c>
      <c r="BH718" s="163">
        <f t="shared" si="27"/>
        <v>0</v>
      </c>
      <c r="BI718" s="163">
        <f t="shared" si="28"/>
        <v>0</v>
      </c>
      <c r="BJ718" s="17" t="s">
        <v>85</v>
      </c>
      <c r="BK718" s="164">
        <f t="shared" si="29"/>
        <v>0</v>
      </c>
      <c r="BL718" s="17" t="s">
        <v>91</v>
      </c>
      <c r="BM718" s="162" t="s">
        <v>1117</v>
      </c>
    </row>
    <row r="719" spans="2:65" s="1" customFormat="1" ht="16.5" customHeight="1">
      <c r="B719" s="151"/>
      <c r="C719" s="152" t="s">
        <v>1118</v>
      </c>
      <c r="D719" s="152" t="s">
        <v>155</v>
      </c>
      <c r="E719" s="153" t="s">
        <v>1119</v>
      </c>
      <c r="F719" s="154" t="s">
        <v>1120</v>
      </c>
      <c r="G719" s="155" t="s">
        <v>251</v>
      </c>
      <c r="H719" s="156">
        <v>1</v>
      </c>
      <c r="I719" s="157"/>
      <c r="J719" s="156">
        <f t="shared" si="20"/>
        <v>0</v>
      </c>
      <c r="K719" s="154" t="s">
        <v>1</v>
      </c>
      <c r="L719" s="32"/>
      <c r="M719" s="158" t="s">
        <v>1</v>
      </c>
      <c r="N719" s="159" t="s">
        <v>42</v>
      </c>
      <c r="O719" s="55"/>
      <c r="P719" s="160">
        <f t="shared" si="21"/>
        <v>0</v>
      </c>
      <c r="Q719" s="160">
        <v>0</v>
      </c>
      <c r="R719" s="160">
        <f t="shared" si="22"/>
        <v>0</v>
      </c>
      <c r="S719" s="160">
        <v>0</v>
      </c>
      <c r="T719" s="161">
        <f t="shared" si="23"/>
        <v>0</v>
      </c>
      <c r="AR719" s="162" t="s">
        <v>91</v>
      </c>
      <c r="AT719" s="162" t="s">
        <v>155</v>
      </c>
      <c r="AU719" s="162" t="s">
        <v>85</v>
      </c>
      <c r="AY719" s="17" t="s">
        <v>153</v>
      </c>
      <c r="BE719" s="163">
        <f t="shared" si="24"/>
        <v>0</v>
      </c>
      <c r="BF719" s="163">
        <f t="shared" si="25"/>
        <v>0</v>
      </c>
      <c r="BG719" s="163">
        <f t="shared" si="26"/>
        <v>0</v>
      </c>
      <c r="BH719" s="163">
        <f t="shared" si="27"/>
        <v>0</v>
      </c>
      <c r="BI719" s="163">
        <f t="shared" si="28"/>
        <v>0</v>
      </c>
      <c r="BJ719" s="17" t="s">
        <v>85</v>
      </c>
      <c r="BK719" s="164">
        <f t="shared" si="29"/>
        <v>0</v>
      </c>
      <c r="BL719" s="17" t="s">
        <v>91</v>
      </c>
      <c r="BM719" s="162" t="s">
        <v>1121</v>
      </c>
    </row>
    <row r="720" spans="2:65" s="1" customFormat="1" ht="16.5" customHeight="1">
      <c r="B720" s="151"/>
      <c r="C720" s="152" t="s">
        <v>1122</v>
      </c>
      <c r="D720" s="152" t="s">
        <v>155</v>
      </c>
      <c r="E720" s="153" t="s">
        <v>1123</v>
      </c>
      <c r="F720" s="154" t="s">
        <v>1124</v>
      </c>
      <c r="G720" s="155" t="s">
        <v>251</v>
      </c>
      <c r="H720" s="156">
        <v>4</v>
      </c>
      <c r="I720" s="157"/>
      <c r="J720" s="156">
        <f t="shared" ref="J720:J751" si="30">ROUND(I720*H720,3)</f>
        <v>0</v>
      </c>
      <c r="K720" s="154" t="s">
        <v>1</v>
      </c>
      <c r="L720" s="32"/>
      <c r="M720" s="158" t="s">
        <v>1</v>
      </c>
      <c r="N720" s="159" t="s">
        <v>42</v>
      </c>
      <c r="O720" s="55"/>
      <c r="P720" s="160">
        <f t="shared" ref="P720:P751" si="31">O720*H720</f>
        <v>0</v>
      </c>
      <c r="Q720" s="160">
        <v>0</v>
      </c>
      <c r="R720" s="160">
        <f t="shared" ref="R720:R751" si="32">Q720*H720</f>
        <v>0</v>
      </c>
      <c r="S720" s="160">
        <v>0</v>
      </c>
      <c r="T720" s="161">
        <f t="shared" ref="T720:T751" si="33">S720*H720</f>
        <v>0</v>
      </c>
      <c r="AR720" s="162" t="s">
        <v>91</v>
      </c>
      <c r="AT720" s="162" t="s">
        <v>155</v>
      </c>
      <c r="AU720" s="162" t="s">
        <v>85</v>
      </c>
      <c r="AY720" s="17" t="s">
        <v>153</v>
      </c>
      <c r="BE720" s="163">
        <f t="shared" ref="BE720:BE751" si="34">IF(N720="základná",J720,0)</f>
        <v>0</v>
      </c>
      <c r="BF720" s="163">
        <f t="shared" ref="BF720:BF751" si="35">IF(N720="znížená",J720,0)</f>
        <v>0</v>
      </c>
      <c r="BG720" s="163">
        <f t="shared" ref="BG720:BG751" si="36">IF(N720="zákl. prenesená",J720,0)</f>
        <v>0</v>
      </c>
      <c r="BH720" s="163">
        <f t="shared" ref="BH720:BH751" si="37">IF(N720="zníž. prenesená",J720,0)</f>
        <v>0</v>
      </c>
      <c r="BI720" s="163">
        <f t="shared" ref="BI720:BI751" si="38">IF(N720="nulová",J720,0)</f>
        <v>0</v>
      </c>
      <c r="BJ720" s="17" t="s">
        <v>85</v>
      </c>
      <c r="BK720" s="164">
        <f t="shared" ref="BK720:BK751" si="39">ROUND(I720*H720,3)</f>
        <v>0</v>
      </c>
      <c r="BL720" s="17" t="s">
        <v>91</v>
      </c>
      <c r="BM720" s="162" t="s">
        <v>1125</v>
      </c>
    </row>
    <row r="721" spans="2:65" s="1" customFormat="1" ht="16.5" customHeight="1">
      <c r="B721" s="151"/>
      <c r="C721" s="152" t="s">
        <v>1126</v>
      </c>
      <c r="D721" s="152" t="s">
        <v>155</v>
      </c>
      <c r="E721" s="153" t="s">
        <v>1127</v>
      </c>
      <c r="F721" s="154" t="s">
        <v>1128</v>
      </c>
      <c r="G721" s="155" t="s">
        <v>251</v>
      </c>
      <c r="H721" s="156">
        <v>2</v>
      </c>
      <c r="I721" s="157"/>
      <c r="J721" s="156">
        <f t="shared" si="30"/>
        <v>0</v>
      </c>
      <c r="K721" s="154" t="s">
        <v>1</v>
      </c>
      <c r="L721" s="32"/>
      <c r="M721" s="158" t="s">
        <v>1</v>
      </c>
      <c r="N721" s="159" t="s">
        <v>42</v>
      </c>
      <c r="O721" s="55"/>
      <c r="P721" s="160">
        <f t="shared" si="31"/>
        <v>0</v>
      </c>
      <c r="Q721" s="160">
        <v>0</v>
      </c>
      <c r="R721" s="160">
        <f t="shared" si="32"/>
        <v>0</v>
      </c>
      <c r="S721" s="160">
        <v>0</v>
      </c>
      <c r="T721" s="161">
        <f t="shared" si="33"/>
        <v>0</v>
      </c>
      <c r="AR721" s="162" t="s">
        <v>91</v>
      </c>
      <c r="AT721" s="162" t="s">
        <v>155</v>
      </c>
      <c r="AU721" s="162" t="s">
        <v>85</v>
      </c>
      <c r="AY721" s="17" t="s">
        <v>153</v>
      </c>
      <c r="BE721" s="163">
        <f t="shared" si="34"/>
        <v>0</v>
      </c>
      <c r="BF721" s="163">
        <f t="shared" si="35"/>
        <v>0</v>
      </c>
      <c r="BG721" s="163">
        <f t="shared" si="36"/>
        <v>0</v>
      </c>
      <c r="BH721" s="163">
        <f t="shared" si="37"/>
        <v>0</v>
      </c>
      <c r="BI721" s="163">
        <f t="shared" si="38"/>
        <v>0</v>
      </c>
      <c r="BJ721" s="17" t="s">
        <v>85</v>
      </c>
      <c r="BK721" s="164">
        <f t="shared" si="39"/>
        <v>0</v>
      </c>
      <c r="BL721" s="17" t="s">
        <v>91</v>
      </c>
      <c r="BM721" s="162" t="s">
        <v>1129</v>
      </c>
    </row>
    <row r="722" spans="2:65" s="1" customFormat="1" ht="16.5" customHeight="1">
      <c r="B722" s="151"/>
      <c r="C722" s="152" t="s">
        <v>1130</v>
      </c>
      <c r="D722" s="152" t="s">
        <v>155</v>
      </c>
      <c r="E722" s="153" t="s">
        <v>1131</v>
      </c>
      <c r="F722" s="154" t="s">
        <v>1132</v>
      </c>
      <c r="G722" s="155" t="s">
        <v>251</v>
      </c>
      <c r="H722" s="156">
        <v>2</v>
      </c>
      <c r="I722" s="157"/>
      <c r="J722" s="156">
        <f t="shared" si="30"/>
        <v>0</v>
      </c>
      <c r="K722" s="154" t="s">
        <v>1</v>
      </c>
      <c r="L722" s="32"/>
      <c r="M722" s="158" t="s">
        <v>1</v>
      </c>
      <c r="N722" s="159" t="s">
        <v>42</v>
      </c>
      <c r="O722" s="55"/>
      <c r="P722" s="160">
        <f t="shared" si="31"/>
        <v>0</v>
      </c>
      <c r="Q722" s="160">
        <v>0</v>
      </c>
      <c r="R722" s="160">
        <f t="shared" si="32"/>
        <v>0</v>
      </c>
      <c r="S722" s="160">
        <v>0</v>
      </c>
      <c r="T722" s="161">
        <f t="shared" si="33"/>
        <v>0</v>
      </c>
      <c r="AR722" s="162" t="s">
        <v>91</v>
      </c>
      <c r="AT722" s="162" t="s">
        <v>155</v>
      </c>
      <c r="AU722" s="162" t="s">
        <v>85</v>
      </c>
      <c r="AY722" s="17" t="s">
        <v>153</v>
      </c>
      <c r="BE722" s="163">
        <f t="shared" si="34"/>
        <v>0</v>
      </c>
      <c r="BF722" s="163">
        <f t="shared" si="35"/>
        <v>0</v>
      </c>
      <c r="BG722" s="163">
        <f t="shared" si="36"/>
        <v>0</v>
      </c>
      <c r="BH722" s="163">
        <f t="shared" si="37"/>
        <v>0</v>
      </c>
      <c r="BI722" s="163">
        <f t="shared" si="38"/>
        <v>0</v>
      </c>
      <c r="BJ722" s="17" t="s">
        <v>85</v>
      </c>
      <c r="BK722" s="164">
        <f t="shared" si="39"/>
        <v>0</v>
      </c>
      <c r="BL722" s="17" t="s">
        <v>91</v>
      </c>
      <c r="BM722" s="162" t="s">
        <v>1133</v>
      </c>
    </row>
    <row r="723" spans="2:65" s="1" customFormat="1" ht="16.5" customHeight="1">
      <c r="B723" s="151"/>
      <c r="C723" s="152" t="s">
        <v>1134</v>
      </c>
      <c r="D723" s="152" t="s">
        <v>155</v>
      </c>
      <c r="E723" s="153" t="s">
        <v>1135</v>
      </c>
      <c r="F723" s="154" t="s">
        <v>1136</v>
      </c>
      <c r="G723" s="155" t="s">
        <v>251</v>
      </c>
      <c r="H723" s="156">
        <v>2</v>
      </c>
      <c r="I723" s="157"/>
      <c r="J723" s="156">
        <f t="shared" si="30"/>
        <v>0</v>
      </c>
      <c r="K723" s="154" t="s">
        <v>1</v>
      </c>
      <c r="L723" s="32"/>
      <c r="M723" s="158" t="s">
        <v>1</v>
      </c>
      <c r="N723" s="159" t="s">
        <v>42</v>
      </c>
      <c r="O723" s="55"/>
      <c r="P723" s="160">
        <f t="shared" si="31"/>
        <v>0</v>
      </c>
      <c r="Q723" s="160">
        <v>0</v>
      </c>
      <c r="R723" s="160">
        <f t="shared" si="32"/>
        <v>0</v>
      </c>
      <c r="S723" s="160">
        <v>0</v>
      </c>
      <c r="T723" s="161">
        <f t="shared" si="33"/>
        <v>0</v>
      </c>
      <c r="AR723" s="162" t="s">
        <v>91</v>
      </c>
      <c r="AT723" s="162" t="s">
        <v>155</v>
      </c>
      <c r="AU723" s="162" t="s">
        <v>85</v>
      </c>
      <c r="AY723" s="17" t="s">
        <v>153</v>
      </c>
      <c r="BE723" s="163">
        <f t="shared" si="34"/>
        <v>0</v>
      </c>
      <c r="BF723" s="163">
        <f t="shared" si="35"/>
        <v>0</v>
      </c>
      <c r="BG723" s="163">
        <f t="shared" si="36"/>
        <v>0</v>
      </c>
      <c r="BH723" s="163">
        <f t="shared" si="37"/>
        <v>0</v>
      </c>
      <c r="BI723" s="163">
        <f t="shared" si="38"/>
        <v>0</v>
      </c>
      <c r="BJ723" s="17" t="s">
        <v>85</v>
      </c>
      <c r="BK723" s="164">
        <f t="shared" si="39"/>
        <v>0</v>
      </c>
      <c r="BL723" s="17" t="s">
        <v>91</v>
      </c>
      <c r="BM723" s="162" t="s">
        <v>1137</v>
      </c>
    </row>
    <row r="724" spans="2:65" s="1" customFormat="1" ht="16.5" customHeight="1">
      <c r="B724" s="151"/>
      <c r="C724" s="152" t="s">
        <v>1138</v>
      </c>
      <c r="D724" s="152" t="s">
        <v>155</v>
      </c>
      <c r="E724" s="153" t="s">
        <v>1139</v>
      </c>
      <c r="F724" s="154" t="s">
        <v>1140</v>
      </c>
      <c r="G724" s="155" t="s">
        <v>251</v>
      </c>
      <c r="H724" s="156">
        <v>4</v>
      </c>
      <c r="I724" s="157"/>
      <c r="J724" s="156">
        <f t="shared" si="30"/>
        <v>0</v>
      </c>
      <c r="K724" s="154" t="s">
        <v>1</v>
      </c>
      <c r="L724" s="32"/>
      <c r="M724" s="158" t="s">
        <v>1</v>
      </c>
      <c r="N724" s="159" t="s">
        <v>42</v>
      </c>
      <c r="O724" s="55"/>
      <c r="P724" s="160">
        <f t="shared" si="31"/>
        <v>0</v>
      </c>
      <c r="Q724" s="160">
        <v>0</v>
      </c>
      <c r="R724" s="160">
        <f t="shared" si="32"/>
        <v>0</v>
      </c>
      <c r="S724" s="160">
        <v>0</v>
      </c>
      <c r="T724" s="161">
        <f t="shared" si="33"/>
        <v>0</v>
      </c>
      <c r="AR724" s="162" t="s">
        <v>91</v>
      </c>
      <c r="AT724" s="162" t="s">
        <v>155</v>
      </c>
      <c r="AU724" s="162" t="s">
        <v>85</v>
      </c>
      <c r="AY724" s="17" t="s">
        <v>153</v>
      </c>
      <c r="BE724" s="163">
        <f t="shared" si="34"/>
        <v>0</v>
      </c>
      <c r="BF724" s="163">
        <f t="shared" si="35"/>
        <v>0</v>
      </c>
      <c r="BG724" s="163">
        <f t="shared" si="36"/>
        <v>0</v>
      </c>
      <c r="BH724" s="163">
        <f t="shared" si="37"/>
        <v>0</v>
      </c>
      <c r="BI724" s="163">
        <f t="shared" si="38"/>
        <v>0</v>
      </c>
      <c r="BJ724" s="17" t="s">
        <v>85</v>
      </c>
      <c r="BK724" s="164">
        <f t="shared" si="39"/>
        <v>0</v>
      </c>
      <c r="BL724" s="17" t="s">
        <v>91</v>
      </c>
      <c r="BM724" s="162" t="s">
        <v>1141</v>
      </c>
    </row>
    <row r="725" spans="2:65" s="1" customFormat="1" ht="16.5" customHeight="1">
      <c r="B725" s="151"/>
      <c r="C725" s="152" t="s">
        <v>1142</v>
      </c>
      <c r="D725" s="152" t="s">
        <v>155</v>
      </c>
      <c r="E725" s="153" t="s">
        <v>1143</v>
      </c>
      <c r="F725" s="154" t="s">
        <v>1144</v>
      </c>
      <c r="G725" s="155" t="s">
        <v>251</v>
      </c>
      <c r="H725" s="156">
        <v>6</v>
      </c>
      <c r="I725" s="157"/>
      <c r="J725" s="156">
        <f t="shared" si="30"/>
        <v>0</v>
      </c>
      <c r="K725" s="154" t="s">
        <v>1</v>
      </c>
      <c r="L725" s="32"/>
      <c r="M725" s="158" t="s">
        <v>1</v>
      </c>
      <c r="N725" s="159" t="s">
        <v>42</v>
      </c>
      <c r="O725" s="55"/>
      <c r="P725" s="160">
        <f t="shared" si="31"/>
        <v>0</v>
      </c>
      <c r="Q725" s="160">
        <v>0</v>
      </c>
      <c r="R725" s="160">
        <f t="shared" si="32"/>
        <v>0</v>
      </c>
      <c r="S725" s="160">
        <v>0</v>
      </c>
      <c r="T725" s="161">
        <f t="shared" si="33"/>
        <v>0</v>
      </c>
      <c r="AR725" s="162" t="s">
        <v>91</v>
      </c>
      <c r="AT725" s="162" t="s">
        <v>155</v>
      </c>
      <c r="AU725" s="162" t="s">
        <v>85</v>
      </c>
      <c r="AY725" s="17" t="s">
        <v>153</v>
      </c>
      <c r="BE725" s="163">
        <f t="shared" si="34"/>
        <v>0</v>
      </c>
      <c r="BF725" s="163">
        <f t="shared" si="35"/>
        <v>0</v>
      </c>
      <c r="BG725" s="163">
        <f t="shared" si="36"/>
        <v>0</v>
      </c>
      <c r="BH725" s="163">
        <f t="shared" si="37"/>
        <v>0</v>
      </c>
      <c r="BI725" s="163">
        <f t="shared" si="38"/>
        <v>0</v>
      </c>
      <c r="BJ725" s="17" t="s">
        <v>85</v>
      </c>
      <c r="BK725" s="164">
        <f t="shared" si="39"/>
        <v>0</v>
      </c>
      <c r="BL725" s="17" t="s">
        <v>91</v>
      </c>
      <c r="BM725" s="162" t="s">
        <v>1145</v>
      </c>
    </row>
    <row r="726" spans="2:65" s="1" customFormat="1" ht="16.5" customHeight="1">
      <c r="B726" s="151"/>
      <c r="C726" s="152" t="s">
        <v>1146</v>
      </c>
      <c r="D726" s="152" t="s">
        <v>155</v>
      </c>
      <c r="E726" s="153" t="s">
        <v>1147</v>
      </c>
      <c r="F726" s="154" t="s">
        <v>1148</v>
      </c>
      <c r="G726" s="155" t="s">
        <v>251</v>
      </c>
      <c r="H726" s="156">
        <v>10</v>
      </c>
      <c r="I726" s="157"/>
      <c r="J726" s="156">
        <f t="shared" si="30"/>
        <v>0</v>
      </c>
      <c r="K726" s="154" t="s">
        <v>1</v>
      </c>
      <c r="L726" s="32"/>
      <c r="M726" s="158" t="s">
        <v>1</v>
      </c>
      <c r="N726" s="159" t="s">
        <v>42</v>
      </c>
      <c r="O726" s="55"/>
      <c r="P726" s="160">
        <f t="shared" si="31"/>
        <v>0</v>
      </c>
      <c r="Q726" s="160">
        <v>0</v>
      </c>
      <c r="R726" s="160">
        <f t="shared" si="32"/>
        <v>0</v>
      </c>
      <c r="S726" s="160">
        <v>0</v>
      </c>
      <c r="T726" s="161">
        <f t="shared" si="33"/>
        <v>0</v>
      </c>
      <c r="AR726" s="162" t="s">
        <v>91</v>
      </c>
      <c r="AT726" s="162" t="s">
        <v>155</v>
      </c>
      <c r="AU726" s="162" t="s">
        <v>85</v>
      </c>
      <c r="AY726" s="17" t="s">
        <v>153</v>
      </c>
      <c r="BE726" s="163">
        <f t="shared" si="34"/>
        <v>0</v>
      </c>
      <c r="BF726" s="163">
        <f t="shared" si="35"/>
        <v>0</v>
      </c>
      <c r="BG726" s="163">
        <f t="shared" si="36"/>
        <v>0</v>
      </c>
      <c r="BH726" s="163">
        <f t="shared" si="37"/>
        <v>0</v>
      </c>
      <c r="BI726" s="163">
        <f t="shared" si="38"/>
        <v>0</v>
      </c>
      <c r="BJ726" s="17" t="s">
        <v>85</v>
      </c>
      <c r="BK726" s="164">
        <f t="shared" si="39"/>
        <v>0</v>
      </c>
      <c r="BL726" s="17" t="s">
        <v>91</v>
      </c>
      <c r="BM726" s="162" t="s">
        <v>1149</v>
      </c>
    </row>
    <row r="727" spans="2:65" s="1" customFormat="1" ht="16.5" customHeight="1">
      <c r="B727" s="151"/>
      <c r="C727" s="152" t="s">
        <v>1150</v>
      </c>
      <c r="D727" s="152" t="s">
        <v>155</v>
      </c>
      <c r="E727" s="153" t="s">
        <v>1151</v>
      </c>
      <c r="F727" s="154" t="s">
        <v>1152</v>
      </c>
      <c r="G727" s="155" t="s">
        <v>251</v>
      </c>
      <c r="H727" s="156">
        <v>1</v>
      </c>
      <c r="I727" s="157"/>
      <c r="J727" s="156">
        <f t="shared" si="30"/>
        <v>0</v>
      </c>
      <c r="K727" s="154" t="s">
        <v>1</v>
      </c>
      <c r="L727" s="32"/>
      <c r="M727" s="158" t="s">
        <v>1</v>
      </c>
      <c r="N727" s="159" t="s">
        <v>42</v>
      </c>
      <c r="O727" s="55"/>
      <c r="P727" s="160">
        <f t="shared" si="31"/>
        <v>0</v>
      </c>
      <c r="Q727" s="160">
        <v>0</v>
      </c>
      <c r="R727" s="160">
        <f t="shared" si="32"/>
        <v>0</v>
      </c>
      <c r="S727" s="160">
        <v>0</v>
      </c>
      <c r="T727" s="161">
        <f t="shared" si="33"/>
        <v>0</v>
      </c>
      <c r="AR727" s="162" t="s">
        <v>91</v>
      </c>
      <c r="AT727" s="162" t="s">
        <v>155</v>
      </c>
      <c r="AU727" s="162" t="s">
        <v>85</v>
      </c>
      <c r="AY727" s="17" t="s">
        <v>153</v>
      </c>
      <c r="BE727" s="163">
        <f t="shared" si="34"/>
        <v>0</v>
      </c>
      <c r="BF727" s="163">
        <f t="shared" si="35"/>
        <v>0</v>
      </c>
      <c r="BG727" s="163">
        <f t="shared" si="36"/>
        <v>0</v>
      </c>
      <c r="BH727" s="163">
        <f t="shared" si="37"/>
        <v>0</v>
      </c>
      <c r="BI727" s="163">
        <f t="shared" si="38"/>
        <v>0</v>
      </c>
      <c r="BJ727" s="17" t="s">
        <v>85</v>
      </c>
      <c r="BK727" s="164">
        <f t="shared" si="39"/>
        <v>0</v>
      </c>
      <c r="BL727" s="17" t="s">
        <v>91</v>
      </c>
      <c r="BM727" s="162" t="s">
        <v>1153</v>
      </c>
    </row>
    <row r="728" spans="2:65" s="1" customFormat="1" ht="24" customHeight="1">
      <c r="B728" s="151"/>
      <c r="C728" s="152" t="s">
        <v>1154</v>
      </c>
      <c r="D728" s="152" t="s">
        <v>155</v>
      </c>
      <c r="E728" s="153" t="s">
        <v>1155</v>
      </c>
      <c r="F728" s="154" t="s">
        <v>1156</v>
      </c>
      <c r="G728" s="155" t="s">
        <v>786</v>
      </c>
      <c r="H728" s="156">
        <v>60</v>
      </c>
      <c r="I728" s="157"/>
      <c r="J728" s="156">
        <f t="shared" si="30"/>
        <v>0</v>
      </c>
      <c r="K728" s="154" t="s">
        <v>1</v>
      </c>
      <c r="L728" s="32"/>
      <c r="M728" s="158" t="s">
        <v>1</v>
      </c>
      <c r="N728" s="159" t="s">
        <v>42</v>
      </c>
      <c r="O728" s="55"/>
      <c r="P728" s="160">
        <f t="shared" si="31"/>
        <v>0</v>
      </c>
      <c r="Q728" s="160">
        <v>0</v>
      </c>
      <c r="R728" s="160">
        <f t="shared" si="32"/>
        <v>0</v>
      </c>
      <c r="S728" s="160">
        <v>0</v>
      </c>
      <c r="T728" s="161">
        <f t="shared" si="33"/>
        <v>0</v>
      </c>
      <c r="AR728" s="162" t="s">
        <v>91</v>
      </c>
      <c r="AT728" s="162" t="s">
        <v>155</v>
      </c>
      <c r="AU728" s="162" t="s">
        <v>85</v>
      </c>
      <c r="AY728" s="17" t="s">
        <v>153</v>
      </c>
      <c r="BE728" s="163">
        <f t="shared" si="34"/>
        <v>0</v>
      </c>
      <c r="BF728" s="163">
        <f t="shared" si="35"/>
        <v>0</v>
      </c>
      <c r="BG728" s="163">
        <f t="shared" si="36"/>
        <v>0</v>
      </c>
      <c r="BH728" s="163">
        <f t="shared" si="37"/>
        <v>0</v>
      </c>
      <c r="BI728" s="163">
        <f t="shared" si="38"/>
        <v>0</v>
      </c>
      <c r="BJ728" s="17" t="s">
        <v>85</v>
      </c>
      <c r="BK728" s="164">
        <f t="shared" si="39"/>
        <v>0</v>
      </c>
      <c r="BL728" s="17" t="s">
        <v>91</v>
      </c>
      <c r="BM728" s="162" t="s">
        <v>1157</v>
      </c>
    </row>
    <row r="729" spans="2:65" s="1" customFormat="1" ht="24" customHeight="1">
      <c r="B729" s="151"/>
      <c r="C729" s="152" t="s">
        <v>1158</v>
      </c>
      <c r="D729" s="152" t="s">
        <v>155</v>
      </c>
      <c r="E729" s="153" t="s">
        <v>1159</v>
      </c>
      <c r="F729" s="154" t="s">
        <v>1160</v>
      </c>
      <c r="G729" s="155" t="s">
        <v>866</v>
      </c>
      <c r="H729" s="157"/>
      <c r="I729" s="157"/>
      <c r="J729" s="156">
        <f t="shared" si="30"/>
        <v>0</v>
      </c>
      <c r="K729" s="154" t="s">
        <v>1</v>
      </c>
      <c r="L729" s="32"/>
      <c r="M729" s="158" t="s">
        <v>1</v>
      </c>
      <c r="N729" s="159" t="s">
        <v>42</v>
      </c>
      <c r="O729" s="55"/>
      <c r="P729" s="160">
        <f t="shared" si="31"/>
        <v>0</v>
      </c>
      <c r="Q729" s="160">
        <v>0</v>
      </c>
      <c r="R729" s="160">
        <f t="shared" si="32"/>
        <v>0</v>
      </c>
      <c r="S729" s="160">
        <v>0</v>
      </c>
      <c r="T729" s="161">
        <f t="shared" si="33"/>
        <v>0</v>
      </c>
      <c r="AR729" s="162" t="s">
        <v>91</v>
      </c>
      <c r="AT729" s="162" t="s">
        <v>155</v>
      </c>
      <c r="AU729" s="162" t="s">
        <v>85</v>
      </c>
      <c r="AY729" s="17" t="s">
        <v>153</v>
      </c>
      <c r="BE729" s="163">
        <f t="shared" si="34"/>
        <v>0</v>
      </c>
      <c r="BF729" s="163">
        <f t="shared" si="35"/>
        <v>0</v>
      </c>
      <c r="BG729" s="163">
        <f t="shared" si="36"/>
        <v>0</v>
      </c>
      <c r="BH729" s="163">
        <f t="shared" si="37"/>
        <v>0</v>
      </c>
      <c r="BI729" s="163">
        <f t="shared" si="38"/>
        <v>0</v>
      </c>
      <c r="BJ729" s="17" t="s">
        <v>85</v>
      </c>
      <c r="BK729" s="164">
        <f t="shared" si="39"/>
        <v>0</v>
      </c>
      <c r="BL729" s="17" t="s">
        <v>91</v>
      </c>
      <c r="BM729" s="162" t="s">
        <v>1161</v>
      </c>
    </row>
    <row r="730" spans="2:65" s="1" customFormat="1" ht="16.5" customHeight="1">
      <c r="B730" s="151"/>
      <c r="C730" s="152" t="s">
        <v>1162</v>
      </c>
      <c r="D730" s="152" t="s">
        <v>155</v>
      </c>
      <c r="E730" s="153" t="s">
        <v>1163</v>
      </c>
      <c r="F730" s="154" t="s">
        <v>1164</v>
      </c>
      <c r="G730" s="155" t="s">
        <v>786</v>
      </c>
      <c r="H730" s="156">
        <v>66</v>
      </c>
      <c r="I730" s="157"/>
      <c r="J730" s="156">
        <f t="shared" si="30"/>
        <v>0</v>
      </c>
      <c r="K730" s="154" t="s">
        <v>1</v>
      </c>
      <c r="L730" s="32"/>
      <c r="M730" s="158" t="s">
        <v>1</v>
      </c>
      <c r="N730" s="159" t="s">
        <v>42</v>
      </c>
      <c r="O730" s="55"/>
      <c r="P730" s="160">
        <f t="shared" si="31"/>
        <v>0</v>
      </c>
      <c r="Q730" s="160">
        <v>0</v>
      </c>
      <c r="R730" s="160">
        <f t="shared" si="32"/>
        <v>0</v>
      </c>
      <c r="S730" s="160">
        <v>0</v>
      </c>
      <c r="T730" s="161">
        <f t="shared" si="33"/>
        <v>0</v>
      </c>
      <c r="AR730" s="162" t="s">
        <v>91</v>
      </c>
      <c r="AT730" s="162" t="s">
        <v>155</v>
      </c>
      <c r="AU730" s="162" t="s">
        <v>85</v>
      </c>
      <c r="AY730" s="17" t="s">
        <v>153</v>
      </c>
      <c r="BE730" s="163">
        <f t="shared" si="34"/>
        <v>0</v>
      </c>
      <c r="BF730" s="163">
        <f t="shared" si="35"/>
        <v>0</v>
      </c>
      <c r="BG730" s="163">
        <f t="shared" si="36"/>
        <v>0</v>
      </c>
      <c r="BH730" s="163">
        <f t="shared" si="37"/>
        <v>0</v>
      </c>
      <c r="BI730" s="163">
        <f t="shared" si="38"/>
        <v>0</v>
      </c>
      <c r="BJ730" s="17" t="s">
        <v>85</v>
      </c>
      <c r="BK730" s="164">
        <f t="shared" si="39"/>
        <v>0</v>
      </c>
      <c r="BL730" s="17" t="s">
        <v>91</v>
      </c>
      <c r="BM730" s="162" t="s">
        <v>1165</v>
      </c>
    </row>
    <row r="731" spans="2:65" s="1" customFormat="1" ht="16.5" customHeight="1">
      <c r="B731" s="151"/>
      <c r="C731" s="152" t="s">
        <v>1166</v>
      </c>
      <c r="D731" s="152" t="s">
        <v>155</v>
      </c>
      <c r="E731" s="153" t="s">
        <v>1167</v>
      </c>
      <c r="F731" s="154" t="s">
        <v>1168</v>
      </c>
      <c r="G731" s="155" t="s">
        <v>786</v>
      </c>
      <c r="H731" s="156">
        <v>60</v>
      </c>
      <c r="I731" s="157"/>
      <c r="J731" s="156">
        <f t="shared" si="30"/>
        <v>0</v>
      </c>
      <c r="K731" s="154" t="s">
        <v>1</v>
      </c>
      <c r="L731" s="32"/>
      <c r="M731" s="158" t="s">
        <v>1</v>
      </c>
      <c r="N731" s="159" t="s">
        <v>42</v>
      </c>
      <c r="O731" s="55"/>
      <c r="P731" s="160">
        <f t="shared" si="31"/>
        <v>0</v>
      </c>
      <c r="Q731" s="160">
        <v>0</v>
      </c>
      <c r="R731" s="160">
        <f t="shared" si="32"/>
        <v>0</v>
      </c>
      <c r="S731" s="160">
        <v>0</v>
      </c>
      <c r="T731" s="161">
        <f t="shared" si="33"/>
        <v>0</v>
      </c>
      <c r="AR731" s="162" t="s">
        <v>91</v>
      </c>
      <c r="AT731" s="162" t="s">
        <v>155</v>
      </c>
      <c r="AU731" s="162" t="s">
        <v>85</v>
      </c>
      <c r="AY731" s="17" t="s">
        <v>153</v>
      </c>
      <c r="BE731" s="163">
        <f t="shared" si="34"/>
        <v>0</v>
      </c>
      <c r="BF731" s="163">
        <f t="shared" si="35"/>
        <v>0</v>
      </c>
      <c r="BG731" s="163">
        <f t="shared" si="36"/>
        <v>0</v>
      </c>
      <c r="BH731" s="163">
        <f t="shared" si="37"/>
        <v>0</v>
      </c>
      <c r="BI731" s="163">
        <f t="shared" si="38"/>
        <v>0</v>
      </c>
      <c r="BJ731" s="17" t="s">
        <v>85</v>
      </c>
      <c r="BK731" s="164">
        <f t="shared" si="39"/>
        <v>0</v>
      </c>
      <c r="BL731" s="17" t="s">
        <v>91</v>
      </c>
      <c r="BM731" s="162" t="s">
        <v>1169</v>
      </c>
    </row>
    <row r="732" spans="2:65" s="1" customFormat="1" ht="16.5" customHeight="1">
      <c r="B732" s="151"/>
      <c r="C732" s="152" t="s">
        <v>1170</v>
      </c>
      <c r="D732" s="152" t="s">
        <v>155</v>
      </c>
      <c r="E732" s="153" t="s">
        <v>1171</v>
      </c>
      <c r="F732" s="154" t="s">
        <v>1172</v>
      </c>
      <c r="G732" s="155" t="s">
        <v>786</v>
      </c>
      <c r="H732" s="156">
        <v>24</v>
      </c>
      <c r="I732" s="157"/>
      <c r="J732" s="156">
        <f t="shared" si="30"/>
        <v>0</v>
      </c>
      <c r="K732" s="154" t="s">
        <v>1</v>
      </c>
      <c r="L732" s="32"/>
      <c r="M732" s="158" t="s">
        <v>1</v>
      </c>
      <c r="N732" s="159" t="s">
        <v>42</v>
      </c>
      <c r="O732" s="55"/>
      <c r="P732" s="160">
        <f t="shared" si="31"/>
        <v>0</v>
      </c>
      <c r="Q732" s="160">
        <v>0</v>
      </c>
      <c r="R732" s="160">
        <f t="shared" si="32"/>
        <v>0</v>
      </c>
      <c r="S732" s="160">
        <v>0</v>
      </c>
      <c r="T732" s="161">
        <f t="shared" si="33"/>
        <v>0</v>
      </c>
      <c r="AR732" s="162" t="s">
        <v>91</v>
      </c>
      <c r="AT732" s="162" t="s">
        <v>155</v>
      </c>
      <c r="AU732" s="162" t="s">
        <v>85</v>
      </c>
      <c r="AY732" s="17" t="s">
        <v>153</v>
      </c>
      <c r="BE732" s="163">
        <f t="shared" si="34"/>
        <v>0</v>
      </c>
      <c r="BF732" s="163">
        <f t="shared" si="35"/>
        <v>0</v>
      </c>
      <c r="BG732" s="163">
        <f t="shared" si="36"/>
        <v>0</v>
      </c>
      <c r="BH732" s="163">
        <f t="shared" si="37"/>
        <v>0</v>
      </c>
      <c r="BI732" s="163">
        <f t="shared" si="38"/>
        <v>0</v>
      </c>
      <c r="BJ732" s="17" t="s">
        <v>85</v>
      </c>
      <c r="BK732" s="164">
        <f t="shared" si="39"/>
        <v>0</v>
      </c>
      <c r="BL732" s="17" t="s">
        <v>91</v>
      </c>
      <c r="BM732" s="162" t="s">
        <v>1173</v>
      </c>
    </row>
    <row r="733" spans="2:65" s="1" customFormat="1" ht="24" customHeight="1">
      <c r="B733" s="151"/>
      <c r="C733" s="152" t="s">
        <v>1174</v>
      </c>
      <c r="D733" s="152" t="s">
        <v>155</v>
      </c>
      <c r="E733" s="153" t="s">
        <v>1175</v>
      </c>
      <c r="F733" s="154" t="s">
        <v>1176</v>
      </c>
      <c r="G733" s="155" t="s">
        <v>786</v>
      </c>
      <c r="H733" s="156">
        <v>2</v>
      </c>
      <c r="I733" s="157"/>
      <c r="J733" s="156">
        <f t="shared" si="30"/>
        <v>0</v>
      </c>
      <c r="K733" s="154" t="s">
        <v>1</v>
      </c>
      <c r="L733" s="32"/>
      <c r="M733" s="158" t="s">
        <v>1</v>
      </c>
      <c r="N733" s="159" t="s">
        <v>42</v>
      </c>
      <c r="O733" s="55"/>
      <c r="P733" s="160">
        <f t="shared" si="31"/>
        <v>0</v>
      </c>
      <c r="Q733" s="160">
        <v>0</v>
      </c>
      <c r="R733" s="160">
        <f t="shared" si="32"/>
        <v>0</v>
      </c>
      <c r="S733" s="160">
        <v>0</v>
      </c>
      <c r="T733" s="161">
        <f t="shared" si="33"/>
        <v>0</v>
      </c>
      <c r="AR733" s="162" t="s">
        <v>91</v>
      </c>
      <c r="AT733" s="162" t="s">
        <v>155</v>
      </c>
      <c r="AU733" s="162" t="s">
        <v>85</v>
      </c>
      <c r="AY733" s="17" t="s">
        <v>153</v>
      </c>
      <c r="BE733" s="163">
        <f t="shared" si="34"/>
        <v>0</v>
      </c>
      <c r="BF733" s="163">
        <f t="shared" si="35"/>
        <v>0</v>
      </c>
      <c r="BG733" s="163">
        <f t="shared" si="36"/>
        <v>0</v>
      </c>
      <c r="BH733" s="163">
        <f t="shared" si="37"/>
        <v>0</v>
      </c>
      <c r="BI733" s="163">
        <f t="shared" si="38"/>
        <v>0</v>
      </c>
      <c r="BJ733" s="17" t="s">
        <v>85</v>
      </c>
      <c r="BK733" s="164">
        <f t="shared" si="39"/>
        <v>0</v>
      </c>
      <c r="BL733" s="17" t="s">
        <v>91</v>
      </c>
      <c r="BM733" s="162" t="s">
        <v>1177</v>
      </c>
    </row>
    <row r="734" spans="2:65" s="1" customFormat="1" ht="16.5" customHeight="1">
      <c r="B734" s="151"/>
      <c r="C734" s="152" t="s">
        <v>1178</v>
      </c>
      <c r="D734" s="152" t="s">
        <v>155</v>
      </c>
      <c r="E734" s="153" t="s">
        <v>1179</v>
      </c>
      <c r="F734" s="154" t="s">
        <v>1180</v>
      </c>
      <c r="G734" s="155" t="s">
        <v>251</v>
      </c>
      <c r="H734" s="156">
        <v>3</v>
      </c>
      <c r="I734" s="157"/>
      <c r="J734" s="156">
        <f t="shared" si="30"/>
        <v>0</v>
      </c>
      <c r="K734" s="154" t="s">
        <v>1</v>
      </c>
      <c r="L734" s="32"/>
      <c r="M734" s="158" t="s">
        <v>1</v>
      </c>
      <c r="N734" s="159" t="s">
        <v>42</v>
      </c>
      <c r="O734" s="55"/>
      <c r="P734" s="160">
        <f t="shared" si="31"/>
        <v>0</v>
      </c>
      <c r="Q734" s="160">
        <v>0</v>
      </c>
      <c r="R734" s="160">
        <f t="shared" si="32"/>
        <v>0</v>
      </c>
      <c r="S734" s="160">
        <v>0</v>
      </c>
      <c r="T734" s="161">
        <f t="shared" si="33"/>
        <v>0</v>
      </c>
      <c r="AR734" s="162" t="s">
        <v>91</v>
      </c>
      <c r="AT734" s="162" t="s">
        <v>155</v>
      </c>
      <c r="AU734" s="162" t="s">
        <v>85</v>
      </c>
      <c r="AY734" s="17" t="s">
        <v>153</v>
      </c>
      <c r="BE734" s="163">
        <f t="shared" si="34"/>
        <v>0</v>
      </c>
      <c r="BF734" s="163">
        <f t="shared" si="35"/>
        <v>0</v>
      </c>
      <c r="BG734" s="163">
        <f t="shared" si="36"/>
        <v>0</v>
      </c>
      <c r="BH734" s="163">
        <f t="shared" si="37"/>
        <v>0</v>
      </c>
      <c r="BI734" s="163">
        <f t="shared" si="38"/>
        <v>0</v>
      </c>
      <c r="BJ734" s="17" t="s">
        <v>85</v>
      </c>
      <c r="BK734" s="164">
        <f t="shared" si="39"/>
        <v>0</v>
      </c>
      <c r="BL734" s="17" t="s">
        <v>91</v>
      </c>
      <c r="BM734" s="162" t="s">
        <v>1181</v>
      </c>
    </row>
    <row r="735" spans="2:65" s="1" customFormat="1" ht="24" customHeight="1">
      <c r="B735" s="151"/>
      <c r="C735" s="152" t="s">
        <v>1182</v>
      </c>
      <c r="D735" s="152" t="s">
        <v>155</v>
      </c>
      <c r="E735" s="153" t="s">
        <v>1183</v>
      </c>
      <c r="F735" s="154" t="s">
        <v>1184</v>
      </c>
      <c r="G735" s="155" t="s">
        <v>251</v>
      </c>
      <c r="H735" s="156">
        <v>18</v>
      </c>
      <c r="I735" s="157"/>
      <c r="J735" s="156">
        <f t="shared" si="30"/>
        <v>0</v>
      </c>
      <c r="K735" s="154" t="s">
        <v>1</v>
      </c>
      <c r="L735" s="32"/>
      <c r="M735" s="158" t="s">
        <v>1</v>
      </c>
      <c r="N735" s="159" t="s">
        <v>42</v>
      </c>
      <c r="O735" s="55"/>
      <c r="P735" s="160">
        <f t="shared" si="31"/>
        <v>0</v>
      </c>
      <c r="Q735" s="160">
        <v>0</v>
      </c>
      <c r="R735" s="160">
        <f t="shared" si="32"/>
        <v>0</v>
      </c>
      <c r="S735" s="160">
        <v>0</v>
      </c>
      <c r="T735" s="161">
        <f t="shared" si="33"/>
        <v>0</v>
      </c>
      <c r="AR735" s="162" t="s">
        <v>91</v>
      </c>
      <c r="AT735" s="162" t="s">
        <v>155</v>
      </c>
      <c r="AU735" s="162" t="s">
        <v>85</v>
      </c>
      <c r="AY735" s="17" t="s">
        <v>153</v>
      </c>
      <c r="BE735" s="163">
        <f t="shared" si="34"/>
        <v>0</v>
      </c>
      <c r="BF735" s="163">
        <f t="shared" si="35"/>
        <v>0</v>
      </c>
      <c r="BG735" s="163">
        <f t="shared" si="36"/>
        <v>0</v>
      </c>
      <c r="BH735" s="163">
        <f t="shared" si="37"/>
        <v>0</v>
      </c>
      <c r="BI735" s="163">
        <f t="shared" si="38"/>
        <v>0</v>
      </c>
      <c r="BJ735" s="17" t="s">
        <v>85</v>
      </c>
      <c r="BK735" s="164">
        <f t="shared" si="39"/>
        <v>0</v>
      </c>
      <c r="BL735" s="17" t="s">
        <v>91</v>
      </c>
      <c r="BM735" s="162" t="s">
        <v>1185</v>
      </c>
    </row>
    <row r="736" spans="2:65" s="1" customFormat="1" ht="24" customHeight="1">
      <c r="B736" s="151"/>
      <c r="C736" s="152" t="s">
        <v>1186</v>
      </c>
      <c r="D736" s="152" t="s">
        <v>155</v>
      </c>
      <c r="E736" s="153" t="s">
        <v>1187</v>
      </c>
      <c r="F736" s="154" t="s">
        <v>1188</v>
      </c>
      <c r="G736" s="155" t="s">
        <v>251</v>
      </c>
      <c r="H736" s="156">
        <v>2</v>
      </c>
      <c r="I736" s="157"/>
      <c r="J736" s="156">
        <f t="shared" si="30"/>
        <v>0</v>
      </c>
      <c r="K736" s="154" t="s">
        <v>1</v>
      </c>
      <c r="L736" s="32"/>
      <c r="M736" s="158" t="s">
        <v>1</v>
      </c>
      <c r="N736" s="159" t="s">
        <v>42</v>
      </c>
      <c r="O736" s="55"/>
      <c r="P736" s="160">
        <f t="shared" si="31"/>
        <v>0</v>
      </c>
      <c r="Q736" s="160">
        <v>0</v>
      </c>
      <c r="R736" s="160">
        <f t="shared" si="32"/>
        <v>0</v>
      </c>
      <c r="S736" s="160">
        <v>0</v>
      </c>
      <c r="T736" s="161">
        <f t="shared" si="33"/>
        <v>0</v>
      </c>
      <c r="AR736" s="162" t="s">
        <v>91</v>
      </c>
      <c r="AT736" s="162" t="s">
        <v>155</v>
      </c>
      <c r="AU736" s="162" t="s">
        <v>85</v>
      </c>
      <c r="AY736" s="17" t="s">
        <v>153</v>
      </c>
      <c r="BE736" s="163">
        <f t="shared" si="34"/>
        <v>0</v>
      </c>
      <c r="BF736" s="163">
        <f t="shared" si="35"/>
        <v>0</v>
      </c>
      <c r="BG736" s="163">
        <f t="shared" si="36"/>
        <v>0</v>
      </c>
      <c r="BH736" s="163">
        <f t="shared" si="37"/>
        <v>0</v>
      </c>
      <c r="BI736" s="163">
        <f t="shared" si="38"/>
        <v>0</v>
      </c>
      <c r="BJ736" s="17" t="s">
        <v>85</v>
      </c>
      <c r="BK736" s="164">
        <f t="shared" si="39"/>
        <v>0</v>
      </c>
      <c r="BL736" s="17" t="s">
        <v>91</v>
      </c>
      <c r="BM736" s="162" t="s">
        <v>1189</v>
      </c>
    </row>
    <row r="737" spans="2:65" s="1" customFormat="1" ht="24" customHeight="1">
      <c r="B737" s="151"/>
      <c r="C737" s="152" t="s">
        <v>1190</v>
      </c>
      <c r="D737" s="152" t="s">
        <v>155</v>
      </c>
      <c r="E737" s="153" t="s">
        <v>1191</v>
      </c>
      <c r="F737" s="154" t="s">
        <v>1192</v>
      </c>
      <c r="G737" s="155" t="s">
        <v>251</v>
      </c>
      <c r="H737" s="156">
        <v>3</v>
      </c>
      <c r="I737" s="157"/>
      <c r="J737" s="156">
        <f t="shared" si="30"/>
        <v>0</v>
      </c>
      <c r="K737" s="154" t="s">
        <v>1</v>
      </c>
      <c r="L737" s="32"/>
      <c r="M737" s="158" t="s">
        <v>1</v>
      </c>
      <c r="N737" s="159" t="s">
        <v>42</v>
      </c>
      <c r="O737" s="55"/>
      <c r="P737" s="160">
        <f t="shared" si="31"/>
        <v>0</v>
      </c>
      <c r="Q737" s="160">
        <v>0</v>
      </c>
      <c r="R737" s="160">
        <f t="shared" si="32"/>
        <v>0</v>
      </c>
      <c r="S737" s="160">
        <v>0</v>
      </c>
      <c r="T737" s="161">
        <f t="shared" si="33"/>
        <v>0</v>
      </c>
      <c r="AR737" s="162" t="s">
        <v>91</v>
      </c>
      <c r="AT737" s="162" t="s">
        <v>155</v>
      </c>
      <c r="AU737" s="162" t="s">
        <v>85</v>
      </c>
      <c r="AY737" s="17" t="s">
        <v>153</v>
      </c>
      <c r="BE737" s="163">
        <f t="shared" si="34"/>
        <v>0</v>
      </c>
      <c r="BF737" s="163">
        <f t="shared" si="35"/>
        <v>0</v>
      </c>
      <c r="BG737" s="163">
        <f t="shared" si="36"/>
        <v>0</v>
      </c>
      <c r="BH737" s="163">
        <f t="shared" si="37"/>
        <v>0</v>
      </c>
      <c r="BI737" s="163">
        <f t="shared" si="38"/>
        <v>0</v>
      </c>
      <c r="BJ737" s="17" t="s">
        <v>85</v>
      </c>
      <c r="BK737" s="164">
        <f t="shared" si="39"/>
        <v>0</v>
      </c>
      <c r="BL737" s="17" t="s">
        <v>91</v>
      </c>
      <c r="BM737" s="162" t="s">
        <v>1193</v>
      </c>
    </row>
    <row r="738" spans="2:65" s="1" customFormat="1" ht="16.5" customHeight="1">
      <c r="B738" s="151"/>
      <c r="C738" s="181" t="s">
        <v>1194</v>
      </c>
      <c r="D738" s="181" t="s">
        <v>203</v>
      </c>
      <c r="E738" s="182" t="s">
        <v>1195</v>
      </c>
      <c r="F738" s="183" t="s">
        <v>1196</v>
      </c>
      <c r="G738" s="184" t="s">
        <v>251</v>
      </c>
      <c r="H738" s="185">
        <v>7</v>
      </c>
      <c r="I738" s="186"/>
      <c r="J738" s="185">
        <f t="shared" si="30"/>
        <v>0</v>
      </c>
      <c r="K738" s="183" t="s">
        <v>1</v>
      </c>
      <c r="L738" s="187"/>
      <c r="M738" s="188" t="s">
        <v>1</v>
      </c>
      <c r="N738" s="189" t="s">
        <v>42</v>
      </c>
      <c r="O738" s="55"/>
      <c r="P738" s="160">
        <f t="shared" si="31"/>
        <v>0</v>
      </c>
      <c r="Q738" s="160">
        <v>0</v>
      </c>
      <c r="R738" s="160">
        <f t="shared" si="32"/>
        <v>0</v>
      </c>
      <c r="S738" s="160">
        <v>0</v>
      </c>
      <c r="T738" s="161">
        <f t="shared" si="33"/>
        <v>0</v>
      </c>
      <c r="AR738" s="162" t="s">
        <v>184</v>
      </c>
      <c r="AT738" s="162" t="s">
        <v>203</v>
      </c>
      <c r="AU738" s="162" t="s">
        <v>85</v>
      </c>
      <c r="AY738" s="17" t="s">
        <v>153</v>
      </c>
      <c r="BE738" s="163">
        <f t="shared" si="34"/>
        <v>0</v>
      </c>
      <c r="BF738" s="163">
        <f t="shared" si="35"/>
        <v>0</v>
      </c>
      <c r="BG738" s="163">
        <f t="shared" si="36"/>
        <v>0</v>
      </c>
      <c r="BH738" s="163">
        <f t="shared" si="37"/>
        <v>0</v>
      </c>
      <c r="BI738" s="163">
        <f t="shared" si="38"/>
        <v>0</v>
      </c>
      <c r="BJ738" s="17" t="s">
        <v>85</v>
      </c>
      <c r="BK738" s="164">
        <f t="shared" si="39"/>
        <v>0</v>
      </c>
      <c r="BL738" s="17" t="s">
        <v>91</v>
      </c>
      <c r="BM738" s="162" t="s">
        <v>1197</v>
      </c>
    </row>
    <row r="739" spans="2:65" s="1" customFormat="1" ht="16.5" customHeight="1">
      <c r="B739" s="151"/>
      <c r="C739" s="181" t="s">
        <v>1198</v>
      </c>
      <c r="D739" s="181" t="s">
        <v>203</v>
      </c>
      <c r="E739" s="182" t="s">
        <v>1199</v>
      </c>
      <c r="F739" s="183" t="s">
        <v>1200</v>
      </c>
      <c r="G739" s="184" t="s">
        <v>251</v>
      </c>
      <c r="H739" s="185">
        <v>2</v>
      </c>
      <c r="I739" s="186"/>
      <c r="J739" s="185">
        <f t="shared" si="30"/>
        <v>0</v>
      </c>
      <c r="K739" s="183" t="s">
        <v>1</v>
      </c>
      <c r="L739" s="187"/>
      <c r="M739" s="188" t="s">
        <v>1</v>
      </c>
      <c r="N739" s="189" t="s">
        <v>42</v>
      </c>
      <c r="O739" s="55"/>
      <c r="P739" s="160">
        <f t="shared" si="31"/>
        <v>0</v>
      </c>
      <c r="Q739" s="160">
        <v>0</v>
      </c>
      <c r="R739" s="160">
        <f t="shared" si="32"/>
        <v>0</v>
      </c>
      <c r="S739" s="160">
        <v>0</v>
      </c>
      <c r="T739" s="161">
        <f t="shared" si="33"/>
        <v>0</v>
      </c>
      <c r="AR739" s="162" t="s">
        <v>184</v>
      </c>
      <c r="AT739" s="162" t="s">
        <v>203</v>
      </c>
      <c r="AU739" s="162" t="s">
        <v>85</v>
      </c>
      <c r="AY739" s="17" t="s">
        <v>153</v>
      </c>
      <c r="BE739" s="163">
        <f t="shared" si="34"/>
        <v>0</v>
      </c>
      <c r="BF739" s="163">
        <f t="shared" si="35"/>
        <v>0</v>
      </c>
      <c r="BG739" s="163">
        <f t="shared" si="36"/>
        <v>0</v>
      </c>
      <c r="BH739" s="163">
        <f t="shared" si="37"/>
        <v>0</v>
      </c>
      <c r="BI739" s="163">
        <f t="shared" si="38"/>
        <v>0</v>
      </c>
      <c r="BJ739" s="17" t="s">
        <v>85</v>
      </c>
      <c r="BK739" s="164">
        <f t="shared" si="39"/>
        <v>0</v>
      </c>
      <c r="BL739" s="17" t="s">
        <v>91</v>
      </c>
      <c r="BM739" s="162" t="s">
        <v>1201</v>
      </c>
    </row>
    <row r="740" spans="2:65" s="1" customFormat="1" ht="16.5" customHeight="1">
      <c r="B740" s="151"/>
      <c r="C740" s="181" t="s">
        <v>1202</v>
      </c>
      <c r="D740" s="181" t="s">
        <v>203</v>
      </c>
      <c r="E740" s="182" t="s">
        <v>1203</v>
      </c>
      <c r="F740" s="183" t="s">
        <v>1204</v>
      </c>
      <c r="G740" s="184" t="s">
        <v>251</v>
      </c>
      <c r="H740" s="185">
        <v>11</v>
      </c>
      <c r="I740" s="186"/>
      <c r="J740" s="185">
        <f t="shared" si="30"/>
        <v>0</v>
      </c>
      <c r="K740" s="183" t="s">
        <v>1</v>
      </c>
      <c r="L740" s="187"/>
      <c r="M740" s="188" t="s">
        <v>1</v>
      </c>
      <c r="N740" s="189" t="s">
        <v>42</v>
      </c>
      <c r="O740" s="55"/>
      <c r="P740" s="160">
        <f t="shared" si="31"/>
        <v>0</v>
      </c>
      <c r="Q740" s="160">
        <v>0</v>
      </c>
      <c r="R740" s="160">
        <f t="shared" si="32"/>
        <v>0</v>
      </c>
      <c r="S740" s="160">
        <v>0</v>
      </c>
      <c r="T740" s="161">
        <f t="shared" si="33"/>
        <v>0</v>
      </c>
      <c r="AR740" s="162" t="s">
        <v>184</v>
      </c>
      <c r="AT740" s="162" t="s">
        <v>203</v>
      </c>
      <c r="AU740" s="162" t="s">
        <v>85</v>
      </c>
      <c r="AY740" s="17" t="s">
        <v>153</v>
      </c>
      <c r="BE740" s="163">
        <f t="shared" si="34"/>
        <v>0</v>
      </c>
      <c r="BF740" s="163">
        <f t="shared" si="35"/>
        <v>0</v>
      </c>
      <c r="BG740" s="163">
        <f t="shared" si="36"/>
        <v>0</v>
      </c>
      <c r="BH740" s="163">
        <f t="shared" si="37"/>
        <v>0</v>
      </c>
      <c r="BI740" s="163">
        <f t="shared" si="38"/>
        <v>0</v>
      </c>
      <c r="BJ740" s="17" t="s">
        <v>85</v>
      </c>
      <c r="BK740" s="164">
        <f t="shared" si="39"/>
        <v>0</v>
      </c>
      <c r="BL740" s="17" t="s">
        <v>91</v>
      </c>
      <c r="BM740" s="162" t="s">
        <v>1205</v>
      </c>
    </row>
    <row r="741" spans="2:65" s="1" customFormat="1" ht="16.5" customHeight="1">
      <c r="B741" s="151"/>
      <c r="C741" s="181" t="s">
        <v>1206</v>
      </c>
      <c r="D741" s="181" t="s">
        <v>203</v>
      </c>
      <c r="E741" s="182" t="s">
        <v>1207</v>
      </c>
      <c r="F741" s="183" t="s">
        <v>1208</v>
      </c>
      <c r="G741" s="184" t="s">
        <v>251</v>
      </c>
      <c r="H741" s="185">
        <v>1</v>
      </c>
      <c r="I741" s="186"/>
      <c r="J741" s="185">
        <f t="shared" si="30"/>
        <v>0</v>
      </c>
      <c r="K741" s="183" t="s">
        <v>1</v>
      </c>
      <c r="L741" s="187"/>
      <c r="M741" s="188" t="s">
        <v>1</v>
      </c>
      <c r="N741" s="189" t="s">
        <v>42</v>
      </c>
      <c r="O741" s="55"/>
      <c r="P741" s="160">
        <f t="shared" si="31"/>
        <v>0</v>
      </c>
      <c r="Q741" s="160">
        <v>0</v>
      </c>
      <c r="R741" s="160">
        <f t="shared" si="32"/>
        <v>0</v>
      </c>
      <c r="S741" s="160">
        <v>0</v>
      </c>
      <c r="T741" s="161">
        <f t="shared" si="33"/>
        <v>0</v>
      </c>
      <c r="AR741" s="162" t="s">
        <v>184</v>
      </c>
      <c r="AT741" s="162" t="s">
        <v>203</v>
      </c>
      <c r="AU741" s="162" t="s">
        <v>85</v>
      </c>
      <c r="AY741" s="17" t="s">
        <v>153</v>
      </c>
      <c r="BE741" s="163">
        <f t="shared" si="34"/>
        <v>0</v>
      </c>
      <c r="BF741" s="163">
        <f t="shared" si="35"/>
        <v>0</v>
      </c>
      <c r="BG741" s="163">
        <f t="shared" si="36"/>
        <v>0</v>
      </c>
      <c r="BH741" s="163">
        <f t="shared" si="37"/>
        <v>0</v>
      </c>
      <c r="BI741" s="163">
        <f t="shared" si="38"/>
        <v>0</v>
      </c>
      <c r="BJ741" s="17" t="s">
        <v>85</v>
      </c>
      <c r="BK741" s="164">
        <f t="shared" si="39"/>
        <v>0</v>
      </c>
      <c r="BL741" s="17" t="s">
        <v>91</v>
      </c>
      <c r="BM741" s="162" t="s">
        <v>1209</v>
      </c>
    </row>
    <row r="742" spans="2:65" s="1" customFormat="1" ht="16.5" customHeight="1">
      <c r="B742" s="151"/>
      <c r="C742" s="181" t="s">
        <v>1210</v>
      </c>
      <c r="D742" s="181" t="s">
        <v>203</v>
      </c>
      <c r="E742" s="182" t="s">
        <v>1211</v>
      </c>
      <c r="F742" s="183" t="s">
        <v>1212</v>
      </c>
      <c r="G742" s="184" t="s">
        <v>251</v>
      </c>
      <c r="H742" s="185">
        <v>1</v>
      </c>
      <c r="I742" s="186"/>
      <c r="J742" s="185">
        <f t="shared" si="30"/>
        <v>0</v>
      </c>
      <c r="K742" s="183" t="s">
        <v>1</v>
      </c>
      <c r="L742" s="187"/>
      <c r="M742" s="188" t="s">
        <v>1</v>
      </c>
      <c r="N742" s="189" t="s">
        <v>42</v>
      </c>
      <c r="O742" s="55"/>
      <c r="P742" s="160">
        <f t="shared" si="31"/>
        <v>0</v>
      </c>
      <c r="Q742" s="160">
        <v>0</v>
      </c>
      <c r="R742" s="160">
        <f t="shared" si="32"/>
        <v>0</v>
      </c>
      <c r="S742" s="160">
        <v>0</v>
      </c>
      <c r="T742" s="161">
        <f t="shared" si="33"/>
        <v>0</v>
      </c>
      <c r="AR742" s="162" t="s">
        <v>184</v>
      </c>
      <c r="AT742" s="162" t="s">
        <v>203</v>
      </c>
      <c r="AU742" s="162" t="s">
        <v>85</v>
      </c>
      <c r="AY742" s="17" t="s">
        <v>153</v>
      </c>
      <c r="BE742" s="163">
        <f t="shared" si="34"/>
        <v>0</v>
      </c>
      <c r="BF742" s="163">
        <f t="shared" si="35"/>
        <v>0</v>
      </c>
      <c r="BG742" s="163">
        <f t="shared" si="36"/>
        <v>0</v>
      </c>
      <c r="BH742" s="163">
        <f t="shared" si="37"/>
        <v>0</v>
      </c>
      <c r="BI742" s="163">
        <f t="shared" si="38"/>
        <v>0</v>
      </c>
      <c r="BJ742" s="17" t="s">
        <v>85</v>
      </c>
      <c r="BK742" s="164">
        <f t="shared" si="39"/>
        <v>0</v>
      </c>
      <c r="BL742" s="17" t="s">
        <v>91</v>
      </c>
      <c r="BM742" s="162" t="s">
        <v>1213</v>
      </c>
    </row>
    <row r="743" spans="2:65" s="1" customFormat="1" ht="16.5" customHeight="1">
      <c r="B743" s="151"/>
      <c r="C743" s="181" t="s">
        <v>1214</v>
      </c>
      <c r="D743" s="181" t="s">
        <v>203</v>
      </c>
      <c r="E743" s="182" t="s">
        <v>1215</v>
      </c>
      <c r="F743" s="183" t="s">
        <v>1216</v>
      </c>
      <c r="G743" s="184" t="s">
        <v>251</v>
      </c>
      <c r="H743" s="185">
        <v>1</v>
      </c>
      <c r="I743" s="186"/>
      <c r="J743" s="185">
        <f t="shared" si="30"/>
        <v>0</v>
      </c>
      <c r="K743" s="183" t="s">
        <v>1</v>
      </c>
      <c r="L743" s="187"/>
      <c r="M743" s="188" t="s">
        <v>1</v>
      </c>
      <c r="N743" s="189" t="s">
        <v>42</v>
      </c>
      <c r="O743" s="55"/>
      <c r="P743" s="160">
        <f t="shared" si="31"/>
        <v>0</v>
      </c>
      <c r="Q743" s="160">
        <v>0</v>
      </c>
      <c r="R743" s="160">
        <f t="shared" si="32"/>
        <v>0</v>
      </c>
      <c r="S743" s="160">
        <v>0</v>
      </c>
      <c r="T743" s="161">
        <f t="shared" si="33"/>
        <v>0</v>
      </c>
      <c r="AR743" s="162" t="s">
        <v>184</v>
      </c>
      <c r="AT743" s="162" t="s">
        <v>203</v>
      </c>
      <c r="AU743" s="162" t="s">
        <v>85</v>
      </c>
      <c r="AY743" s="17" t="s">
        <v>153</v>
      </c>
      <c r="BE743" s="163">
        <f t="shared" si="34"/>
        <v>0</v>
      </c>
      <c r="BF743" s="163">
        <f t="shared" si="35"/>
        <v>0</v>
      </c>
      <c r="BG743" s="163">
        <f t="shared" si="36"/>
        <v>0</v>
      </c>
      <c r="BH743" s="163">
        <f t="shared" si="37"/>
        <v>0</v>
      </c>
      <c r="BI743" s="163">
        <f t="shared" si="38"/>
        <v>0</v>
      </c>
      <c r="BJ743" s="17" t="s">
        <v>85</v>
      </c>
      <c r="BK743" s="164">
        <f t="shared" si="39"/>
        <v>0</v>
      </c>
      <c r="BL743" s="17" t="s">
        <v>91</v>
      </c>
      <c r="BM743" s="162" t="s">
        <v>1217</v>
      </c>
    </row>
    <row r="744" spans="2:65" s="1" customFormat="1" ht="16.5" customHeight="1">
      <c r="B744" s="151"/>
      <c r="C744" s="181" t="s">
        <v>1218</v>
      </c>
      <c r="D744" s="181" t="s">
        <v>203</v>
      </c>
      <c r="E744" s="182" t="s">
        <v>1219</v>
      </c>
      <c r="F744" s="183" t="s">
        <v>1220</v>
      </c>
      <c r="G744" s="184" t="s">
        <v>251</v>
      </c>
      <c r="H744" s="185">
        <v>1</v>
      </c>
      <c r="I744" s="186"/>
      <c r="J744" s="185">
        <f t="shared" si="30"/>
        <v>0</v>
      </c>
      <c r="K744" s="183" t="s">
        <v>1</v>
      </c>
      <c r="L744" s="187"/>
      <c r="M744" s="188" t="s">
        <v>1</v>
      </c>
      <c r="N744" s="189" t="s">
        <v>42</v>
      </c>
      <c r="O744" s="55"/>
      <c r="P744" s="160">
        <f t="shared" si="31"/>
        <v>0</v>
      </c>
      <c r="Q744" s="160">
        <v>0</v>
      </c>
      <c r="R744" s="160">
        <f t="shared" si="32"/>
        <v>0</v>
      </c>
      <c r="S744" s="160">
        <v>0</v>
      </c>
      <c r="T744" s="161">
        <f t="shared" si="33"/>
        <v>0</v>
      </c>
      <c r="AR744" s="162" t="s">
        <v>184</v>
      </c>
      <c r="AT744" s="162" t="s">
        <v>203</v>
      </c>
      <c r="AU744" s="162" t="s">
        <v>85</v>
      </c>
      <c r="AY744" s="17" t="s">
        <v>153</v>
      </c>
      <c r="BE744" s="163">
        <f t="shared" si="34"/>
        <v>0</v>
      </c>
      <c r="BF744" s="163">
        <f t="shared" si="35"/>
        <v>0</v>
      </c>
      <c r="BG744" s="163">
        <f t="shared" si="36"/>
        <v>0</v>
      </c>
      <c r="BH744" s="163">
        <f t="shared" si="37"/>
        <v>0</v>
      </c>
      <c r="BI744" s="163">
        <f t="shared" si="38"/>
        <v>0</v>
      </c>
      <c r="BJ744" s="17" t="s">
        <v>85</v>
      </c>
      <c r="BK744" s="164">
        <f t="shared" si="39"/>
        <v>0</v>
      </c>
      <c r="BL744" s="17" t="s">
        <v>91</v>
      </c>
      <c r="BM744" s="162" t="s">
        <v>1221</v>
      </c>
    </row>
    <row r="745" spans="2:65" s="1" customFormat="1" ht="16.5" customHeight="1">
      <c r="B745" s="151"/>
      <c r="C745" s="181" t="s">
        <v>1222</v>
      </c>
      <c r="D745" s="181" t="s">
        <v>203</v>
      </c>
      <c r="E745" s="182" t="s">
        <v>1223</v>
      </c>
      <c r="F745" s="183" t="s">
        <v>1224</v>
      </c>
      <c r="G745" s="184" t="s">
        <v>251</v>
      </c>
      <c r="H745" s="185">
        <v>2</v>
      </c>
      <c r="I745" s="186"/>
      <c r="J745" s="185">
        <f t="shared" si="30"/>
        <v>0</v>
      </c>
      <c r="K745" s="183" t="s">
        <v>1</v>
      </c>
      <c r="L745" s="187"/>
      <c r="M745" s="188" t="s">
        <v>1</v>
      </c>
      <c r="N745" s="189" t="s">
        <v>42</v>
      </c>
      <c r="O745" s="55"/>
      <c r="P745" s="160">
        <f t="shared" si="31"/>
        <v>0</v>
      </c>
      <c r="Q745" s="160">
        <v>0</v>
      </c>
      <c r="R745" s="160">
        <f t="shared" si="32"/>
        <v>0</v>
      </c>
      <c r="S745" s="160">
        <v>0</v>
      </c>
      <c r="T745" s="161">
        <f t="shared" si="33"/>
        <v>0</v>
      </c>
      <c r="AR745" s="162" t="s">
        <v>184</v>
      </c>
      <c r="AT745" s="162" t="s">
        <v>203</v>
      </c>
      <c r="AU745" s="162" t="s">
        <v>85</v>
      </c>
      <c r="AY745" s="17" t="s">
        <v>153</v>
      </c>
      <c r="BE745" s="163">
        <f t="shared" si="34"/>
        <v>0</v>
      </c>
      <c r="BF745" s="163">
        <f t="shared" si="35"/>
        <v>0</v>
      </c>
      <c r="BG745" s="163">
        <f t="shared" si="36"/>
        <v>0</v>
      </c>
      <c r="BH745" s="163">
        <f t="shared" si="37"/>
        <v>0</v>
      </c>
      <c r="BI745" s="163">
        <f t="shared" si="38"/>
        <v>0</v>
      </c>
      <c r="BJ745" s="17" t="s">
        <v>85</v>
      </c>
      <c r="BK745" s="164">
        <f t="shared" si="39"/>
        <v>0</v>
      </c>
      <c r="BL745" s="17" t="s">
        <v>91</v>
      </c>
      <c r="BM745" s="162" t="s">
        <v>1225</v>
      </c>
    </row>
    <row r="746" spans="2:65" s="1" customFormat="1" ht="16.5" customHeight="1">
      <c r="B746" s="151"/>
      <c r="C746" s="181" t="s">
        <v>1226</v>
      </c>
      <c r="D746" s="181" t="s">
        <v>203</v>
      </c>
      <c r="E746" s="182" t="s">
        <v>1227</v>
      </c>
      <c r="F746" s="183" t="s">
        <v>1228</v>
      </c>
      <c r="G746" s="184" t="s">
        <v>251</v>
      </c>
      <c r="H746" s="185">
        <v>1</v>
      </c>
      <c r="I746" s="186"/>
      <c r="J746" s="185">
        <f t="shared" si="30"/>
        <v>0</v>
      </c>
      <c r="K746" s="183" t="s">
        <v>1</v>
      </c>
      <c r="L746" s="187"/>
      <c r="M746" s="188" t="s">
        <v>1</v>
      </c>
      <c r="N746" s="189" t="s">
        <v>42</v>
      </c>
      <c r="O746" s="55"/>
      <c r="P746" s="160">
        <f t="shared" si="31"/>
        <v>0</v>
      </c>
      <c r="Q746" s="160">
        <v>0</v>
      </c>
      <c r="R746" s="160">
        <f t="shared" si="32"/>
        <v>0</v>
      </c>
      <c r="S746" s="160">
        <v>0</v>
      </c>
      <c r="T746" s="161">
        <f t="shared" si="33"/>
        <v>0</v>
      </c>
      <c r="AR746" s="162" t="s">
        <v>184</v>
      </c>
      <c r="AT746" s="162" t="s">
        <v>203</v>
      </c>
      <c r="AU746" s="162" t="s">
        <v>85</v>
      </c>
      <c r="AY746" s="17" t="s">
        <v>153</v>
      </c>
      <c r="BE746" s="163">
        <f t="shared" si="34"/>
        <v>0</v>
      </c>
      <c r="BF746" s="163">
        <f t="shared" si="35"/>
        <v>0</v>
      </c>
      <c r="BG746" s="163">
        <f t="shared" si="36"/>
        <v>0</v>
      </c>
      <c r="BH746" s="163">
        <f t="shared" si="37"/>
        <v>0</v>
      </c>
      <c r="BI746" s="163">
        <f t="shared" si="38"/>
        <v>0</v>
      </c>
      <c r="BJ746" s="17" t="s">
        <v>85</v>
      </c>
      <c r="BK746" s="164">
        <f t="shared" si="39"/>
        <v>0</v>
      </c>
      <c r="BL746" s="17" t="s">
        <v>91</v>
      </c>
      <c r="BM746" s="162" t="s">
        <v>1229</v>
      </c>
    </row>
    <row r="747" spans="2:65" s="1" customFormat="1" ht="16.5" customHeight="1">
      <c r="B747" s="151"/>
      <c r="C747" s="181" t="s">
        <v>1230</v>
      </c>
      <c r="D747" s="181" t="s">
        <v>203</v>
      </c>
      <c r="E747" s="182" t="s">
        <v>1231</v>
      </c>
      <c r="F747" s="183" t="s">
        <v>1232</v>
      </c>
      <c r="G747" s="184" t="s">
        <v>251</v>
      </c>
      <c r="H747" s="185">
        <v>24</v>
      </c>
      <c r="I747" s="186"/>
      <c r="J747" s="185">
        <f t="shared" si="30"/>
        <v>0</v>
      </c>
      <c r="K747" s="183" t="s">
        <v>1</v>
      </c>
      <c r="L747" s="187"/>
      <c r="M747" s="188" t="s">
        <v>1</v>
      </c>
      <c r="N747" s="189" t="s">
        <v>42</v>
      </c>
      <c r="O747" s="55"/>
      <c r="P747" s="160">
        <f t="shared" si="31"/>
        <v>0</v>
      </c>
      <c r="Q747" s="160">
        <v>0</v>
      </c>
      <c r="R747" s="160">
        <f t="shared" si="32"/>
        <v>0</v>
      </c>
      <c r="S747" s="160">
        <v>0</v>
      </c>
      <c r="T747" s="161">
        <f t="shared" si="33"/>
        <v>0</v>
      </c>
      <c r="AR747" s="162" t="s">
        <v>184</v>
      </c>
      <c r="AT747" s="162" t="s">
        <v>203</v>
      </c>
      <c r="AU747" s="162" t="s">
        <v>85</v>
      </c>
      <c r="AY747" s="17" t="s">
        <v>153</v>
      </c>
      <c r="BE747" s="163">
        <f t="shared" si="34"/>
        <v>0</v>
      </c>
      <c r="BF747" s="163">
        <f t="shared" si="35"/>
        <v>0</v>
      </c>
      <c r="BG747" s="163">
        <f t="shared" si="36"/>
        <v>0</v>
      </c>
      <c r="BH747" s="163">
        <f t="shared" si="37"/>
        <v>0</v>
      </c>
      <c r="BI747" s="163">
        <f t="shared" si="38"/>
        <v>0</v>
      </c>
      <c r="BJ747" s="17" t="s">
        <v>85</v>
      </c>
      <c r="BK747" s="164">
        <f t="shared" si="39"/>
        <v>0</v>
      </c>
      <c r="BL747" s="17" t="s">
        <v>91</v>
      </c>
      <c r="BM747" s="162" t="s">
        <v>1233</v>
      </c>
    </row>
    <row r="748" spans="2:65" s="1" customFormat="1" ht="24" customHeight="1">
      <c r="B748" s="151"/>
      <c r="C748" s="152" t="s">
        <v>1234</v>
      </c>
      <c r="D748" s="152" t="s">
        <v>155</v>
      </c>
      <c r="E748" s="153" t="s">
        <v>1235</v>
      </c>
      <c r="F748" s="154" t="s">
        <v>1236</v>
      </c>
      <c r="G748" s="155" t="s">
        <v>1237</v>
      </c>
      <c r="H748" s="156">
        <v>1</v>
      </c>
      <c r="I748" s="157"/>
      <c r="J748" s="156">
        <f t="shared" si="30"/>
        <v>0</v>
      </c>
      <c r="K748" s="154" t="s">
        <v>1</v>
      </c>
      <c r="L748" s="32"/>
      <c r="M748" s="158" t="s">
        <v>1</v>
      </c>
      <c r="N748" s="159" t="s">
        <v>42</v>
      </c>
      <c r="O748" s="55"/>
      <c r="P748" s="160">
        <f t="shared" si="31"/>
        <v>0</v>
      </c>
      <c r="Q748" s="160">
        <v>0</v>
      </c>
      <c r="R748" s="160">
        <f t="shared" si="32"/>
        <v>0</v>
      </c>
      <c r="S748" s="160">
        <v>0</v>
      </c>
      <c r="T748" s="161">
        <f t="shared" si="33"/>
        <v>0</v>
      </c>
      <c r="AR748" s="162" t="s">
        <v>91</v>
      </c>
      <c r="AT748" s="162" t="s">
        <v>155</v>
      </c>
      <c r="AU748" s="162" t="s">
        <v>85</v>
      </c>
      <c r="AY748" s="17" t="s">
        <v>153</v>
      </c>
      <c r="BE748" s="163">
        <f t="shared" si="34"/>
        <v>0</v>
      </c>
      <c r="BF748" s="163">
        <f t="shared" si="35"/>
        <v>0</v>
      </c>
      <c r="BG748" s="163">
        <f t="shared" si="36"/>
        <v>0</v>
      </c>
      <c r="BH748" s="163">
        <f t="shared" si="37"/>
        <v>0</v>
      </c>
      <c r="BI748" s="163">
        <f t="shared" si="38"/>
        <v>0</v>
      </c>
      <c r="BJ748" s="17" t="s">
        <v>85</v>
      </c>
      <c r="BK748" s="164">
        <f t="shared" si="39"/>
        <v>0</v>
      </c>
      <c r="BL748" s="17" t="s">
        <v>91</v>
      </c>
      <c r="BM748" s="162" t="s">
        <v>1238</v>
      </c>
    </row>
    <row r="749" spans="2:65" s="1" customFormat="1" ht="16.5" customHeight="1">
      <c r="B749" s="151"/>
      <c r="C749" s="152" t="s">
        <v>1239</v>
      </c>
      <c r="D749" s="152" t="s">
        <v>155</v>
      </c>
      <c r="E749" s="153" t="s">
        <v>1240</v>
      </c>
      <c r="F749" s="154" t="s">
        <v>1241</v>
      </c>
      <c r="G749" s="155" t="s">
        <v>786</v>
      </c>
      <c r="H749" s="156">
        <v>150</v>
      </c>
      <c r="I749" s="157"/>
      <c r="J749" s="156">
        <f t="shared" si="30"/>
        <v>0</v>
      </c>
      <c r="K749" s="154" t="s">
        <v>1</v>
      </c>
      <c r="L749" s="32"/>
      <c r="M749" s="158" t="s">
        <v>1</v>
      </c>
      <c r="N749" s="159" t="s">
        <v>42</v>
      </c>
      <c r="O749" s="55"/>
      <c r="P749" s="160">
        <f t="shared" si="31"/>
        <v>0</v>
      </c>
      <c r="Q749" s="160">
        <v>0</v>
      </c>
      <c r="R749" s="160">
        <f t="shared" si="32"/>
        <v>0</v>
      </c>
      <c r="S749" s="160">
        <v>0</v>
      </c>
      <c r="T749" s="161">
        <f t="shared" si="33"/>
        <v>0</v>
      </c>
      <c r="AR749" s="162" t="s">
        <v>91</v>
      </c>
      <c r="AT749" s="162" t="s">
        <v>155</v>
      </c>
      <c r="AU749" s="162" t="s">
        <v>85</v>
      </c>
      <c r="AY749" s="17" t="s">
        <v>153</v>
      </c>
      <c r="BE749" s="163">
        <f t="shared" si="34"/>
        <v>0</v>
      </c>
      <c r="BF749" s="163">
        <f t="shared" si="35"/>
        <v>0</v>
      </c>
      <c r="BG749" s="163">
        <f t="shared" si="36"/>
        <v>0</v>
      </c>
      <c r="BH749" s="163">
        <f t="shared" si="37"/>
        <v>0</v>
      </c>
      <c r="BI749" s="163">
        <f t="shared" si="38"/>
        <v>0</v>
      </c>
      <c r="BJ749" s="17" t="s">
        <v>85</v>
      </c>
      <c r="BK749" s="164">
        <f t="shared" si="39"/>
        <v>0</v>
      </c>
      <c r="BL749" s="17" t="s">
        <v>91</v>
      </c>
      <c r="BM749" s="162" t="s">
        <v>1242</v>
      </c>
    </row>
    <row r="750" spans="2:65" s="1" customFormat="1" ht="24" customHeight="1">
      <c r="B750" s="151"/>
      <c r="C750" s="152" t="s">
        <v>1243</v>
      </c>
      <c r="D750" s="152" t="s">
        <v>155</v>
      </c>
      <c r="E750" s="153" t="s">
        <v>1244</v>
      </c>
      <c r="F750" s="154" t="s">
        <v>1245</v>
      </c>
      <c r="G750" s="155" t="s">
        <v>786</v>
      </c>
      <c r="H750" s="156">
        <v>150</v>
      </c>
      <c r="I750" s="157"/>
      <c r="J750" s="156">
        <f t="shared" si="30"/>
        <v>0</v>
      </c>
      <c r="K750" s="154" t="s">
        <v>1</v>
      </c>
      <c r="L750" s="32"/>
      <c r="M750" s="158" t="s">
        <v>1</v>
      </c>
      <c r="N750" s="159" t="s">
        <v>42</v>
      </c>
      <c r="O750" s="55"/>
      <c r="P750" s="160">
        <f t="shared" si="31"/>
        <v>0</v>
      </c>
      <c r="Q750" s="160">
        <v>0</v>
      </c>
      <c r="R750" s="160">
        <f t="shared" si="32"/>
        <v>0</v>
      </c>
      <c r="S750" s="160">
        <v>0</v>
      </c>
      <c r="T750" s="161">
        <f t="shared" si="33"/>
        <v>0</v>
      </c>
      <c r="AR750" s="162" t="s">
        <v>91</v>
      </c>
      <c r="AT750" s="162" t="s">
        <v>155</v>
      </c>
      <c r="AU750" s="162" t="s">
        <v>85</v>
      </c>
      <c r="AY750" s="17" t="s">
        <v>153</v>
      </c>
      <c r="BE750" s="163">
        <f t="shared" si="34"/>
        <v>0</v>
      </c>
      <c r="BF750" s="163">
        <f t="shared" si="35"/>
        <v>0</v>
      </c>
      <c r="BG750" s="163">
        <f t="shared" si="36"/>
        <v>0</v>
      </c>
      <c r="BH750" s="163">
        <f t="shared" si="37"/>
        <v>0</v>
      </c>
      <c r="BI750" s="163">
        <f t="shared" si="38"/>
        <v>0</v>
      </c>
      <c r="BJ750" s="17" t="s">
        <v>85</v>
      </c>
      <c r="BK750" s="164">
        <f t="shared" si="39"/>
        <v>0</v>
      </c>
      <c r="BL750" s="17" t="s">
        <v>91</v>
      </c>
      <c r="BM750" s="162" t="s">
        <v>1246</v>
      </c>
    </row>
    <row r="751" spans="2:65" s="1" customFormat="1" ht="24" customHeight="1">
      <c r="B751" s="151"/>
      <c r="C751" s="152" t="s">
        <v>1247</v>
      </c>
      <c r="D751" s="152" t="s">
        <v>155</v>
      </c>
      <c r="E751" s="153" t="s">
        <v>1248</v>
      </c>
      <c r="F751" s="154" t="s">
        <v>1249</v>
      </c>
      <c r="G751" s="155" t="s">
        <v>866</v>
      </c>
      <c r="H751" s="157"/>
      <c r="I751" s="157"/>
      <c r="J751" s="156">
        <f t="shared" si="30"/>
        <v>0</v>
      </c>
      <c r="K751" s="154" t="s">
        <v>1</v>
      </c>
      <c r="L751" s="32"/>
      <c r="M751" s="158" t="s">
        <v>1</v>
      </c>
      <c r="N751" s="159" t="s">
        <v>42</v>
      </c>
      <c r="O751" s="55"/>
      <c r="P751" s="160">
        <f t="shared" si="31"/>
        <v>0</v>
      </c>
      <c r="Q751" s="160">
        <v>0</v>
      </c>
      <c r="R751" s="160">
        <f t="shared" si="32"/>
        <v>0</v>
      </c>
      <c r="S751" s="160">
        <v>0</v>
      </c>
      <c r="T751" s="161">
        <f t="shared" si="33"/>
        <v>0</v>
      </c>
      <c r="AR751" s="162" t="s">
        <v>91</v>
      </c>
      <c r="AT751" s="162" t="s">
        <v>155</v>
      </c>
      <c r="AU751" s="162" t="s">
        <v>85</v>
      </c>
      <c r="AY751" s="17" t="s">
        <v>153</v>
      </c>
      <c r="BE751" s="163">
        <f t="shared" si="34"/>
        <v>0</v>
      </c>
      <c r="BF751" s="163">
        <f t="shared" si="35"/>
        <v>0</v>
      </c>
      <c r="BG751" s="163">
        <f t="shared" si="36"/>
        <v>0</v>
      </c>
      <c r="BH751" s="163">
        <f t="shared" si="37"/>
        <v>0</v>
      </c>
      <c r="BI751" s="163">
        <f t="shared" si="38"/>
        <v>0</v>
      </c>
      <c r="BJ751" s="17" t="s">
        <v>85</v>
      </c>
      <c r="BK751" s="164">
        <f t="shared" si="39"/>
        <v>0</v>
      </c>
      <c r="BL751" s="17" t="s">
        <v>91</v>
      </c>
      <c r="BM751" s="162" t="s">
        <v>1250</v>
      </c>
    </row>
    <row r="752" spans="2:65" s="1" customFormat="1" ht="24" customHeight="1">
      <c r="B752" s="151"/>
      <c r="C752" s="152" t="s">
        <v>1251</v>
      </c>
      <c r="D752" s="208" t="s">
        <v>155</v>
      </c>
      <c r="E752" s="153" t="s">
        <v>1252</v>
      </c>
      <c r="F752" s="154" t="s">
        <v>1253</v>
      </c>
      <c r="G752" s="155" t="s">
        <v>1237</v>
      </c>
      <c r="H752" s="156">
        <v>2</v>
      </c>
      <c r="I752" s="157"/>
      <c r="J752" s="156">
        <f t="shared" ref="J752:J783" si="40">ROUND(I752*H752,3)</f>
        <v>0</v>
      </c>
      <c r="K752" s="154" t="s">
        <v>1</v>
      </c>
      <c r="L752" s="32"/>
      <c r="M752" s="158" t="s">
        <v>1</v>
      </c>
      <c r="N752" s="159" t="s">
        <v>42</v>
      </c>
      <c r="O752" s="55"/>
      <c r="P752" s="160">
        <f t="shared" ref="P752:P783" si="41">O752*H752</f>
        <v>0</v>
      </c>
      <c r="Q752" s="160">
        <v>0</v>
      </c>
      <c r="R752" s="160">
        <f t="shared" ref="R752:R783" si="42">Q752*H752</f>
        <v>0</v>
      </c>
      <c r="S752" s="160">
        <v>0</v>
      </c>
      <c r="T752" s="161">
        <f t="shared" ref="T752:T783" si="43">S752*H752</f>
        <v>0</v>
      </c>
      <c r="AR752" s="162" t="s">
        <v>91</v>
      </c>
      <c r="AT752" s="162" t="s">
        <v>155</v>
      </c>
      <c r="AU752" s="162" t="s">
        <v>85</v>
      </c>
      <c r="AY752" s="17" t="s">
        <v>153</v>
      </c>
      <c r="BE752" s="163">
        <f t="shared" ref="BE752:BE781" si="44">IF(N752="základná",J752,0)</f>
        <v>0</v>
      </c>
      <c r="BF752" s="163">
        <f t="shared" ref="BF752:BF781" si="45">IF(N752="znížená",J752,0)</f>
        <v>0</v>
      </c>
      <c r="BG752" s="163">
        <f t="shared" ref="BG752:BG781" si="46">IF(N752="zákl. prenesená",J752,0)</f>
        <v>0</v>
      </c>
      <c r="BH752" s="163">
        <f t="shared" ref="BH752:BH781" si="47">IF(N752="zníž. prenesená",J752,0)</f>
        <v>0</v>
      </c>
      <c r="BI752" s="163">
        <f t="shared" ref="BI752:BI781" si="48">IF(N752="nulová",J752,0)</f>
        <v>0</v>
      </c>
      <c r="BJ752" s="17" t="s">
        <v>85</v>
      </c>
      <c r="BK752" s="164">
        <f t="shared" ref="BK752:BK781" si="49">ROUND(I752*H752,3)</f>
        <v>0</v>
      </c>
      <c r="BL752" s="17" t="s">
        <v>91</v>
      </c>
      <c r="BM752" s="162" t="s">
        <v>1254</v>
      </c>
    </row>
    <row r="753" spans="2:65" s="1" customFormat="1" ht="24" customHeight="1">
      <c r="B753" s="151"/>
      <c r="C753" s="152" t="s">
        <v>1255</v>
      </c>
      <c r="D753" s="208" t="s">
        <v>155</v>
      </c>
      <c r="E753" s="153" t="s">
        <v>1256</v>
      </c>
      <c r="F753" s="154" t="s">
        <v>1257</v>
      </c>
      <c r="G753" s="155" t="s">
        <v>251</v>
      </c>
      <c r="H753" s="156">
        <v>1</v>
      </c>
      <c r="I753" s="157"/>
      <c r="J753" s="156">
        <f t="shared" si="40"/>
        <v>0</v>
      </c>
      <c r="K753" s="154" t="s">
        <v>1</v>
      </c>
      <c r="L753" s="32"/>
      <c r="M753" s="158" t="s">
        <v>1</v>
      </c>
      <c r="N753" s="159" t="s">
        <v>42</v>
      </c>
      <c r="O753" s="55"/>
      <c r="P753" s="160">
        <f t="shared" si="41"/>
        <v>0</v>
      </c>
      <c r="Q753" s="160">
        <v>0</v>
      </c>
      <c r="R753" s="160">
        <f t="shared" si="42"/>
        <v>0</v>
      </c>
      <c r="S753" s="160">
        <v>0</v>
      </c>
      <c r="T753" s="161">
        <f t="shared" si="43"/>
        <v>0</v>
      </c>
      <c r="AR753" s="162" t="s">
        <v>91</v>
      </c>
      <c r="AT753" s="162" t="s">
        <v>155</v>
      </c>
      <c r="AU753" s="162" t="s">
        <v>85</v>
      </c>
      <c r="AY753" s="17" t="s">
        <v>153</v>
      </c>
      <c r="BE753" s="163">
        <f t="shared" si="44"/>
        <v>0</v>
      </c>
      <c r="BF753" s="163">
        <f t="shared" si="45"/>
        <v>0</v>
      </c>
      <c r="BG753" s="163">
        <f t="shared" si="46"/>
        <v>0</v>
      </c>
      <c r="BH753" s="163">
        <f t="shared" si="47"/>
        <v>0</v>
      </c>
      <c r="BI753" s="163">
        <f t="shared" si="48"/>
        <v>0</v>
      </c>
      <c r="BJ753" s="17" t="s">
        <v>85</v>
      </c>
      <c r="BK753" s="164">
        <f t="shared" si="49"/>
        <v>0</v>
      </c>
      <c r="BL753" s="17" t="s">
        <v>91</v>
      </c>
      <c r="BM753" s="162" t="s">
        <v>1258</v>
      </c>
    </row>
    <row r="754" spans="2:65" s="1" customFormat="1" ht="16.5" customHeight="1">
      <c r="B754" s="151"/>
      <c r="C754" s="181" t="s">
        <v>1259</v>
      </c>
      <c r="D754" s="209" t="s">
        <v>203</v>
      </c>
      <c r="E754" s="182" t="s">
        <v>1260</v>
      </c>
      <c r="F754" s="183" t="s">
        <v>1261</v>
      </c>
      <c r="G754" s="184" t="s">
        <v>251</v>
      </c>
      <c r="H754" s="185">
        <v>2</v>
      </c>
      <c r="I754" s="186"/>
      <c r="J754" s="185">
        <f t="shared" si="40"/>
        <v>0</v>
      </c>
      <c r="K754" s="183" t="s">
        <v>1</v>
      </c>
      <c r="L754" s="187"/>
      <c r="M754" s="188" t="s">
        <v>1</v>
      </c>
      <c r="N754" s="189" t="s">
        <v>42</v>
      </c>
      <c r="O754" s="55"/>
      <c r="P754" s="160">
        <f t="shared" si="41"/>
        <v>0</v>
      </c>
      <c r="Q754" s="160">
        <v>0</v>
      </c>
      <c r="R754" s="160">
        <f t="shared" si="42"/>
        <v>0</v>
      </c>
      <c r="S754" s="160">
        <v>0</v>
      </c>
      <c r="T754" s="161">
        <f t="shared" si="43"/>
        <v>0</v>
      </c>
      <c r="AR754" s="162" t="s">
        <v>184</v>
      </c>
      <c r="AT754" s="162" t="s">
        <v>203</v>
      </c>
      <c r="AU754" s="162" t="s">
        <v>85</v>
      </c>
      <c r="AY754" s="17" t="s">
        <v>153</v>
      </c>
      <c r="BE754" s="163">
        <f t="shared" si="44"/>
        <v>0</v>
      </c>
      <c r="BF754" s="163">
        <f t="shared" si="45"/>
        <v>0</v>
      </c>
      <c r="BG754" s="163">
        <f t="shared" si="46"/>
        <v>0</v>
      </c>
      <c r="BH754" s="163">
        <f t="shared" si="47"/>
        <v>0</v>
      </c>
      <c r="BI754" s="163">
        <f t="shared" si="48"/>
        <v>0</v>
      </c>
      <c r="BJ754" s="17" t="s">
        <v>85</v>
      </c>
      <c r="BK754" s="164">
        <f t="shared" si="49"/>
        <v>0</v>
      </c>
      <c r="BL754" s="17" t="s">
        <v>91</v>
      </c>
      <c r="BM754" s="162" t="s">
        <v>1262</v>
      </c>
    </row>
    <row r="755" spans="2:65" s="1" customFormat="1" ht="16.5" customHeight="1">
      <c r="B755" s="151"/>
      <c r="C755" s="181" t="s">
        <v>1263</v>
      </c>
      <c r="D755" s="209" t="s">
        <v>203</v>
      </c>
      <c r="E755" s="182" t="s">
        <v>1264</v>
      </c>
      <c r="F755" s="183" t="s">
        <v>1265</v>
      </c>
      <c r="G755" s="184" t="s">
        <v>251</v>
      </c>
      <c r="H755" s="185">
        <v>2</v>
      </c>
      <c r="I755" s="186"/>
      <c r="J755" s="185">
        <f t="shared" si="40"/>
        <v>0</v>
      </c>
      <c r="K755" s="183" t="s">
        <v>1</v>
      </c>
      <c r="L755" s="187"/>
      <c r="M755" s="188" t="s">
        <v>1</v>
      </c>
      <c r="N755" s="189" t="s">
        <v>42</v>
      </c>
      <c r="O755" s="55"/>
      <c r="P755" s="160">
        <f t="shared" si="41"/>
        <v>0</v>
      </c>
      <c r="Q755" s="160">
        <v>0</v>
      </c>
      <c r="R755" s="160">
        <f t="shared" si="42"/>
        <v>0</v>
      </c>
      <c r="S755" s="160">
        <v>0</v>
      </c>
      <c r="T755" s="161">
        <f t="shared" si="43"/>
        <v>0</v>
      </c>
      <c r="AR755" s="162" t="s">
        <v>184</v>
      </c>
      <c r="AT755" s="162" t="s">
        <v>203</v>
      </c>
      <c r="AU755" s="162" t="s">
        <v>85</v>
      </c>
      <c r="AY755" s="17" t="s">
        <v>153</v>
      </c>
      <c r="BE755" s="163">
        <f t="shared" si="44"/>
        <v>0</v>
      </c>
      <c r="BF755" s="163">
        <f t="shared" si="45"/>
        <v>0</v>
      </c>
      <c r="BG755" s="163">
        <f t="shared" si="46"/>
        <v>0</v>
      </c>
      <c r="BH755" s="163">
        <f t="shared" si="47"/>
        <v>0</v>
      </c>
      <c r="BI755" s="163">
        <f t="shared" si="48"/>
        <v>0</v>
      </c>
      <c r="BJ755" s="17" t="s">
        <v>85</v>
      </c>
      <c r="BK755" s="164">
        <f t="shared" si="49"/>
        <v>0</v>
      </c>
      <c r="BL755" s="17" t="s">
        <v>91</v>
      </c>
      <c r="BM755" s="162" t="s">
        <v>1266</v>
      </c>
    </row>
    <row r="756" spans="2:65" s="1" customFormat="1" ht="16.5" customHeight="1">
      <c r="B756" s="151"/>
      <c r="C756" s="181" t="s">
        <v>1267</v>
      </c>
      <c r="D756" s="181" t="s">
        <v>203</v>
      </c>
      <c r="E756" s="182" t="s">
        <v>1268</v>
      </c>
      <c r="F756" s="183" t="s">
        <v>1269</v>
      </c>
      <c r="G756" s="184" t="s">
        <v>251</v>
      </c>
      <c r="H756" s="185">
        <v>3</v>
      </c>
      <c r="I756" s="186"/>
      <c r="J756" s="185">
        <f t="shared" si="40"/>
        <v>0</v>
      </c>
      <c r="K756" s="183" t="s">
        <v>1</v>
      </c>
      <c r="L756" s="187"/>
      <c r="M756" s="188" t="s">
        <v>1</v>
      </c>
      <c r="N756" s="189" t="s">
        <v>42</v>
      </c>
      <c r="O756" s="55"/>
      <c r="P756" s="160">
        <f t="shared" si="41"/>
        <v>0</v>
      </c>
      <c r="Q756" s="160">
        <v>0</v>
      </c>
      <c r="R756" s="160">
        <f t="shared" si="42"/>
        <v>0</v>
      </c>
      <c r="S756" s="160">
        <v>0</v>
      </c>
      <c r="T756" s="161">
        <f t="shared" si="43"/>
        <v>0</v>
      </c>
      <c r="AR756" s="162" t="s">
        <v>184</v>
      </c>
      <c r="AT756" s="162" t="s">
        <v>203</v>
      </c>
      <c r="AU756" s="162" t="s">
        <v>85</v>
      </c>
      <c r="AY756" s="17" t="s">
        <v>153</v>
      </c>
      <c r="BE756" s="163">
        <f t="shared" si="44"/>
        <v>0</v>
      </c>
      <c r="BF756" s="163">
        <f t="shared" si="45"/>
        <v>0</v>
      </c>
      <c r="BG756" s="163">
        <f t="shared" si="46"/>
        <v>0</v>
      </c>
      <c r="BH756" s="163">
        <f t="shared" si="47"/>
        <v>0</v>
      </c>
      <c r="BI756" s="163">
        <f t="shared" si="48"/>
        <v>0</v>
      </c>
      <c r="BJ756" s="17" t="s">
        <v>85</v>
      </c>
      <c r="BK756" s="164">
        <f t="shared" si="49"/>
        <v>0</v>
      </c>
      <c r="BL756" s="17" t="s">
        <v>91</v>
      </c>
      <c r="BM756" s="162" t="s">
        <v>1270</v>
      </c>
    </row>
    <row r="757" spans="2:65" s="1" customFormat="1" ht="24" customHeight="1">
      <c r="B757" s="151"/>
      <c r="C757" s="152" t="s">
        <v>1271</v>
      </c>
      <c r="D757" s="152" t="s">
        <v>155</v>
      </c>
      <c r="E757" s="153" t="s">
        <v>1272</v>
      </c>
      <c r="F757" s="154" t="s">
        <v>1273</v>
      </c>
      <c r="G757" s="155" t="s">
        <v>1237</v>
      </c>
      <c r="H757" s="156">
        <v>7</v>
      </c>
      <c r="I757" s="157"/>
      <c r="J757" s="156">
        <f t="shared" si="40"/>
        <v>0</v>
      </c>
      <c r="K757" s="154" t="s">
        <v>1</v>
      </c>
      <c r="L757" s="32"/>
      <c r="M757" s="158" t="s">
        <v>1</v>
      </c>
      <c r="N757" s="159" t="s">
        <v>42</v>
      </c>
      <c r="O757" s="55"/>
      <c r="P757" s="160">
        <f t="shared" si="41"/>
        <v>0</v>
      </c>
      <c r="Q757" s="160">
        <v>0</v>
      </c>
      <c r="R757" s="160">
        <f t="shared" si="42"/>
        <v>0</v>
      </c>
      <c r="S757" s="160">
        <v>0</v>
      </c>
      <c r="T757" s="161">
        <f t="shared" si="43"/>
        <v>0</v>
      </c>
      <c r="AR757" s="162" t="s">
        <v>91</v>
      </c>
      <c r="AT757" s="162" t="s">
        <v>155</v>
      </c>
      <c r="AU757" s="162" t="s">
        <v>85</v>
      </c>
      <c r="AY757" s="17" t="s">
        <v>153</v>
      </c>
      <c r="BE757" s="163">
        <f t="shared" si="44"/>
        <v>0</v>
      </c>
      <c r="BF757" s="163">
        <f t="shared" si="45"/>
        <v>0</v>
      </c>
      <c r="BG757" s="163">
        <f t="shared" si="46"/>
        <v>0</v>
      </c>
      <c r="BH757" s="163">
        <f t="shared" si="47"/>
        <v>0</v>
      </c>
      <c r="BI757" s="163">
        <f t="shared" si="48"/>
        <v>0</v>
      </c>
      <c r="BJ757" s="17" t="s">
        <v>85</v>
      </c>
      <c r="BK757" s="164">
        <f t="shared" si="49"/>
        <v>0</v>
      </c>
      <c r="BL757" s="17" t="s">
        <v>91</v>
      </c>
      <c r="BM757" s="162" t="s">
        <v>1274</v>
      </c>
    </row>
    <row r="758" spans="2:65" s="1" customFormat="1" ht="16.5" customHeight="1">
      <c r="B758" s="151"/>
      <c r="C758" s="181" t="s">
        <v>1275</v>
      </c>
      <c r="D758" s="181" t="s">
        <v>203</v>
      </c>
      <c r="E758" s="182" t="s">
        <v>1276</v>
      </c>
      <c r="F758" s="183" t="s">
        <v>1277</v>
      </c>
      <c r="G758" s="184" t="s">
        <v>251</v>
      </c>
      <c r="H758" s="185">
        <v>6</v>
      </c>
      <c r="I758" s="186"/>
      <c r="J758" s="185">
        <f t="shared" si="40"/>
        <v>0</v>
      </c>
      <c r="K758" s="183" t="s">
        <v>1</v>
      </c>
      <c r="L758" s="187"/>
      <c r="M758" s="188" t="s">
        <v>1</v>
      </c>
      <c r="N758" s="189" t="s">
        <v>42</v>
      </c>
      <c r="O758" s="55"/>
      <c r="P758" s="160">
        <f t="shared" si="41"/>
        <v>0</v>
      </c>
      <c r="Q758" s="160">
        <v>0</v>
      </c>
      <c r="R758" s="160">
        <f t="shared" si="42"/>
        <v>0</v>
      </c>
      <c r="S758" s="160">
        <v>0</v>
      </c>
      <c r="T758" s="161">
        <f t="shared" si="43"/>
        <v>0</v>
      </c>
      <c r="AR758" s="162" t="s">
        <v>184</v>
      </c>
      <c r="AT758" s="162" t="s">
        <v>203</v>
      </c>
      <c r="AU758" s="162" t="s">
        <v>85</v>
      </c>
      <c r="AY758" s="17" t="s">
        <v>153</v>
      </c>
      <c r="BE758" s="163">
        <f t="shared" si="44"/>
        <v>0</v>
      </c>
      <c r="BF758" s="163">
        <f t="shared" si="45"/>
        <v>0</v>
      </c>
      <c r="BG758" s="163">
        <f t="shared" si="46"/>
        <v>0</v>
      </c>
      <c r="BH758" s="163">
        <f t="shared" si="47"/>
        <v>0</v>
      </c>
      <c r="BI758" s="163">
        <f t="shared" si="48"/>
        <v>0</v>
      </c>
      <c r="BJ758" s="17" t="s">
        <v>85</v>
      </c>
      <c r="BK758" s="164">
        <f t="shared" si="49"/>
        <v>0</v>
      </c>
      <c r="BL758" s="17" t="s">
        <v>91</v>
      </c>
      <c r="BM758" s="162" t="s">
        <v>1278</v>
      </c>
    </row>
    <row r="759" spans="2:65" s="1" customFormat="1" ht="16.5" customHeight="1">
      <c r="B759" s="151"/>
      <c r="C759" s="181" t="s">
        <v>1279</v>
      </c>
      <c r="D759" s="181" t="s">
        <v>203</v>
      </c>
      <c r="E759" s="182" t="s">
        <v>1280</v>
      </c>
      <c r="F759" s="183" t="s">
        <v>1281</v>
      </c>
      <c r="G759" s="184" t="s">
        <v>251</v>
      </c>
      <c r="H759" s="185">
        <v>6</v>
      </c>
      <c r="I759" s="186"/>
      <c r="J759" s="185">
        <f t="shared" si="40"/>
        <v>0</v>
      </c>
      <c r="K759" s="183" t="s">
        <v>1</v>
      </c>
      <c r="L759" s="187"/>
      <c r="M759" s="188" t="s">
        <v>1</v>
      </c>
      <c r="N759" s="189" t="s">
        <v>42</v>
      </c>
      <c r="O759" s="55"/>
      <c r="P759" s="160">
        <f t="shared" si="41"/>
        <v>0</v>
      </c>
      <c r="Q759" s="160">
        <v>0</v>
      </c>
      <c r="R759" s="160">
        <f t="shared" si="42"/>
        <v>0</v>
      </c>
      <c r="S759" s="160">
        <v>0</v>
      </c>
      <c r="T759" s="161">
        <f t="shared" si="43"/>
        <v>0</v>
      </c>
      <c r="AR759" s="162" t="s">
        <v>184</v>
      </c>
      <c r="AT759" s="162" t="s">
        <v>203</v>
      </c>
      <c r="AU759" s="162" t="s">
        <v>85</v>
      </c>
      <c r="AY759" s="17" t="s">
        <v>153</v>
      </c>
      <c r="BE759" s="163">
        <f t="shared" si="44"/>
        <v>0</v>
      </c>
      <c r="BF759" s="163">
        <f t="shared" si="45"/>
        <v>0</v>
      </c>
      <c r="BG759" s="163">
        <f t="shared" si="46"/>
        <v>0</v>
      </c>
      <c r="BH759" s="163">
        <f t="shared" si="47"/>
        <v>0</v>
      </c>
      <c r="BI759" s="163">
        <f t="shared" si="48"/>
        <v>0</v>
      </c>
      <c r="BJ759" s="17" t="s">
        <v>85</v>
      </c>
      <c r="BK759" s="164">
        <f t="shared" si="49"/>
        <v>0</v>
      </c>
      <c r="BL759" s="17" t="s">
        <v>91</v>
      </c>
      <c r="BM759" s="162" t="s">
        <v>1282</v>
      </c>
    </row>
    <row r="760" spans="2:65" s="1" customFormat="1" ht="16.5" customHeight="1">
      <c r="B760" s="151"/>
      <c r="C760" s="181" t="s">
        <v>1283</v>
      </c>
      <c r="D760" s="181" t="s">
        <v>203</v>
      </c>
      <c r="E760" s="182" t="s">
        <v>1284</v>
      </c>
      <c r="F760" s="183" t="s">
        <v>1285</v>
      </c>
      <c r="G760" s="184" t="s">
        <v>251</v>
      </c>
      <c r="H760" s="185">
        <v>1</v>
      </c>
      <c r="I760" s="186"/>
      <c r="J760" s="185">
        <f t="shared" si="40"/>
        <v>0</v>
      </c>
      <c r="K760" s="183" t="s">
        <v>1</v>
      </c>
      <c r="L760" s="187"/>
      <c r="M760" s="188" t="s">
        <v>1</v>
      </c>
      <c r="N760" s="189" t="s">
        <v>42</v>
      </c>
      <c r="O760" s="55"/>
      <c r="P760" s="160">
        <f t="shared" si="41"/>
        <v>0</v>
      </c>
      <c r="Q760" s="160">
        <v>0</v>
      </c>
      <c r="R760" s="160">
        <f t="shared" si="42"/>
        <v>0</v>
      </c>
      <c r="S760" s="160">
        <v>0</v>
      </c>
      <c r="T760" s="161">
        <f t="shared" si="43"/>
        <v>0</v>
      </c>
      <c r="AR760" s="162" t="s">
        <v>184</v>
      </c>
      <c r="AT760" s="162" t="s">
        <v>203</v>
      </c>
      <c r="AU760" s="162" t="s">
        <v>85</v>
      </c>
      <c r="AY760" s="17" t="s">
        <v>153</v>
      </c>
      <c r="BE760" s="163">
        <f t="shared" si="44"/>
        <v>0</v>
      </c>
      <c r="BF760" s="163">
        <f t="shared" si="45"/>
        <v>0</v>
      </c>
      <c r="BG760" s="163">
        <f t="shared" si="46"/>
        <v>0</v>
      </c>
      <c r="BH760" s="163">
        <f t="shared" si="47"/>
        <v>0</v>
      </c>
      <c r="BI760" s="163">
        <f t="shared" si="48"/>
        <v>0</v>
      </c>
      <c r="BJ760" s="17" t="s">
        <v>85</v>
      </c>
      <c r="BK760" s="164">
        <f t="shared" si="49"/>
        <v>0</v>
      </c>
      <c r="BL760" s="17" t="s">
        <v>91</v>
      </c>
      <c r="BM760" s="162" t="s">
        <v>1286</v>
      </c>
    </row>
    <row r="761" spans="2:65" s="1" customFormat="1" ht="16.5" customHeight="1">
      <c r="B761" s="151"/>
      <c r="C761" s="181" t="s">
        <v>1287</v>
      </c>
      <c r="D761" s="181" t="s">
        <v>203</v>
      </c>
      <c r="E761" s="182" t="s">
        <v>1288</v>
      </c>
      <c r="F761" s="183" t="s">
        <v>1289</v>
      </c>
      <c r="G761" s="184" t="s">
        <v>251</v>
      </c>
      <c r="H761" s="185">
        <v>7</v>
      </c>
      <c r="I761" s="186"/>
      <c r="J761" s="185">
        <f t="shared" si="40"/>
        <v>0</v>
      </c>
      <c r="K761" s="183" t="s">
        <v>1</v>
      </c>
      <c r="L761" s="187"/>
      <c r="M761" s="188" t="s">
        <v>1</v>
      </c>
      <c r="N761" s="189" t="s">
        <v>42</v>
      </c>
      <c r="O761" s="55"/>
      <c r="P761" s="160">
        <f t="shared" si="41"/>
        <v>0</v>
      </c>
      <c r="Q761" s="160">
        <v>0</v>
      </c>
      <c r="R761" s="160">
        <f t="shared" si="42"/>
        <v>0</v>
      </c>
      <c r="S761" s="160">
        <v>0</v>
      </c>
      <c r="T761" s="161">
        <f t="shared" si="43"/>
        <v>0</v>
      </c>
      <c r="AR761" s="162" t="s">
        <v>184</v>
      </c>
      <c r="AT761" s="162" t="s">
        <v>203</v>
      </c>
      <c r="AU761" s="162" t="s">
        <v>85</v>
      </c>
      <c r="AY761" s="17" t="s">
        <v>153</v>
      </c>
      <c r="BE761" s="163">
        <f t="shared" si="44"/>
        <v>0</v>
      </c>
      <c r="BF761" s="163">
        <f t="shared" si="45"/>
        <v>0</v>
      </c>
      <c r="BG761" s="163">
        <f t="shared" si="46"/>
        <v>0</v>
      </c>
      <c r="BH761" s="163">
        <f t="shared" si="47"/>
        <v>0</v>
      </c>
      <c r="BI761" s="163">
        <f t="shared" si="48"/>
        <v>0</v>
      </c>
      <c r="BJ761" s="17" t="s">
        <v>85</v>
      </c>
      <c r="BK761" s="164">
        <f t="shared" si="49"/>
        <v>0</v>
      </c>
      <c r="BL761" s="17" t="s">
        <v>91</v>
      </c>
      <c r="BM761" s="162" t="s">
        <v>1290</v>
      </c>
    </row>
    <row r="762" spans="2:65" s="1" customFormat="1" ht="16.5" customHeight="1">
      <c r="B762" s="151"/>
      <c r="C762" s="152" t="s">
        <v>1291</v>
      </c>
      <c r="D762" s="152" t="s">
        <v>155</v>
      </c>
      <c r="E762" s="153" t="s">
        <v>1292</v>
      </c>
      <c r="F762" s="154" t="s">
        <v>1293</v>
      </c>
      <c r="G762" s="155" t="s">
        <v>1237</v>
      </c>
      <c r="H762" s="156">
        <v>2</v>
      </c>
      <c r="I762" s="157"/>
      <c r="J762" s="156">
        <f t="shared" si="40"/>
        <v>0</v>
      </c>
      <c r="K762" s="154" t="s">
        <v>1</v>
      </c>
      <c r="L762" s="32"/>
      <c r="M762" s="158" t="s">
        <v>1</v>
      </c>
      <c r="N762" s="159" t="s">
        <v>42</v>
      </c>
      <c r="O762" s="55"/>
      <c r="P762" s="160">
        <f t="shared" si="41"/>
        <v>0</v>
      </c>
      <c r="Q762" s="160">
        <v>0</v>
      </c>
      <c r="R762" s="160">
        <f t="shared" si="42"/>
        <v>0</v>
      </c>
      <c r="S762" s="160">
        <v>0</v>
      </c>
      <c r="T762" s="161">
        <f t="shared" si="43"/>
        <v>0</v>
      </c>
      <c r="AR762" s="162" t="s">
        <v>91</v>
      </c>
      <c r="AT762" s="162" t="s">
        <v>155</v>
      </c>
      <c r="AU762" s="162" t="s">
        <v>85</v>
      </c>
      <c r="AY762" s="17" t="s">
        <v>153</v>
      </c>
      <c r="BE762" s="163">
        <f t="shared" si="44"/>
        <v>0</v>
      </c>
      <c r="BF762" s="163">
        <f t="shared" si="45"/>
        <v>0</v>
      </c>
      <c r="BG762" s="163">
        <f t="shared" si="46"/>
        <v>0</v>
      </c>
      <c r="BH762" s="163">
        <f t="shared" si="47"/>
        <v>0</v>
      </c>
      <c r="BI762" s="163">
        <f t="shared" si="48"/>
        <v>0</v>
      </c>
      <c r="BJ762" s="17" t="s">
        <v>85</v>
      </c>
      <c r="BK762" s="164">
        <f t="shared" si="49"/>
        <v>0</v>
      </c>
      <c r="BL762" s="17" t="s">
        <v>91</v>
      </c>
      <c r="BM762" s="162" t="s">
        <v>1294</v>
      </c>
    </row>
    <row r="763" spans="2:65" s="1" customFormat="1" ht="16.5" customHeight="1">
      <c r="B763" s="151"/>
      <c r="C763" s="152" t="s">
        <v>1295</v>
      </c>
      <c r="D763" s="152" t="s">
        <v>155</v>
      </c>
      <c r="E763" s="153" t="s">
        <v>1296</v>
      </c>
      <c r="F763" s="154" t="s">
        <v>1297</v>
      </c>
      <c r="G763" s="155" t="s">
        <v>251</v>
      </c>
      <c r="H763" s="156">
        <v>1</v>
      </c>
      <c r="I763" s="157"/>
      <c r="J763" s="156">
        <f t="shared" si="40"/>
        <v>0</v>
      </c>
      <c r="K763" s="154" t="s">
        <v>1</v>
      </c>
      <c r="L763" s="32"/>
      <c r="M763" s="158" t="s">
        <v>1</v>
      </c>
      <c r="N763" s="159" t="s">
        <v>42</v>
      </c>
      <c r="O763" s="55"/>
      <c r="P763" s="160">
        <f t="shared" si="41"/>
        <v>0</v>
      </c>
      <c r="Q763" s="160">
        <v>0</v>
      </c>
      <c r="R763" s="160">
        <f t="shared" si="42"/>
        <v>0</v>
      </c>
      <c r="S763" s="160">
        <v>0</v>
      </c>
      <c r="T763" s="161">
        <f t="shared" si="43"/>
        <v>0</v>
      </c>
      <c r="AR763" s="162" t="s">
        <v>91</v>
      </c>
      <c r="AT763" s="162" t="s">
        <v>155</v>
      </c>
      <c r="AU763" s="162" t="s">
        <v>85</v>
      </c>
      <c r="AY763" s="17" t="s">
        <v>153</v>
      </c>
      <c r="BE763" s="163">
        <f t="shared" si="44"/>
        <v>0</v>
      </c>
      <c r="BF763" s="163">
        <f t="shared" si="45"/>
        <v>0</v>
      </c>
      <c r="BG763" s="163">
        <f t="shared" si="46"/>
        <v>0</v>
      </c>
      <c r="BH763" s="163">
        <f t="shared" si="47"/>
        <v>0</v>
      </c>
      <c r="BI763" s="163">
        <f t="shared" si="48"/>
        <v>0</v>
      </c>
      <c r="BJ763" s="17" t="s">
        <v>85</v>
      </c>
      <c r="BK763" s="164">
        <f t="shared" si="49"/>
        <v>0</v>
      </c>
      <c r="BL763" s="17" t="s">
        <v>91</v>
      </c>
      <c r="BM763" s="162" t="s">
        <v>1298</v>
      </c>
    </row>
    <row r="764" spans="2:65" s="1" customFormat="1" ht="16.5" customHeight="1">
      <c r="B764" s="151"/>
      <c r="C764" s="152" t="s">
        <v>1299</v>
      </c>
      <c r="D764" s="152" t="s">
        <v>155</v>
      </c>
      <c r="E764" s="153" t="s">
        <v>1300</v>
      </c>
      <c r="F764" s="154" t="s">
        <v>1301</v>
      </c>
      <c r="G764" s="155" t="s">
        <v>251</v>
      </c>
      <c r="H764" s="156">
        <v>1</v>
      </c>
      <c r="I764" s="157"/>
      <c r="J764" s="156">
        <f t="shared" si="40"/>
        <v>0</v>
      </c>
      <c r="K764" s="154" t="s">
        <v>1</v>
      </c>
      <c r="L764" s="32"/>
      <c r="M764" s="158" t="s">
        <v>1</v>
      </c>
      <c r="N764" s="159" t="s">
        <v>42</v>
      </c>
      <c r="O764" s="55"/>
      <c r="P764" s="160">
        <f t="shared" si="41"/>
        <v>0</v>
      </c>
      <c r="Q764" s="160">
        <v>0</v>
      </c>
      <c r="R764" s="160">
        <f t="shared" si="42"/>
        <v>0</v>
      </c>
      <c r="S764" s="160">
        <v>0</v>
      </c>
      <c r="T764" s="161">
        <f t="shared" si="43"/>
        <v>0</v>
      </c>
      <c r="AR764" s="162" t="s">
        <v>91</v>
      </c>
      <c r="AT764" s="162" t="s">
        <v>155</v>
      </c>
      <c r="AU764" s="162" t="s">
        <v>85</v>
      </c>
      <c r="AY764" s="17" t="s">
        <v>153</v>
      </c>
      <c r="BE764" s="163">
        <f t="shared" si="44"/>
        <v>0</v>
      </c>
      <c r="BF764" s="163">
        <f t="shared" si="45"/>
        <v>0</v>
      </c>
      <c r="BG764" s="163">
        <f t="shared" si="46"/>
        <v>0</v>
      </c>
      <c r="BH764" s="163">
        <f t="shared" si="47"/>
        <v>0</v>
      </c>
      <c r="BI764" s="163">
        <f t="shared" si="48"/>
        <v>0</v>
      </c>
      <c r="BJ764" s="17" t="s">
        <v>85</v>
      </c>
      <c r="BK764" s="164">
        <f t="shared" si="49"/>
        <v>0</v>
      </c>
      <c r="BL764" s="17" t="s">
        <v>91</v>
      </c>
      <c r="BM764" s="162" t="s">
        <v>1302</v>
      </c>
    </row>
    <row r="765" spans="2:65" s="1" customFormat="1" ht="16.5" customHeight="1">
      <c r="B765" s="151"/>
      <c r="C765" s="181" t="s">
        <v>1303</v>
      </c>
      <c r="D765" s="181" t="s">
        <v>203</v>
      </c>
      <c r="E765" s="182" t="s">
        <v>1304</v>
      </c>
      <c r="F765" s="183" t="s">
        <v>1305</v>
      </c>
      <c r="G765" s="184" t="s">
        <v>251</v>
      </c>
      <c r="H765" s="185">
        <v>2</v>
      </c>
      <c r="I765" s="186"/>
      <c r="J765" s="185">
        <f t="shared" si="40"/>
        <v>0</v>
      </c>
      <c r="K765" s="183" t="s">
        <v>1</v>
      </c>
      <c r="L765" s="187"/>
      <c r="M765" s="188" t="s">
        <v>1</v>
      </c>
      <c r="N765" s="189" t="s">
        <v>42</v>
      </c>
      <c r="O765" s="55"/>
      <c r="P765" s="160">
        <f t="shared" si="41"/>
        <v>0</v>
      </c>
      <c r="Q765" s="160">
        <v>0</v>
      </c>
      <c r="R765" s="160">
        <f t="shared" si="42"/>
        <v>0</v>
      </c>
      <c r="S765" s="160">
        <v>0</v>
      </c>
      <c r="T765" s="161">
        <f t="shared" si="43"/>
        <v>0</v>
      </c>
      <c r="AR765" s="162" t="s">
        <v>184</v>
      </c>
      <c r="AT765" s="162" t="s">
        <v>203</v>
      </c>
      <c r="AU765" s="162" t="s">
        <v>85</v>
      </c>
      <c r="AY765" s="17" t="s">
        <v>153</v>
      </c>
      <c r="BE765" s="163">
        <f t="shared" si="44"/>
        <v>0</v>
      </c>
      <c r="BF765" s="163">
        <f t="shared" si="45"/>
        <v>0</v>
      </c>
      <c r="BG765" s="163">
        <f t="shared" si="46"/>
        <v>0</v>
      </c>
      <c r="BH765" s="163">
        <f t="shared" si="47"/>
        <v>0</v>
      </c>
      <c r="BI765" s="163">
        <f t="shared" si="48"/>
        <v>0</v>
      </c>
      <c r="BJ765" s="17" t="s">
        <v>85</v>
      </c>
      <c r="BK765" s="164">
        <f t="shared" si="49"/>
        <v>0</v>
      </c>
      <c r="BL765" s="17" t="s">
        <v>91</v>
      </c>
      <c r="BM765" s="162" t="s">
        <v>1306</v>
      </c>
    </row>
    <row r="766" spans="2:65" s="1" customFormat="1" ht="24" customHeight="1">
      <c r="B766" s="151"/>
      <c r="C766" s="152" t="s">
        <v>1307</v>
      </c>
      <c r="D766" s="152" t="s">
        <v>155</v>
      </c>
      <c r="E766" s="153" t="s">
        <v>1308</v>
      </c>
      <c r="F766" s="154" t="s">
        <v>1309</v>
      </c>
      <c r="G766" s="155" t="s">
        <v>251</v>
      </c>
      <c r="H766" s="156">
        <v>9</v>
      </c>
      <c r="I766" s="157"/>
      <c r="J766" s="156">
        <f t="shared" si="40"/>
        <v>0</v>
      </c>
      <c r="K766" s="154" t="s">
        <v>1</v>
      </c>
      <c r="L766" s="32"/>
      <c r="M766" s="158" t="s">
        <v>1</v>
      </c>
      <c r="N766" s="159" t="s">
        <v>42</v>
      </c>
      <c r="O766" s="55"/>
      <c r="P766" s="160">
        <f t="shared" si="41"/>
        <v>0</v>
      </c>
      <c r="Q766" s="160">
        <v>0</v>
      </c>
      <c r="R766" s="160">
        <f t="shared" si="42"/>
        <v>0</v>
      </c>
      <c r="S766" s="160">
        <v>0</v>
      </c>
      <c r="T766" s="161">
        <f t="shared" si="43"/>
        <v>0</v>
      </c>
      <c r="AR766" s="162" t="s">
        <v>91</v>
      </c>
      <c r="AT766" s="162" t="s">
        <v>155</v>
      </c>
      <c r="AU766" s="162" t="s">
        <v>85</v>
      </c>
      <c r="AY766" s="17" t="s">
        <v>153</v>
      </c>
      <c r="BE766" s="163">
        <f t="shared" si="44"/>
        <v>0</v>
      </c>
      <c r="BF766" s="163">
        <f t="shared" si="45"/>
        <v>0</v>
      </c>
      <c r="BG766" s="163">
        <f t="shared" si="46"/>
        <v>0</v>
      </c>
      <c r="BH766" s="163">
        <f t="shared" si="47"/>
        <v>0</v>
      </c>
      <c r="BI766" s="163">
        <f t="shared" si="48"/>
        <v>0</v>
      </c>
      <c r="BJ766" s="17" t="s">
        <v>85</v>
      </c>
      <c r="BK766" s="164">
        <f t="shared" si="49"/>
        <v>0</v>
      </c>
      <c r="BL766" s="17" t="s">
        <v>91</v>
      </c>
      <c r="BM766" s="162" t="s">
        <v>1310</v>
      </c>
    </row>
    <row r="767" spans="2:65" s="1" customFormat="1" ht="16.5" customHeight="1">
      <c r="B767" s="151"/>
      <c r="C767" s="181" t="s">
        <v>1311</v>
      </c>
      <c r="D767" s="181" t="s">
        <v>203</v>
      </c>
      <c r="E767" s="182" t="s">
        <v>1312</v>
      </c>
      <c r="F767" s="183" t="s">
        <v>1313</v>
      </c>
      <c r="G767" s="184" t="s">
        <v>251</v>
      </c>
      <c r="H767" s="185">
        <v>7</v>
      </c>
      <c r="I767" s="186"/>
      <c r="J767" s="185">
        <f t="shared" si="40"/>
        <v>0</v>
      </c>
      <c r="K767" s="183" t="s">
        <v>1</v>
      </c>
      <c r="L767" s="187"/>
      <c r="M767" s="188" t="s">
        <v>1</v>
      </c>
      <c r="N767" s="189" t="s">
        <v>42</v>
      </c>
      <c r="O767" s="55"/>
      <c r="P767" s="160">
        <f t="shared" si="41"/>
        <v>0</v>
      </c>
      <c r="Q767" s="160">
        <v>0</v>
      </c>
      <c r="R767" s="160">
        <f t="shared" si="42"/>
        <v>0</v>
      </c>
      <c r="S767" s="160">
        <v>0</v>
      </c>
      <c r="T767" s="161">
        <f t="shared" si="43"/>
        <v>0</v>
      </c>
      <c r="AR767" s="162" t="s">
        <v>184</v>
      </c>
      <c r="AT767" s="162" t="s">
        <v>203</v>
      </c>
      <c r="AU767" s="162" t="s">
        <v>85</v>
      </c>
      <c r="AY767" s="17" t="s">
        <v>153</v>
      </c>
      <c r="BE767" s="163">
        <f t="shared" si="44"/>
        <v>0</v>
      </c>
      <c r="BF767" s="163">
        <f t="shared" si="45"/>
        <v>0</v>
      </c>
      <c r="BG767" s="163">
        <f t="shared" si="46"/>
        <v>0</v>
      </c>
      <c r="BH767" s="163">
        <f t="shared" si="47"/>
        <v>0</v>
      </c>
      <c r="BI767" s="163">
        <f t="shared" si="48"/>
        <v>0</v>
      </c>
      <c r="BJ767" s="17" t="s">
        <v>85</v>
      </c>
      <c r="BK767" s="164">
        <f t="shared" si="49"/>
        <v>0</v>
      </c>
      <c r="BL767" s="17" t="s">
        <v>91</v>
      </c>
      <c r="BM767" s="162" t="s">
        <v>1314</v>
      </c>
    </row>
    <row r="768" spans="2:65" s="1" customFormat="1" ht="16.5" customHeight="1">
      <c r="B768" s="151"/>
      <c r="C768" s="181" t="s">
        <v>1315</v>
      </c>
      <c r="D768" s="181" t="s">
        <v>203</v>
      </c>
      <c r="E768" s="182" t="s">
        <v>1316</v>
      </c>
      <c r="F768" s="183" t="s">
        <v>1317</v>
      </c>
      <c r="G768" s="184" t="s">
        <v>251</v>
      </c>
      <c r="H768" s="185">
        <v>2</v>
      </c>
      <c r="I768" s="186"/>
      <c r="J768" s="185">
        <f t="shared" si="40"/>
        <v>0</v>
      </c>
      <c r="K768" s="183" t="s">
        <v>1</v>
      </c>
      <c r="L768" s="187"/>
      <c r="M768" s="188" t="s">
        <v>1</v>
      </c>
      <c r="N768" s="189" t="s">
        <v>42</v>
      </c>
      <c r="O768" s="55"/>
      <c r="P768" s="160">
        <f t="shared" si="41"/>
        <v>0</v>
      </c>
      <c r="Q768" s="160">
        <v>0</v>
      </c>
      <c r="R768" s="160">
        <f t="shared" si="42"/>
        <v>0</v>
      </c>
      <c r="S768" s="160">
        <v>0</v>
      </c>
      <c r="T768" s="161">
        <f t="shared" si="43"/>
        <v>0</v>
      </c>
      <c r="AR768" s="162" t="s">
        <v>184</v>
      </c>
      <c r="AT768" s="162" t="s">
        <v>203</v>
      </c>
      <c r="AU768" s="162" t="s">
        <v>85</v>
      </c>
      <c r="AY768" s="17" t="s">
        <v>153</v>
      </c>
      <c r="BE768" s="163">
        <f t="shared" si="44"/>
        <v>0</v>
      </c>
      <c r="BF768" s="163">
        <f t="shared" si="45"/>
        <v>0</v>
      </c>
      <c r="BG768" s="163">
        <f t="shared" si="46"/>
        <v>0</v>
      </c>
      <c r="BH768" s="163">
        <f t="shared" si="47"/>
        <v>0</v>
      </c>
      <c r="BI768" s="163">
        <f t="shared" si="48"/>
        <v>0</v>
      </c>
      <c r="BJ768" s="17" t="s">
        <v>85</v>
      </c>
      <c r="BK768" s="164">
        <f t="shared" si="49"/>
        <v>0</v>
      </c>
      <c r="BL768" s="17" t="s">
        <v>91</v>
      </c>
      <c r="BM768" s="162" t="s">
        <v>1318</v>
      </c>
    </row>
    <row r="769" spans="2:65" s="1" customFormat="1" ht="36" customHeight="1">
      <c r="B769" s="151"/>
      <c r="C769" s="152" t="s">
        <v>1319</v>
      </c>
      <c r="D769" s="152" t="s">
        <v>155</v>
      </c>
      <c r="E769" s="153" t="s">
        <v>1320</v>
      </c>
      <c r="F769" s="154" t="s">
        <v>1321</v>
      </c>
      <c r="G769" s="155" t="s">
        <v>251</v>
      </c>
      <c r="H769" s="156">
        <v>1</v>
      </c>
      <c r="I769" s="157"/>
      <c r="J769" s="156">
        <f t="shared" si="40"/>
        <v>0</v>
      </c>
      <c r="K769" s="154" t="s">
        <v>1</v>
      </c>
      <c r="L769" s="32"/>
      <c r="M769" s="158" t="s">
        <v>1</v>
      </c>
      <c r="N769" s="159" t="s">
        <v>42</v>
      </c>
      <c r="O769" s="55"/>
      <c r="P769" s="160">
        <f t="shared" si="41"/>
        <v>0</v>
      </c>
      <c r="Q769" s="160">
        <v>0</v>
      </c>
      <c r="R769" s="160">
        <f t="shared" si="42"/>
        <v>0</v>
      </c>
      <c r="S769" s="160">
        <v>0</v>
      </c>
      <c r="T769" s="161">
        <f t="shared" si="43"/>
        <v>0</v>
      </c>
      <c r="AR769" s="162" t="s">
        <v>91</v>
      </c>
      <c r="AT769" s="162" t="s">
        <v>155</v>
      </c>
      <c r="AU769" s="162" t="s">
        <v>85</v>
      </c>
      <c r="AY769" s="17" t="s">
        <v>153</v>
      </c>
      <c r="BE769" s="163">
        <f t="shared" si="44"/>
        <v>0</v>
      </c>
      <c r="BF769" s="163">
        <f t="shared" si="45"/>
        <v>0</v>
      </c>
      <c r="BG769" s="163">
        <f t="shared" si="46"/>
        <v>0</v>
      </c>
      <c r="BH769" s="163">
        <f t="shared" si="47"/>
        <v>0</v>
      </c>
      <c r="BI769" s="163">
        <f t="shared" si="48"/>
        <v>0</v>
      </c>
      <c r="BJ769" s="17" t="s">
        <v>85</v>
      </c>
      <c r="BK769" s="164">
        <f t="shared" si="49"/>
        <v>0</v>
      </c>
      <c r="BL769" s="17" t="s">
        <v>91</v>
      </c>
      <c r="BM769" s="162" t="s">
        <v>1322</v>
      </c>
    </row>
    <row r="770" spans="2:65" s="1" customFormat="1" ht="16.5" customHeight="1">
      <c r="B770" s="151"/>
      <c r="C770" s="181" t="s">
        <v>1323</v>
      </c>
      <c r="D770" s="181" t="s">
        <v>203</v>
      </c>
      <c r="E770" s="182" t="s">
        <v>1324</v>
      </c>
      <c r="F770" s="183" t="s">
        <v>1325</v>
      </c>
      <c r="G770" s="184" t="s">
        <v>251</v>
      </c>
      <c r="H770" s="185">
        <v>1</v>
      </c>
      <c r="I770" s="186"/>
      <c r="J770" s="185">
        <f t="shared" si="40"/>
        <v>0</v>
      </c>
      <c r="K770" s="183" t="s">
        <v>1</v>
      </c>
      <c r="L770" s="187"/>
      <c r="M770" s="188" t="s">
        <v>1</v>
      </c>
      <c r="N770" s="189" t="s">
        <v>42</v>
      </c>
      <c r="O770" s="55"/>
      <c r="P770" s="160">
        <f t="shared" si="41"/>
        <v>0</v>
      </c>
      <c r="Q770" s="160">
        <v>0</v>
      </c>
      <c r="R770" s="160">
        <f t="shared" si="42"/>
        <v>0</v>
      </c>
      <c r="S770" s="160">
        <v>0</v>
      </c>
      <c r="T770" s="161">
        <f t="shared" si="43"/>
        <v>0</v>
      </c>
      <c r="AR770" s="162" t="s">
        <v>184</v>
      </c>
      <c r="AT770" s="162" t="s">
        <v>203</v>
      </c>
      <c r="AU770" s="162" t="s">
        <v>85</v>
      </c>
      <c r="AY770" s="17" t="s">
        <v>153</v>
      </c>
      <c r="BE770" s="163">
        <f t="shared" si="44"/>
        <v>0</v>
      </c>
      <c r="BF770" s="163">
        <f t="shared" si="45"/>
        <v>0</v>
      </c>
      <c r="BG770" s="163">
        <f t="shared" si="46"/>
        <v>0</v>
      </c>
      <c r="BH770" s="163">
        <f t="shared" si="47"/>
        <v>0</v>
      </c>
      <c r="BI770" s="163">
        <f t="shared" si="48"/>
        <v>0</v>
      </c>
      <c r="BJ770" s="17" t="s">
        <v>85</v>
      </c>
      <c r="BK770" s="164">
        <f t="shared" si="49"/>
        <v>0</v>
      </c>
      <c r="BL770" s="17" t="s">
        <v>91</v>
      </c>
      <c r="BM770" s="162" t="s">
        <v>1326</v>
      </c>
    </row>
    <row r="771" spans="2:65" s="1" customFormat="1" ht="16.5" customHeight="1">
      <c r="B771" s="151"/>
      <c r="C771" s="181" t="s">
        <v>1327</v>
      </c>
      <c r="D771" s="181" t="s">
        <v>203</v>
      </c>
      <c r="E771" s="182" t="s">
        <v>1328</v>
      </c>
      <c r="F771" s="183" t="s">
        <v>1329</v>
      </c>
      <c r="G771" s="184" t="s">
        <v>251</v>
      </c>
      <c r="H771" s="185">
        <v>1</v>
      </c>
      <c r="I771" s="186"/>
      <c r="J771" s="185">
        <f t="shared" si="40"/>
        <v>0</v>
      </c>
      <c r="K771" s="183" t="s">
        <v>1</v>
      </c>
      <c r="L771" s="187"/>
      <c r="M771" s="188" t="s">
        <v>1</v>
      </c>
      <c r="N771" s="189" t="s">
        <v>42</v>
      </c>
      <c r="O771" s="55"/>
      <c r="P771" s="160">
        <f t="shared" si="41"/>
        <v>0</v>
      </c>
      <c r="Q771" s="160">
        <v>0</v>
      </c>
      <c r="R771" s="160">
        <f t="shared" si="42"/>
        <v>0</v>
      </c>
      <c r="S771" s="160">
        <v>0</v>
      </c>
      <c r="T771" s="161">
        <f t="shared" si="43"/>
        <v>0</v>
      </c>
      <c r="AR771" s="162" t="s">
        <v>184</v>
      </c>
      <c r="AT771" s="162" t="s">
        <v>203</v>
      </c>
      <c r="AU771" s="162" t="s">
        <v>85</v>
      </c>
      <c r="AY771" s="17" t="s">
        <v>153</v>
      </c>
      <c r="BE771" s="163">
        <f t="shared" si="44"/>
        <v>0</v>
      </c>
      <c r="BF771" s="163">
        <f t="shared" si="45"/>
        <v>0</v>
      </c>
      <c r="BG771" s="163">
        <f t="shared" si="46"/>
        <v>0</v>
      </c>
      <c r="BH771" s="163">
        <f t="shared" si="47"/>
        <v>0</v>
      </c>
      <c r="BI771" s="163">
        <f t="shared" si="48"/>
        <v>0</v>
      </c>
      <c r="BJ771" s="17" t="s">
        <v>85</v>
      </c>
      <c r="BK771" s="164">
        <f t="shared" si="49"/>
        <v>0</v>
      </c>
      <c r="BL771" s="17" t="s">
        <v>91</v>
      </c>
      <c r="BM771" s="162" t="s">
        <v>1330</v>
      </c>
    </row>
    <row r="772" spans="2:65" s="1" customFormat="1" ht="24" customHeight="1">
      <c r="B772" s="151"/>
      <c r="C772" s="152" t="s">
        <v>1331</v>
      </c>
      <c r="D772" s="152" t="s">
        <v>155</v>
      </c>
      <c r="E772" s="153" t="s">
        <v>1332</v>
      </c>
      <c r="F772" s="154" t="s">
        <v>1333</v>
      </c>
      <c r="G772" s="155" t="s">
        <v>866</v>
      </c>
      <c r="H772" s="157"/>
      <c r="I772" s="157"/>
      <c r="J772" s="156">
        <f t="shared" si="40"/>
        <v>0</v>
      </c>
      <c r="K772" s="154" t="s">
        <v>1</v>
      </c>
      <c r="L772" s="32"/>
      <c r="M772" s="158" t="s">
        <v>1</v>
      </c>
      <c r="N772" s="159" t="s">
        <v>42</v>
      </c>
      <c r="O772" s="55"/>
      <c r="P772" s="160">
        <f t="shared" si="41"/>
        <v>0</v>
      </c>
      <c r="Q772" s="160">
        <v>0</v>
      </c>
      <c r="R772" s="160">
        <f t="shared" si="42"/>
        <v>0</v>
      </c>
      <c r="S772" s="160">
        <v>0</v>
      </c>
      <c r="T772" s="161">
        <f t="shared" si="43"/>
        <v>0</v>
      </c>
      <c r="AR772" s="162" t="s">
        <v>91</v>
      </c>
      <c r="AT772" s="162" t="s">
        <v>155</v>
      </c>
      <c r="AU772" s="162" t="s">
        <v>85</v>
      </c>
      <c r="AY772" s="17" t="s">
        <v>153</v>
      </c>
      <c r="BE772" s="163">
        <f t="shared" si="44"/>
        <v>0</v>
      </c>
      <c r="BF772" s="163">
        <f t="shared" si="45"/>
        <v>0</v>
      </c>
      <c r="BG772" s="163">
        <f t="shared" si="46"/>
        <v>0</v>
      </c>
      <c r="BH772" s="163">
        <f t="shared" si="47"/>
        <v>0</v>
      </c>
      <c r="BI772" s="163">
        <f t="shared" si="48"/>
        <v>0</v>
      </c>
      <c r="BJ772" s="17" t="s">
        <v>85</v>
      </c>
      <c r="BK772" s="164">
        <f t="shared" si="49"/>
        <v>0</v>
      </c>
      <c r="BL772" s="17" t="s">
        <v>91</v>
      </c>
      <c r="BM772" s="162" t="s">
        <v>1334</v>
      </c>
    </row>
    <row r="773" spans="2:65" s="1" customFormat="1" ht="24" customHeight="1">
      <c r="B773" s="151"/>
      <c r="C773" s="152" t="s">
        <v>1335</v>
      </c>
      <c r="D773" s="152" t="s">
        <v>155</v>
      </c>
      <c r="E773" s="153" t="s">
        <v>1336</v>
      </c>
      <c r="F773" s="154" t="s">
        <v>1337</v>
      </c>
      <c r="G773" s="155" t="s">
        <v>1338</v>
      </c>
      <c r="H773" s="156">
        <v>200</v>
      </c>
      <c r="I773" s="157"/>
      <c r="J773" s="156">
        <f t="shared" si="40"/>
        <v>0</v>
      </c>
      <c r="K773" s="154" t="s">
        <v>1</v>
      </c>
      <c r="L773" s="32"/>
      <c r="M773" s="158" t="s">
        <v>1</v>
      </c>
      <c r="N773" s="159" t="s">
        <v>42</v>
      </c>
      <c r="O773" s="55"/>
      <c r="P773" s="160">
        <f t="shared" si="41"/>
        <v>0</v>
      </c>
      <c r="Q773" s="160">
        <v>0</v>
      </c>
      <c r="R773" s="160">
        <f t="shared" si="42"/>
        <v>0</v>
      </c>
      <c r="S773" s="160">
        <v>0</v>
      </c>
      <c r="T773" s="161">
        <f t="shared" si="43"/>
        <v>0</v>
      </c>
      <c r="AR773" s="162" t="s">
        <v>91</v>
      </c>
      <c r="AT773" s="162" t="s">
        <v>155</v>
      </c>
      <c r="AU773" s="162" t="s">
        <v>85</v>
      </c>
      <c r="AY773" s="17" t="s">
        <v>153</v>
      </c>
      <c r="BE773" s="163">
        <f t="shared" si="44"/>
        <v>0</v>
      </c>
      <c r="BF773" s="163">
        <f t="shared" si="45"/>
        <v>0</v>
      </c>
      <c r="BG773" s="163">
        <f t="shared" si="46"/>
        <v>0</v>
      </c>
      <c r="BH773" s="163">
        <f t="shared" si="47"/>
        <v>0</v>
      </c>
      <c r="BI773" s="163">
        <f t="shared" si="48"/>
        <v>0</v>
      </c>
      <c r="BJ773" s="17" t="s">
        <v>85</v>
      </c>
      <c r="BK773" s="164">
        <f t="shared" si="49"/>
        <v>0</v>
      </c>
      <c r="BL773" s="17" t="s">
        <v>91</v>
      </c>
      <c r="BM773" s="162" t="s">
        <v>1339</v>
      </c>
    </row>
    <row r="774" spans="2:65" s="1" customFormat="1" ht="16.5" customHeight="1">
      <c r="B774" s="151"/>
      <c r="C774" s="152" t="s">
        <v>1340</v>
      </c>
      <c r="D774" s="152" t="s">
        <v>155</v>
      </c>
      <c r="E774" s="153" t="s">
        <v>1341</v>
      </c>
      <c r="F774" s="154" t="s">
        <v>1342</v>
      </c>
      <c r="G774" s="155" t="s">
        <v>251</v>
      </c>
      <c r="H774" s="156">
        <v>3</v>
      </c>
      <c r="I774" s="157"/>
      <c r="J774" s="156">
        <f t="shared" si="40"/>
        <v>0</v>
      </c>
      <c r="K774" s="154" t="s">
        <v>1</v>
      </c>
      <c r="L774" s="32"/>
      <c r="M774" s="158" t="s">
        <v>1</v>
      </c>
      <c r="N774" s="159" t="s">
        <v>42</v>
      </c>
      <c r="O774" s="55"/>
      <c r="P774" s="160">
        <f t="shared" si="41"/>
        <v>0</v>
      </c>
      <c r="Q774" s="160">
        <v>0</v>
      </c>
      <c r="R774" s="160">
        <f t="shared" si="42"/>
        <v>0</v>
      </c>
      <c r="S774" s="160">
        <v>0</v>
      </c>
      <c r="T774" s="161">
        <f t="shared" si="43"/>
        <v>0</v>
      </c>
      <c r="AR774" s="162" t="s">
        <v>91</v>
      </c>
      <c r="AT774" s="162" t="s">
        <v>155</v>
      </c>
      <c r="AU774" s="162" t="s">
        <v>85</v>
      </c>
      <c r="AY774" s="17" t="s">
        <v>153</v>
      </c>
      <c r="BE774" s="163">
        <f t="shared" si="44"/>
        <v>0</v>
      </c>
      <c r="BF774" s="163">
        <f t="shared" si="45"/>
        <v>0</v>
      </c>
      <c r="BG774" s="163">
        <f t="shared" si="46"/>
        <v>0</v>
      </c>
      <c r="BH774" s="163">
        <f t="shared" si="47"/>
        <v>0</v>
      </c>
      <c r="BI774" s="163">
        <f t="shared" si="48"/>
        <v>0</v>
      </c>
      <c r="BJ774" s="17" t="s">
        <v>85</v>
      </c>
      <c r="BK774" s="164">
        <f t="shared" si="49"/>
        <v>0</v>
      </c>
      <c r="BL774" s="17" t="s">
        <v>91</v>
      </c>
      <c r="BM774" s="162" t="s">
        <v>1343</v>
      </c>
    </row>
    <row r="775" spans="2:65" s="1" customFormat="1" ht="16.5" customHeight="1">
      <c r="B775" s="151"/>
      <c r="C775" s="152" t="s">
        <v>1344</v>
      </c>
      <c r="D775" s="152" t="s">
        <v>155</v>
      </c>
      <c r="E775" s="153" t="s">
        <v>1345</v>
      </c>
      <c r="F775" s="154" t="s">
        <v>1346</v>
      </c>
      <c r="G775" s="155" t="s">
        <v>251</v>
      </c>
      <c r="H775" s="156">
        <v>3</v>
      </c>
      <c r="I775" s="157"/>
      <c r="J775" s="156">
        <f t="shared" si="40"/>
        <v>0</v>
      </c>
      <c r="K775" s="154" t="s">
        <v>1</v>
      </c>
      <c r="L775" s="32"/>
      <c r="M775" s="158" t="s">
        <v>1</v>
      </c>
      <c r="N775" s="159" t="s">
        <v>42</v>
      </c>
      <c r="O775" s="55"/>
      <c r="P775" s="160">
        <f t="shared" si="41"/>
        <v>0</v>
      </c>
      <c r="Q775" s="160">
        <v>0</v>
      </c>
      <c r="R775" s="160">
        <f t="shared" si="42"/>
        <v>0</v>
      </c>
      <c r="S775" s="160">
        <v>0</v>
      </c>
      <c r="T775" s="161">
        <f t="shared" si="43"/>
        <v>0</v>
      </c>
      <c r="AR775" s="162" t="s">
        <v>91</v>
      </c>
      <c r="AT775" s="162" t="s">
        <v>155</v>
      </c>
      <c r="AU775" s="162" t="s">
        <v>85</v>
      </c>
      <c r="AY775" s="17" t="s">
        <v>153</v>
      </c>
      <c r="BE775" s="163">
        <f t="shared" si="44"/>
        <v>0</v>
      </c>
      <c r="BF775" s="163">
        <f t="shared" si="45"/>
        <v>0</v>
      </c>
      <c r="BG775" s="163">
        <f t="shared" si="46"/>
        <v>0</v>
      </c>
      <c r="BH775" s="163">
        <f t="shared" si="47"/>
        <v>0</v>
      </c>
      <c r="BI775" s="163">
        <f t="shared" si="48"/>
        <v>0</v>
      </c>
      <c r="BJ775" s="17" t="s">
        <v>85</v>
      </c>
      <c r="BK775" s="164">
        <f t="shared" si="49"/>
        <v>0</v>
      </c>
      <c r="BL775" s="17" t="s">
        <v>91</v>
      </c>
      <c r="BM775" s="162" t="s">
        <v>1347</v>
      </c>
    </row>
    <row r="776" spans="2:65" s="1" customFormat="1" ht="16.5" customHeight="1">
      <c r="B776" s="151"/>
      <c r="C776" s="152" t="s">
        <v>1348</v>
      </c>
      <c r="D776" s="152" t="s">
        <v>155</v>
      </c>
      <c r="E776" s="153" t="s">
        <v>1349</v>
      </c>
      <c r="F776" s="154" t="s">
        <v>1350</v>
      </c>
      <c r="G776" s="155" t="s">
        <v>251</v>
      </c>
      <c r="H776" s="156">
        <v>20</v>
      </c>
      <c r="I776" s="157"/>
      <c r="J776" s="156">
        <f t="shared" si="40"/>
        <v>0</v>
      </c>
      <c r="K776" s="154" t="s">
        <v>1</v>
      </c>
      <c r="L776" s="32"/>
      <c r="M776" s="158" t="s">
        <v>1</v>
      </c>
      <c r="N776" s="159" t="s">
        <v>42</v>
      </c>
      <c r="O776" s="55"/>
      <c r="P776" s="160">
        <f t="shared" si="41"/>
        <v>0</v>
      </c>
      <c r="Q776" s="160">
        <v>0</v>
      </c>
      <c r="R776" s="160">
        <f t="shared" si="42"/>
        <v>0</v>
      </c>
      <c r="S776" s="160">
        <v>0</v>
      </c>
      <c r="T776" s="161">
        <f t="shared" si="43"/>
        <v>0</v>
      </c>
      <c r="AR776" s="162" t="s">
        <v>91</v>
      </c>
      <c r="AT776" s="162" t="s">
        <v>155</v>
      </c>
      <c r="AU776" s="162" t="s">
        <v>85</v>
      </c>
      <c r="AY776" s="17" t="s">
        <v>153</v>
      </c>
      <c r="BE776" s="163">
        <f t="shared" si="44"/>
        <v>0</v>
      </c>
      <c r="BF776" s="163">
        <f t="shared" si="45"/>
        <v>0</v>
      </c>
      <c r="BG776" s="163">
        <f t="shared" si="46"/>
        <v>0</v>
      </c>
      <c r="BH776" s="163">
        <f t="shared" si="47"/>
        <v>0</v>
      </c>
      <c r="BI776" s="163">
        <f t="shared" si="48"/>
        <v>0</v>
      </c>
      <c r="BJ776" s="17" t="s">
        <v>85</v>
      </c>
      <c r="BK776" s="164">
        <f t="shared" si="49"/>
        <v>0</v>
      </c>
      <c r="BL776" s="17" t="s">
        <v>91</v>
      </c>
      <c r="BM776" s="162" t="s">
        <v>1351</v>
      </c>
    </row>
    <row r="777" spans="2:65" s="1" customFormat="1" ht="16.5" customHeight="1">
      <c r="B777" s="151"/>
      <c r="C777" s="152" t="s">
        <v>1352</v>
      </c>
      <c r="D777" s="152" t="s">
        <v>155</v>
      </c>
      <c r="E777" s="153" t="s">
        <v>1353</v>
      </c>
      <c r="F777" s="154" t="s">
        <v>1354</v>
      </c>
      <c r="G777" s="155" t="s">
        <v>251</v>
      </c>
      <c r="H777" s="156">
        <v>38</v>
      </c>
      <c r="I777" s="157"/>
      <c r="J777" s="156">
        <f t="shared" si="40"/>
        <v>0</v>
      </c>
      <c r="K777" s="154" t="s">
        <v>1</v>
      </c>
      <c r="L777" s="32"/>
      <c r="M777" s="158" t="s">
        <v>1</v>
      </c>
      <c r="N777" s="159" t="s">
        <v>42</v>
      </c>
      <c r="O777" s="55"/>
      <c r="P777" s="160">
        <f t="shared" si="41"/>
        <v>0</v>
      </c>
      <c r="Q777" s="160">
        <v>0</v>
      </c>
      <c r="R777" s="160">
        <f t="shared" si="42"/>
        <v>0</v>
      </c>
      <c r="S777" s="160">
        <v>0</v>
      </c>
      <c r="T777" s="161">
        <f t="shared" si="43"/>
        <v>0</v>
      </c>
      <c r="AR777" s="162" t="s">
        <v>91</v>
      </c>
      <c r="AT777" s="162" t="s">
        <v>155</v>
      </c>
      <c r="AU777" s="162" t="s">
        <v>85</v>
      </c>
      <c r="AY777" s="17" t="s">
        <v>153</v>
      </c>
      <c r="BE777" s="163">
        <f t="shared" si="44"/>
        <v>0</v>
      </c>
      <c r="BF777" s="163">
        <f t="shared" si="45"/>
        <v>0</v>
      </c>
      <c r="BG777" s="163">
        <f t="shared" si="46"/>
        <v>0</v>
      </c>
      <c r="BH777" s="163">
        <f t="shared" si="47"/>
        <v>0</v>
      </c>
      <c r="BI777" s="163">
        <f t="shared" si="48"/>
        <v>0</v>
      </c>
      <c r="BJ777" s="17" t="s">
        <v>85</v>
      </c>
      <c r="BK777" s="164">
        <f t="shared" si="49"/>
        <v>0</v>
      </c>
      <c r="BL777" s="17" t="s">
        <v>91</v>
      </c>
      <c r="BM777" s="162" t="s">
        <v>1355</v>
      </c>
    </row>
    <row r="778" spans="2:65" s="1" customFormat="1" ht="16.5" customHeight="1">
      <c r="B778" s="151"/>
      <c r="C778" s="152" t="s">
        <v>1356</v>
      </c>
      <c r="D778" s="152" t="s">
        <v>155</v>
      </c>
      <c r="E778" s="153" t="s">
        <v>1357</v>
      </c>
      <c r="F778" s="154" t="s">
        <v>1358</v>
      </c>
      <c r="G778" s="155" t="s">
        <v>251</v>
      </c>
      <c r="H778" s="156">
        <v>30</v>
      </c>
      <c r="I778" s="157"/>
      <c r="J778" s="156">
        <f t="shared" si="40"/>
        <v>0</v>
      </c>
      <c r="K778" s="154" t="s">
        <v>1</v>
      </c>
      <c r="L778" s="32"/>
      <c r="M778" s="158" t="s">
        <v>1</v>
      </c>
      <c r="N778" s="159" t="s">
        <v>42</v>
      </c>
      <c r="O778" s="55"/>
      <c r="P778" s="160">
        <f t="shared" si="41"/>
        <v>0</v>
      </c>
      <c r="Q778" s="160">
        <v>0</v>
      </c>
      <c r="R778" s="160">
        <f t="shared" si="42"/>
        <v>0</v>
      </c>
      <c r="S778" s="160">
        <v>0</v>
      </c>
      <c r="T778" s="161">
        <f t="shared" si="43"/>
        <v>0</v>
      </c>
      <c r="AR778" s="162" t="s">
        <v>91</v>
      </c>
      <c r="AT778" s="162" t="s">
        <v>155</v>
      </c>
      <c r="AU778" s="162" t="s">
        <v>85</v>
      </c>
      <c r="AY778" s="17" t="s">
        <v>153</v>
      </c>
      <c r="BE778" s="163">
        <f t="shared" si="44"/>
        <v>0</v>
      </c>
      <c r="BF778" s="163">
        <f t="shared" si="45"/>
        <v>0</v>
      </c>
      <c r="BG778" s="163">
        <f t="shared" si="46"/>
        <v>0</v>
      </c>
      <c r="BH778" s="163">
        <f t="shared" si="47"/>
        <v>0</v>
      </c>
      <c r="BI778" s="163">
        <f t="shared" si="48"/>
        <v>0</v>
      </c>
      <c r="BJ778" s="17" t="s">
        <v>85</v>
      </c>
      <c r="BK778" s="164">
        <f t="shared" si="49"/>
        <v>0</v>
      </c>
      <c r="BL778" s="17" t="s">
        <v>91</v>
      </c>
      <c r="BM778" s="162" t="s">
        <v>1359</v>
      </c>
    </row>
    <row r="779" spans="2:65" s="1" customFormat="1" ht="16.5" customHeight="1">
      <c r="B779" s="151"/>
      <c r="C779" s="152" t="s">
        <v>1360</v>
      </c>
      <c r="D779" s="152" t="s">
        <v>155</v>
      </c>
      <c r="E779" s="153" t="s">
        <v>1361</v>
      </c>
      <c r="F779" s="154" t="s">
        <v>1362</v>
      </c>
      <c r="G779" s="155" t="s">
        <v>1363</v>
      </c>
      <c r="H779" s="156">
        <v>30</v>
      </c>
      <c r="I779" s="157"/>
      <c r="J779" s="156">
        <f t="shared" si="40"/>
        <v>0</v>
      </c>
      <c r="K779" s="154" t="s">
        <v>1</v>
      </c>
      <c r="L779" s="32"/>
      <c r="M779" s="158" t="s">
        <v>1</v>
      </c>
      <c r="N779" s="159" t="s">
        <v>42</v>
      </c>
      <c r="O779" s="55"/>
      <c r="P779" s="160">
        <f t="shared" si="41"/>
        <v>0</v>
      </c>
      <c r="Q779" s="160">
        <v>0</v>
      </c>
      <c r="R779" s="160">
        <f t="shared" si="42"/>
        <v>0</v>
      </c>
      <c r="S779" s="160">
        <v>0</v>
      </c>
      <c r="T779" s="161">
        <f t="shared" si="43"/>
        <v>0</v>
      </c>
      <c r="AR779" s="162" t="s">
        <v>91</v>
      </c>
      <c r="AT779" s="162" t="s">
        <v>155</v>
      </c>
      <c r="AU779" s="162" t="s">
        <v>85</v>
      </c>
      <c r="AY779" s="17" t="s">
        <v>153</v>
      </c>
      <c r="BE779" s="163">
        <f t="shared" si="44"/>
        <v>0</v>
      </c>
      <c r="BF779" s="163">
        <f t="shared" si="45"/>
        <v>0</v>
      </c>
      <c r="BG779" s="163">
        <f t="shared" si="46"/>
        <v>0</v>
      </c>
      <c r="BH779" s="163">
        <f t="shared" si="47"/>
        <v>0</v>
      </c>
      <c r="BI779" s="163">
        <f t="shared" si="48"/>
        <v>0</v>
      </c>
      <c r="BJ779" s="17" t="s">
        <v>85</v>
      </c>
      <c r="BK779" s="164">
        <f t="shared" si="49"/>
        <v>0</v>
      </c>
      <c r="BL779" s="17" t="s">
        <v>91</v>
      </c>
      <c r="BM779" s="162" t="s">
        <v>1364</v>
      </c>
    </row>
    <row r="780" spans="2:65" s="1" customFormat="1" ht="16.5" customHeight="1">
      <c r="B780" s="151"/>
      <c r="C780" s="152" t="s">
        <v>1365</v>
      </c>
      <c r="D780" s="152" t="s">
        <v>155</v>
      </c>
      <c r="E780" s="153" t="s">
        <v>1366</v>
      </c>
      <c r="F780" s="154" t="s">
        <v>1367</v>
      </c>
      <c r="G780" s="155" t="s">
        <v>251</v>
      </c>
      <c r="H780" s="156">
        <v>10</v>
      </c>
      <c r="I780" s="157"/>
      <c r="J780" s="156">
        <f t="shared" si="40"/>
        <v>0</v>
      </c>
      <c r="K780" s="154" t="s">
        <v>1</v>
      </c>
      <c r="L780" s="32"/>
      <c r="M780" s="158" t="s">
        <v>1</v>
      </c>
      <c r="N780" s="159" t="s">
        <v>42</v>
      </c>
      <c r="O780" s="55"/>
      <c r="P780" s="160">
        <f t="shared" si="41"/>
        <v>0</v>
      </c>
      <c r="Q780" s="160">
        <v>0</v>
      </c>
      <c r="R780" s="160">
        <f t="shared" si="42"/>
        <v>0</v>
      </c>
      <c r="S780" s="160">
        <v>0</v>
      </c>
      <c r="T780" s="161">
        <f t="shared" si="43"/>
        <v>0</v>
      </c>
      <c r="AR780" s="162" t="s">
        <v>91</v>
      </c>
      <c r="AT780" s="162" t="s">
        <v>155</v>
      </c>
      <c r="AU780" s="162" t="s">
        <v>85</v>
      </c>
      <c r="AY780" s="17" t="s">
        <v>153</v>
      </c>
      <c r="BE780" s="163">
        <f t="shared" si="44"/>
        <v>0</v>
      </c>
      <c r="BF780" s="163">
        <f t="shared" si="45"/>
        <v>0</v>
      </c>
      <c r="BG780" s="163">
        <f t="shared" si="46"/>
        <v>0</v>
      </c>
      <c r="BH780" s="163">
        <f t="shared" si="47"/>
        <v>0</v>
      </c>
      <c r="BI780" s="163">
        <f t="shared" si="48"/>
        <v>0</v>
      </c>
      <c r="BJ780" s="17" t="s">
        <v>85</v>
      </c>
      <c r="BK780" s="164">
        <f t="shared" si="49"/>
        <v>0</v>
      </c>
      <c r="BL780" s="17" t="s">
        <v>91</v>
      </c>
      <c r="BM780" s="162" t="s">
        <v>1368</v>
      </c>
    </row>
    <row r="781" spans="2:65" s="1" customFormat="1" ht="24" customHeight="1">
      <c r="B781" s="151"/>
      <c r="C781" s="152" t="s">
        <v>1369</v>
      </c>
      <c r="D781" s="152" t="s">
        <v>155</v>
      </c>
      <c r="E781" s="153" t="s">
        <v>1370</v>
      </c>
      <c r="F781" s="154" t="s">
        <v>1371</v>
      </c>
      <c r="G781" s="155" t="s">
        <v>866</v>
      </c>
      <c r="H781" s="157"/>
      <c r="I781" s="157"/>
      <c r="J781" s="156">
        <f t="shared" si="40"/>
        <v>0</v>
      </c>
      <c r="K781" s="154" t="s">
        <v>1</v>
      </c>
      <c r="L781" s="32"/>
      <c r="M781" s="158" t="s">
        <v>1</v>
      </c>
      <c r="N781" s="159" t="s">
        <v>42</v>
      </c>
      <c r="O781" s="55"/>
      <c r="P781" s="160">
        <f t="shared" si="41"/>
        <v>0</v>
      </c>
      <c r="Q781" s="160">
        <v>0</v>
      </c>
      <c r="R781" s="160">
        <f t="shared" si="42"/>
        <v>0</v>
      </c>
      <c r="S781" s="160">
        <v>0</v>
      </c>
      <c r="T781" s="161">
        <f t="shared" si="43"/>
        <v>0</v>
      </c>
      <c r="AR781" s="162" t="s">
        <v>91</v>
      </c>
      <c r="AT781" s="162" t="s">
        <v>155</v>
      </c>
      <c r="AU781" s="162" t="s">
        <v>85</v>
      </c>
      <c r="AY781" s="17" t="s">
        <v>153</v>
      </c>
      <c r="BE781" s="163">
        <f t="shared" si="44"/>
        <v>0</v>
      </c>
      <c r="BF781" s="163">
        <f t="shared" si="45"/>
        <v>0</v>
      </c>
      <c r="BG781" s="163">
        <f t="shared" si="46"/>
        <v>0</v>
      </c>
      <c r="BH781" s="163">
        <f t="shared" si="47"/>
        <v>0</v>
      </c>
      <c r="BI781" s="163">
        <f t="shared" si="48"/>
        <v>0</v>
      </c>
      <c r="BJ781" s="17" t="s">
        <v>85</v>
      </c>
      <c r="BK781" s="164">
        <f t="shared" si="49"/>
        <v>0</v>
      </c>
      <c r="BL781" s="17" t="s">
        <v>91</v>
      </c>
      <c r="BM781" s="162" t="s">
        <v>1372</v>
      </c>
    </row>
    <row r="782" spans="2:65" s="11" customFormat="1" ht="22.9" customHeight="1">
      <c r="B782" s="138"/>
      <c r="D782" s="139" t="s">
        <v>75</v>
      </c>
      <c r="E782" s="149" t="s">
        <v>1373</v>
      </c>
      <c r="F782" s="149" t="s">
        <v>1374</v>
      </c>
      <c r="I782" s="141"/>
      <c r="J782" s="150">
        <f>BK782</f>
        <v>0</v>
      </c>
      <c r="L782" s="138"/>
      <c r="M782" s="143"/>
      <c r="N782" s="144"/>
      <c r="O782" s="144"/>
      <c r="P782" s="145">
        <f>SUM(P783:P859)</f>
        <v>0</v>
      </c>
      <c r="Q782" s="144"/>
      <c r="R782" s="145">
        <f>SUM(R783:R859)</f>
        <v>0</v>
      </c>
      <c r="S782" s="144"/>
      <c r="T782" s="146">
        <f>SUM(T783:T859)</f>
        <v>0</v>
      </c>
      <c r="AR782" s="139" t="s">
        <v>85</v>
      </c>
      <c r="AT782" s="147" t="s">
        <v>75</v>
      </c>
      <c r="AU782" s="147" t="s">
        <v>81</v>
      </c>
      <c r="AY782" s="139" t="s">
        <v>153</v>
      </c>
      <c r="BK782" s="148">
        <f>SUM(BK783:BK859)</f>
        <v>0</v>
      </c>
    </row>
    <row r="783" spans="2:65" s="1" customFormat="1" ht="16.5" customHeight="1">
      <c r="B783" s="151"/>
      <c r="C783" s="152" t="s">
        <v>1375</v>
      </c>
      <c r="D783" s="152" t="s">
        <v>155</v>
      </c>
      <c r="E783" s="153" t="s">
        <v>1376</v>
      </c>
      <c r="F783" s="154" t="s">
        <v>1377</v>
      </c>
      <c r="G783" s="155" t="s">
        <v>1378</v>
      </c>
      <c r="H783" s="156">
        <v>1</v>
      </c>
      <c r="I783" s="157"/>
      <c r="J783" s="156">
        <f>ROUND(I783*H783,3)</f>
        <v>0</v>
      </c>
      <c r="K783" s="154" t="s">
        <v>1</v>
      </c>
      <c r="L783" s="32"/>
      <c r="M783" s="158" t="s">
        <v>1</v>
      </c>
      <c r="N783" s="159" t="s">
        <v>42</v>
      </c>
      <c r="O783" s="55"/>
      <c r="P783" s="160">
        <f>O783*H783</f>
        <v>0</v>
      </c>
      <c r="Q783" s="160">
        <v>0</v>
      </c>
      <c r="R783" s="160">
        <f>Q783*H783</f>
        <v>0</v>
      </c>
      <c r="S783" s="160">
        <v>0</v>
      </c>
      <c r="T783" s="161">
        <f>S783*H783</f>
        <v>0</v>
      </c>
      <c r="AR783" s="162" t="s">
        <v>91</v>
      </c>
      <c r="AT783" s="162" t="s">
        <v>155</v>
      </c>
      <c r="AU783" s="162" t="s">
        <v>85</v>
      </c>
      <c r="AY783" s="17" t="s">
        <v>153</v>
      </c>
      <c r="BE783" s="163">
        <f>IF(N783="základná",J783,0)</f>
        <v>0</v>
      </c>
      <c r="BF783" s="163">
        <f>IF(N783="znížená",J783,0)</f>
        <v>0</v>
      </c>
      <c r="BG783" s="163">
        <f>IF(N783="zákl. prenesená",J783,0)</f>
        <v>0</v>
      </c>
      <c r="BH783" s="163">
        <f>IF(N783="zníž. prenesená",J783,0)</f>
        <v>0</v>
      </c>
      <c r="BI783" s="163">
        <f>IF(N783="nulová",J783,0)</f>
        <v>0</v>
      </c>
      <c r="BJ783" s="17" t="s">
        <v>85</v>
      </c>
      <c r="BK783" s="164">
        <f>ROUND(I783*H783,3)</f>
        <v>0</v>
      </c>
      <c r="BL783" s="17" t="s">
        <v>91</v>
      </c>
      <c r="BM783" s="162" t="s">
        <v>1379</v>
      </c>
    </row>
    <row r="784" spans="2:65" s="12" customFormat="1" ht="11.25">
      <c r="B784" s="165"/>
      <c r="D784" s="166" t="s">
        <v>165</v>
      </c>
      <c r="E784" s="167" t="s">
        <v>1</v>
      </c>
      <c r="F784" s="168" t="s">
        <v>1380</v>
      </c>
      <c r="H784" s="167" t="s">
        <v>1</v>
      </c>
      <c r="I784" s="169"/>
      <c r="L784" s="165"/>
      <c r="M784" s="170"/>
      <c r="N784" s="171"/>
      <c r="O784" s="171"/>
      <c r="P784" s="171"/>
      <c r="Q784" s="171"/>
      <c r="R784" s="171"/>
      <c r="S784" s="171"/>
      <c r="T784" s="172"/>
      <c r="AT784" s="167" t="s">
        <v>165</v>
      </c>
      <c r="AU784" s="167" t="s">
        <v>85</v>
      </c>
      <c r="AV784" s="12" t="s">
        <v>81</v>
      </c>
      <c r="AW784" s="12" t="s">
        <v>30</v>
      </c>
      <c r="AX784" s="12" t="s">
        <v>76</v>
      </c>
      <c r="AY784" s="167" t="s">
        <v>153</v>
      </c>
    </row>
    <row r="785" spans="2:65" s="12" customFormat="1" ht="22.5">
      <c r="B785" s="165"/>
      <c r="D785" s="166" t="s">
        <v>165</v>
      </c>
      <c r="E785" s="167" t="s">
        <v>1</v>
      </c>
      <c r="F785" s="168" t="s">
        <v>1381</v>
      </c>
      <c r="H785" s="167" t="s">
        <v>1</v>
      </c>
      <c r="I785" s="169"/>
      <c r="L785" s="165"/>
      <c r="M785" s="170"/>
      <c r="N785" s="171"/>
      <c r="O785" s="171"/>
      <c r="P785" s="171"/>
      <c r="Q785" s="171"/>
      <c r="R785" s="171"/>
      <c r="S785" s="171"/>
      <c r="T785" s="172"/>
      <c r="AT785" s="167" t="s">
        <v>165</v>
      </c>
      <c r="AU785" s="167" t="s">
        <v>85</v>
      </c>
      <c r="AV785" s="12" t="s">
        <v>81</v>
      </c>
      <c r="AW785" s="12" t="s">
        <v>30</v>
      </c>
      <c r="AX785" s="12" t="s">
        <v>76</v>
      </c>
      <c r="AY785" s="167" t="s">
        <v>153</v>
      </c>
    </row>
    <row r="786" spans="2:65" s="12" customFormat="1" ht="11.25">
      <c r="B786" s="165"/>
      <c r="D786" s="166" t="s">
        <v>165</v>
      </c>
      <c r="E786" s="167" t="s">
        <v>1</v>
      </c>
      <c r="F786" s="168" t="s">
        <v>1382</v>
      </c>
      <c r="H786" s="167" t="s">
        <v>1</v>
      </c>
      <c r="I786" s="169"/>
      <c r="L786" s="165"/>
      <c r="M786" s="170"/>
      <c r="N786" s="171"/>
      <c r="O786" s="171"/>
      <c r="P786" s="171"/>
      <c r="Q786" s="171"/>
      <c r="R786" s="171"/>
      <c r="S786" s="171"/>
      <c r="T786" s="172"/>
      <c r="AT786" s="167" t="s">
        <v>165</v>
      </c>
      <c r="AU786" s="167" t="s">
        <v>85</v>
      </c>
      <c r="AV786" s="12" t="s">
        <v>81</v>
      </c>
      <c r="AW786" s="12" t="s">
        <v>30</v>
      </c>
      <c r="AX786" s="12" t="s">
        <v>76</v>
      </c>
      <c r="AY786" s="167" t="s">
        <v>153</v>
      </c>
    </row>
    <row r="787" spans="2:65" s="12" customFormat="1" ht="11.25">
      <c r="B787" s="165"/>
      <c r="D787" s="166" t="s">
        <v>165</v>
      </c>
      <c r="E787" s="167" t="s">
        <v>1</v>
      </c>
      <c r="F787" s="168" t="s">
        <v>1383</v>
      </c>
      <c r="H787" s="167" t="s">
        <v>1</v>
      </c>
      <c r="I787" s="169"/>
      <c r="L787" s="165"/>
      <c r="M787" s="170"/>
      <c r="N787" s="171"/>
      <c r="O787" s="171"/>
      <c r="P787" s="171"/>
      <c r="Q787" s="171"/>
      <c r="R787" s="171"/>
      <c r="S787" s="171"/>
      <c r="T787" s="172"/>
      <c r="AT787" s="167" t="s">
        <v>165</v>
      </c>
      <c r="AU787" s="167" t="s">
        <v>85</v>
      </c>
      <c r="AV787" s="12" t="s">
        <v>81</v>
      </c>
      <c r="AW787" s="12" t="s">
        <v>30</v>
      </c>
      <c r="AX787" s="12" t="s">
        <v>76</v>
      </c>
      <c r="AY787" s="167" t="s">
        <v>153</v>
      </c>
    </row>
    <row r="788" spans="2:65" s="12" customFormat="1" ht="11.25">
      <c r="B788" s="165"/>
      <c r="D788" s="166" t="s">
        <v>165</v>
      </c>
      <c r="E788" s="167" t="s">
        <v>1</v>
      </c>
      <c r="F788" s="168" t="s">
        <v>1384</v>
      </c>
      <c r="H788" s="167" t="s">
        <v>1</v>
      </c>
      <c r="I788" s="169"/>
      <c r="L788" s="165"/>
      <c r="M788" s="170"/>
      <c r="N788" s="171"/>
      <c r="O788" s="171"/>
      <c r="P788" s="171"/>
      <c r="Q788" s="171"/>
      <c r="R788" s="171"/>
      <c r="S788" s="171"/>
      <c r="T788" s="172"/>
      <c r="AT788" s="167" t="s">
        <v>165</v>
      </c>
      <c r="AU788" s="167" t="s">
        <v>85</v>
      </c>
      <c r="AV788" s="12" t="s">
        <v>81</v>
      </c>
      <c r="AW788" s="12" t="s">
        <v>30</v>
      </c>
      <c r="AX788" s="12" t="s">
        <v>76</v>
      </c>
      <c r="AY788" s="167" t="s">
        <v>153</v>
      </c>
    </row>
    <row r="789" spans="2:65" s="12" customFormat="1" ht="11.25">
      <c r="B789" s="165"/>
      <c r="D789" s="166" t="s">
        <v>165</v>
      </c>
      <c r="E789" s="167" t="s">
        <v>1</v>
      </c>
      <c r="F789" s="168" t="s">
        <v>1385</v>
      </c>
      <c r="H789" s="167" t="s">
        <v>1</v>
      </c>
      <c r="I789" s="169"/>
      <c r="L789" s="165"/>
      <c r="M789" s="170"/>
      <c r="N789" s="171"/>
      <c r="O789" s="171"/>
      <c r="P789" s="171"/>
      <c r="Q789" s="171"/>
      <c r="R789" s="171"/>
      <c r="S789" s="171"/>
      <c r="T789" s="172"/>
      <c r="AT789" s="167" t="s">
        <v>165</v>
      </c>
      <c r="AU789" s="167" t="s">
        <v>85</v>
      </c>
      <c r="AV789" s="12" t="s">
        <v>81</v>
      </c>
      <c r="AW789" s="12" t="s">
        <v>30</v>
      </c>
      <c r="AX789" s="12" t="s">
        <v>76</v>
      </c>
      <c r="AY789" s="167" t="s">
        <v>153</v>
      </c>
    </row>
    <row r="790" spans="2:65" s="12" customFormat="1" ht="11.25">
      <c r="B790" s="165"/>
      <c r="D790" s="166" t="s">
        <v>165</v>
      </c>
      <c r="E790" s="167" t="s">
        <v>1</v>
      </c>
      <c r="F790" s="168" t="s">
        <v>1386</v>
      </c>
      <c r="H790" s="167" t="s">
        <v>1</v>
      </c>
      <c r="I790" s="169"/>
      <c r="L790" s="165"/>
      <c r="M790" s="170"/>
      <c r="N790" s="171"/>
      <c r="O790" s="171"/>
      <c r="P790" s="171"/>
      <c r="Q790" s="171"/>
      <c r="R790" s="171"/>
      <c r="S790" s="171"/>
      <c r="T790" s="172"/>
      <c r="AT790" s="167" t="s">
        <v>165</v>
      </c>
      <c r="AU790" s="167" t="s">
        <v>85</v>
      </c>
      <c r="AV790" s="12" t="s">
        <v>81</v>
      </c>
      <c r="AW790" s="12" t="s">
        <v>30</v>
      </c>
      <c r="AX790" s="12" t="s">
        <v>76</v>
      </c>
      <c r="AY790" s="167" t="s">
        <v>153</v>
      </c>
    </row>
    <row r="791" spans="2:65" s="12" customFormat="1" ht="11.25">
      <c r="B791" s="165"/>
      <c r="D791" s="166" t="s">
        <v>165</v>
      </c>
      <c r="E791" s="167" t="s">
        <v>1</v>
      </c>
      <c r="F791" s="168" t="s">
        <v>1387</v>
      </c>
      <c r="H791" s="167" t="s">
        <v>1</v>
      </c>
      <c r="I791" s="169"/>
      <c r="L791" s="165"/>
      <c r="M791" s="170"/>
      <c r="N791" s="171"/>
      <c r="O791" s="171"/>
      <c r="P791" s="171"/>
      <c r="Q791" s="171"/>
      <c r="R791" s="171"/>
      <c r="S791" s="171"/>
      <c r="T791" s="172"/>
      <c r="AT791" s="167" t="s">
        <v>165</v>
      </c>
      <c r="AU791" s="167" t="s">
        <v>85</v>
      </c>
      <c r="AV791" s="12" t="s">
        <v>81</v>
      </c>
      <c r="AW791" s="12" t="s">
        <v>30</v>
      </c>
      <c r="AX791" s="12" t="s">
        <v>76</v>
      </c>
      <c r="AY791" s="167" t="s">
        <v>153</v>
      </c>
    </row>
    <row r="792" spans="2:65" s="13" customFormat="1" ht="11.25">
      <c r="B792" s="173"/>
      <c r="D792" s="166" t="s">
        <v>165</v>
      </c>
      <c r="E792" s="174" t="s">
        <v>1</v>
      </c>
      <c r="F792" s="175" t="s">
        <v>81</v>
      </c>
      <c r="H792" s="176">
        <v>1</v>
      </c>
      <c r="I792" s="177"/>
      <c r="L792" s="173"/>
      <c r="M792" s="178"/>
      <c r="N792" s="179"/>
      <c r="O792" s="179"/>
      <c r="P792" s="179"/>
      <c r="Q792" s="179"/>
      <c r="R792" s="179"/>
      <c r="S792" s="179"/>
      <c r="T792" s="180"/>
      <c r="AT792" s="174" t="s">
        <v>165</v>
      </c>
      <c r="AU792" s="174" t="s">
        <v>85</v>
      </c>
      <c r="AV792" s="13" t="s">
        <v>85</v>
      </c>
      <c r="AW792" s="13" t="s">
        <v>30</v>
      </c>
      <c r="AX792" s="13" t="s">
        <v>81</v>
      </c>
      <c r="AY792" s="174" t="s">
        <v>153</v>
      </c>
    </row>
    <row r="793" spans="2:65" s="1" customFormat="1" ht="24" customHeight="1">
      <c r="B793" s="151"/>
      <c r="C793" s="152" t="s">
        <v>1388</v>
      </c>
      <c r="D793" s="152" t="s">
        <v>155</v>
      </c>
      <c r="E793" s="153" t="s">
        <v>1389</v>
      </c>
      <c r="F793" s="154" t="s">
        <v>1390</v>
      </c>
      <c r="G793" s="155" t="s">
        <v>251</v>
      </c>
      <c r="H793" s="156">
        <v>1</v>
      </c>
      <c r="I793" s="157"/>
      <c r="J793" s="156">
        <f t="shared" ref="J793:J802" si="50">ROUND(I793*H793,3)</f>
        <v>0</v>
      </c>
      <c r="K793" s="154" t="s">
        <v>1</v>
      </c>
      <c r="L793" s="32"/>
      <c r="M793" s="158" t="s">
        <v>1</v>
      </c>
      <c r="N793" s="159" t="s">
        <v>42</v>
      </c>
      <c r="O793" s="55"/>
      <c r="P793" s="160">
        <f t="shared" ref="P793:P802" si="51">O793*H793</f>
        <v>0</v>
      </c>
      <c r="Q793" s="160">
        <v>0</v>
      </c>
      <c r="R793" s="160">
        <f t="shared" ref="R793:R802" si="52">Q793*H793</f>
        <v>0</v>
      </c>
      <c r="S793" s="160">
        <v>0</v>
      </c>
      <c r="T793" s="161">
        <f t="shared" ref="T793:T802" si="53">S793*H793</f>
        <v>0</v>
      </c>
      <c r="AR793" s="162" t="s">
        <v>91</v>
      </c>
      <c r="AT793" s="162" t="s">
        <v>155</v>
      </c>
      <c r="AU793" s="162" t="s">
        <v>85</v>
      </c>
      <c r="AY793" s="17" t="s">
        <v>153</v>
      </c>
      <c r="BE793" s="163">
        <f t="shared" ref="BE793:BE802" si="54">IF(N793="základná",J793,0)</f>
        <v>0</v>
      </c>
      <c r="BF793" s="163">
        <f t="shared" ref="BF793:BF802" si="55">IF(N793="znížená",J793,0)</f>
        <v>0</v>
      </c>
      <c r="BG793" s="163">
        <f t="shared" ref="BG793:BG802" si="56">IF(N793="zákl. prenesená",J793,0)</f>
        <v>0</v>
      </c>
      <c r="BH793" s="163">
        <f t="shared" ref="BH793:BH802" si="57">IF(N793="zníž. prenesená",J793,0)</f>
        <v>0</v>
      </c>
      <c r="BI793" s="163">
        <f t="shared" ref="BI793:BI802" si="58">IF(N793="nulová",J793,0)</f>
        <v>0</v>
      </c>
      <c r="BJ793" s="17" t="s">
        <v>85</v>
      </c>
      <c r="BK793" s="164">
        <f t="shared" ref="BK793:BK802" si="59">ROUND(I793*H793,3)</f>
        <v>0</v>
      </c>
      <c r="BL793" s="17" t="s">
        <v>91</v>
      </c>
      <c r="BM793" s="162" t="s">
        <v>1391</v>
      </c>
    </row>
    <row r="794" spans="2:65" s="1" customFormat="1" ht="24" customHeight="1">
      <c r="B794" s="151"/>
      <c r="C794" s="152" t="s">
        <v>1392</v>
      </c>
      <c r="D794" s="152" t="s">
        <v>155</v>
      </c>
      <c r="E794" s="153" t="s">
        <v>1393</v>
      </c>
      <c r="F794" s="154" t="s">
        <v>1394</v>
      </c>
      <c r="G794" s="155" t="s">
        <v>251</v>
      </c>
      <c r="H794" s="156">
        <v>1</v>
      </c>
      <c r="I794" s="157"/>
      <c r="J794" s="156">
        <f t="shared" si="50"/>
        <v>0</v>
      </c>
      <c r="K794" s="154" t="s">
        <v>1</v>
      </c>
      <c r="L794" s="32"/>
      <c r="M794" s="158" t="s">
        <v>1</v>
      </c>
      <c r="N794" s="159" t="s">
        <v>42</v>
      </c>
      <c r="O794" s="55"/>
      <c r="P794" s="160">
        <f t="shared" si="51"/>
        <v>0</v>
      </c>
      <c r="Q794" s="160">
        <v>0</v>
      </c>
      <c r="R794" s="160">
        <f t="shared" si="52"/>
        <v>0</v>
      </c>
      <c r="S794" s="160">
        <v>0</v>
      </c>
      <c r="T794" s="161">
        <f t="shared" si="53"/>
        <v>0</v>
      </c>
      <c r="AR794" s="162" t="s">
        <v>91</v>
      </c>
      <c r="AT794" s="162" t="s">
        <v>155</v>
      </c>
      <c r="AU794" s="162" t="s">
        <v>85</v>
      </c>
      <c r="AY794" s="17" t="s">
        <v>153</v>
      </c>
      <c r="BE794" s="163">
        <f t="shared" si="54"/>
        <v>0</v>
      </c>
      <c r="BF794" s="163">
        <f t="shared" si="55"/>
        <v>0</v>
      </c>
      <c r="BG794" s="163">
        <f t="shared" si="56"/>
        <v>0</v>
      </c>
      <c r="BH794" s="163">
        <f t="shared" si="57"/>
        <v>0</v>
      </c>
      <c r="BI794" s="163">
        <f t="shared" si="58"/>
        <v>0</v>
      </c>
      <c r="BJ794" s="17" t="s">
        <v>85</v>
      </c>
      <c r="BK794" s="164">
        <f t="shared" si="59"/>
        <v>0</v>
      </c>
      <c r="BL794" s="17" t="s">
        <v>91</v>
      </c>
      <c r="BM794" s="162" t="s">
        <v>1395</v>
      </c>
    </row>
    <row r="795" spans="2:65" s="1" customFormat="1" ht="24" customHeight="1">
      <c r="B795" s="151"/>
      <c r="C795" s="152" t="s">
        <v>1396</v>
      </c>
      <c r="D795" s="152" t="s">
        <v>155</v>
      </c>
      <c r="E795" s="153" t="s">
        <v>1397</v>
      </c>
      <c r="F795" s="154" t="s">
        <v>1398</v>
      </c>
      <c r="G795" s="155" t="s">
        <v>251</v>
      </c>
      <c r="H795" s="156">
        <v>1</v>
      </c>
      <c r="I795" s="157"/>
      <c r="J795" s="156">
        <f t="shared" si="50"/>
        <v>0</v>
      </c>
      <c r="K795" s="154" t="s">
        <v>1</v>
      </c>
      <c r="L795" s="32"/>
      <c r="M795" s="158" t="s">
        <v>1</v>
      </c>
      <c r="N795" s="159" t="s">
        <v>42</v>
      </c>
      <c r="O795" s="55"/>
      <c r="P795" s="160">
        <f t="shared" si="51"/>
        <v>0</v>
      </c>
      <c r="Q795" s="160">
        <v>0</v>
      </c>
      <c r="R795" s="160">
        <f t="shared" si="52"/>
        <v>0</v>
      </c>
      <c r="S795" s="160">
        <v>0</v>
      </c>
      <c r="T795" s="161">
        <f t="shared" si="53"/>
        <v>0</v>
      </c>
      <c r="AR795" s="162" t="s">
        <v>91</v>
      </c>
      <c r="AT795" s="162" t="s">
        <v>155</v>
      </c>
      <c r="AU795" s="162" t="s">
        <v>85</v>
      </c>
      <c r="AY795" s="17" t="s">
        <v>153</v>
      </c>
      <c r="BE795" s="163">
        <f t="shared" si="54"/>
        <v>0</v>
      </c>
      <c r="BF795" s="163">
        <f t="shared" si="55"/>
        <v>0</v>
      </c>
      <c r="BG795" s="163">
        <f t="shared" si="56"/>
        <v>0</v>
      </c>
      <c r="BH795" s="163">
        <f t="shared" si="57"/>
        <v>0</v>
      </c>
      <c r="BI795" s="163">
        <f t="shared" si="58"/>
        <v>0</v>
      </c>
      <c r="BJ795" s="17" t="s">
        <v>85</v>
      </c>
      <c r="BK795" s="164">
        <f t="shared" si="59"/>
        <v>0</v>
      </c>
      <c r="BL795" s="17" t="s">
        <v>91</v>
      </c>
      <c r="BM795" s="162" t="s">
        <v>1399</v>
      </c>
    </row>
    <row r="796" spans="2:65" s="1" customFormat="1" ht="16.5" customHeight="1">
      <c r="B796" s="151"/>
      <c r="C796" s="152" t="s">
        <v>1400</v>
      </c>
      <c r="D796" s="152" t="s">
        <v>155</v>
      </c>
      <c r="E796" s="153" t="s">
        <v>1401</v>
      </c>
      <c r="F796" s="154" t="s">
        <v>1402</v>
      </c>
      <c r="G796" s="155" t="s">
        <v>1403</v>
      </c>
      <c r="H796" s="156">
        <v>3</v>
      </c>
      <c r="I796" s="157"/>
      <c r="J796" s="156">
        <f t="shared" si="50"/>
        <v>0</v>
      </c>
      <c r="K796" s="154" t="s">
        <v>1</v>
      </c>
      <c r="L796" s="32"/>
      <c r="M796" s="158" t="s">
        <v>1</v>
      </c>
      <c r="N796" s="159" t="s">
        <v>42</v>
      </c>
      <c r="O796" s="55"/>
      <c r="P796" s="160">
        <f t="shared" si="51"/>
        <v>0</v>
      </c>
      <c r="Q796" s="160">
        <v>0</v>
      </c>
      <c r="R796" s="160">
        <f t="shared" si="52"/>
        <v>0</v>
      </c>
      <c r="S796" s="160">
        <v>0</v>
      </c>
      <c r="T796" s="161">
        <f t="shared" si="53"/>
        <v>0</v>
      </c>
      <c r="AR796" s="162" t="s">
        <v>91</v>
      </c>
      <c r="AT796" s="162" t="s">
        <v>155</v>
      </c>
      <c r="AU796" s="162" t="s">
        <v>85</v>
      </c>
      <c r="AY796" s="17" t="s">
        <v>153</v>
      </c>
      <c r="BE796" s="163">
        <f t="shared" si="54"/>
        <v>0</v>
      </c>
      <c r="BF796" s="163">
        <f t="shared" si="55"/>
        <v>0</v>
      </c>
      <c r="BG796" s="163">
        <f t="shared" si="56"/>
        <v>0</v>
      </c>
      <c r="BH796" s="163">
        <f t="shared" si="57"/>
        <v>0</v>
      </c>
      <c r="BI796" s="163">
        <f t="shared" si="58"/>
        <v>0</v>
      </c>
      <c r="BJ796" s="17" t="s">
        <v>85</v>
      </c>
      <c r="BK796" s="164">
        <f t="shared" si="59"/>
        <v>0</v>
      </c>
      <c r="BL796" s="17" t="s">
        <v>91</v>
      </c>
      <c r="BM796" s="162" t="s">
        <v>1404</v>
      </c>
    </row>
    <row r="797" spans="2:65" s="1" customFormat="1" ht="24" customHeight="1">
      <c r="B797" s="151"/>
      <c r="C797" s="152" t="s">
        <v>1405</v>
      </c>
      <c r="D797" s="152" t="s">
        <v>155</v>
      </c>
      <c r="E797" s="153" t="s">
        <v>1406</v>
      </c>
      <c r="F797" s="154" t="s">
        <v>1407</v>
      </c>
      <c r="G797" s="155" t="s">
        <v>251</v>
      </c>
      <c r="H797" s="156">
        <v>1</v>
      </c>
      <c r="I797" s="157"/>
      <c r="J797" s="156">
        <f t="shared" si="50"/>
        <v>0</v>
      </c>
      <c r="K797" s="154" t="s">
        <v>1</v>
      </c>
      <c r="L797" s="32"/>
      <c r="M797" s="158" t="s">
        <v>1</v>
      </c>
      <c r="N797" s="159" t="s">
        <v>42</v>
      </c>
      <c r="O797" s="55"/>
      <c r="P797" s="160">
        <f t="shared" si="51"/>
        <v>0</v>
      </c>
      <c r="Q797" s="160">
        <v>0</v>
      </c>
      <c r="R797" s="160">
        <f t="shared" si="52"/>
        <v>0</v>
      </c>
      <c r="S797" s="160">
        <v>0</v>
      </c>
      <c r="T797" s="161">
        <f t="shared" si="53"/>
        <v>0</v>
      </c>
      <c r="AR797" s="162" t="s">
        <v>91</v>
      </c>
      <c r="AT797" s="162" t="s">
        <v>155</v>
      </c>
      <c r="AU797" s="162" t="s">
        <v>85</v>
      </c>
      <c r="AY797" s="17" t="s">
        <v>153</v>
      </c>
      <c r="BE797" s="163">
        <f t="shared" si="54"/>
        <v>0</v>
      </c>
      <c r="BF797" s="163">
        <f t="shared" si="55"/>
        <v>0</v>
      </c>
      <c r="BG797" s="163">
        <f t="shared" si="56"/>
        <v>0</v>
      </c>
      <c r="BH797" s="163">
        <f t="shared" si="57"/>
        <v>0</v>
      </c>
      <c r="BI797" s="163">
        <f t="shared" si="58"/>
        <v>0</v>
      </c>
      <c r="BJ797" s="17" t="s">
        <v>85</v>
      </c>
      <c r="BK797" s="164">
        <f t="shared" si="59"/>
        <v>0</v>
      </c>
      <c r="BL797" s="17" t="s">
        <v>91</v>
      </c>
      <c r="BM797" s="162" t="s">
        <v>1408</v>
      </c>
    </row>
    <row r="798" spans="2:65" s="1" customFormat="1" ht="16.5" customHeight="1">
      <c r="B798" s="151"/>
      <c r="C798" s="152" t="s">
        <v>1409</v>
      </c>
      <c r="D798" s="152" t="s">
        <v>155</v>
      </c>
      <c r="E798" s="153" t="s">
        <v>1410</v>
      </c>
      <c r="F798" s="154" t="s">
        <v>1411</v>
      </c>
      <c r="G798" s="155" t="s">
        <v>1403</v>
      </c>
      <c r="H798" s="156">
        <v>1</v>
      </c>
      <c r="I798" s="157"/>
      <c r="J798" s="156">
        <f t="shared" si="50"/>
        <v>0</v>
      </c>
      <c r="K798" s="154" t="s">
        <v>1</v>
      </c>
      <c r="L798" s="32"/>
      <c r="M798" s="158" t="s">
        <v>1</v>
      </c>
      <c r="N798" s="159" t="s">
        <v>42</v>
      </c>
      <c r="O798" s="55"/>
      <c r="P798" s="160">
        <f t="shared" si="51"/>
        <v>0</v>
      </c>
      <c r="Q798" s="160">
        <v>0</v>
      </c>
      <c r="R798" s="160">
        <f t="shared" si="52"/>
        <v>0</v>
      </c>
      <c r="S798" s="160">
        <v>0</v>
      </c>
      <c r="T798" s="161">
        <f t="shared" si="53"/>
        <v>0</v>
      </c>
      <c r="AR798" s="162" t="s">
        <v>91</v>
      </c>
      <c r="AT798" s="162" t="s">
        <v>155</v>
      </c>
      <c r="AU798" s="162" t="s">
        <v>85</v>
      </c>
      <c r="AY798" s="17" t="s">
        <v>153</v>
      </c>
      <c r="BE798" s="163">
        <f t="shared" si="54"/>
        <v>0</v>
      </c>
      <c r="BF798" s="163">
        <f t="shared" si="55"/>
        <v>0</v>
      </c>
      <c r="BG798" s="163">
        <f t="shared" si="56"/>
        <v>0</v>
      </c>
      <c r="BH798" s="163">
        <f t="shared" si="57"/>
        <v>0</v>
      </c>
      <c r="BI798" s="163">
        <f t="shared" si="58"/>
        <v>0</v>
      </c>
      <c r="BJ798" s="17" t="s">
        <v>85</v>
      </c>
      <c r="BK798" s="164">
        <f t="shared" si="59"/>
        <v>0</v>
      </c>
      <c r="BL798" s="17" t="s">
        <v>91</v>
      </c>
      <c r="BM798" s="162" t="s">
        <v>1412</v>
      </c>
    </row>
    <row r="799" spans="2:65" s="1" customFormat="1" ht="24" customHeight="1">
      <c r="B799" s="151"/>
      <c r="C799" s="152" t="s">
        <v>1413</v>
      </c>
      <c r="D799" s="152" t="s">
        <v>155</v>
      </c>
      <c r="E799" s="153" t="s">
        <v>1414</v>
      </c>
      <c r="F799" s="154" t="s">
        <v>1415</v>
      </c>
      <c r="G799" s="155" t="s">
        <v>251</v>
      </c>
      <c r="H799" s="156">
        <v>1</v>
      </c>
      <c r="I799" s="157"/>
      <c r="J799" s="156">
        <f t="shared" si="50"/>
        <v>0</v>
      </c>
      <c r="K799" s="154" t="s">
        <v>1</v>
      </c>
      <c r="L799" s="32"/>
      <c r="M799" s="158" t="s">
        <v>1</v>
      </c>
      <c r="N799" s="159" t="s">
        <v>42</v>
      </c>
      <c r="O799" s="55"/>
      <c r="P799" s="160">
        <f t="shared" si="51"/>
        <v>0</v>
      </c>
      <c r="Q799" s="160">
        <v>0</v>
      </c>
      <c r="R799" s="160">
        <f t="shared" si="52"/>
        <v>0</v>
      </c>
      <c r="S799" s="160">
        <v>0</v>
      </c>
      <c r="T799" s="161">
        <f t="shared" si="53"/>
        <v>0</v>
      </c>
      <c r="AR799" s="162" t="s">
        <v>91</v>
      </c>
      <c r="AT799" s="162" t="s">
        <v>155</v>
      </c>
      <c r="AU799" s="162" t="s">
        <v>85</v>
      </c>
      <c r="AY799" s="17" t="s">
        <v>153</v>
      </c>
      <c r="BE799" s="163">
        <f t="shared" si="54"/>
        <v>0</v>
      </c>
      <c r="BF799" s="163">
        <f t="shared" si="55"/>
        <v>0</v>
      </c>
      <c r="BG799" s="163">
        <f t="shared" si="56"/>
        <v>0</v>
      </c>
      <c r="BH799" s="163">
        <f t="shared" si="57"/>
        <v>0</v>
      </c>
      <c r="BI799" s="163">
        <f t="shared" si="58"/>
        <v>0</v>
      </c>
      <c r="BJ799" s="17" t="s">
        <v>85</v>
      </c>
      <c r="BK799" s="164">
        <f t="shared" si="59"/>
        <v>0</v>
      </c>
      <c r="BL799" s="17" t="s">
        <v>91</v>
      </c>
      <c r="BM799" s="162" t="s">
        <v>1416</v>
      </c>
    </row>
    <row r="800" spans="2:65" s="1" customFormat="1" ht="24" customHeight="1">
      <c r="B800" s="151"/>
      <c r="C800" s="152" t="s">
        <v>1417</v>
      </c>
      <c r="D800" s="152" t="s">
        <v>155</v>
      </c>
      <c r="E800" s="153" t="s">
        <v>1418</v>
      </c>
      <c r="F800" s="154" t="s">
        <v>1419</v>
      </c>
      <c r="G800" s="155" t="s">
        <v>251</v>
      </c>
      <c r="H800" s="156">
        <v>1</v>
      </c>
      <c r="I800" s="157"/>
      <c r="J800" s="156">
        <f t="shared" si="50"/>
        <v>0</v>
      </c>
      <c r="K800" s="154" t="s">
        <v>1</v>
      </c>
      <c r="L800" s="32"/>
      <c r="M800" s="158" t="s">
        <v>1</v>
      </c>
      <c r="N800" s="159" t="s">
        <v>42</v>
      </c>
      <c r="O800" s="55"/>
      <c r="P800" s="160">
        <f t="shared" si="51"/>
        <v>0</v>
      </c>
      <c r="Q800" s="160">
        <v>0</v>
      </c>
      <c r="R800" s="160">
        <f t="shared" si="52"/>
        <v>0</v>
      </c>
      <c r="S800" s="160">
        <v>0</v>
      </c>
      <c r="T800" s="161">
        <f t="shared" si="53"/>
        <v>0</v>
      </c>
      <c r="AR800" s="162" t="s">
        <v>91</v>
      </c>
      <c r="AT800" s="162" t="s">
        <v>155</v>
      </c>
      <c r="AU800" s="162" t="s">
        <v>85</v>
      </c>
      <c r="AY800" s="17" t="s">
        <v>153</v>
      </c>
      <c r="BE800" s="163">
        <f t="shared" si="54"/>
        <v>0</v>
      </c>
      <c r="BF800" s="163">
        <f t="shared" si="55"/>
        <v>0</v>
      </c>
      <c r="BG800" s="163">
        <f t="shared" si="56"/>
        <v>0</v>
      </c>
      <c r="BH800" s="163">
        <f t="shared" si="57"/>
        <v>0</v>
      </c>
      <c r="BI800" s="163">
        <f t="shared" si="58"/>
        <v>0</v>
      </c>
      <c r="BJ800" s="17" t="s">
        <v>85</v>
      </c>
      <c r="BK800" s="164">
        <f t="shared" si="59"/>
        <v>0</v>
      </c>
      <c r="BL800" s="17" t="s">
        <v>91</v>
      </c>
      <c r="BM800" s="162" t="s">
        <v>1420</v>
      </c>
    </row>
    <row r="801" spans="2:65" s="1" customFormat="1" ht="16.5" customHeight="1">
      <c r="B801" s="151"/>
      <c r="C801" s="152" t="s">
        <v>1421</v>
      </c>
      <c r="D801" s="152" t="s">
        <v>155</v>
      </c>
      <c r="E801" s="153" t="s">
        <v>1422</v>
      </c>
      <c r="F801" s="154" t="s">
        <v>1423</v>
      </c>
      <c r="G801" s="155" t="s">
        <v>1378</v>
      </c>
      <c r="H801" s="156">
        <v>2</v>
      </c>
      <c r="I801" s="157"/>
      <c r="J801" s="156">
        <f t="shared" si="50"/>
        <v>0</v>
      </c>
      <c r="K801" s="154" t="s">
        <v>1</v>
      </c>
      <c r="L801" s="32"/>
      <c r="M801" s="158" t="s">
        <v>1</v>
      </c>
      <c r="N801" s="159" t="s">
        <v>42</v>
      </c>
      <c r="O801" s="55"/>
      <c r="P801" s="160">
        <f t="shared" si="51"/>
        <v>0</v>
      </c>
      <c r="Q801" s="160">
        <v>0</v>
      </c>
      <c r="R801" s="160">
        <f t="shared" si="52"/>
        <v>0</v>
      </c>
      <c r="S801" s="160">
        <v>0</v>
      </c>
      <c r="T801" s="161">
        <f t="shared" si="53"/>
        <v>0</v>
      </c>
      <c r="AR801" s="162" t="s">
        <v>91</v>
      </c>
      <c r="AT801" s="162" t="s">
        <v>155</v>
      </c>
      <c r="AU801" s="162" t="s">
        <v>85</v>
      </c>
      <c r="AY801" s="17" t="s">
        <v>153</v>
      </c>
      <c r="BE801" s="163">
        <f t="shared" si="54"/>
        <v>0</v>
      </c>
      <c r="BF801" s="163">
        <f t="shared" si="55"/>
        <v>0</v>
      </c>
      <c r="BG801" s="163">
        <f t="shared" si="56"/>
        <v>0</v>
      </c>
      <c r="BH801" s="163">
        <f t="shared" si="57"/>
        <v>0</v>
      </c>
      <c r="BI801" s="163">
        <f t="shared" si="58"/>
        <v>0</v>
      </c>
      <c r="BJ801" s="17" t="s">
        <v>85</v>
      </c>
      <c r="BK801" s="164">
        <f t="shared" si="59"/>
        <v>0</v>
      </c>
      <c r="BL801" s="17" t="s">
        <v>91</v>
      </c>
      <c r="BM801" s="162" t="s">
        <v>1424</v>
      </c>
    </row>
    <row r="802" spans="2:65" s="1" customFormat="1" ht="16.5" customHeight="1">
      <c r="B802" s="151"/>
      <c r="C802" s="152" t="s">
        <v>1425</v>
      </c>
      <c r="D802" s="152" t="s">
        <v>155</v>
      </c>
      <c r="E802" s="153" t="s">
        <v>1426</v>
      </c>
      <c r="F802" s="154" t="s">
        <v>1427</v>
      </c>
      <c r="G802" s="155" t="s">
        <v>1378</v>
      </c>
      <c r="H802" s="156">
        <v>4</v>
      </c>
      <c r="I802" s="157"/>
      <c r="J802" s="156">
        <f t="shared" si="50"/>
        <v>0</v>
      </c>
      <c r="K802" s="154" t="s">
        <v>1</v>
      </c>
      <c r="L802" s="32"/>
      <c r="M802" s="158" t="s">
        <v>1</v>
      </c>
      <c r="N802" s="159" t="s">
        <v>42</v>
      </c>
      <c r="O802" s="55"/>
      <c r="P802" s="160">
        <f t="shared" si="51"/>
        <v>0</v>
      </c>
      <c r="Q802" s="160">
        <v>0</v>
      </c>
      <c r="R802" s="160">
        <f t="shared" si="52"/>
        <v>0</v>
      </c>
      <c r="S802" s="160">
        <v>0</v>
      </c>
      <c r="T802" s="161">
        <f t="shared" si="53"/>
        <v>0</v>
      </c>
      <c r="AR802" s="162" t="s">
        <v>91</v>
      </c>
      <c r="AT802" s="162" t="s">
        <v>155</v>
      </c>
      <c r="AU802" s="162" t="s">
        <v>85</v>
      </c>
      <c r="AY802" s="17" t="s">
        <v>153</v>
      </c>
      <c r="BE802" s="163">
        <f t="shared" si="54"/>
        <v>0</v>
      </c>
      <c r="BF802" s="163">
        <f t="shared" si="55"/>
        <v>0</v>
      </c>
      <c r="BG802" s="163">
        <f t="shared" si="56"/>
        <v>0</v>
      </c>
      <c r="BH802" s="163">
        <f t="shared" si="57"/>
        <v>0</v>
      </c>
      <c r="BI802" s="163">
        <f t="shared" si="58"/>
        <v>0</v>
      </c>
      <c r="BJ802" s="17" t="s">
        <v>85</v>
      </c>
      <c r="BK802" s="164">
        <f t="shared" si="59"/>
        <v>0</v>
      </c>
      <c r="BL802" s="17" t="s">
        <v>91</v>
      </c>
      <c r="BM802" s="162" t="s">
        <v>1428</v>
      </c>
    </row>
    <row r="803" spans="2:65" s="12" customFormat="1" ht="11.25">
      <c r="B803" s="165"/>
      <c r="D803" s="166" t="s">
        <v>165</v>
      </c>
      <c r="E803" s="167" t="s">
        <v>1</v>
      </c>
      <c r="F803" s="168" t="s">
        <v>1429</v>
      </c>
      <c r="H803" s="167" t="s">
        <v>1</v>
      </c>
      <c r="I803" s="169"/>
      <c r="L803" s="165"/>
      <c r="M803" s="170"/>
      <c r="N803" s="171"/>
      <c r="O803" s="171"/>
      <c r="P803" s="171"/>
      <c r="Q803" s="171"/>
      <c r="R803" s="171"/>
      <c r="S803" s="171"/>
      <c r="T803" s="172"/>
      <c r="AT803" s="167" t="s">
        <v>165</v>
      </c>
      <c r="AU803" s="167" t="s">
        <v>85</v>
      </c>
      <c r="AV803" s="12" t="s">
        <v>81</v>
      </c>
      <c r="AW803" s="12" t="s">
        <v>30</v>
      </c>
      <c r="AX803" s="12" t="s">
        <v>76</v>
      </c>
      <c r="AY803" s="167" t="s">
        <v>153</v>
      </c>
    </row>
    <row r="804" spans="2:65" s="12" customFormat="1" ht="11.25">
      <c r="B804" s="165"/>
      <c r="D804" s="166" t="s">
        <v>165</v>
      </c>
      <c r="E804" s="167" t="s">
        <v>1</v>
      </c>
      <c r="F804" s="168" t="s">
        <v>1430</v>
      </c>
      <c r="H804" s="167" t="s">
        <v>1</v>
      </c>
      <c r="I804" s="169"/>
      <c r="L804" s="165"/>
      <c r="M804" s="170"/>
      <c r="N804" s="171"/>
      <c r="O804" s="171"/>
      <c r="P804" s="171"/>
      <c r="Q804" s="171"/>
      <c r="R804" s="171"/>
      <c r="S804" s="171"/>
      <c r="T804" s="172"/>
      <c r="AT804" s="167" t="s">
        <v>165</v>
      </c>
      <c r="AU804" s="167" t="s">
        <v>85</v>
      </c>
      <c r="AV804" s="12" t="s">
        <v>81</v>
      </c>
      <c r="AW804" s="12" t="s">
        <v>30</v>
      </c>
      <c r="AX804" s="12" t="s">
        <v>76</v>
      </c>
      <c r="AY804" s="167" t="s">
        <v>153</v>
      </c>
    </row>
    <row r="805" spans="2:65" s="12" customFormat="1" ht="11.25">
      <c r="B805" s="165"/>
      <c r="D805" s="166" t="s">
        <v>165</v>
      </c>
      <c r="E805" s="167" t="s">
        <v>1</v>
      </c>
      <c r="F805" s="168" t="s">
        <v>1431</v>
      </c>
      <c r="H805" s="167" t="s">
        <v>1</v>
      </c>
      <c r="I805" s="169"/>
      <c r="L805" s="165"/>
      <c r="M805" s="170"/>
      <c r="N805" s="171"/>
      <c r="O805" s="171"/>
      <c r="P805" s="171"/>
      <c r="Q805" s="171"/>
      <c r="R805" s="171"/>
      <c r="S805" s="171"/>
      <c r="T805" s="172"/>
      <c r="AT805" s="167" t="s">
        <v>165</v>
      </c>
      <c r="AU805" s="167" t="s">
        <v>85</v>
      </c>
      <c r="AV805" s="12" t="s">
        <v>81</v>
      </c>
      <c r="AW805" s="12" t="s">
        <v>30</v>
      </c>
      <c r="AX805" s="12" t="s">
        <v>76</v>
      </c>
      <c r="AY805" s="167" t="s">
        <v>153</v>
      </c>
    </row>
    <row r="806" spans="2:65" s="13" customFormat="1" ht="11.25">
      <c r="B806" s="173"/>
      <c r="D806" s="166" t="s">
        <v>165</v>
      </c>
      <c r="E806" s="174" t="s">
        <v>1</v>
      </c>
      <c r="F806" s="175" t="s">
        <v>91</v>
      </c>
      <c r="H806" s="176">
        <v>4</v>
      </c>
      <c r="I806" s="177"/>
      <c r="L806" s="173"/>
      <c r="M806" s="178"/>
      <c r="N806" s="179"/>
      <c r="O806" s="179"/>
      <c r="P806" s="179"/>
      <c r="Q806" s="179"/>
      <c r="R806" s="179"/>
      <c r="S806" s="179"/>
      <c r="T806" s="180"/>
      <c r="AT806" s="174" t="s">
        <v>165</v>
      </c>
      <c r="AU806" s="174" t="s">
        <v>85</v>
      </c>
      <c r="AV806" s="13" t="s">
        <v>85</v>
      </c>
      <c r="AW806" s="13" t="s">
        <v>30</v>
      </c>
      <c r="AX806" s="13" t="s">
        <v>81</v>
      </c>
      <c r="AY806" s="174" t="s">
        <v>153</v>
      </c>
    </row>
    <row r="807" spans="2:65" s="1" customFormat="1" ht="16.5" customHeight="1">
      <c r="B807" s="151"/>
      <c r="C807" s="152" t="s">
        <v>1432</v>
      </c>
      <c r="D807" s="152" t="s">
        <v>155</v>
      </c>
      <c r="E807" s="153" t="s">
        <v>1433</v>
      </c>
      <c r="F807" s="154" t="s">
        <v>1434</v>
      </c>
      <c r="G807" s="155" t="s">
        <v>1378</v>
      </c>
      <c r="H807" s="156">
        <v>2</v>
      </c>
      <c r="I807" s="157"/>
      <c r="J807" s="156">
        <f>ROUND(I807*H807,3)</f>
        <v>0</v>
      </c>
      <c r="K807" s="154" t="s">
        <v>1</v>
      </c>
      <c r="L807" s="32"/>
      <c r="M807" s="158" t="s">
        <v>1</v>
      </c>
      <c r="N807" s="159" t="s">
        <v>42</v>
      </c>
      <c r="O807" s="55"/>
      <c r="P807" s="160">
        <f>O807*H807</f>
        <v>0</v>
      </c>
      <c r="Q807" s="160">
        <v>0</v>
      </c>
      <c r="R807" s="160">
        <f>Q807*H807</f>
        <v>0</v>
      </c>
      <c r="S807" s="160">
        <v>0</v>
      </c>
      <c r="T807" s="161">
        <f>S807*H807</f>
        <v>0</v>
      </c>
      <c r="AR807" s="162" t="s">
        <v>91</v>
      </c>
      <c r="AT807" s="162" t="s">
        <v>155</v>
      </c>
      <c r="AU807" s="162" t="s">
        <v>85</v>
      </c>
      <c r="AY807" s="17" t="s">
        <v>153</v>
      </c>
      <c r="BE807" s="163">
        <f>IF(N807="základná",J807,0)</f>
        <v>0</v>
      </c>
      <c r="BF807" s="163">
        <f>IF(N807="znížená",J807,0)</f>
        <v>0</v>
      </c>
      <c r="BG807" s="163">
        <f>IF(N807="zákl. prenesená",J807,0)</f>
        <v>0</v>
      </c>
      <c r="BH807" s="163">
        <f>IF(N807="zníž. prenesená",J807,0)</f>
        <v>0</v>
      </c>
      <c r="BI807" s="163">
        <f>IF(N807="nulová",J807,0)</f>
        <v>0</v>
      </c>
      <c r="BJ807" s="17" t="s">
        <v>85</v>
      </c>
      <c r="BK807" s="164">
        <f>ROUND(I807*H807,3)</f>
        <v>0</v>
      </c>
      <c r="BL807" s="17" t="s">
        <v>91</v>
      </c>
      <c r="BM807" s="162" t="s">
        <v>1435</v>
      </c>
    </row>
    <row r="808" spans="2:65" s="12" customFormat="1" ht="11.25">
      <c r="B808" s="165"/>
      <c r="D808" s="166" t="s">
        <v>165</v>
      </c>
      <c r="E808" s="167" t="s">
        <v>1</v>
      </c>
      <c r="F808" s="168" t="s">
        <v>1429</v>
      </c>
      <c r="H808" s="167" t="s">
        <v>1</v>
      </c>
      <c r="I808" s="169"/>
      <c r="L808" s="165"/>
      <c r="M808" s="170"/>
      <c r="N808" s="171"/>
      <c r="O808" s="171"/>
      <c r="P808" s="171"/>
      <c r="Q808" s="171"/>
      <c r="R808" s="171"/>
      <c r="S808" s="171"/>
      <c r="T808" s="172"/>
      <c r="AT808" s="167" t="s">
        <v>165</v>
      </c>
      <c r="AU808" s="167" t="s">
        <v>85</v>
      </c>
      <c r="AV808" s="12" t="s">
        <v>81</v>
      </c>
      <c r="AW808" s="12" t="s">
        <v>30</v>
      </c>
      <c r="AX808" s="12" t="s">
        <v>76</v>
      </c>
      <c r="AY808" s="167" t="s">
        <v>153</v>
      </c>
    </row>
    <row r="809" spans="2:65" s="12" customFormat="1" ht="11.25">
      <c r="B809" s="165"/>
      <c r="D809" s="166" t="s">
        <v>165</v>
      </c>
      <c r="E809" s="167" t="s">
        <v>1</v>
      </c>
      <c r="F809" s="168" t="s">
        <v>1436</v>
      </c>
      <c r="H809" s="167" t="s">
        <v>1</v>
      </c>
      <c r="I809" s="169"/>
      <c r="L809" s="165"/>
      <c r="M809" s="170"/>
      <c r="N809" s="171"/>
      <c r="O809" s="171"/>
      <c r="P809" s="171"/>
      <c r="Q809" s="171"/>
      <c r="R809" s="171"/>
      <c r="S809" s="171"/>
      <c r="T809" s="172"/>
      <c r="AT809" s="167" t="s">
        <v>165</v>
      </c>
      <c r="AU809" s="167" t="s">
        <v>85</v>
      </c>
      <c r="AV809" s="12" t="s">
        <v>81</v>
      </c>
      <c r="AW809" s="12" t="s">
        <v>30</v>
      </c>
      <c r="AX809" s="12" t="s">
        <v>76</v>
      </c>
      <c r="AY809" s="167" t="s">
        <v>153</v>
      </c>
    </row>
    <row r="810" spans="2:65" s="12" customFormat="1" ht="11.25">
      <c r="B810" s="165"/>
      <c r="D810" s="166" t="s">
        <v>165</v>
      </c>
      <c r="E810" s="167" t="s">
        <v>1</v>
      </c>
      <c r="F810" s="168" t="s">
        <v>1437</v>
      </c>
      <c r="H810" s="167" t="s">
        <v>1</v>
      </c>
      <c r="I810" s="169"/>
      <c r="L810" s="165"/>
      <c r="M810" s="170"/>
      <c r="N810" s="171"/>
      <c r="O810" s="171"/>
      <c r="P810" s="171"/>
      <c r="Q810" s="171"/>
      <c r="R810" s="171"/>
      <c r="S810" s="171"/>
      <c r="T810" s="172"/>
      <c r="AT810" s="167" t="s">
        <v>165</v>
      </c>
      <c r="AU810" s="167" t="s">
        <v>85</v>
      </c>
      <c r="AV810" s="12" t="s">
        <v>81</v>
      </c>
      <c r="AW810" s="12" t="s">
        <v>30</v>
      </c>
      <c r="AX810" s="12" t="s">
        <v>76</v>
      </c>
      <c r="AY810" s="167" t="s">
        <v>153</v>
      </c>
    </row>
    <row r="811" spans="2:65" s="13" customFormat="1" ht="11.25">
      <c r="B811" s="173"/>
      <c r="D811" s="166" t="s">
        <v>165</v>
      </c>
      <c r="E811" s="174" t="s">
        <v>1</v>
      </c>
      <c r="F811" s="175" t="s">
        <v>85</v>
      </c>
      <c r="H811" s="176">
        <v>2</v>
      </c>
      <c r="I811" s="177"/>
      <c r="L811" s="173"/>
      <c r="M811" s="178"/>
      <c r="N811" s="179"/>
      <c r="O811" s="179"/>
      <c r="P811" s="179"/>
      <c r="Q811" s="179"/>
      <c r="R811" s="179"/>
      <c r="S811" s="179"/>
      <c r="T811" s="180"/>
      <c r="AT811" s="174" t="s">
        <v>165</v>
      </c>
      <c r="AU811" s="174" t="s">
        <v>85</v>
      </c>
      <c r="AV811" s="13" t="s">
        <v>85</v>
      </c>
      <c r="AW811" s="13" t="s">
        <v>30</v>
      </c>
      <c r="AX811" s="13" t="s">
        <v>81</v>
      </c>
      <c r="AY811" s="174" t="s">
        <v>153</v>
      </c>
    </row>
    <row r="812" spans="2:65" s="1" customFormat="1" ht="16.5" customHeight="1">
      <c r="B812" s="151"/>
      <c r="C812" s="152" t="s">
        <v>1438</v>
      </c>
      <c r="D812" s="152" t="s">
        <v>155</v>
      </c>
      <c r="E812" s="153" t="s">
        <v>1439</v>
      </c>
      <c r="F812" s="154" t="s">
        <v>1440</v>
      </c>
      <c r="G812" s="155" t="s">
        <v>251</v>
      </c>
      <c r="H812" s="156">
        <v>6</v>
      </c>
      <c r="I812" s="157"/>
      <c r="J812" s="156">
        <f t="shared" ref="J812:J824" si="60">ROUND(I812*H812,3)</f>
        <v>0</v>
      </c>
      <c r="K812" s="154" t="s">
        <v>1</v>
      </c>
      <c r="L812" s="32"/>
      <c r="M812" s="158" t="s">
        <v>1</v>
      </c>
      <c r="N812" s="159" t="s">
        <v>42</v>
      </c>
      <c r="O812" s="55"/>
      <c r="P812" s="160">
        <f t="shared" ref="P812:P824" si="61">O812*H812</f>
        <v>0</v>
      </c>
      <c r="Q812" s="160">
        <v>0</v>
      </c>
      <c r="R812" s="160">
        <f t="shared" ref="R812:R824" si="62">Q812*H812</f>
        <v>0</v>
      </c>
      <c r="S812" s="160">
        <v>0</v>
      </c>
      <c r="T812" s="161">
        <f t="shared" ref="T812:T824" si="63">S812*H812</f>
        <v>0</v>
      </c>
      <c r="AR812" s="162" t="s">
        <v>91</v>
      </c>
      <c r="AT812" s="162" t="s">
        <v>155</v>
      </c>
      <c r="AU812" s="162" t="s">
        <v>85</v>
      </c>
      <c r="AY812" s="17" t="s">
        <v>153</v>
      </c>
      <c r="BE812" s="163">
        <f t="shared" ref="BE812:BE824" si="64">IF(N812="základná",J812,0)</f>
        <v>0</v>
      </c>
      <c r="BF812" s="163">
        <f t="shared" ref="BF812:BF824" si="65">IF(N812="znížená",J812,0)</f>
        <v>0</v>
      </c>
      <c r="BG812" s="163">
        <f t="shared" ref="BG812:BG824" si="66">IF(N812="zákl. prenesená",J812,0)</f>
        <v>0</v>
      </c>
      <c r="BH812" s="163">
        <f t="shared" ref="BH812:BH824" si="67">IF(N812="zníž. prenesená",J812,0)</f>
        <v>0</v>
      </c>
      <c r="BI812" s="163">
        <f t="shared" ref="BI812:BI824" si="68">IF(N812="nulová",J812,0)</f>
        <v>0</v>
      </c>
      <c r="BJ812" s="17" t="s">
        <v>85</v>
      </c>
      <c r="BK812" s="164">
        <f t="shared" ref="BK812:BK824" si="69">ROUND(I812*H812,3)</f>
        <v>0</v>
      </c>
      <c r="BL812" s="17" t="s">
        <v>91</v>
      </c>
      <c r="BM812" s="162" t="s">
        <v>1441</v>
      </c>
    </row>
    <row r="813" spans="2:65" s="1" customFormat="1" ht="16.5" customHeight="1">
      <c r="B813" s="151"/>
      <c r="C813" s="152" t="s">
        <v>1442</v>
      </c>
      <c r="D813" s="152" t="s">
        <v>155</v>
      </c>
      <c r="E813" s="153" t="s">
        <v>1443</v>
      </c>
      <c r="F813" s="154" t="s">
        <v>1444</v>
      </c>
      <c r="G813" s="155" t="s">
        <v>1378</v>
      </c>
      <c r="H813" s="156">
        <v>6</v>
      </c>
      <c r="I813" s="157"/>
      <c r="J813" s="156">
        <f t="shared" si="60"/>
        <v>0</v>
      </c>
      <c r="K813" s="154" t="s">
        <v>1</v>
      </c>
      <c r="L813" s="32"/>
      <c r="M813" s="158" t="s">
        <v>1</v>
      </c>
      <c r="N813" s="159" t="s">
        <v>42</v>
      </c>
      <c r="O813" s="55"/>
      <c r="P813" s="160">
        <f t="shared" si="61"/>
        <v>0</v>
      </c>
      <c r="Q813" s="160">
        <v>0</v>
      </c>
      <c r="R813" s="160">
        <f t="shared" si="62"/>
        <v>0</v>
      </c>
      <c r="S813" s="160">
        <v>0</v>
      </c>
      <c r="T813" s="161">
        <f t="shared" si="63"/>
        <v>0</v>
      </c>
      <c r="AR813" s="162" t="s">
        <v>91</v>
      </c>
      <c r="AT813" s="162" t="s">
        <v>155</v>
      </c>
      <c r="AU813" s="162" t="s">
        <v>85</v>
      </c>
      <c r="AY813" s="17" t="s">
        <v>153</v>
      </c>
      <c r="BE813" s="163">
        <f t="shared" si="64"/>
        <v>0</v>
      </c>
      <c r="BF813" s="163">
        <f t="shared" si="65"/>
        <v>0</v>
      </c>
      <c r="BG813" s="163">
        <f t="shared" si="66"/>
        <v>0</v>
      </c>
      <c r="BH813" s="163">
        <f t="shared" si="67"/>
        <v>0</v>
      </c>
      <c r="BI813" s="163">
        <f t="shared" si="68"/>
        <v>0</v>
      </c>
      <c r="BJ813" s="17" t="s">
        <v>85</v>
      </c>
      <c r="BK813" s="164">
        <f t="shared" si="69"/>
        <v>0</v>
      </c>
      <c r="BL813" s="17" t="s">
        <v>91</v>
      </c>
      <c r="BM813" s="162" t="s">
        <v>1445</v>
      </c>
    </row>
    <row r="814" spans="2:65" s="1" customFormat="1" ht="36" customHeight="1">
      <c r="B814" s="151"/>
      <c r="C814" s="152" t="s">
        <v>1446</v>
      </c>
      <c r="D814" s="152" t="s">
        <v>155</v>
      </c>
      <c r="E814" s="153" t="s">
        <v>1447</v>
      </c>
      <c r="F814" s="154" t="s">
        <v>1448</v>
      </c>
      <c r="G814" s="155" t="s">
        <v>1</v>
      </c>
      <c r="H814" s="156">
        <v>0</v>
      </c>
      <c r="I814" s="157"/>
      <c r="J814" s="156">
        <f t="shared" si="60"/>
        <v>0</v>
      </c>
      <c r="K814" s="154" t="s">
        <v>1</v>
      </c>
      <c r="L814" s="32"/>
      <c r="M814" s="158" t="s">
        <v>1</v>
      </c>
      <c r="N814" s="159" t="s">
        <v>42</v>
      </c>
      <c r="O814" s="55"/>
      <c r="P814" s="160">
        <f t="shared" si="61"/>
        <v>0</v>
      </c>
      <c r="Q814" s="160">
        <v>0</v>
      </c>
      <c r="R814" s="160">
        <f t="shared" si="62"/>
        <v>0</v>
      </c>
      <c r="S814" s="160">
        <v>0</v>
      </c>
      <c r="T814" s="161">
        <f t="shared" si="63"/>
        <v>0</v>
      </c>
      <c r="AR814" s="162" t="s">
        <v>91</v>
      </c>
      <c r="AT814" s="162" t="s">
        <v>155</v>
      </c>
      <c r="AU814" s="162" t="s">
        <v>85</v>
      </c>
      <c r="AY814" s="17" t="s">
        <v>153</v>
      </c>
      <c r="BE814" s="163">
        <f t="shared" si="64"/>
        <v>0</v>
      </c>
      <c r="BF814" s="163">
        <f t="shared" si="65"/>
        <v>0</v>
      </c>
      <c r="BG814" s="163">
        <f t="shared" si="66"/>
        <v>0</v>
      </c>
      <c r="BH814" s="163">
        <f t="shared" si="67"/>
        <v>0</v>
      </c>
      <c r="BI814" s="163">
        <f t="shared" si="68"/>
        <v>0</v>
      </c>
      <c r="BJ814" s="17" t="s">
        <v>85</v>
      </c>
      <c r="BK814" s="164">
        <f t="shared" si="69"/>
        <v>0</v>
      </c>
      <c r="BL814" s="17" t="s">
        <v>91</v>
      </c>
      <c r="BM814" s="162" t="s">
        <v>1449</v>
      </c>
    </row>
    <row r="815" spans="2:65" s="1" customFormat="1" ht="16.5" customHeight="1">
      <c r="B815" s="151"/>
      <c r="C815" s="152" t="s">
        <v>1450</v>
      </c>
      <c r="D815" s="152" t="s">
        <v>155</v>
      </c>
      <c r="E815" s="153" t="s">
        <v>1451</v>
      </c>
      <c r="F815" s="154" t="s">
        <v>1452</v>
      </c>
      <c r="G815" s="155" t="s">
        <v>786</v>
      </c>
      <c r="H815" s="156">
        <v>48</v>
      </c>
      <c r="I815" s="157"/>
      <c r="J815" s="156">
        <f t="shared" si="60"/>
        <v>0</v>
      </c>
      <c r="K815" s="154" t="s">
        <v>1</v>
      </c>
      <c r="L815" s="32"/>
      <c r="M815" s="158" t="s">
        <v>1</v>
      </c>
      <c r="N815" s="159" t="s">
        <v>42</v>
      </c>
      <c r="O815" s="55"/>
      <c r="P815" s="160">
        <f t="shared" si="61"/>
        <v>0</v>
      </c>
      <c r="Q815" s="160">
        <v>0</v>
      </c>
      <c r="R815" s="160">
        <f t="shared" si="62"/>
        <v>0</v>
      </c>
      <c r="S815" s="160">
        <v>0</v>
      </c>
      <c r="T815" s="161">
        <f t="shared" si="63"/>
        <v>0</v>
      </c>
      <c r="AR815" s="162" t="s">
        <v>91</v>
      </c>
      <c r="AT815" s="162" t="s">
        <v>155</v>
      </c>
      <c r="AU815" s="162" t="s">
        <v>85</v>
      </c>
      <c r="AY815" s="17" t="s">
        <v>153</v>
      </c>
      <c r="BE815" s="163">
        <f t="shared" si="64"/>
        <v>0</v>
      </c>
      <c r="BF815" s="163">
        <f t="shared" si="65"/>
        <v>0</v>
      </c>
      <c r="BG815" s="163">
        <f t="shared" si="66"/>
        <v>0</v>
      </c>
      <c r="BH815" s="163">
        <f t="shared" si="67"/>
        <v>0</v>
      </c>
      <c r="BI815" s="163">
        <f t="shared" si="68"/>
        <v>0</v>
      </c>
      <c r="BJ815" s="17" t="s">
        <v>85</v>
      </c>
      <c r="BK815" s="164">
        <f t="shared" si="69"/>
        <v>0</v>
      </c>
      <c r="BL815" s="17" t="s">
        <v>91</v>
      </c>
      <c r="BM815" s="162" t="s">
        <v>1453</v>
      </c>
    </row>
    <row r="816" spans="2:65" s="1" customFormat="1" ht="16.5" customHeight="1">
      <c r="B816" s="151"/>
      <c r="C816" s="152" t="s">
        <v>1454</v>
      </c>
      <c r="D816" s="152" t="s">
        <v>155</v>
      </c>
      <c r="E816" s="153" t="s">
        <v>1455</v>
      </c>
      <c r="F816" s="154" t="s">
        <v>1456</v>
      </c>
      <c r="G816" s="155" t="s">
        <v>786</v>
      </c>
      <c r="H816" s="156">
        <v>9</v>
      </c>
      <c r="I816" s="157"/>
      <c r="J816" s="156">
        <f t="shared" si="60"/>
        <v>0</v>
      </c>
      <c r="K816" s="154" t="s">
        <v>1</v>
      </c>
      <c r="L816" s="32"/>
      <c r="M816" s="158" t="s">
        <v>1</v>
      </c>
      <c r="N816" s="159" t="s">
        <v>42</v>
      </c>
      <c r="O816" s="55"/>
      <c r="P816" s="160">
        <f t="shared" si="61"/>
        <v>0</v>
      </c>
      <c r="Q816" s="160">
        <v>0</v>
      </c>
      <c r="R816" s="160">
        <f t="shared" si="62"/>
        <v>0</v>
      </c>
      <c r="S816" s="160">
        <v>0</v>
      </c>
      <c r="T816" s="161">
        <f t="shared" si="63"/>
        <v>0</v>
      </c>
      <c r="AR816" s="162" t="s">
        <v>91</v>
      </c>
      <c r="AT816" s="162" t="s">
        <v>155</v>
      </c>
      <c r="AU816" s="162" t="s">
        <v>85</v>
      </c>
      <c r="AY816" s="17" t="s">
        <v>153</v>
      </c>
      <c r="BE816" s="163">
        <f t="shared" si="64"/>
        <v>0</v>
      </c>
      <c r="BF816" s="163">
        <f t="shared" si="65"/>
        <v>0</v>
      </c>
      <c r="BG816" s="163">
        <f t="shared" si="66"/>
        <v>0</v>
      </c>
      <c r="BH816" s="163">
        <f t="shared" si="67"/>
        <v>0</v>
      </c>
      <c r="BI816" s="163">
        <f t="shared" si="68"/>
        <v>0</v>
      </c>
      <c r="BJ816" s="17" t="s">
        <v>85</v>
      </c>
      <c r="BK816" s="164">
        <f t="shared" si="69"/>
        <v>0</v>
      </c>
      <c r="BL816" s="17" t="s">
        <v>91</v>
      </c>
      <c r="BM816" s="162" t="s">
        <v>1457</v>
      </c>
    </row>
    <row r="817" spans="2:65" s="1" customFormat="1" ht="16.5" customHeight="1">
      <c r="B817" s="151"/>
      <c r="C817" s="152" t="s">
        <v>1458</v>
      </c>
      <c r="D817" s="152" t="s">
        <v>155</v>
      </c>
      <c r="E817" s="153" t="s">
        <v>1459</v>
      </c>
      <c r="F817" s="154" t="s">
        <v>1460</v>
      </c>
      <c r="G817" s="155" t="s">
        <v>786</v>
      </c>
      <c r="H817" s="156">
        <v>59</v>
      </c>
      <c r="I817" s="157"/>
      <c r="J817" s="156">
        <f t="shared" si="60"/>
        <v>0</v>
      </c>
      <c r="K817" s="154" t="s">
        <v>1</v>
      </c>
      <c r="L817" s="32"/>
      <c r="M817" s="158" t="s">
        <v>1</v>
      </c>
      <c r="N817" s="159" t="s">
        <v>42</v>
      </c>
      <c r="O817" s="55"/>
      <c r="P817" s="160">
        <f t="shared" si="61"/>
        <v>0</v>
      </c>
      <c r="Q817" s="160">
        <v>0</v>
      </c>
      <c r="R817" s="160">
        <f t="shared" si="62"/>
        <v>0</v>
      </c>
      <c r="S817" s="160">
        <v>0</v>
      </c>
      <c r="T817" s="161">
        <f t="shared" si="63"/>
        <v>0</v>
      </c>
      <c r="AR817" s="162" t="s">
        <v>91</v>
      </c>
      <c r="AT817" s="162" t="s">
        <v>155</v>
      </c>
      <c r="AU817" s="162" t="s">
        <v>85</v>
      </c>
      <c r="AY817" s="17" t="s">
        <v>153</v>
      </c>
      <c r="BE817" s="163">
        <f t="shared" si="64"/>
        <v>0</v>
      </c>
      <c r="BF817" s="163">
        <f t="shared" si="65"/>
        <v>0</v>
      </c>
      <c r="BG817" s="163">
        <f t="shared" si="66"/>
        <v>0</v>
      </c>
      <c r="BH817" s="163">
        <f t="shared" si="67"/>
        <v>0</v>
      </c>
      <c r="BI817" s="163">
        <f t="shared" si="68"/>
        <v>0</v>
      </c>
      <c r="BJ817" s="17" t="s">
        <v>85</v>
      </c>
      <c r="BK817" s="164">
        <f t="shared" si="69"/>
        <v>0</v>
      </c>
      <c r="BL817" s="17" t="s">
        <v>91</v>
      </c>
      <c r="BM817" s="162" t="s">
        <v>1461</v>
      </c>
    </row>
    <row r="818" spans="2:65" s="1" customFormat="1" ht="16.5" customHeight="1">
      <c r="B818" s="151"/>
      <c r="C818" s="152" t="s">
        <v>1462</v>
      </c>
      <c r="D818" s="152" t="s">
        <v>155</v>
      </c>
      <c r="E818" s="153" t="s">
        <v>1463</v>
      </c>
      <c r="F818" s="154" t="s">
        <v>1464</v>
      </c>
      <c r="G818" s="155" t="s">
        <v>786</v>
      </c>
      <c r="H818" s="156">
        <v>116</v>
      </c>
      <c r="I818" s="157"/>
      <c r="J818" s="156">
        <f t="shared" si="60"/>
        <v>0</v>
      </c>
      <c r="K818" s="154" t="s">
        <v>1</v>
      </c>
      <c r="L818" s="32"/>
      <c r="M818" s="158" t="s">
        <v>1</v>
      </c>
      <c r="N818" s="159" t="s">
        <v>42</v>
      </c>
      <c r="O818" s="55"/>
      <c r="P818" s="160">
        <f t="shared" si="61"/>
        <v>0</v>
      </c>
      <c r="Q818" s="160">
        <v>0</v>
      </c>
      <c r="R818" s="160">
        <f t="shared" si="62"/>
        <v>0</v>
      </c>
      <c r="S818" s="160">
        <v>0</v>
      </c>
      <c r="T818" s="161">
        <f t="shared" si="63"/>
        <v>0</v>
      </c>
      <c r="AR818" s="162" t="s">
        <v>91</v>
      </c>
      <c r="AT818" s="162" t="s">
        <v>155</v>
      </c>
      <c r="AU818" s="162" t="s">
        <v>85</v>
      </c>
      <c r="AY818" s="17" t="s">
        <v>153</v>
      </c>
      <c r="BE818" s="163">
        <f t="shared" si="64"/>
        <v>0</v>
      </c>
      <c r="BF818" s="163">
        <f t="shared" si="65"/>
        <v>0</v>
      </c>
      <c r="BG818" s="163">
        <f t="shared" si="66"/>
        <v>0</v>
      </c>
      <c r="BH818" s="163">
        <f t="shared" si="67"/>
        <v>0</v>
      </c>
      <c r="BI818" s="163">
        <f t="shared" si="68"/>
        <v>0</v>
      </c>
      <c r="BJ818" s="17" t="s">
        <v>85</v>
      </c>
      <c r="BK818" s="164">
        <f t="shared" si="69"/>
        <v>0</v>
      </c>
      <c r="BL818" s="17" t="s">
        <v>91</v>
      </c>
      <c r="BM818" s="162" t="s">
        <v>1465</v>
      </c>
    </row>
    <row r="819" spans="2:65" s="1" customFormat="1" ht="16.5" customHeight="1">
      <c r="B819" s="151"/>
      <c r="C819" s="152" t="s">
        <v>1466</v>
      </c>
      <c r="D819" s="152" t="s">
        <v>155</v>
      </c>
      <c r="E819" s="153" t="s">
        <v>1467</v>
      </c>
      <c r="F819" s="154" t="s">
        <v>1468</v>
      </c>
      <c r="G819" s="155" t="s">
        <v>786</v>
      </c>
      <c r="H819" s="156">
        <v>116</v>
      </c>
      <c r="I819" s="157"/>
      <c r="J819" s="156">
        <f t="shared" si="60"/>
        <v>0</v>
      </c>
      <c r="K819" s="154" t="s">
        <v>1</v>
      </c>
      <c r="L819" s="32"/>
      <c r="M819" s="158" t="s">
        <v>1</v>
      </c>
      <c r="N819" s="159" t="s">
        <v>42</v>
      </c>
      <c r="O819" s="55"/>
      <c r="P819" s="160">
        <f t="shared" si="61"/>
        <v>0</v>
      </c>
      <c r="Q819" s="160">
        <v>0</v>
      </c>
      <c r="R819" s="160">
        <f t="shared" si="62"/>
        <v>0</v>
      </c>
      <c r="S819" s="160">
        <v>0</v>
      </c>
      <c r="T819" s="161">
        <f t="shared" si="63"/>
        <v>0</v>
      </c>
      <c r="AR819" s="162" t="s">
        <v>91</v>
      </c>
      <c r="AT819" s="162" t="s">
        <v>155</v>
      </c>
      <c r="AU819" s="162" t="s">
        <v>85</v>
      </c>
      <c r="AY819" s="17" t="s">
        <v>153</v>
      </c>
      <c r="BE819" s="163">
        <f t="shared" si="64"/>
        <v>0</v>
      </c>
      <c r="BF819" s="163">
        <f t="shared" si="65"/>
        <v>0</v>
      </c>
      <c r="BG819" s="163">
        <f t="shared" si="66"/>
        <v>0</v>
      </c>
      <c r="BH819" s="163">
        <f t="shared" si="67"/>
        <v>0</v>
      </c>
      <c r="BI819" s="163">
        <f t="shared" si="68"/>
        <v>0</v>
      </c>
      <c r="BJ819" s="17" t="s">
        <v>85</v>
      </c>
      <c r="BK819" s="164">
        <f t="shared" si="69"/>
        <v>0</v>
      </c>
      <c r="BL819" s="17" t="s">
        <v>91</v>
      </c>
      <c r="BM819" s="162" t="s">
        <v>1469</v>
      </c>
    </row>
    <row r="820" spans="2:65" s="1" customFormat="1" ht="16.5" customHeight="1">
      <c r="B820" s="151"/>
      <c r="C820" s="152" t="s">
        <v>1470</v>
      </c>
      <c r="D820" s="152" t="s">
        <v>155</v>
      </c>
      <c r="E820" s="153" t="s">
        <v>1471</v>
      </c>
      <c r="F820" s="154" t="s">
        <v>1472</v>
      </c>
      <c r="G820" s="155" t="s">
        <v>1378</v>
      </c>
      <c r="H820" s="156">
        <v>1</v>
      </c>
      <c r="I820" s="157"/>
      <c r="J820" s="156">
        <f t="shared" si="60"/>
        <v>0</v>
      </c>
      <c r="K820" s="154" t="s">
        <v>1</v>
      </c>
      <c r="L820" s="32"/>
      <c r="M820" s="158" t="s">
        <v>1</v>
      </c>
      <c r="N820" s="159" t="s">
        <v>42</v>
      </c>
      <c r="O820" s="55"/>
      <c r="P820" s="160">
        <f t="shared" si="61"/>
        <v>0</v>
      </c>
      <c r="Q820" s="160">
        <v>0</v>
      </c>
      <c r="R820" s="160">
        <f t="shared" si="62"/>
        <v>0</v>
      </c>
      <c r="S820" s="160">
        <v>0</v>
      </c>
      <c r="T820" s="161">
        <f t="shared" si="63"/>
        <v>0</v>
      </c>
      <c r="AR820" s="162" t="s">
        <v>91</v>
      </c>
      <c r="AT820" s="162" t="s">
        <v>155</v>
      </c>
      <c r="AU820" s="162" t="s">
        <v>85</v>
      </c>
      <c r="AY820" s="17" t="s">
        <v>153</v>
      </c>
      <c r="BE820" s="163">
        <f t="shared" si="64"/>
        <v>0</v>
      </c>
      <c r="BF820" s="163">
        <f t="shared" si="65"/>
        <v>0</v>
      </c>
      <c r="BG820" s="163">
        <f t="shared" si="66"/>
        <v>0</v>
      </c>
      <c r="BH820" s="163">
        <f t="shared" si="67"/>
        <v>0</v>
      </c>
      <c r="BI820" s="163">
        <f t="shared" si="68"/>
        <v>0</v>
      </c>
      <c r="BJ820" s="17" t="s">
        <v>85</v>
      </c>
      <c r="BK820" s="164">
        <f t="shared" si="69"/>
        <v>0</v>
      </c>
      <c r="BL820" s="17" t="s">
        <v>91</v>
      </c>
      <c r="BM820" s="162" t="s">
        <v>1473</v>
      </c>
    </row>
    <row r="821" spans="2:65" s="1" customFormat="1" ht="16.5" customHeight="1">
      <c r="B821" s="151"/>
      <c r="C821" s="152" t="s">
        <v>1474</v>
      </c>
      <c r="D821" s="152" t="s">
        <v>155</v>
      </c>
      <c r="E821" s="153" t="s">
        <v>1475</v>
      </c>
      <c r="F821" s="154" t="s">
        <v>1476</v>
      </c>
      <c r="G821" s="155" t="s">
        <v>1378</v>
      </c>
      <c r="H821" s="156">
        <v>1</v>
      </c>
      <c r="I821" s="157"/>
      <c r="J821" s="156">
        <f t="shared" si="60"/>
        <v>0</v>
      </c>
      <c r="K821" s="154" t="s">
        <v>1</v>
      </c>
      <c r="L821" s="32"/>
      <c r="M821" s="158" t="s">
        <v>1</v>
      </c>
      <c r="N821" s="159" t="s">
        <v>42</v>
      </c>
      <c r="O821" s="55"/>
      <c r="P821" s="160">
        <f t="shared" si="61"/>
        <v>0</v>
      </c>
      <c r="Q821" s="160">
        <v>0</v>
      </c>
      <c r="R821" s="160">
        <f t="shared" si="62"/>
        <v>0</v>
      </c>
      <c r="S821" s="160">
        <v>0</v>
      </c>
      <c r="T821" s="161">
        <f t="shared" si="63"/>
        <v>0</v>
      </c>
      <c r="AR821" s="162" t="s">
        <v>91</v>
      </c>
      <c r="AT821" s="162" t="s">
        <v>155</v>
      </c>
      <c r="AU821" s="162" t="s">
        <v>85</v>
      </c>
      <c r="AY821" s="17" t="s">
        <v>153</v>
      </c>
      <c r="BE821" s="163">
        <f t="shared" si="64"/>
        <v>0</v>
      </c>
      <c r="BF821" s="163">
        <f t="shared" si="65"/>
        <v>0</v>
      </c>
      <c r="BG821" s="163">
        <f t="shared" si="66"/>
        <v>0</v>
      </c>
      <c r="BH821" s="163">
        <f t="shared" si="67"/>
        <v>0</v>
      </c>
      <c r="BI821" s="163">
        <f t="shared" si="68"/>
        <v>0</v>
      </c>
      <c r="BJ821" s="17" t="s">
        <v>85</v>
      </c>
      <c r="BK821" s="164">
        <f t="shared" si="69"/>
        <v>0</v>
      </c>
      <c r="BL821" s="17" t="s">
        <v>91</v>
      </c>
      <c r="BM821" s="162" t="s">
        <v>1477</v>
      </c>
    </row>
    <row r="822" spans="2:65" s="1" customFormat="1" ht="16.5" customHeight="1">
      <c r="B822" s="151"/>
      <c r="C822" s="152" t="s">
        <v>1478</v>
      </c>
      <c r="D822" s="152" t="s">
        <v>155</v>
      </c>
      <c r="E822" s="153" t="s">
        <v>1479</v>
      </c>
      <c r="F822" s="154" t="s">
        <v>1480</v>
      </c>
      <c r="G822" s="155" t="s">
        <v>1378</v>
      </c>
      <c r="H822" s="156">
        <v>1</v>
      </c>
      <c r="I822" s="157"/>
      <c r="J822" s="156">
        <f t="shared" si="60"/>
        <v>0</v>
      </c>
      <c r="K822" s="154" t="s">
        <v>1</v>
      </c>
      <c r="L822" s="32"/>
      <c r="M822" s="158" t="s">
        <v>1</v>
      </c>
      <c r="N822" s="159" t="s">
        <v>42</v>
      </c>
      <c r="O822" s="55"/>
      <c r="P822" s="160">
        <f t="shared" si="61"/>
        <v>0</v>
      </c>
      <c r="Q822" s="160">
        <v>0</v>
      </c>
      <c r="R822" s="160">
        <f t="shared" si="62"/>
        <v>0</v>
      </c>
      <c r="S822" s="160">
        <v>0</v>
      </c>
      <c r="T822" s="161">
        <f t="shared" si="63"/>
        <v>0</v>
      </c>
      <c r="AR822" s="162" t="s">
        <v>91</v>
      </c>
      <c r="AT822" s="162" t="s">
        <v>155</v>
      </c>
      <c r="AU822" s="162" t="s">
        <v>85</v>
      </c>
      <c r="AY822" s="17" t="s">
        <v>153</v>
      </c>
      <c r="BE822" s="163">
        <f t="shared" si="64"/>
        <v>0</v>
      </c>
      <c r="BF822" s="163">
        <f t="shared" si="65"/>
        <v>0</v>
      </c>
      <c r="BG822" s="163">
        <f t="shared" si="66"/>
        <v>0</v>
      </c>
      <c r="BH822" s="163">
        <f t="shared" si="67"/>
        <v>0</v>
      </c>
      <c r="BI822" s="163">
        <f t="shared" si="68"/>
        <v>0</v>
      </c>
      <c r="BJ822" s="17" t="s">
        <v>85</v>
      </c>
      <c r="BK822" s="164">
        <f t="shared" si="69"/>
        <v>0</v>
      </c>
      <c r="BL822" s="17" t="s">
        <v>91</v>
      </c>
      <c r="BM822" s="162" t="s">
        <v>1481</v>
      </c>
    </row>
    <row r="823" spans="2:65" s="1" customFormat="1" ht="16.5" customHeight="1">
      <c r="B823" s="151"/>
      <c r="C823" s="152" t="s">
        <v>1482</v>
      </c>
      <c r="D823" s="152" t="s">
        <v>155</v>
      </c>
      <c r="E823" s="153" t="s">
        <v>1483</v>
      </c>
      <c r="F823" s="154" t="s">
        <v>1484</v>
      </c>
      <c r="G823" s="155" t="s">
        <v>1378</v>
      </c>
      <c r="H823" s="156">
        <v>1</v>
      </c>
      <c r="I823" s="157"/>
      <c r="J823" s="156">
        <f t="shared" si="60"/>
        <v>0</v>
      </c>
      <c r="K823" s="154" t="s">
        <v>1</v>
      </c>
      <c r="L823" s="32"/>
      <c r="M823" s="158" t="s">
        <v>1</v>
      </c>
      <c r="N823" s="159" t="s">
        <v>42</v>
      </c>
      <c r="O823" s="55"/>
      <c r="P823" s="160">
        <f t="shared" si="61"/>
        <v>0</v>
      </c>
      <c r="Q823" s="160">
        <v>0</v>
      </c>
      <c r="R823" s="160">
        <f t="shared" si="62"/>
        <v>0</v>
      </c>
      <c r="S823" s="160">
        <v>0</v>
      </c>
      <c r="T823" s="161">
        <f t="shared" si="63"/>
        <v>0</v>
      </c>
      <c r="AR823" s="162" t="s">
        <v>91</v>
      </c>
      <c r="AT823" s="162" t="s">
        <v>155</v>
      </c>
      <c r="AU823" s="162" t="s">
        <v>85</v>
      </c>
      <c r="AY823" s="17" t="s">
        <v>153</v>
      </c>
      <c r="BE823" s="163">
        <f t="shared" si="64"/>
        <v>0</v>
      </c>
      <c r="BF823" s="163">
        <f t="shared" si="65"/>
        <v>0</v>
      </c>
      <c r="BG823" s="163">
        <f t="shared" si="66"/>
        <v>0</v>
      </c>
      <c r="BH823" s="163">
        <f t="shared" si="67"/>
        <v>0</v>
      </c>
      <c r="BI823" s="163">
        <f t="shared" si="68"/>
        <v>0</v>
      </c>
      <c r="BJ823" s="17" t="s">
        <v>85</v>
      </c>
      <c r="BK823" s="164">
        <f t="shared" si="69"/>
        <v>0</v>
      </c>
      <c r="BL823" s="17" t="s">
        <v>91</v>
      </c>
      <c r="BM823" s="162" t="s">
        <v>1485</v>
      </c>
    </row>
    <row r="824" spans="2:65" s="1" customFormat="1" ht="16.5" customHeight="1">
      <c r="B824" s="151"/>
      <c r="C824" s="181" t="s">
        <v>1486</v>
      </c>
      <c r="D824" s="181" t="s">
        <v>203</v>
      </c>
      <c r="E824" s="182" t="s">
        <v>1487</v>
      </c>
      <c r="F824" s="183" t="s">
        <v>1377</v>
      </c>
      <c r="G824" s="184" t="s">
        <v>1378</v>
      </c>
      <c r="H824" s="185">
        <v>1</v>
      </c>
      <c r="I824" s="186"/>
      <c r="J824" s="185">
        <f t="shared" si="60"/>
        <v>0</v>
      </c>
      <c r="K824" s="183" t="s">
        <v>1</v>
      </c>
      <c r="L824" s="187"/>
      <c r="M824" s="188" t="s">
        <v>1</v>
      </c>
      <c r="N824" s="189" t="s">
        <v>42</v>
      </c>
      <c r="O824" s="55"/>
      <c r="P824" s="160">
        <f t="shared" si="61"/>
        <v>0</v>
      </c>
      <c r="Q824" s="160">
        <v>0</v>
      </c>
      <c r="R824" s="160">
        <f t="shared" si="62"/>
        <v>0</v>
      </c>
      <c r="S824" s="160">
        <v>0</v>
      </c>
      <c r="T824" s="161">
        <f t="shared" si="63"/>
        <v>0</v>
      </c>
      <c r="AR824" s="162" t="s">
        <v>184</v>
      </c>
      <c r="AT824" s="162" t="s">
        <v>203</v>
      </c>
      <c r="AU824" s="162" t="s">
        <v>85</v>
      </c>
      <c r="AY824" s="17" t="s">
        <v>153</v>
      </c>
      <c r="BE824" s="163">
        <f t="shared" si="64"/>
        <v>0</v>
      </c>
      <c r="BF824" s="163">
        <f t="shared" si="65"/>
        <v>0</v>
      </c>
      <c r="BG824" s="163">
        <f t="shared" si="66"/>
        <v>0</v>
      </c>
      <c r="BH824" s="163">
        <f t="shared" si="67"/>
        <v>0</v>
      </c>
      <c r="BI824" s="163">
        <f t="shared" si="68"/>
        <v>0</v>
      </c>
      <c r="BJ824" s="17" t="s">
        <v>85</v>
      </c>
      <c r="BK824" s="164">
        <f t="shared" si="69"/>
        <v>0</v>
      </c>
      <c r="BL824" s="17" t="s">
        <v>91</v>
      </c>
      <c r="BM824" s="162" t="s">
        <v>1488</v>
      </c>
    </row>
    <row r="825" spans="2:65" s="12" customFormat="1" ht="11.25">
      <c r="B825" s="165"/>
      <c r="D825" s="166" t="s">
        <v>165</v>
      </c>
      <c r="E825" s="167" t="s">
        <v>1</v>
      </c>
      <c r="F825" s="168" t="s">
        <v>1380</v>
      </c>
      <c r="H825" s="167" t="s">
        <v>1</v>
      </c>
      <c r="I825" s="169"/>
      <c r="L825" s="165"/>
      <c r="M825" s="170"/>
      <c r="N825" s="171"/>
      <c r="O825" s="171"/>
      <c r="P825" s="171"/>
      <c r="Q825" s="171"/>
      <c r="R825" s="171"/>
      <c r="S825" s="171"/>
      <c r="T825" s="172"/>
      <c r="AT825" s="167" t="s">
        <v>165</v>
      </c>
      <c r="AU825" s="167" t="s">
        <v>85</v>
      </c>
      <c r="AV825" s="12" t="s">
        <v>81</v>
      </c>
      <c r="AW825" s="12" t="s">
        <v>30</v>
      </c>
      <c r="AX825" s="12" t="s">
        <v>76</v>
      </c>
      <c r="AY825" s="167" t="s">
        <v>153</v>
      </c>
    </row>
    <row r="826" spans="2:65" s="12" customFormat="1" ht="22.5">
      <c r="B826" s="165"/>
      <c r="D826" s="166" t="s">
        <v>165</v>
      </c>
      <c r="E826" s="167" t="s">
        <v>1</v>
      </c>
      <c r="F826" s="168" t="s">
        <v>1381</v>
      </c>
      <c r="H826" s="167" t="s">
        <v>1</v>
      </c>
      <c r="I826" s="169"/>
      <c r="L826" s="165"/>
      <c r="M826" s="170"/>
      <c r="N826" s="171"/>
      <c r="O826" s="171"/>
      <c r="P826" s="171"/>
      <c r="Q826" s="171"/>
      <c r="R826" s="171"/>
      <c r="S826" s="171"/>
      <c r="T826" s="172"/>
      <c r="AT826" s="167" t="s">
        <v>165</v>
      </c>
      <c r="AU826" s="167" t="s">
        <v>85</v>
      </c>
      <c r="AV826" s="12" t="s">
        <v>81</v>
      </c>
      <c r="AW826" s="12" t="s">
        <v>30</v>
      </c>
      <c r="AX826" s="12" t="s">
        <v>76</v>
      </c>
      <c r="AY826" s="167" t="s">
        <v>153</v>
      </c>
    </row>
    <row r="827" spans="2:65" s="12" customFormat="1" ht="11.25">
      <c r="B827" s="165"/>
      <c r="D827" s="166" t="s">
        <v>165</v>
      </c>
      <c r="E827" s="167" t="s">
        <v>1</v>
      </c>
      <c r="F827" s="168" t="s">
        <v>1382</v>
      </c>
      <c r="H827" s="167" t="s">
        <v>1</v>
      </c>
      <c r="I827" s="169"/>
      <c r="L827" s="165"/>
      <c r="M827" s="170"/>
      <c r="N827" s="171"/>
      <c r="O827" s="171"/>
      <c r="P827" s="171"/>
      <c r="Q827" s="171"/>
      <c r="R827" s="171"/>
      <c r="S827" s="171"/>
      <c r="T827" s="172"/>
      <c r="AT827" s="167" t="s">
        <v>165</v>
      </c>
      <c r="AU827" s="167" t="s">
        <v>85</v>
      </c>
      <c r="AV827" s="12" t="s">
        <v>81</v>
      </c>
      <c r="AW827" s="12" t="s">
        <v>30</v>
      </c>
      <c r="AX827" s="12" t="s">
        <v>76</v>
      </c>
      <c r="AY827" s="167" t="s">
        <v>153</v>
      </c>
    </row>
    <row r="828" spans="2:65" s="12" customFormat="1" ht="11.25">
      <c r="B828" s="165"/>
      <c r="D828" s="166" t="s">
        <v>165</v>
      </c>
      <c r="E828" s="167" t="s">
        <v>1</v>
      </c>
      <c r="F828" s="168" t="s">
        <v>1383</v>
      </c>
      <c r="H828" s="167" t="s">
        <v>1</v>
      </c>
      <c r="I828" s="169"/>
      <c r="L828" s="165"/>
      <c r="M828" s="170"/>
      <c r="N828" s="171"/>
      <c r="O828" s="171"/>
      <c r="P828" s="171"/>
      <c r="Q828" s="171"/>
      <c r="R828" s="171"/>
      <c r="S828" s="171"/>
      <c r="T828" s="172"/>
      <c r="AT828" s="167" t="s">
        <v>165</v>
      </c>
      <c r="AU828" s="167" t="s">
        <v>85</v>
      </c>
      <c r="AV828" s="12" t="s">
        <v>81</v>
      </c>
      <c r="AW828" s="12" t="s">
        <v>30</v>
      </c>
      <c r="AX828" s="12" t="s">
        <v>76</v>
      </c>
      <c r="AY828" s="167" t="s">
        <v>153</v>
      </c>
    </row>
    <row r="829" spans="2:65" s="12" customFormat="1" ht="11.25">
      <c r="B829" s="165"/>
      <c r="D829" s="166" t="s">
        <v>165</v>
      </c>
      <c r="E829" s="167" t="s">
        <v>1</v>
      </c>
      <c r="F829" s="168" t="s">
        <v>1384</v>
      </c>
      <c r="H829" s="167" t="s">
        <v>1</v>
      </c>
      <c r="I829" s="169"/>
      <c r="L829" s="165"/>
      <c r="M829" s="170"/>
      <c r="N829" s="171"/>
      <c r="O829" s="171"/>
      <c r="P829" s="171"/>
      <c r="Q829" s="171"/>
      <c r="R829" s="171"/>
      <c r="S829" s="171"/>
      <c r="T829" s="172"/>
      <c r="AT829" s="167" t="s">
        <v>165</v>
      </c>
      <c r="AU829" s="167" t="s">
        <v>85</v>
      </c>
      <c r="AV829" s="12" t="s">
        <v>81</v>
      </c>
      <c r="AW829" s="12" t="s">
        <v>30</v>
      </c>
      <c r="AX829" s="12" t="s">
        <v>76</v>
      </c>
      <c r="AY829" s="167" t="s">
        <v>153</v>
      </c>
    </row>
    <row r="830" spans="2:65" s="12" customFormat="1" ht="11.25">
      <c r="B830" s="165"/>
      <c r="D830" s="166" t="s">
        <v>165</v>
      </c>
      <c r="E830" s="167" t="s">
        <v>1</v>
      </c>
      <c r="F830" s="168" t="s">
        <v>1385</v>
      </c>
      <c r="H830" s="167" t="s">
        <v>1</v>
      </c>
      <c r="I830" s="169"/>
      <c r="L830" s="165"/>
      <c r="M830" s="170"/>
      <c r="N830" s="171"/>
      <c r="O830" s="171"/>
      <c r="P830" s="171"/>
      <c r="Q830" s="171"/>
      <c r="R830" s="171"/>
      <c r="S830" s="171"/>
      <c r="T830" s="172"/>
      <c r="AT830" s="167" t="s">
        <v>165</v>
      </c>
      <c r="AU830" s="167" t="s">
        <v>85</v>
      </c>
      <c r="AV830" s="12" t="s">
        <v>81</v>
      </c>
      <c r="AW830" s="12" t="s">
        <v>30</v>
      </c>
      <c r="AX830" s="12" t="s">
        <v>76</v>
      </c>
      <c r="AY830" s="167" t="s">
        <v>153</v>
      </c>
    </row>
    <row r="831" spans="2:65" s="12" customFormat="1" ht="11.25">
      <c r="B831" s="165"/>
      <c r="D831" s="166" t="s">
        <v>165</v>
      </c>
      <c r="E831" s="167" t="s">
        <v>1</v>
      </c>
      <c r="F831" s="168" t="s">
        <v>1386</v>
      </c>
      <c r="H831" s="167" t="s">
        <v>1</v>
      </c>
      <c r="I831" s="169"/>
      <c r="L831" s="165"/>
      <c r="M831" s="170"/>
      <c r="N831" s="171"/>
      <c r="O831" s="171"/>
      <c r="P831" s="171"/>
      <c r="Q831" s="171"/>
      <c r="R831" s="171"/>
      <c r="S831" s="171"/>
      <c r="T831" s="172"/>
      <c r="AT831" s="167" t="s">
        <v>165</v>
      </c>
      <c r="AU831" s="167" t="s">
        <v>85</v>
      </c>
      <c r="AV831" s="12" t="s">
        <v>81</v>
      </c>
      <c r="AW831" s="12" t="s">
        <v>30</v>
      </c>
      <c r="AX831" s="12" t="s">
        <v>76</v>
      </c>
      <c r="AY831" s="167" t="s">
        <v>153</v>
      </c>
    </row>
    <row r="832" spans="2:65" s="12" customFormat="1" ht="11.25">
      <c r="B832" s="165"/>
      <c r="D832" s="166" t="s">
        <v>165</v>
      </c>
      <c r="E832" s="167" t="s">
        <v>1</v>
      </c>
      <c r="F832" s="168" t="s">
        <v>1387</v>
      </c>
      <c r="H832" s="167" t="s">
        <v>1</v>
      </c>
      <c r="I832" s="169"/>
      <c r="L832" s="165"/>
      <c r="M832" s="170"/>
      <c r="N832" s="171"/>
      <c r="O832" s="171"/>
      <c r="P832" s="171"/>
      <c r="Q832" s="171"/>
      <c r="R832" s="171"/>
      <c r="S832" s="171"/>
      <c r="T832" s="172"/>
      <c r="AT832" s="167" t="s">
        <v>165</v>
      </c>
      <c r="AU832" s="167" t="s">
        <v>85</v>
      </c>
      <c r="AV832" s="12" t="s">
        <v>81</v>
      </c>
      <c r="AW832" s="12" t="s">
        <v>30</v>
      </c>
      <c r="AX832" s="12" t="s">
        <v>76</v>
      </c>
      <c r="AY832" s="167" t="s">
        <v>153</v>
      </c>
    </row>
    <row r="833" spans="2:65" s="13" customFormat="1" ht="11.25">
      <c r="B833" s="173"/>
      <c r="D833" s="166" t="s">
        <v>165</v>
      </c>
      <c r="E833" s="174" t="s">
        <v>1</v>
      </c>
      <c r="F833" s="175" t="s">
        <v>81</v>
      </c>
      <c r="H833" s="176">
        <v>1</v>
      </c>
      <c r="I833" s="177"/>
      <c r="L833" s="173"/>
      <c r="M833" s="178"/>
      <c r="N833" s="179"/>
      <c r="O833" s="179"/>
      <c r="P833" s="179"/>
      <c r="Q833" s="179"/>
      <c r="R833" s="179"/>
      <c r="S833" s="179"/>
      <c r="T833" s="180"/>
      <c r="AT833" s="174" t="s">
        <v>165</v>
      </c>
      <c r="AU833" s="174" t="s">
        <v>85</v>
      </c>
      <c r="AV833" s="13" t="s">
        <v>85</v>
      </c>
      <c r="AW833" s="13" t="s">
        <v>30</v>
      </c>
      <c r="AX833" s="13" t="s">
        <v>81</v>
      </c>
      <c r="AY833" s="174" t="s">
        <v>153</v>
      </c>
    </row>
    <row r="834" spans="2:65" s="1" customFormat="1" ht="24" customHeight="1">
      <c r="B834" s="151"/>
      <c r="C834" s="181" t="s">
        <v>1489</v>
      </c>
      <c r="D834" s="181" t="s">
        <v>203</v>
      </c>
      <c r="E834" s="182" t="s">
        <v>1490</v>
      </c>
      <c r="F834" s="183" t="s">
        <v>1390</v>
      </c>
      <c r="G834" s="184" t="s">
        <v>251</v>
      </c>
      <c r="H834" s="185">
        <v>1</v>
      </c>
      <c r="I834" s="186"/>
      <c r="J834" s="185">
        <f t="shared" ref="J834:J843" si="70">ROUND(I834*H834,3)</f>
        <v>0</v>
      </c>
      <c r="K834" s="183" t="s">
        <v>1</v>
      </c>
      <c r="L834" s="187"/>
      <c r="M834" s="188" t="s">
        <v>1</v>
      </c>
      <c r="N834" s="189" t="s">
        <v>42</v>
      </c>
      <c r="O834" s="55"/>
      <c r="P834" s="160">
        <f t="shared" ref="P834:P843" si="71">O834*H834</f>
        <v>0</v>
      </c>
      <c r="Q834" s="160">
        <v>0</v>
      </c>
      <c r="R834" s="160">
        <f t="shared" ref="R834:R843" si="72">Q834*H834</f>
        <v>0</v>
      </c>
      <c r="S834" s="160">
        <v>0</v>
      </c>
      <c r="T834" s="161">
        <f t="shared" ref="T834:T843" si="73">S834*H834</f>
        <v>0</v>
      </c>
      <c r="AR834" s="162" t="s">
        <v>184</v>
      </c>
      <c r="AT834" s="162" t="s">
        <v>203</v>
      </c>
      <c r="AU834" s="162" t="s">
        <v>85</v>
      </c>
      <c r="AY834" s="17" t="s">
        <v>153</v>
      </c>
      <c r="BE834" s="163">
        <f t="shared" ref="BE834:BE843" si="74">IF(N834="základná",J834,0)</f>
        <v>0</v>
      </c>
      <c r="BF834" s="163">
        <f t="shared" ref="BF834:BF843" si="75">IF(N834="znížená",J834,0)</f>
        <v>0</v>
      </c>
      <c r="BG834" s="163">
        <f t="shared" ref="BG834:BG843" si="76">IF(N834="zákl. prenesená",J834,0)</f>
        <v>0</v>
      </c>
      <c r="BH834" s="163">
        <f t="shared" ref="BH834:BH843" si="77">IF(N834="zníž. prenesená",J834,0)</f>
        <v>0</v>
      </c>
      <c r="BI834" s="163">
        <f t="shared" ref="BI834:BI843" si="78">IF(N834="nulová",J834,0)</f>
        <v>0</v>
      </c>
      <c r="BJ834" s="17" t="s">
        <v>85</v>
      </c>
      <c r="BK834" s="164">
        <f t="shared" ref="BK834:BK843" si="79">ROUND(I834*H834,3)</f>
        <v>0</v>
      </c>
      <c r="BL834" s="17" t="s">
        <v>91</v>
      </c>
      <c r="BM834" s="162" t="s">
        <v>1491</v>
      </c>
    </row>
    <row r="835" spans="2:65" s="1" customFormat="1" ht="24" customHeight="1">
      <c r="B835" s="151"/>
      <c r="C835" s="181" t="s">
        <v>1492</v>
      </c>
      <c r="D835" s="181" t="s">
        <v>203</v>
      </c>
      <c r="E835" s="182" t="s">
        <v>1493</v>
      </c>
      <c r="F835" s="183" t="s">
        <v>1394</v>
      </c>
      <c r="G835" s="184" t="s">
        <v>251</v>
      </c>
      <c r="H835" s="185">
        <v>1</v>
      </c>
      <c r="I835" s="186"/>
      <c r="J835" s="185">
        <f t="shared" si="70"/>
        <v>0</v>
      </c>
      <c r="K835" s="183" t="s">
        <v>1</v>
      </c>
      <c r="L835" s="187"/>
      <c r="M835" s="188" t="s">
        <v>1</v>
      </c>
      <c r="N835" s="189" t="s">
        <v>42</v>
      </c>
      <c r="O835" s="55"/>
      <c r="P835" s="160">
        <f t="shared" si="71"/>
        <v>0</v>
      </c>
      <c r="Q835" s="160">
        <v>0</v>
      </c>
      <c r="R835" s="160">
        <f t="shared" si="72"/>
        <v>0</v>
      </c>
      <c r="S835" s="160">
        <v>0</v>
      </c>
      <c r="T835" s="161">
        <f t="shared" si="73"/>
        <v>0</v>
      </c>
      <c r="AR835" s="162" t="s">
        <v>184</v>
      </c>
      <c r="AT835" s="162" t="s">
        <v>203</v>
      </c>
      <c r="AU835" s="162" t="s">
        <v>85</v>
      </c>
      <c r="AY835" s="17" t="s">
        <v>153</v>
      </c>
      <c r="BE835" s="163">
        <f t="shared" si="74"/>
        <v>0</v>
      </c>
      <c r="BF835" s="163">
        <f t="shared" si="75"/>
        <v>0</v>
      </c>
      <c r="BG835" s="163">
        <f t="shared" si="76"/>
        <v>0</v>
      </c>
      <c r="BH835" s="163">
        <f t="shared" si="77"/>
        <v>0</v>
      </c>
      <c r="BI835" s="163">
        <f t="shared" si="78"/>
        <v>0</v>
      </c>
      <c r="BJ835" s="17" t="s">
        <v>85</v>
      </c>
      <c r="BK835" s="164">
        <f t="shared" si="79"/>
        <v>0</v>
      </c>
      <c r="BL835" s="17" t="s">
        <v>91</v>
      </c>
      <c r="BM835" s="162" t="s">
        <v>1494</v>
      </c>
    </row>
    <row r="836" spans="2:65" s="1" customFormat="1" ht="24" customHeight="1">
      <c r="B836" s="151"/>
      <c r="C836" s="181" t="s">
        <v>1495</v>
      </c>
      <c r="D836" s="181" t="s">
        <v>203</v>
      </c>
      <c r="E836" s="182" t="s">
        <v>1496</v>
      </c>
      <c r="F836" s="183" t="s">
        <v>1398</v>
      </c>
      <c r="G836" s="184" t="s">
        <v>251</v>
      </c>
      <c r="H836" s="185">
        <v>1</v>
      </c>
      <c r="I836" s="186"/>
      <c r="J836" s="185">
        <f t="shared" si="70"/>
        <v>0</v>
      </c>
      <c r="K836" s="183" t="s">
        <v>1</v>
      </c>
      <c r="L836" s="187"/>
      <c r="M836" s="188" t="s">
        <v>1</v>
      </c>
      <c r="N836" s="189" t="s">
        <v>42</v>
      </c>
      <c r="O836" s="55"/>
      <c r="P836" s="160">
        <f t="shared" si="71"/>
        <v>0</v>
      </c>
      <c r="Q836" s="160">
        <v>0</v>
      </c>
      <c r="R836" s="160">
        <f t="shared" si="72"/>
        <v>0</v>
      </c>
      <c r="S836" s="160">
        <v>0</v>
      </c>
      <c r="T836" s="161">
        <f t="shared" si="73"/>
        <v>0</v>
      </c>
      <c r="AR836" s="162" t="s">
        <v>184</v>
      </c>
      <c r="AT836" s="162" t="s">
        <v>203</v>
      </c>
      <c r="AU836" s="162" t="s">
        <v>85</v>
      </c>
      <c r="AY836" s="17" t="s">
        <v>153</v>
      </c>
      <c r="BE836" s="163">
        <f t="shared" si="74"/>
        <v>0</v>
      </c>
      <c r="BF836" s="163">
        <f t="shared" si="75"/>
        <v>0</v>
      </c>
      <c r="BG836" s="163">
        <f t="shared" si="76"/>
        <v>0</v>
      </c>
      <c r="BH836" s="163">
        <f t="shared" si="77"/>
        <v>0</v>
      </c>
      <c r="BI836" s="163">
        <f t="shared" si="78"/>
        <v>0</v>
      </c>
      <c r="BJ836" s="17" t="s">
        <v>85</v>
      </c>
      <c r="BK836" s="164">
        <f t="shared" si="79"/>
        <v>0</v>
      </c>
      <c r="BL836" s="17" t="s">
        <v>91</v>
      </c>
      <c r="BM836" s="162" t="s">
        <v>1497</v>
      </c>
    </row>
    <row r="837" spans="2:65" s="1" customFormat="1" ht="16.5" customHeight="1">
      <c r="B837" s="151"/>
      <c r="C837" s="181" t="s">
        <v>1498</v>
      </c>
      <c r="D837" s="181" t="s">
        <v>203</v>
      </c>
      <c r="E837" s="182" t="s">
        <v>1499</v>
      </c>
      <c r="F837" s="183" t="s">
        <v>1402</v>
      </c>
      <c r="G837" s="184" t="s">
        <v>1403</v>
      </c>
      <c r="H837" s="185">
        <v>3</v>
      </c>
      <c r="I837" s="186"/>
      <c r="J837" s="185">
        <f t="shared" si="70"/>
        <v>0</v>
      </c>
      <c r="K837" s="183" t="s">
        <v>1</v>
      </c>
      <c r="L837" s="187"/>
      <c r="M837" s="188" t="s">
        <v>1</v>
      </c>
      <c r="N837" s="189" t="s">
        <v>42</v>
      </c>
      <c r="O837" s="55"/>
      <c r="P837" s="160">
        <f t="shared" si="71"/>
        <v>0</v>
      </c>
      <c r="Q837" s="160">
        <v>0</v>
      </c>
      <c r="R837" s="160">
        <f t="shared" si="72"/>
        <v>0</v>
      </c>
      <c r="S837" s="160">
        <v>0</v>
      </c>
      <c r="T837" s="161">
        <f t="shared" si="73"/>
        <v>0</v>
      </c>
      <c r="AR837" s="162" t="s">
        <v>184</v>
      </c>
      <c r="AT837" s="162" t="s">
        <v>203</v>
      </c>
      <c r="AU837" s="162" t="s">
        <v>85</v>
      </c>
      <c r="AY837" s="17" t="s">
        <v>153</v>
      </c>
      <c r="BE837" s="163">
        <f t="shared" si="74"/>
        <v>0</v>
      </c>
      <c r="BF837" s="163">
        <f t="shared" si="75"/>
        <v>0</v>
      </c>
      <c r="BG837" s="163">
        <f t="shared" si="76"/>
        <v>0</v>
      </c>
      <c r="BH837" s="163">
        <f t="shared" si="77"/>
        <v>0</v>
      </c>
      <c r="BI837" s="163">
        <f t="shared" si="78"/>
        <v>0</v>
      </c>
      <c r="BJ837" s="17" t="s">
        <v>85</v>
      </c>
      <c r="BK837" s="164">
        <f t="shared" si="79"/>
        <v>0</v>
      </c>
      <c r="BL837" s="17" t="s">
        <v>91</v>
      </c>
      <c r="BM837" s="162" t="s">
        <v>1500</v>
      </c>
    </row>
    <row r="838" spans="2:65" s="1" customFormat="1" ht="24" customHeight="1">
      <c r="B838" s="151"/>
      <c r="C838" s="181" t="s">
        <v>1501</v>
      </c>
      <c r="D838" s="181" t="s">
        <v>203</v>
      </c>
      <c r="E838" s="182" t="s">
        <v>1502</v>
      </c>
      <c r="F838" s="183" t="s">
        <v>1407</v>
      </c>
      <c r="G838" s="184" t="s">
        <v>251</v>
      </c>
      <c r="H838" s="185">
        <v>1</v>
      </c>
      <c r="I838" s="186"/>
      <c r="J838" s="185">
        <f t="shared" si="70"/>
        <v>0</v>
      </c>
      <c r="K838" s="183" t="s">
        <v>1</v>
      </c>
      <c r="L838" s="187"/>
      <c r="M838" s="188" t="s">
        <v>1</v>
      </c>
      <c r="N838" s="189" t="s">
        <v>42</v>
      </c>
      <c r="O838" s="55"/>
      <c r="P838" s="160">
        <f t="shared" si="71"/>
        <v>0</v>
      </c>
      <c r="Q838" s="160">
        <v>0</v>
      </c>
      <c r="R838" s="160">
        <f t="shared" si="72"/>
        <v>0</v>
      </c>
      <c r="S838" s="160">
        <v>0</v>
      </c>
      <c r="T838" s="161">
        <f t="shared" si="73"/>
        <v>0</v>
      </c>
      <c r="AR838" s="162" t="s">
        <v>184</v>
      </c>
      <c r="AT838" s="162" t="s">
        <v>203</v>
      </c>
      <c r="AU838" s="162" t="s">
        <v>85</v>
      </c>
      <c r="AY838" s="17" t="s">
        <v>153</v>
      </c>
      <c r="BE838" s="163">
        <f t="shared" si="74"/>
        <v>0</v>
      </c>
      <c r="BF838" s="163">
        <f t="shared" si="75"/>
        <v>0</v>
      </c>
      <c r="BG838" s="163">
        <f t="shared" si="76"/>
        <v>0</v>
      </c>
      <c r="BH838" s="163">
        <f t="shared" si="77"/>
        <v>0</v>
      </c>
      <c r="BI838" s="163">
        <f t="shared" si="78"/>
        <v>0</v>
      </c>
      <c r="BJ838" s="17" t="s">
        <v>85</v>
      </c>
      <c r="BK838" s="164">
        <f t="shared" si="79"/>
        <v>0</v>
      </c>
      <c r="BL838" s="17" t="s">
        <v>91</v>
      </c>
      <c r="BM838" s="162" t="s">
        <v>1503</v>
      </c>
    </row>
    <row r="839" spans="2:65" s="1" customFormat="1" ht="16.5" customHeight="1">
      <c r="B839" s="151"/>
      <c r="C839" s="181" t="s">
        <v>1504</v>
      </c>
      <c r="D839" s="181" t="s">
        <v>203</v>
      </c>
      <c r="E839" s="182" t="s">
        <v>1505</v>
      </c>
      <c r="F839" s="183" t="s">
        <v>1411</v>
      </c>
      <c r="G839" s="184" t="s">
        <v>1403</v>
      </c>
      <c r="H839" s="185">
        <v>1</v>
      </c>
      <c r="I839" s="186"/>
      <c r="J839" s="185">
        <f t="shared" si="70"/>
        <v>0</v>
      </c>
      <c r="K839" s="183" t="s">
        <v>1</v>
      </c>
      <c r="L839" s="187"/>
      <c r="M839" s="188" t="s">
        <v>1</v>
      </c>
      <c r="N839" s="189" t="s">
        <v>42</v>
      </c>
      <c r="O839" s="55"/>
      <c r="P839" s="160">
        <f t="shared" si="71"/>
        <v>0</v>
      </c>
      <c r="Q839" s="160">
        <v>0</v>
      </c>
      <c r="R839" s="160">
        <f t="shared" si="72"/>
        <v>0</v>
      </c>
      <c r="S839" s="160">
        <v>0</v>
      </c>
      <c r="T839" s="161">
        <f t="shared" si="73"/>
        <v>0</v>
      </c>
      <c r="AR839" s="162" t="s">
        <v>184</v>
      </c>
      <c r="AT839" s="162" t="s">
        <v>203</v>
      </c>
      <c r="AU839" s="162" t="s">
        <v>85</v>
      </c>
      <c r="AY839" s="17" t="s">
        <v>153</v>
      </c>
      <c r="BE839" s="163">
        <f t="shared" si="74"/>
        <v>0</v>
      </c>
      <c r="BF839" s="163">
        <f t="shared" si="75"/>
        <v>0</v>
      </c>
      <c r="BG839" s="163">
        <f t="shared" si="76"/>
        <v>0</v>
      </c>
      <c r="BH839" s="163">
        <f t="shared" si="77"/>
        <v>0</v>
      </c>
      <c r="BI839" s="163">
        <f t="shared" si="78"/>
        <v>0</v>
      </c>
      <c r="BJ839" s="17" t="s">
        <v>85</v>
      </c>
      <c r="BK839" s="164">
        <f t="shared" si="79"/>
        <v>0</v>
      </c>
      <c r="BL839" s="17" t="s">
        <v>91</v>
      </c>
      <c r="BM839" s="162" t="s">
        <v>1506</v>
      </c>
    </row>
    <row r="840" spans="2:65" s="1" customFormat="1" ht="24" customHeight="1">
      <c r="B840" s="151"/>
      <c r="C840" s="181" t="s">
        <v>1507</v>
      </c>
      <c r="D840" s="181" t="s">
        <v>203</v>
      </c>
      <c r="E840" s="182" t="s">
        <v>1508</v>
      </c>
      <c r="F840" s="183" t="s">
        <v>1415</v>
      </c>
      <c r="G840" s="184" t="s">
        <v>251</v>
      </c>
      <c r="H840" s="185">
        <v>1</v>
      </c>
      <c r="I840" s="186"/>
      <c r="J840" s="185">
        <f t="shared" si="70"/>
        <v>0</v>
      </c>
      <c r="K840" s="183" t="s">
        <v>1</v>
      </c>
      <c r="L840" s="187"/>
      <c r="M840" s="188" t="s">
        <v>1</v>
      </c>
      <c r="N840" s="189" t="s">
        <v>42</v>
      </c>
      <c r="O840" s="55"/>
      <c r="P840" s="160">
        <f t="shared" si="71"/>
        <v>0</v>
      </c>
      <c r="Q840" s="160">
        <v>0</v>
      </c>
      <c r="R840" s="160">
        <f t="shared" si="72"/>
        <v>0</v>
      </c>
      <c r="S840" s="160">
        <v>0</v>
      </c>
      <c r="T840" s="161">
        <f t="shared" si="73"/>
        <v>0</v>
      </c>
      <c r="AR840" s="162" t="s">
        <v>184</v>
      </c>
      <c r="AT840" s="162" t="s">
        <v>203</v>
      </c>
      <c r="AU840" s="162" t="s">
        <v>85</v>
      </c>
      <c r="AY840" s="17" t="s">
        <v>153</v>
      </c>
      <c r="BE840" s="163">
        <f t="shared" si="74"/>
        <v>0</v>
      </c>
      <c r="BF840" s="163">
        <f t="shared" si="75"/>
        <v>0</v>
      </c>
      <c r="BG840" s="163">
        <f t="shared" si="76"/>
        <v>0</v>
      </c>
      <c r="BH840" s="163">
        <f t="shared" si="77"/>
        <v>0</v>
      </c>
      <c r="BI840" s="163">
        <f t="shared" si="78"/>
        <v>0</v>
      </c>
      <c r="BJ840" s="17" t="s">
        <v>85</v>
      </c>
      <c r="BK840" s="164">
        <f t="shared" si="79"/>
        <v>0</v>
      </c>
      <c r="BL840" s="17" t="s">
        <v>91</v>
      </c>
      <c r="BM840" s="162" t="s">
        <v>1509</v>
      </c>
    </row>
    <row r="841" spans="2:65" s="1" customFormat="1" ht="24" customHeight="1">
      <c r="B841" s="151"/>
      <c r="C841" s="181" t="s">
        <v>1510</v>
      </c>
      <c r="D841" s="181" t="s">
        <v>203</v>
      </c>
      <c r="E841" s="182" t="s">
        <v>1511</v>
      </c>
      <c r="F841" s="183" t="s">
        <v>1419</v>
      </c>
      <c r="G841" s="184" t="s">
        <v>251</v>
      </c>
      <c r="H841" s="185">
        <v>1</v>
      </c>
      <c r="I841" s="186"/>
      <c r="J841" s="185">
        <f t="shared" si="70"/>
        <v>0</v>
      </c>
      <c r="K841" s="183" t="s">
        <v>1</v>
      </c>
      <c r="L841" s="187"/>
      <c r="M841" s="188" t="s">
        <v>1</v>
      </c>
      <c r="N841" s="189" t="s">
        <v>42</v>
      </c>
      <c r="O841" s="55"/>
      <c r="P841" s="160">
        <f t="shared" si="71"/>
        <v>0</v>
      </c>
      <c r="Q841" s="160">
        <v>0</v>
      </c>
      <c r="R841" s="160">
        <f t="shared" si="72"/>
        <v>0</v>
      </c>
      <c r="S841" s="160">
        <v>0</v>
      </c>
      <c r="T841" s="161">
        <f t="shared" si="73"/>
        <v>0</v>
      </c>
      <c r="AR841" s="162" t="s">
        <v>184</v>
      </c>
      <c r="AT841" s="162" t="s">
        <v>203</v>
      </c>
      <c r="AU841" s="162" t="s">
        <v>85</v>
      </c>
      <c r="AY841" s="17" t="s">
        <v>153</v>
      </c>
      <c r="BE841" s="163">
        <f t="shared" si="74"/>
        <v>0</v>
      </c>
      <c r="BF841" s="163">
        <f t="shared" si="75"/>
        <v>0</v>
      </c>
      <c r="BG841" s="163">
        <f t="shared" si="76"/>
        <v>0</v>
      </c>
      <c r="BH841" s="163">
        <f t="shared" si="77"/>
        <v>0</v>
      </c>
      <c r="BI841" s="163">
        <f t="shared" si="78"/>
        <v>0</v>
      </c>
      <c r="BJ841" s="17" t="s">
        <v>85</v>
      </c>
      <c r="BK841" s="164">
        <f t="shared" si="79"/>
        <v>0</v>
      </c>
      <c r="BL841" s="17" t="s">
        <v>91</v>
      </c>
      <c r="BM841" s="162" t="s">
        <v>1512</v>
      </c>
    </row>
    <row r="842" spans="2:65" s="1" customFormat="1" ht="16.5" customHeight="1">
      <c r="B842" s="151"/>
      <c r="C842" s="181" t="s">
        <v>1513</v>
      </c>
      <c r="D842" s="181" t="s">
        <v>203</v>
      </c>
      <c r="E842" s="182" t="s">
        <v>1514</v>
      </c>
      <c r="F842" s="183" t="s">
        <v>1423</v>
      </c>
      <c r="G842" s="184" t="s">
        <v>1378</v>
      </c>
      <c r="H842" s="185">
        <v>2</v>
      </c>
      <c r="I842" s="186"/>
      <c r="J842" s="185">
        <f t="shared" si="70"/>
        <v>0</v>
      </c>
      <c r="K842" s="183" t="s">
        <v>1</v>
      </c>
      <c r="L842" s="187"/>
      <c r="M842" s="188" t="s">
        <v>1</v>
      </c>
      <c r="N842" s="189" t="s">
        <v>42</v>
      </c>
      <c r="O842" s="55"/>
      <c r="P842" s="160">
        <f t="shared" si="71"/>
        <v>0</v>
      </c>
      <c r="Q842" s="160">
        <v>0</v>
      </c>
      <c r="R842" s="160">
        <f t="shared" si="72"/>
        <v>0</v>
      </c>
      <c r="S842" s="160">
        <v>0</v>
      </c>
      <c r="T842" s="161">
        <f t="shared" si="73"/>
        <v>0</v>
      </c>
      <c r="AR842" s="162" t="s">
        <v>184</v>
      </c>
      <c r="AT842" s="162" t="s">
        <v>203</v>
      </c>
      <c r="AU842" s="162" t="s">
        <v>85</v>
      </c>
      <c r="AY842" s="17" t="s">
        <v>153</v>
      </c>
      <c r="BE842" s="163">
        <f t="shared" si="74"/>
        <v>0</v>
      </c>
      <c r="BF842" s="163">
        <f t="shared" si="75"/>
        <v>0</v>
      </c>
      <c r="BG842" s="163">
        <f t="shared" si="76"/>
        <v>0</v>
      </c>
      <c r="BH842" s="163">
        <f t="shared" si="77"/>
        <v>0</v>
      </c>
      <c r="BI842" s="163">
        <f t="shared" si="78"/>
        <v>0</v>
      </c>
      <c r="BJ842" s="17" t="s">
        <v>85</v>
      </c>
      <c r="BK842" s="164">
        <f t="shared" si="79"/>
        <v>0</v>
      </c>
      <c r="BL842" s="17" t="s">
        <v>91</v>
      </c>
      <c r="BM842" s="162" t="s">
        <v>1515</v>
      </c>
    </row>
    <row r="843" spans="2:65" s="1" customFormat="1" ht="16.5" customHeight="1">
      <c r="B843" s="151"/>
      <c r="C843" s="181" t="s">
        <v>1516</v>
      </c>
      <c r="D843" s="181" t="s">
        <v>203</v>
      </c>
      <c r="E843" s="182" t="s">
        <v>1517</v>
      </c>
      <c r="F843" s="183" t="s">
        <v>1427</v>
      </c>
      <c r="G843" s="184" t="s">
        <v>1378</v>
      </c>
      <c r="H843" s="185">
        <v>4</v>
      </c>
      <c r="I843" s="186"/>
      <c r="J843" s="185">
        <f t="shared" si="70"/>
        <v>0</v>
      </c>
      <c r="K843" s="183" t="s">
        <v>1</v>
      </c>
      <c r="L843" s="187"/>
      <c r="M843" s="188" t="s">
        <v>1</v>
      </c>
      <c r="N843" s="189" t="s">
        <v>42</v>
      </c>
      <c r="O843" s="55"/>
      <c r="P843" s="160">
        <f t="shared" si="71"/>
        <v>0</v>
      </c>
      <c r="Q843" s="160">
        <v>0</v>
      </c>
      <c r="R843" s="160">
        <f t="shared" si="72"/>
        <v>0</v>
      </c>
      <c r="S843" s="160">
        <v>0</v>
      </c>
      <c r="T843" s="161">
        <f t="shared" si="73"/>
        <v>0</v>
      </c>
      <c r="AR843" s="162" t="s">
        <v>184</v>
      </c>
      <c r="AT843" s="162" t="s">
        <v>203</v>
      </c>
      <c r="AU843" s="162" t="s">
        <v>85</v>
      </c>
      <c r="AY843" s="17" t="s">
        <v>153</v>
      </c>
      <c r="BE843" s="163">
        <f t="shared" si="74"/>
        <v>0</v>
      </c>
      <c r="BF843" s="163">
        <f t="shared" si="75"/>
        <v>0</v>
      </c>
      <c r="BG843" s="163">
        <f t="shared" si="76"/>
        <v>0</v>
      </c>
      <c r="BH843" s="163">
        <f t="shared" si="77"/>
        <v>0</v>
      </c>
      <c r="BI843" s="163">
        <f t="shared" si="78"/>
        <v>0</v>
      </c>
      <c r="BJ843" s="17" t="s">
        <v>85</v>
      </c>
      <c r="BK843" s="164">
        <f t="shared" si="79"/>
        <v>0</v>
      </c>
      <c r="BL843" s="17" t="s">
        <v>91</v>
      </c>
      <c r="BM843" s="162" t="s">
        <v>1518</v>
      </c>
    </row>
    <row r="844" spans="2:65" s="12" customFormat="1" ht="11.25">
      <c r="B844" s="165"/>
      <c r="D844" s="166" t="s">
        <v>165</v>
      </c>
      <c r="E844" s="167" t="s">
        <v>1</v>
      </c>
      <c r="F844" s="168" t="s">
        <v>1429</v>
      </c>
      <c r="H844" s="167" t="s">
        <v>1</v>
      </c>
      <c r="I844" s="169"/>
      <c r="L844" s="165"/>
      <c r="M844" s="170"/>
      <c r="N844" s="171"/>
      <c r="O844" s="171"/>
      <c r="P844" s="171"/>
      <c r="Q844" s="171"/>
      <c r="R844" s="171"/>
      <c r="S844" s="171"/>
      <c r="T844" s="172"/>
      <c r="AT844" s="167" t="s">
        <v>165</v>
      </c>
      <c r="AU844" s="167" t="s">
        <v>85</v>
      </c>
      <c r="AV844" s="12" t="s">
        <v>81</v>
      </c>
      <c r="AW844" s="12" t="s">
        <v>30</v>
      </c>
      <c r="AX844" s="12" t="s">
        <v>76</v>
      </c>
      <c r="AY844" s="167" t="s">
        <v>153</v>
      </c>
    </row>
    <row r="845" spans="2:65" s="12" customFormat="1" ht="11.25">
      <c r="B845" s="165"/>
      <c r="D845" s="166" t="s">
        <v>165</v>
      </c>
      <c r="E845" s="167" t="s">
        <v>1</v>
      </c>
      <c r="F845" s="168" t="s">
        <v>1430</v>
      </c>
      <c r="H845" s="167" t="s">
        <v>1</v>
      </c>
      <c r="I845" s="169"/>
      <c r="L845" s="165"/>
      <c r="M845" s="170"/>
      <c r="N845" s="171"/>
      <c r="O845" s="171"/>
      <c r="P845" s="171"/>
      <c r="Q845" s="171"/>
      <c r="R845" s="171"/>
      <c r="S845" s="171"/>
      <c r="T845" s="172"/>
      <c r="AT845" s="167" t="s">
        <v>165</v>
      </c>
      <c r="AU845" s="167" t="s">
        <v>85</v>
      </c>
      <c r="AV845" s="12" t="s">
        <v>81</v>
      </c>
      <c r="AW845" s="12" t="s">
        <v>30</v>
      </c>
      <c r="AX845" s="12" t="s">
        <v>76</v>
      </c>
      <c r="AY845" s="167" t="s">
        <v>153</v>
      </c>
    </row>
    <row r="846" spans="2:65" s="12" customFormat="1" ht="11.25">
      <c r="B846" s="165"/>
      <c r="D846" s="166" t="s">
        <v>165</v>
      </c>
      <c r="E846" s="167" t="s">
        <v>1</v>
      </c>
      <c r="F846" s="168" t="s">
        <v>1431</v>
      </c>
      <c r="H846" s="167" t="s">
        <v>1</v>
      </c>
      <c r="I846" s="169"/>
      <c r="L846" s="165"/>
      <c r="M846" s="170"/>
      <c r="N846" s="171"/>
      <c r="O846" s="171"/>
      <c r="P846" s="171"/>
      <c r="Q846" s="171"/>
      <c r="R846" s="171"/>
      <c r="S846" s="171"/>
      <c r="T846" s="172"/>
      <c r="AT846" s="167" t="s">
        <v>165</v>
      </c>
      <c r="AU846" s="167" t="s">
        <v>85</v>
      </c>
      <c r="AV846" s="12" t="s">
        <v>81</v>
      </c>
      <c r="AW846" s="12" t="s">
        <v>30</v>
      </c>
      <c r="AX846" s="12" t="s">
        <v>76</v>
      </c>
      <c r="AY846" s="167" t="s">
        <v>153</v>
      </c>
    </row>
    <row r="847" spans="2:65" s="13" customFormat="1" ht="11.25">
      <c r="B847" s="173"/>
      <c r="D847" s="166" t="s">
        <v>165</v>
      </c>
      <c r="E847" s="174" t="s">
        <v>1</v>
      </c>
      <c r="F847" s="175" t="s">
        <v>91</v>
      </c>
      <c r="H847" s="176">
        <v>4</v>
      </c>
      <c r="I847" s="177"/>
      <c r="L847" s="173"/>
      <c r="M847" s="178"/>
      <c r="N847" s="179"/>
      <c r="O847" s="179"/>
      <c r="P847" s="179"/>
      <c r="Q847" s="179"/>
      <c r="R847" s="179"/>
      <c r="S847" s="179"/>
      <c r="T847" s="180"/>
      <c r="AT847" s="174" t="s">
        <v>165</v>
      </c>
      <c r="AU847" s="174" t="s">
        <v>85</v>
      </c>
      <c r="AV847" s="13" t="s">
        <v>85</v>
      </c>
      <c r="AW847" s="13" t="s">
        <v>30</v>
      </c>
      <c r="AX847" s="13" t="s">
        <v>81</v>
      </c>
      <c r="AY847" s="174" t="s">
        <v>153</v>
      </c>
    </row>
    <row r="848" spans="2:65" s="1" customFormat="1" ht="16.5" customHeight="1">
      <c r="B848" s="151"/>
      <c r="C848" s="181" t="s">
        <v>1519</v>
      </c>
      <c r="D848" s="181" t="s">
        <v>203</v>
      </c>
      <c r="E848" s="182" t="s">
        <v>1520</v>
      </c>
      <c r="F848" s="183" t="s">
        <v>1434</v>
      </c>
      <c r="G848" s="184" t="s">
        <v>1378</v>
      </c>
      <c r="H848" s="185">
        <v>2</v>
      </c>
      <c r="I848" s="186"/>
      <c r="J848" s="185">
        <f>ROUND(I848*H848,3)</f>
        <v>0</v>
      </c>
      <c r="K848" s="183" t="s">
        <v>1</v>
      </c>
      <c r="L848" s="187"/>
      <c r="M848" s="188" t="s">
        <v>1</v>
      </c>
      <c r="N848" s="189" t="s">
        <v>42</v>
      </c>
      <c r="O848" s="55"/>
      <c r="P848" s="160">
        <f>O848*H848</f>
        <v>0</v>
      </c>
      <c r="Q848" s="160">
        <v>0</v>
      </c>
      <c r="R848" s="160">
        <f>Q848*H848</f>
        <v>0</v>
      </c>
      <c r="S848" s="160">
        <v>0</v>
      </c>
      <c r="T848" s="161">
        <f>S848*H848</f>
        <v>0</v>
      </c>
      <c r="AR848" s="162" t="s">
        <v>184</v>
      </c>
      <c r="AT848" s="162" t="s">
        <v>203</v>
      </c>
      <c r="AU848" s="162" t="s">
        <v>85</v>
      </c>
      <c r="AY848" s="17" t="s">
        <v>153</v>
      </c>
      <c r="BE848" s="163">
        <f>IF(N848="základná",J848,0)</f>
        <v>0</v>
      </c>
      <c r="BF848" s="163">
        <f>IF(N848="znížená",J848,0)</f>
        <v>0</v>
      </c>
      <c r="BG848" s="163">
        <f>IF(N848="zákl. prenesená",J848,0)</f>
        <v>0</v>
      </c>
      <c r="BH848" s="163">
        <f>IF(N848="zníž. prenesená",J848,0)</f>
        <v>0</v>
      </c>
      <c r="BI848" s="163">
        <f>IF(N848="nulová",J848,0)</f>
        <v>0</v>
      </c>
      <c r="BJ848" s="17" t="s">
        <v>85</v>
      </c>
      <c r="BK848" s="164">
        <f>ROUND(I848*H848,3)</f>
        <v>0</v>
      </c>
      <c r="BL848" s="17" t="s">
        <v>91</v>
      </c>
      <c r="BM848" s="162" t="s">
        <v>1521</v>
      </c>
    </row>
    <row r="849" spans="2:65" s="12" customFormat="1" ht="11.25">
      <c r="B849" s="165"/>
      <c r="D849" s="166" t="s">
        <v>165</v>
      </c>
      <c r="E849" s="167" t="s">
        <v>1</v>
      </c>
      <c r="F849" s="168" t="s">
        <v>1429</v>
      </c>
      <c r="H849" s="167" t="s">
        <v>1</v>
      </c>
      <c r="I849" s="169"/>
      <c r="L849" s="165"/>
      <c r="M849" s="170"/>
      <c r="N849" s="171"/>
      <c r="O849" s="171"/>
      <c r="P849" s="171"/>
      <c r="Q849" s="171"/>
      <c r="R849" s="171"/>
      <c r="S849" s="171"/>
      <c r="T849" s="172"/>
      <c r="AT849" s="167" t="s">
        <v>165</v>
      </c>
      <c r="AU849" s="167" t="s">
        <v>85</v>
      </c>
      <c r="AV849" s="12" t="s">
        <v>81</v>
      </c>
      <c r="AW849" s="12" t="s">
        <v>30</v>
      </c>
      <c r="AX849" s="12" t="s">
        <v>76</v>
      </c>
      <c r="AY849" s="167" t="s">
        <v>153</v>
      </c>
    </row>
    <row r="850" spans="2:65" s="12" customFormat="1" ht="11.25">
      <c r="B850" s="165"/>
      <c r="D850" s="166" t="s">
        <v>165</v>
      </c>
      <c r="E850" s="167" t="s">
        <v>1</v>
      </c>
      <c r="F850" s="168" t="s">
        <v>1436</v>
      </c>
      <c r="H850" s="167" t="s">
        <v>1</v>
      </c>
      <c r="I850" s="169"/>
      <c r="L850" s="165"/>
      <c r="M850" s="170"/>
      <c r="N850" s="171"/>
      <c r="O850" s="171"/>
      <c r="P850" s="171"/>
      <c r="Q850" s="171"/>
      <c r="R850" s="171"/>
      <c r="S850" s="171"/>
      <c r="T850" s="172"/>
      <c r="AT850" s="167" t="s">
        <v>165</v>
      </c>
      <c r="AU850" s="167" t="s">
        <v>85</v>
      </c>
      <c r="AV850" s="12" t="s">
        <v>81</v>
      </c>
      <c r="AW850" s="12" t="s">
        <v>30</v>
      </c>
      <c r="AX850" s="12" t="s">
        <v>76</v>
      </c>
      <c r="AY850" s="167" t="s">
        <v>153</v>
      </c>
    </row>
    <row r="851" spans="2:65" s="12" customFormat="1" ht="11.25">
      <c r="B851" s="165"/>
      <c r="D851" s="166" t="s">
        <v>165</v>
      </c>
      <c r="E851" s="167" t="s">
        <v>1</v>
      </c>
      <c r="F851" s="168" t="s">
        <v>1437</v>
      </c>
      <c r="H851" s="167" t="s">
        <v>1</v>
      </c>
      <c r="I851" s="169"/>
      <c r="L851" s="165"/>
      <c r="M851" s="170"/>
      <c r="N851" s="171"/>
      <c r="O851" s="171"/>
      <c r="P851" s="171"/>
      <c r="Q851" s="171"/>
      <c r="R851" s="171"/>
      <c r="S851" s="171"/>
      <c r="T851" s="172"/>
      <c r="AT851" s="167" t="s">
        <v>165</v>
      </c>
      <c r="AU851" s="167" t="s">
        <v>85</v>
      </c>
      <c r="AV851" s="12" t="s">
        <v>81</v>
      </c>
      <c r="AW851" s="12" t="s">
        <v>30</v>
      </c>
      <c r="AX851" s="12" t="s">
        <v>76</v>
      </c>
      <c r="AY851" s="167" t="s">
        <v>153</v>
      </c>
    </row>
    <row r="852" spans="2:65" s="13" customFormat="1" ht="11.25">
      <c r="B852" s="173"/>
      <c r="D852" s="166" t="s">
        <v>165</v>
      </c>
      <c r="E852" s="174" t="s">
        <v>1</v>
      </c>
      <c r="F852" s="175" t="s">
        <v>85</v>
      </c>
      <c r="H852" s="176">
        <v>2</v>
      </c>
      <c r="I852" s="177"/>
      <c r="L852" s="173"/>
      <c r="M852" s="178"/>
      <c r="N852" s="179"/>
      <c r="O852" s="179"/>
      <c r="P852" s="179"/>
      <c r="Q852" s="179"/>
      <c r="R852" s="179"/>
      <c r="S852" s="179"/>
      <c r="T852" s="180"/>
      <c r="AT852" s="174" t="s">
        <v>165</v>
      </c>
      <c r="AU852" s="174" t="s">
        <v>85</v>
      </c>
      <c r="AV852" s="13" t="s">
        <v>85</v>
      </c>
      <c r="AW852" s="13" t="s">
        <v>30</v>
      </c>
      <c r="AX852" s="13" t="s">
        <v>81</v>
      </c>
      <c r="AY852" s="174" t="s">
        <v>153</v>
      </c>
    </row>
    <row r="853" spans="2:65" s="1" customFormat="1" ht="16.5" customHeight="1">
      <c r="B853" s="151"/>
      <c r="C853" s="181" t="s">
        <v>1522</v>
      </c>
      <c r="D853" s="181" t="s">
        <v>203</v>
      </c>
      <c r="E853" s="182" t="s">
        <v>1523</v>
      </c>
      <c r="F853" s="183" t="s">
        <v>1444</v>
      </c>
      <c r="G853" s="184" t="s">
        <v>1378</v>
      </c>
      <c r="H853" s="185">
        <v>6</v>
      </c>
      <c r="I853" s="186"/>
      <c r="J853" s="185">
        <f t="shared" ref="J853:J859" si="80">ROUND(I853*H853,3)</f>
        <v>0</v>
      </c>
      <c r="K853" s="183" t="s">
        <v>1</v>
      </c>
      <c r="L853" s="187"/>
      <c r="M853" s="188" t="s">
        <v>1</v>
      </c>
      <c r="N853" s="189" t="s">
        <v>42</v>
      </c>
      <c r="O853" s="55"/>
      <c r="P853" s="160">
        <f t="shared" ref="P853:P859" si="81">O853*H853</f>
        <v>0</v>
      </c>
      <c r="Q853" s="160">
        <v>0</v>
      </c>
      <c r="R853" s="160">
        <f t="shared" ref="R853:R859" si="82">Q853*H853</f>
        <v>0</v>
      </c>
      <c r="S853" s="160">
        <v>0</v>
      </c>
      <c r="T853" s="161">
        <f t="shared" ref="T853:T859" si="83">S853*H853</f>
        <v>0</v>
      </c>
      <c r="AR853" s="162" t="s">
        <v>184</v>
      </c>
      <c r="AT853" s="162" t="s">
        <v>203</v>
      </c>
      <c r="AU853" s="162" t="s">
        <v>85</v>
      </c>
      <c r="AY853" s="17" t="s">
        <v>153</v>
      </c>
      <c r="BE853" s="163">
        <f t="shared" ref="BE853:BE859" si="84">IF(N853="základná",J853,0)</f>
        <v>0</v>
      </c>
      <c r="BF853" s="163">
        <f t="shared" ref="BF853:BF859" si="85">IF(N853="znížená",J853,0)</f>
        <v>0</v>
      </c>
      <c r="BG853" s="163">
        <f t="shared" ref="BG853:BG859" si="86">IF(N853="zákl. prenesená",J853,0)</f>
        <v>0</v>
      </c>
      <c r="BH853" s="163">
        <f t="shared" ref="BH853:BH859" si="87">IF(N853="zníž. prenesená",J853,0)</f>
        <v>0</v>
      </c>
      <c r="BI853" s="163">
        <f t="shared" ref="BI853:BI859" si="88">IF(N853="nulová",J853,0)</f>
        <v>0</v>
      </c>
      <c r="BJ853" s="17" t="s">
        <v>85</v>
      </c>
      <c r="BK853" s="164">
        <f t="shared" ref="BK853:BK859" si="89">ROUND(I853*H853,3)</f>
        <v>0</v>
      </c>
      <c r="BL853" s="17" t="s">
        <v>91</v>
      </c>
      <c r="BM853" s="162" t="s">
        <v>1524</v>
      </c>
    </row>
    <row r="854" spans="2:65" s="1" customFormat="1" ht="36" customHeight="1">
      <c r="B854" s="151"/>
      <c r="C854" s="181" t="s">
        <v>1525</v>
      </c>
      <c r="D854" s="181" t="s">
        <v>203</v>
      </c>
      <c r="E854" s="182" t="s">
        <v>1526</v>
      </c>
      <c r="F854" s="183" t="s">
        <v>1448</v>
      </c>
      <c r="G854" s="184" t="s">
        <v>1</v>
      </c>
      <c r="H854" s="185">
        <v>0</v>
      </c>
      <c r="I854" s="186"/>
      <c r="J854" s="185">
        <f t="shared" si="80"/>
        <v>0</v>
      </c>
      <c r="K854" s="183" t="s">
        <v>1</v>
      </c>
      <c r="L854" s="187"/>
      <c r="M854" s="188" t="s">
        <v>1</v>
      </c>
      <c r="N854" s="189" t="s">
        <v>42</v>
      </c>
      <c r="O854" s="55"/>
      <c r="P854" s="160">
        <f t="shared" si="81"/>
        <v>0</v>
      </c>
      <c r="Q854" s="160">
        <v>0</v>
      </c>
      <c r="R854" s="160">
        <f t="shared" si="82"/>
        <v>0</v>
      </c>
      <c r="S854" s="160">
        <v>0</v>
      </c>
      <c r="T854" s="161">
        <f t="shared" si="83"/>
        <v>0</v>
      </c>
      <c r="AR854" s="162" t="s">
        <v>184</v>
      </c>
      <c r="AT854" s="162" t="s">
        <v>203</v>
      </c>
      <c r="AU854" s="162" t="s">
        <v>85</v>
      </c>
      <c r="AY854" s="17" t="s">
        <v>153</v>
      </c>
      <c r="BE854" s="163">
        <f t="shared" si="84"/>
        <v>0</v>
      </c>
      <c r="BF854" s="163">
        <f t="shared" si="85"/>
        <v>0</v>
      </c>
      <c r="BG854" s="163">
        <f t="shared" si="86"/>
        <v>0</v>
      </c>
      <c r="BH854" s="163">
        <f t="shared" si="87"/>
        <v>0</v>
      </c>
      <c r="BI854" s="163">
        <f t="shared" si="88"/>
        <v>0</v>
      </c>
      <c r="BJ854" s="17" t="s">
        <v>85</v>
      </c>
      <c r="BK854" s="164">
        <f t="shared" si="89"/>
        <v>0</v>
      </c>
      <c r="BL854" s="17" t="s">
        <v>91</v>
      </c>
      <c r="BM854" s="162" t="s">
        <v>1527</v>
      </c>
    </row>
    <row r="855" spans="2:65" s="1" customFormat="1" ht="16.5" customHeight="1">
      <c r="B855" s="151"/>
      <c r="C855" s="181" t="s">
        <v>1528</v>
      </c>
      <c r="D855" s="181" t="s">
        <v>203</v>
      </c>
      <c r="E855" s="182" t="s">
        <v>1529</v>
      </c>
      <c r="F855" s="183" t="s">
        <v>1452</v>
      </c>
      <c r="G855" s="184" t="s">
        <v>786</v>
      </c>
      <c r="H855" s="185">
        <v>48</v>
      </c>
      <c r="I855" s="186"/>
      <c r="J855" s="185">
        <f t="shared" si="80"/>
        <v>0</v>
      </c>
      <c r="K855" s="183" t="s">
        <v>1</v>
      </c>
      <c r="L855" s="187"/>
      <c r="M855" s="188" t="s">
        <v>1</v>
      </c>
      <c r="N855" s="189" t="s">
        <v>42</v>
      </c>
      <c r="O855" s="55"/>
      <c r="P855" s="160">
        <f t="shared" si="81"/>
        <v>0</v>
      </c>
      <c r="Q855" s="160">
        <v>0</v>
      </c>
      <c r="R855" s="160">
        <f t="shared" si="82"/>
        <v>0</v>
      </c>
      <c r="S855" s="160">
        <v>0</v>
      </c>
      <c r="T855" s="161">
        <f t="shared" si="83"/>
        <v>0</v>
      </c>
      <c r="AR855" s="162" t="s">
        <v>184</v>
      </c>
      <c r="AT855" s="162" t="s">
        <v>203</v>
      </c>
      <c r="AU855" s="162" t="s">
        <v>85</v>
      </c>
      <c r="AY855" s="17" t="s">
        <v>153</v>
      </c>
      <c r="BE855" s="163">
        <f t="shared" si="84"/>
        <v>0</v>
      </c>
      <c r="BF855" s="163">
        <f t="shared" si="85"/>
        <v>0</v>
      </c>
      <c r="BG855" s="163">
        <f t="shared" si="86"/>
        <v>0</v>
      </c>
      <c r="BH855" s="163">
        <f t="shared" si="87"/>
        <v>0</v>
      </c>
      <c r="BI855" s="163">
        <f t="shared" si="88"/>
        <v>0</v>
      </c>
      <c r="BJ855" s="17" t="s">
        <v>85</v>
      </c>
      <c r="BK855" s="164">
        <f t="shared" si="89"/>
        <v>0</v>
      </c>
      <c r="BL855" s="17" t="s">
        <v>91</v>
      </c>
      <c r="BM855" s="162" t="s">
        <v>1530</v>
      </c>
    </row>
    <row r="856" spans="2:65" s="1" customFormat="1" ht="16.5" customHeight="1">
      <c r="B856" s="151"/>
      <c r="C856" s="181" t="s">
        <v>1531</v>
      </c>
      <c r="D856" s="181" t="s">
        <v>203</v>
      </c>
      <c r="E856" s="182" t="s">
        <v>1532</v>
      </c>
      <c r="F856" s="183" t="s">
        <v>1456</v>
      </c>
      <c r="G856" s="184" t="s">
        <v>786</v>
      </c>
      <c r="H856" s="185">
        <v>9</v>
      </c>
      <c r="I856" s="186"/>
      <c r="J856" s="185">
        <f t="shared" si="80"/>
        <v>0</v>
      </c>
      <c r="K856" s="183" t="s">
        <v>1</v>
      </c>
      <c r="L856" s="187"/>
      <c r="M856" s="188" t="s">
        <v>1</v>
      </c>
      <c r="N856" s="189" t="s">
        <v>42</v>
      </c>
      <c r="O856" s="55"/>
      <c r="P856" s="160">
        <f t="shared" si="81"/>
        <v>0</v>
      </c>
      <c r="Q856" s="160">
        <v>0</v>
      </c>
      <c r="R856" s="160">
        <f t="shared" si="82"/>
        <v>0</v>
      </c>
      <c r="S856" s="160">
        <v>0</v>
      </c>
      <c r="T856" s="161">
        <f t="shared" si="83"/>
        <v>0</v>
      </c>
      <c r="AR856" s="162" t="s">
        <v>184</v>
      </c>
      <c r="AT856" s="162" t="s">
        <v>203</v>
      </c>
      <c r="AU856" s="162" t="s">
        <v>85</v>
      </c>
      <c r="AY856" s="17" t="s">
        <v>153</v>
      </c>
      <c r="BE856" s="163">
        <f t="shared" si="84"/>
        <v>0</v>
      </c>
      <c r="BF856" s="163">
        <f t="shared" si="85"/>
        <v>0</v>
      </c>
      <c r="BG856" s="163">
        <f t="shared" si="86"/>
        <v>0</v>
      </c>
      <c r="BH856" s="163">
        <f t="shared" si="87"/>
        <v>0</v>
      </c>
      <c r="BI856" s="163">
        <f t="shared" si="88"/>
        <v>0</v>
      </c>
      <c r="BJ856" s="17" t="s">
        <v>85</v>
      </c>
      <c r="BK856" s="164">
        <f t="shared" si="89"/>
        <v>0</v>
      </c>
      <c r="BL856" s="17" t="s">
        <v>91</v>
      </c>
      <c r="BM856" s="162" t="s">
        <v>1533</v>
      </c>
    </row>
    <row r="857" spans="2:65" s="1" customFormat="1" ht="16.5" customHeight="1">
      <c r="B857" s="151"/>
      <c r="C857" s="181" t="s">
        <v>1534</v>
      </c>
      <c r="D857" s="181" t="s">
        <v>203</v>
      </c>
      <c r="E857" s="182" t="s">
        <v>1535</v>
      </c>
      <c r="F857" s="183" t="s">
        <v>1460</v>
      </c>
      <c r="G857" s="184" t="s">
        <v>786</v>
      </c>
      <c r="H857" s="185">
        <v>59</v>
      </c>
      <c r="I857" s="186"/>
      <c r="J857" s="185">
        <f t="shared" si="80"/>
        <v>0</v>
      </c>
      <c r="K857" s="183" t="s">
        <v>1</v>
      </c>
      <c r="L857" s="187"/>
      <c r="M857" s="188" t="s">
        <v>1</v>
      </c>
      <c r="N857" s="189" t="s">
        <v>42</v>
      </c>
      <c r="O857" s="55"/>
      <c r="P857" s="160">
        <f t="shared" si="81"/>
        <v>0</v>
      </c>
      <c r="Q857" s="160">
        <v>0</v>
      </c>
      <c r="R857" s="160">
        <f t="shared" si="82"/>
        <v>0</v>
      </c>
      <c r="S857" s="160">
        <v>0</v>
      </c>
      <c r="T857" s="161">
        <f t="shared" si="83"/>
        <v>0</v>
      </c>
      <c r="AR857" s="162" t="s">
        <v>184</v>
      </c>
      <c r="AT857" s="162" t="s">
        <v>203</v>
      </c>
      <c r="AU857" s="162" t="s">
        <v>85</v>
      </c>
      <c r="AY857" s="17" t="s">
        <v>153</v>
      </c>
      <c r="BE857" s="163">
        <f t="shared" si="84"/>
        <v>0</v>
      </c>
      <c r="BF857" s="163">
        <f t="shared" si="85"/>
        <v>0</v>
      </c>
      <c r="BG857" s="163">
        <f t="shared" si="86"/>
        <v>0</v>
      </c>
      <c r="BH857" s="163">
        <f t="shared" si="87"/>
        <v>0</v>
      </c>
      <c r="BI857" s="163">
        <f t="shared" si="88"/>
        <v>0</v>
      </c>
      <c r="BJ857" s="17" t="s">
        <v>85</v>
      </c>
      <c r="BK857" s="164">
        <f t="shared" si="89"/>
        <v>0</v>
      </c>
      <c r="BL857" s="17" t="s">
        <v>91</v>
      </c>
      <c r="BM857" s="162" t="s">
        <v>1536</v>
      </c>
    </row>
    <row r="858" spans="2:65" s="1" customFormat="1" ht="16.5" customHeight="1">
      <c r="B858" s="151"/>
      <c r="C858" s="181" t="s">
        <v>1537</v>
      </c>
      <c r="D858" s="181" t="s">
        <v>203</v>
      </c>
      <c r="E858" s="182" t="s">
        <v>1538</v>
      </c>
      <c r="F858" s="183" t="s">
        <v>1472</v>
      </c>
      <c r="G858" s="184" t="s">
        <v>1378</v>
      </c>
      <c r="H858" s="185">
        <v>1</v>
      </c>
      <c r="I858" s="186"/>
      <c r="J858" s="185">
        <f t="shared" si="80"/>
        <v>0</v>
      </c>
      <c r="K858" s="183" t="s">
        <v>1</v>
      </c>
      <c r="L858" s="187"/>
      <c r="M858" s="188" t="s">
        <v>1</v>
      </c>
      <c r="N858" s="189" t="s">
        <v>42</v>
      </c>
      <c r="O858" s="55"/>
      <c r="P858" s="160">
        <f t="shared" si="81"/>
        <v>0</v>
      </c>
      <c r="Q858" s="160">
        <v>0</v>
      </c>
      <c r="R858" s="160">
        <f t="shared" si="82"/>
        <v>0</v>
      </c>
      <c r="S858" s="160">
        <v>0</v>
      </c>
      <c r="T858" s="161">
        <f t="shared" si="83"/>
        <v>0</v>
      </c>
      <c r="AR858" s="162" t="s">
        <v>184</v>
      </c>
      <c r="AT858" s="162" t="s">
        <v>203</v>
      </c>
      <c r="AU858" s="162" t="s">
        <v>85</v>
      </c>
      <c r="AY858" s="17" t="s">
        <v>153</v>
      </c>
      <c r="BE858" s="163">
        <f t="shared" si="84"/>
        <v>0</v>
      </c>
      <c r="BF858" s="163">
        <f t="shared" si="85"/>
        <v>0</v>
      </c>
      <c r="BG858" s="163">
        <f t="shared" si="86"/>
        <v>0</v>
      </c>
      <c r="BH858" s="163">
        <f t="shared" si="87"/>
        <v>0</v>
      </c>
      <c r="BI858" s="163">
        <f t="shared" si="88"/>
        <v>0</v>
      </c>
      <c r="BJ858" s="17" t="s">
        <v>85</v>
      </c>
      <c r="BK858" s="164">
        <f t="shared" si="89"/>
        <v>0</v>
      </c>
      <c r="BL858" s="17" t="s">
        <v>91</v>
      </c>
      <c r="BM858" s="162" t="s">
        <v>1539</v>
      </c>
    </row>
    <row r="859" spans="2:65" s="1" customFormat="1" ht="16.5" customHeight="1">
      <c r="B859" s="151"/>
      <c r="C859" s="181" t="s">
        <v>1540</v>
      </c>
      <c r="D859" s="181" t="s">
        <v>203</v>
      </c>
      <c r="E859" s="182" t="s">
        <v>1541</v>
      </c>
      <c r="F859" s="183" t="s">
        <v>1484</v>
      </c>
      <c r="G859" s="184" t="s">
        <v>1378</v>
      </c>
      <c r="H859" s="185">
        <v>1</v>
      </c>
      <c r="I859" s="186"/>
      <c r="J859" s="185">
        <f t="shared" si="80"/>
        <v>0</v>
      </c>
      <c r="K859" s="183" t="s">
        <v>1</v>
      </c>
      <c r="L859" s="187"/>
      <c r="M859" s="188" t="s">
        <v>1</v>
      </c>
      <c r="N859" s="189" t="s">
        <v>42</v>
      </c>
      <c r="O859" s="55"/>
      <c r="P859" s="160">
        <f t="shared" si="81"/>
        <v>0</v>
      </c>
      <c r="Q859" s="160">
        <v>0</v>
      </c>
      <c r="R859" s="160">
        <f t="shared" si="82"/>
        <v>0</v>
      </c>
      <c r="S859" s="160">
        <v>0</v>
      </c>
      <c r="T859" s="161">
        <f t="shared" si="83"/>
        <v>0</v>
      </c>
      <c r="AR859" s="162" t="s">
        <v>184</v>
      </c>
      <c r="AT859" s="162" t="s">
        <v>203</v>
      </c>
      <c r="AU859" s="162" t="s">
        <v>85</v>
      </c>
      <c r="AY859" s="17" t="s">
        <v>153</v>
      </c>
      <c r="BE859" s="163">
        <f t="shared" si="84"/>
        <v>0</v>
      </c>
      <c r="BF859" s="163">
        <f t="shared" si="85"/>
        <v>0</v>
      </c>
      <c r="BG859" s="163">
        <f t="shared" si="86"/>
        <v>0</v>
      </c>
      <c r="BH859" s="163">
        <f t="shared" si="87"/>
        <v>0</v>
      </c>
      <c r="BI859" s="163">
        <f t="shared" si="88"/>
        <v>0</v>
      </c>
      <c r="BJ859" s="17" t="s">
        <v>85</v>
      </c>
      <c r="BK859" s="164">
        <f t="shared" si="89"/>
        <v>0</v>
      </c>
      <c r="BL859" s="17" t="s">
        <v>91</v>
      </c>
      <c r="BM859" s="162" t="s">
        <v>1542</v>
      </c>
    </row>
    <row r="860" spans="2:65" s="11" customFormat="1" ht="22.9" customHeight="1">
      <c r="B860" s="138"/>
      <c r="D860" s="139" t="s">
        <v>75</v>
      </c>
      <c r="E860" s="149" t="s">
        <v>1543</v>
      </c>
      <c r="F860" s="149" t="s">
        <v>1544</v>
      </c>
      <c r="I860" s="141"/>
      <c r="J860" s="150">
        <f>BK860</f>
        <v>0</v>
      </c>
      <c r="L860" s="138"/>
      <c r="M860" s="143"/>
      <c r="N860" s="144"/>
      <c r="O860" s="144"/>
      <c r="P860" s="145">
        <f>SUM(P861:P890)</f>
        <v>0</v>
      </c>
      <c r="Q860" s="144"/>
      <c r="R860" s="145">
        <f>SUM(R861:R890)</f>
        <v>1.3487635999999998</v>
      </c>
      <c r="S860" s="144"/>
      <c r="T860" s="146">
        <f>SUM(T861:T890)</f>
        <v>0</v>
      </c>
      <c r="AR860" s="139" t="s">
        <v>85</v>
      </c>
      <c r="AT860" s="147" t="s">
        <v>75</v>
      </c>
      <c r="AU860" s="147" t="s">
        <v>81</v>
      </c>
      <c r="AY860" s="139" t="s">
        <v>153</v>
      </c>
      <c r="BK860" s="148">
        <f>SUM(BK861:BK890)</f>
        <v>0</v>
      </c>
    </row>
    <row r="861" spans="2:65" s="1" customFormat="1" ht="24" customHeight="1">
      <c r="B861" s="151"/>
      <c r="C861" s="152" t="s">
        <v>1545</v>
      </c>
      <c r="D861" s="152" t="s">
        <v>155</v>
      </c>
      <c r="E861" s="153" t="s">
        <v>1546</v>
      </c>
      <c r="F861" s="154" t="s">
        <v>1547</v>
      </c>
      <c r="G861" s="155" t="s">
        <v>158</v>
      </c>
      <c r="H861" s="156">
        <v>31.414000000000001</v>
      </c>
      <c r="I861" s="157"/>
      <c r="J861" s="156">
        <f>ROUND(I861*H861,3)</f>
        <v>0</v>
      </c>
      <c r="K861" s="154" t="s">
        <v>1</v>
      </c>
      <c r="L861" s="32"/>
      <c r="M861" s="158" t="s">
        <v>1</v>
      </c>
      <c r="N861" s="159" t="s">
        <v>42</v>
      </c>
      <c r="O861" s="55"/>
      <c r="P861" s="160">
        <f>O861*H861</f>
        <v>0</v>
      </c>
      <c r="Q861" s="160">
        <v>0</v>
      </c>
      <c r="R861" s="160">
        <f>Q861*H861</f>
        <v>0</v>
      </c>
      <c r="S861" s="160">
        <v>0</v>
      </c>
      <c r="T861" s="161">
        <f>S861*H861</f>
        <v>0</v>
      </c>
      <c r="AR861" s="162" t="s">
        <v>91</v>
      </c>
      <c r="AT861" s="162" t="s">
        <v>155</v>
      </c>
      <c r="AU861" s="162" t="s">
        <v>85</v>
      </c>
      <c r="AY861" s="17" t="s">
        <v>153</v>
      </c>
      <c r="BE861" s="163">
        <f>IF(N861="základná",J861,0)</f>
        <v>0</v>
      </c>
      <c r="BF861" s="163">
        <f>IF(N861="znížená",J861,0)</f>
        <v>0</v>
      </c>
      <c r="BG861" s="163">
        <f>IF(N861="zákl. prenesená",J861,0)</f>
        <v>0</v>
      </c>
      <c r="BH861" s="163">
        <f>IF(N861="zníž. prenesená",J861,0)</f>
        <v>0</v>
      </c>
      <c r="BI861" s="163">
        <f>IF(N861="nulová",J861,0)</f>
        <v>0</v>
      </c>
      <c r="BJ861" s="17" t="s">
        <v>85</v>
      </c>
      <c r="BK861" s="164">
        <f>ROUND(I861*H861,3)</f>
        <v>0</v>
      </c>
      <c r="BL861" s="17" t="s">
        <v>91</v>
      </c>
      <c r="BM861" s="162" t="s">
        <v>1548</v>
      </c>
    </row>
    <row r="862" spans="2:65" s="12" customFormat="1" ht="11.25">
      <c r="B862" s="165"/>
      <c r="D862" s="166" t="s">
        <v>165</v>
      </c>
      <c r="E862" s="167" t="s">
        <v>1</v>
      </c>
      <c r="F862" s="168" t="s">
        <v>1549</v>
      </c>
      <c r="H862" s="167" t="s">
        <v>1</v>
      </c>
      <c r="I862" s="169"/>
      <c r="L862" s="165"/>
      <c r="M862" s="170"/>
      <c r="N862" s="171"/>
      <c r="O862" s="171"/>
      <c r="P862" s="171"/>
      <c r="Q862" s="171"/>
      <c r="R862" s="171"/>
      <c r="S862" s="171"/>
      <c r="T862" s="172"/>
      <c r="AT862" s="167" t="s">
        <v>165</v>
      </c>
      <c r="AU862" s="167" t="s">
        <v>85</v>
      </c>
      <c r="AV862" s="12" t="s">
        <v>81</v>
      </c>
      <c r="AW862" s="12" t="s">
        <v>30</v>
      </c>
      <c r="AX862" s="12" t="s">
        <v>76</v>
      </c>
      <c r="AY862" s="167" t="s">
        <v>153</v>
      </c>
    </row>
    <row r="863" spans="2:65" s="13" customFormat="1" ht="11.25">
      <c r="B863" s="173"/>
      <c r="D863" s="166" t="s">
        <v>165</v>
      </c>
      <c r="E863" s="174" t="s">
        <v>1</v>
      </c>
      <c r="F863" s="175" t="s">
        <v>1550</v>
      </c>
      <c r="H863" s="176">
        <v>1.736</v>
      </c>
      <c r="I863" s="177"/>
      <c r="L863" s="173"/>
      <c r="M863" s="178"/>
      <c r="N863" s="179"/>
      <c r="O863" s="179"/>
      <c r="P863" s="179"/>
      <c r="Q863" s="179"/>
      <c r="R863" s="179"/>
      <c r="S863" s="179"/>
      <c r="T863" s="180"/>
      <c r="AT863" s="174" t="s">
        <v>165</v>
      </c>
      <c r="AU863" s="174" t="s">
        <v>85</v>
      </c>
      <c r="AV863" s="13" t="s">
        <v>85</v>
      </c>
      <c r="AW863" s="13" t="s">
        <v>30</v>
      </c>
      <c r="AX863" s="13" t="s">
        <v>76</v>
      </c>
      <c r="AY863" s="174" t="s">
        <v>153</v>
      </c>
    </row>
    <row r="864" spans="2:65" s="12" customFormat="1" ht="11.25">
      <c r="B864" s="165"/>
      <c r="D864" s="166" t="s">
        <v>165</v>
      </c>
      <c r="E864" s="167" t="s">
        <v>1</v>
      </c>
      <c r="F864" s="168" t="s">
        <v>534</v>
      </c>
      <c r="H864" s="167" t="s">
        <v>1</v>
      </c>
      <c r="I864" s="169"/>
      <c r="L864" s="165"/>
      <c r="M864" s="170"/>
      <c r="N864" s="171"/>
      <c r="O864" s="171"/>
      <c r="P864" s="171"/>
      <c r="Q864" s="171"/>
      <c r="R864" s="171"/>
      <c r="S864" s="171"/>
      <c r="T864" s="172"/>
      <c r="AT864" s="167" t="s">
        <v>165</v>
      </c>
      <c r="AU864" s="167" t="s">
        <v>85</v>
      </c>
      <c r="AV864" s="12" t="s">
        <v>81</v>
      </c>
      <c r="AW864" s="12" t="s">
        <v>30</v>
      </c>
      <c r="AX864" s="12" t="s">
        <v>76</v>
      </c>
      <c r="AY864" s="167" t="s">
        <v>153</v>
      </c>
    </row>
    <row r="865" spans="2:65" s="13" customFormat="1" ht="11.25">
      <c r="B865" s="173"/>
      <c r="D865" s="166" t="s">
        <v>165</v>
      </c>
      <c r="E865" s="174" t="s">
        <v>1</v>
      </c>
      <c r="F865" s="175" t="s">
        <v>1551</v>
      </c>
      <c r="H865" s="176">
        <v>1.46</v>
      </c>
      <c r="I865" s="177"/>
      <c r="L865" s="173"/>
      <c r="M865" s="178"/>
      <c r="N865" s="179"/>
      <c r="O865" s="179"/>
      <c r="P865" s="179"/>
      <c r="Q865" s="179"/>
      <c r="R865" s="179"/>
      <c r="S865" s="179"/>
      <c r="T865" s="180"/>
      <c r="AT865" s="174" t="s">
        <v>165</v>
      </c>
      <c r="AU865" s="174" t="s">
        <v>85</v>
      </c>
      <c r="AV865" s="13" t="s">
        <v>85</v>
      </c>
      <c r="AW865" s="13" t="s">
        <v>30</v>
      </c>
      <c r="AX865" s="13" t="s">
        <v>76</v>
      </c>
      <c r="AY865" s="174" t="s">
        <v>153</v>
      </c>
    </row>
    <row r="866" spans="2:65" s="12" customFormat="1" ht="11.25">
      <c r="B866" s="165"/>
      <c r="D866" s="166" t="s">
        <v>165</v>
      </c>
      <c r="E866" s="167" t="s">
        <v>1</v>
      </c>
      <c r="F866" s="168" t="s">
        <v>544</v>
      </c>
      <c r="H866" s="167" t="s">
        <v>1</v>
      </c>
      <c r="I866" s="169"/>
      <c r="L866" s="165"/>
      <c r="M866" s="170"/>
      <c r="N866" s="171"/>
      <c r="O866" s="171"/>
      <c r="P866" s="171"/>
      <c r="Q866" s="171"/>
      <c r="R866" s="171"/>
      <c r="S866" s="171"/>
      <c r="T866" s="172"/>
      <c r="AT866" s="167" t="s">
        <v>165</v>
      </c>
      <c r="AU866" s="167" t="s">
        <v>85</v>
      </c>
      <c r="AV866" s="12" t="s">
        <v>81</v>
      </c>
      <c r="AW866" s="12" t="s">
        <v>30</v>
      </c>
      <c r="AX866" s="12" t="s">
        <v>76</v>
      </c>
      <c r="AY866" s="167" t="s">
        <v>153</v>
      </c>
    </row>
    <row r="867" spans="2:65" s="13" customFormat="1" ht="11.25">
      <c r="B867" s="173"/>
      <c r="D867" s="166" t="s">
        <v>165</v>
      </c>
      <c r="E867" s="174" t="s">
        <v>1</v>
      </c>
      <c r="F867" s="175" t="s">
        <v>1552</v>
      </c>
      <c r="H867" s="176">
        <v>9.3000000000000007</v>
      </c>
      <c r="I867" s="177"/>
      <c r="L867" s="173"/>
      <c r="M867" s="178"/>
      <c r="N867" s="179"/>
      <c r="O867" s="179"/>
      <c r="P867" s="179"/>
      <c r="Q867" s="179"/>
      <c r="R867" s="179"/>
      <c r="S867" s="179"/>
      <c r="T867" s="180"/>
      <c r="AT867" s="174" t="s">
        <v>165</v>
      </c>
      <c r="AU867" s="174" t="s">
        <v>85</v>
      </c>
      <c r="AV867" s="13" t="s">
        <v>85</v>
      </c>
      <c r="AW867" s="13" t="s">
        <v>30</v>
      </c>
      <c r="AX867" s="13" t="s">
        <v>76</v>
      </c>
      <c r="AY867" s="174" t="s">
        <v>153</v>
      </c>
    </row>
    <row r="868" spans="2:65" s="12" customFormat="1" ht="11.25">
      <c r="B868" s="165"/>
      <c r="D868" s="166" t="s">
        <v>165</v>
      </c>
      <c r="E868" s="167" t="s">
        <v>1</v>
      </c>
      <c r="F868" s="168" t="s">
        <v>548</v>
      </c>
      <c r="H868" s="167" t="s">
        <v>1</v>
      </c>
      <c r="I868" s="169"/>
      <c r="L868" s="165"/>
      <c r="M868" s="170"/>
      <c r="N868" s="171"/>
      <c r="O868" s="171"/>
      <c r="P868" s="171"/>
      <c r="Q868" s="171"/>
      <c r="R868" s="171"/>
      <c r="S868" s="171"/>
      <c r="T868" s="172"/>
      <c r="AT868" s="167" t="s">
        <v>165</v>
      </c>
      <c r="AU868" s="167" t="s">
        <v>85</v>
      </c>
      <c r="AV868" s="12" t="s">
        <v>81</v>
      </c>
      <c r="AW868" s="12" t="s">
        <v>30</v>
      </c>
      <c r="AX868" s="12" t="s">
        <v>76</v>
      </c>
      <c r="AY868" s="167" t="s">
        <v>153</v>
      </c>
    </row>
    <row r="869" spans="2:65" s="13" customFormat="1" ht="11.25">
      <c r="B869" s="173"/>
      <c r="D869" s="166" t="s">
        <v>165</v>
      </c>
      <c r="E869" s="174" t="s">
        <v>1</v>
      </c>
      <c r="F869" s="175" t="s">
        <v>1553</v>
      </c>
      <c r="H869" s="176">
        <v>5.4249999999999998</v>
      </c>
      <c r="I869" s="177"/>
      <c r="L869" s="173"/>
      <c r="M869" s="178"/>
      <c r="N869" s="179"/>
      <c r="O869" s="179"/>
      <c r="P869" s="179"/>
      <c r="Q869" s="179"/>
      <c r="R869" s="179"/>
      <c r="S869" s="179"/>
      <c r="T869" s="180"/>
      <c r="AT869" s="174" t="s">
        <v>165</v>
      </c>
      <c r="AU869" s="174" t="s">
        <v>85</v>
      </c>
      <c r="AV869" s="13" t="s">
        <v>85</v>
      </c>
      <c r="AW869" s="13" t="s">
        <v>30</v>
      </c>
      <c r="AX869" s="13" t="s">
        <v>76</v>
      </c>
      <c r="AY869" s="174" t="s">
        <v>153</v>
      </c>
    </row>
    <row r="870" spans="2:65" s="13" customFormat="1" ht="11.25">
      <c r="B870" s="173"/>
      <c r="D870" s="166" t="s">
        <v>165</v>
      </c>
      <c r="E870" s="174" t="s">
        <v>1</v>
      </c>
      <c r="F870" s="175" t="s">
        <v>1554</v>
      </c>
      <c r="H870" s="176">
        <v>-1.827</v>
      </c>
      <c r="I870" s="177"/>
      <c r="L870" s="173"/>
      <c r="M870" s="178"/>
      <c r="N870" s="179"/>
      <c r="O870" s="179"/>
      <c r="P870" s="179"/>
      <c r="Q870" s="179"/>
      <c r="R870" s="179"/>
      <c r="S870" s="179"/>
      <c r="T870" s="180"/>
      <c r="AT870" s="174" t="s">
        <v>165</v>
      </c>
      <c r="AU870" s="174" t="s">
        <v>85</v>
      </c>
      <c r="AV870" s="13" t="s">
        <v>85</v>
      </c>
      <c r="AW870" s="13" t="s">
        <v>30</v>
      </c>
      <c r="AX870" s="13" t="s">
        <v>76</v>
      </c>
      <c r="AY870" s="174" t="s">
        <v>153</v>
      </c>
    </row>
    <row r="871" spans="2:65" s="12" customFormat="1" ht="11.25">
      <c r="B871" s="165"/>
      <c r="D871" s="166" t="s">
        <v>165</v>
      </c>
      <c r="E871" s="167" t="s">
        <v>1</v>
      </c>
      <c r="F871" s="168" t="s">
        <v>550</v>
      </c>
      <c r="H871" s="167" t="s">
        <v>1</v>
      </c>
      <c r="I871" s="169"/>
      <c r="L871" s="165"/>
      <c r="M871" s="170"/>
      <c r="N871" s="171"/>
      <c r="O871" s="171"/>
      <c r="P871" s="171"/>
      <c r="Q871" s="171"/>
      <c r="R871" s="171"/>
      <c r="S871" s="171"/>
      <c r="T871" s="172"/>
      <c r="AT871" s="167" t="s">
        <v>165</v>
      </c>
      <c r="AU871" s="167" t="s">
        <v>85</v>
      </c>
      <c r="AV871" s="12" t="s">
        <v>81</v>
      </c>
      <c r="AW871" s="12" t="s">
        <v>30</v>
      </c>
      <c r="AX871" s="12" t="s">
        <v>76</v>
      </c>
      <c r="AY871" s="167" t="s">
        <v>153</v>
      </c>
    </row>
    <row r="872" spans="2:65" s="13" customFormat="1" ht="11.25">
      <c r="B872" s="173"/>
      <c r="D872" s="166" t="s">
        <v>165</v>
      </c>
      <c r="E872" s="174" t="s">
        <v>1</v>
      </c>
      <c r="F872" s="175" t="s">
        <v>1555</v>
      </c>
      <c r="H872" s="176">
        <v>8.2149999999999999</v>
      </c>
      <c r="I872" s="177"/>
      <c r="L872" s="173"/>
      <c r="M872" s="178"/>
      <c r="N872" s="179"/>
      <c r="O872" s="179"/>
      <c r="P872" s="179"/>
      <c r="Q872" s="179"/>
      <c r="R872" s="179"/>
      <c r="S872" s="179"/>
      <c r="T872" s="180"/>
      <c r="AT872" s="174" t="s">
        <v>165</v>
      </c>
      <c r="AU872" s="174" t="s">
        <v>85</v>
      </c>
      <c r="AV872" s="13" t="s">
        <v>85</v>
      </c>
      <c r="AW872" s="13" t="s">
        <v>30</v>
      </c>
      <c r="AX872" s="13" t="s">
        <v>76</v>
      </c>
      <c r="AY872" s="174" t="s">
        <v>153</v>
      </c>
    </row>
    <row r="873" spans="2:65" s="12" customFormat="1" ht="11.25">
      <c r="B873" s="165"/>
      <c r="D873" s="166" t="s">
        <v>165</v>
      </c>
      <c r="E873" s="167" t="s">
        <v>1</v>
      </c>
      <c r="F873" s="168" t="s">
        <v>558</v>
      </c>
      <c r="H873" s="167" t="s">
        <v>1</v>
      </c>
      <c r="I873" s="169"/>
      <c r="L873" s="165"/>
      <c r="M873" s="170"/>
      <c r="N873" s="171"/>
      <c r="O873" s="171"/>
      <c r="P873" s="171"/>
      <c r="Q873" s="171"/>
      <c r="R873" s="171"/>
      <c r="S873" s="171"/>
      <c r="T873" s="172"/>
      <c r="AT873" s="167" t="s">
        <v>165</v>
      </c>
      <c r="AU873" s="167" t="s">
        <v>85</v>
      </c>
      <c r="AV873" s="12" t="s">
        <v>81</v>
      </c>
      <c r="AW873" s="12" t="s">
        <v>30</v>
      </c>
      <c r="AX873" s="12" t="s">
        <v>76</v>
      </c>
      <c r="AY873" s="167" t="s">
        <v>153</v>
      </c>
    </row>
    <row r="874" spans="2:65" s="13" customFormat="1" ht="11.25">
      <c r="B874" s="173"/>
      <c r="D874" s="166" t="s">
        <v>165</v>
      </c>
      <c r="E874" s="174" t="s">
        <v>1</v>
      </c>
      <c r="F874" s="175" t="s">
        <v>1556</v>
      </c>
      <c r="H874" s="176">
        <v>4.1849999999999996</v>
      </c>
      <c r="I874" s="177"/>
      <c r="L874" s="173"/>
      <c r="M874" s="178"/>
      <c r="N874" s="179"/>
      <c r="O874" s="179"/>
      <c r="P874" s="179"/>
      <c r="Q874" s="179"/>
      <c r="R874" s="179"/>
      <c r="S874" s="179"/>
      <c r="T874" s="180"/>
      <c r="AT874" s="174" t="s">
        <v>165</v>
      </c>
      <c r="AU874" s="174" t="s">
        <v>85</v>
      </c>
      <c r="AV874" s="13" t="s">
        <v>85</v>
      </c>
      <c r="AW874" s="13" t="s">
        <v>30</v>
      </c>
      <c r="AX874" s="13" t="s">
        <v>76</v>
      </c>
      <c r="AY874" s="174" t="s">
        <v>153</v>
      </c>
    </row>
    <row r="875" spans="2:65" s="12" customFormat="1" ht="11.25">
      <c r="B875" s="165"/>
      <c r="D875" s="166" t="s">
        <v>165</v>
      </c>
      <c r="E875" s="167" t="s">
        <v>1</v>
      </c>
      <c r="F875" s="168" t="s">
        <v>563</v>
      </c>
      <c r="H875" s="167" t="s">
        <v>1</v>
      </c>
      <c r="I875" s="169"/>
      <c r="L875" s="165"/>
      <c r="M875" s="170"/>
      <c r="N875" s="171"/>
      <c r="O875" s="171"/>
      <c r="P875" s="171"/>
      <c r="Q875" s="171"/>
      <c r="R875" s="171"/>
      <c r="S875" s="171"/>
      <c r="T875" s="172"/>
      <c r="AT875" s="167" t="s">
        <v>165</v>
      </c>
      <c r="AU875" s="167" t="s">
        <v>85</v>
      </c>
      <c r="AV875" s="12" t="s">
        <v>81</v>
      </c>
      <c r="AW875" s="12" t="s">
        <v>30</v>
      </c>
      <c r="AX875" s="12" t="s">
        <v>76</v>
      </c>
      <c r="AY875" s="167" t="s">
        <v>153</v>
      </c>
    </row>
    <row r="876" spans="2:65" s="13" customFormat="1" ht="11.25">
      <c r="B876" s="173"/>
      <c r="D876" s="166" t="s">
        <v>165</v>
      </c>
      <c r="E876" s="174" t="s">
        <v>1</v>
      </c>
      <c r="F876" s="175" t="s">
        <v>1557</v>
      </c>
      <c r="H876" s="176">
        <v>2.92</v>
      </c>
      <c r="I876" s="177"/>
      <c r="L876" s="173"/>
      <c r="M876" s="178"/>
      <c r="N876" s="179"/>
      <c r="O876" s="179"/>
      <c r="P876" s="179"/>
      <c r="Q876" s="179"/>
      <c r="R876" s="179"/>
      <c r="S876" s="179"/>
      <c r="T876" s="180"/>
      <c r="AT876" s="174" t="s">
        <v>165</v>
      </c>
      <c r="AU876" s="174" t="s">
        <v>85</v>
      </c>
      <c r="AV876" s="13" t="s">
        <v>85</v>
      </c>
      <c r="AW876" s="13" t="s">
        <v>30</v>
      </c>
      <c r="AX876" s="13" t="s">
        <v>76</v>
      </c>
      <c r="AY876" s="174" t="s">
        <v>153</v>
      </c>
    </row>
    <row r="877" spans="2:65" s="14" customFormat="1" ht="11.25">
      <c r="B877" s="190"/>
      <c r="D877" s="166" t="s">
        <v>165</v>
      </c>
      <c r="E877" s="191" t="s">
        <v>1</v>
      </c>
      <c r="F877" s="192" t="s">
        <v>264</v>
      </c>
      <c r="H877" s="193">
        <v>31.414000000000001</v>
      </c>
      <c r="I877" s="194"/>
      <c r="L877" s="190"/>
      <c r="M877" s="195"/>
      <c r="N877" s="196"/>
      <c r="O877" s="196"/>
      <c r="P877" s="196"/>
      <c r="Q877" s="196"/>
      <c r="R877" s="196"/>
      <c r="S877" s="196"/>
      <c r="T877" s="197"/>
      <c r="AT877" s="191" t="s">
        <v>165</v>
      </c>
      <c r="AU877" s="191" t="s">
        <v>85</v>
      </c>
      <c r="AV877" s="14" t="s">
        <v>91</v>
      </c>
      <c r="AW877" s="14" t="s">
        <v>30</v>
      </c>
      <c r="AX877" s="14" t="s">
        <v>81</v>
      </c>
      <c r="AY877" s="191" t="s">
        <v>153</v>
      </c>
    </row>
    <row r="878" spans="2:65" s="1" customFormat="1" ht="24" customHeight="1">
      <c r="B878" s="151"/>
      <c r="C878" s="152" t="s">
        <v>1558</v>
      </c>
      <c r="D878" s="152" t="s">
        <v>155</v>
      </c>
      <c r="E878" s="153" t="s">
        <v>1559</v>
      </c>
      <c r="F878" s="154" t="s">
        <v>1560</v>
      </c>
      <c r="G878" s="155" t="s">
        <v>158</v>
      </c>
      <c r="H878" s="156">
        <v>0.627</v>
      </c>
      <c r="I878" s="157"/>
      <c r="J878" s="156">
        <f>ROUND(I878*H878,3)</f>
        <v>0</v>
      </c>
      <c r="K878" s="154" t="s">
        <v>1</v>
      </c>
      <c r="L878" s="32"/>
      <c r="M878" s="158" t="s">
        <v>1</v>
      </c>
      <c r="N878" s="159" t="s">
        <v>42</v>
      </c>
      <c r="O878" s="55"/>
      <c r="P878" s="160">
        <f>O878*H878</f>
        <v>0</v>
      </c>
      <c r="Q878" s="160">
        <v>0</v>
      </c>
      <c r="R878" s="160">
        <f>Q878*H878</f>
        <v>0</v>
      </c>
      <c r="S878" s="160">
        <v>0</v>
      </c>
      <c r="T878" s="161">
        <f>S878*H878</f>
        <v>0</v>
      </c>
      <c r="AR878" s="162" t="s">
        <v>91</v>
      </c>
      <c r="AT878" s="162" t="s">
        <v>155</v>
      </c>
      <c r="AU878" s="162" t="s">
        <v>85</v>
      </c>
      <c r="AY878" s="17" t="s">
        <v>153</v>
      </c>
      <c r="BE878" s="163">
        <f>IF(N878="základná",J878,0)</f>
        <v>0</v>
      </c>
      <c r="BF878" s="163">
        <f>IF(N878="znížená",J878,0)</f>
        <v>0</v>
      </c>
      <c r="BG878" s="163">
        <f>IF(N878="zákl. prenesená",J878,0)</f>
        <v>0</v>
      </c>
      <c r="BH878" s="163">
        <f>IF(N878="zníž. prenesená",J878,0)</f>
        <v>0</v>
      </c>
      <c r="BI878" s="163">
        <f>IF(N878="nulová",J878,0)</f>
        <v>0</v>
      </c>
      <c r="BJ878" s="17" t="s">
        <v>85</v>
      </c>
      <c r="BK878" s="164">
        <f>ROUND(I878*H878,3)</f>
        <v>0</v>
      </c>
      <c r="BL878" s="17" t="s">
        <v>91</v>
      </c>
      <c r="BM878" s="162" t="s">
        <v>1561</v>
      </c>
    </row>
    <row r="879" spans="2:65" s="12" customFormat="1" ht="33.75">
      <c r="B879" s="165"/>
      <c r="D879" s="166" t="s">
        <v>165</v>
      </c>
      <c r="E879" s="167" t="s">
        <v>1</v>
      </c>
      <c r="F879" s="168" t="s">
        <v>1562</v>
      </c>
      <c r="H879" s="167" t="s">
        <v>1</v>
      </c>
      <c r="I879" s="169"/>
      <c r="L879" s="165"/>
      <c r="M879" s="170"/>
      <c r="N879" s="171"/>
      <c r="O879" s="171"/>
      <c r="P879" s="171"/>
      <c r="Q879" s="171"/>
      <c r="R879" s="171"/>
      <c r="S879" s="171"/>
      <c r="T879" s="172"/>
      <c r="AT879" s="167" t="s">
        <v>165</v>
      </c>
      <c r="AU879" s="167" t="s">
        <v>85</v>
      </c>
      <c r="AV879" s="12" t="s">
        <v>81</v>
      </c>
      <c r="AW879" s="12" t="s">
        <v>30</v>
      </c>
      <c r="AX879" s="12" t="s">
        <v>76</v>
      </c>
      <c r="AY879" s="167" t="s">
        <v>153</v>
      </c>
    </row>
    <row r="880" spans="2:65" s="12" customFormat="1" ht="33.75">
      <c r="B880" s="165"/>
      <c r="D880" s="166" t="s">
        <v>165</v>
      </c>
      <c r="E880" s="167" t="s">
        <v>1</v>
      </c>
      <c r="F880" s="168" t="s">
        <v>1563</v>
      </c>
      <c r="H880" s="167" t="s">
        <v>1</v>
      </c>
      <c r="I880" s="169"/>
      <c r="L880" s="165"/>
      <c r="M880" s="170"/>
      <c r="N880" s="171"/>
      <c r="O880" s="171"/>
      <c r="P880" s="171"/>
      <c r="Q880" s="171"/>
      <c r="R880" s="171"/>
      <c r="S880" s="171"/>
      <c r="T880" s="172"/>
      <c r="AT880" s="167" t="s">
        <v>165</v>
      </c>
      <c r="AU880" s="167" t="s">
        <v>85</v>
      </c>
      <c r="AV880" s="12" t="s">
        <v>81</v>
      </c>
      <c r="AW880" s="12" t="s">
        <v>30</v>
      </c>
      <c r="AX880" s="12" t="s">
        <v>76</v>
      </c>
      <c r="AY880" s="167" t="s">
        <v>153</v>
      </c>
    </row>
    <row r="881" spans="2:65" s="12" customFormat="1" ht="22.5">
      <c r="B881" s="165"/>
      <c r="D881" s="166" t="s">
        <v>165</v>
      </c>
      <c r="E881" s="167" t="s">
        <v>1</v>
      </c>
      <c r="F881" s="168" t="s">
        <v>1564</v>
      </c>
      <c r="H881" s="167" t="s">
        <v>1</v>
      </c>
      <c r="I881" s="169"/>
      <c r="L881" s="165"/>
      <c r="M881" s="170"/>
      <c r="N881" s="171"/>
      <c r="O881" s="171"/>
      <c r="P881" s="171"/>
      <c r="Q881" s="171"/>
      <c r="R881" s="171"/>
      <c r="S881" s="171"/>
      <c r="T881" s="172"/>
      <c r="AT881" s="167" t="s">
        <v>165</v>
      </c>
      <c r="AU881" s="167" t="s">
        <v>85</v>
      </c>
      <c r="AV881" s="12" t="s">
        <v>81</v>
      </c>
      <c r="AW881" s="12" t="s">
        <v>30</v>
      </c>
      <c r="AX881" s="12" t="s">
        <v>76</v>
      </c>
      <c r="AY881" s="167" t="s">
        <v>153</v>
      </c>
    </row>
    <row r="882" spans="2:65" s="13" customFormat="1" ht="11.25">
      <c r="B882" s="173"/>
      <c r="D882" s="166" t="s">
        <v>165</v>
      </c>
      <c r="E882" s="174" t="s">
        <v>1</v>
      </c>
      <c r="F882" s="175" t="s">
        <v>1565</v>
      </c>
      <c r="H882" s="176">
        <v>0.627</v>
      </c>
      <c r="I882" s="177"/>
      <c r="L882" s="173"/>
      <c r="M882" s="178"/>
      <c r="N882" s="179"/>
      <c r="O882" s="179"/>
      <c r="P882" s="179"/>
      <c r="Q882" s="179"/>
      <c r="R882" s="179"/>
      <c r="S882" s="179"/>
      <c r="T882" s="180"/>
      <c r="AT882" s="174" t="s">
        <v>165</v>
      </c>
      <c r="AU882" s="174" t="s">
        <v>85</v>
      </c>
      <c r="AV882" s="13" t="s">
        <v>85</v>
      </c>
      <c r="AW882" s="13" t="s">
        <v>30</v>
      </c>
      <c r="AX882" s="13" t="s">
        <v>81</v>
      </c>
      <c r="AY882" s="174" t="s">
        <v>153</v>
      </c>
    </row>
    <row r="883" spans="2:65" s="1" customFormat="1" ht="48" customHeight="1">
      <c r="B883" s="151"/>
      <c r="C883" s="152" t="s">
        <v>1566</v>
      </c>
      <c r="D883" s="152" t="s">
        <v>155</v>
      </c>
      <c r="E883" s="153" t="s">
        <v>1567</v>
      </c>
      <c r="F883" s="154" t="s">
        <v>1568</v>
      </c>
      <c r="G883" s="155" t="s">
        <v>158</v>
      </c>
      <c r="H883" s="156">
        <v>95.44</v>
      </c>
      <c r="I883" s="157"/>
      <c r="J883" s="156">
        <f>ROUND(I883*H883,3)</f>
        <v>0</v>
      </c>
      <c r="K883" s="154" t="s">
        <v>1</v>
      </c>
      <c r="L883" s="32"/>
      <c r="M883" s="158" t="s">
        <v>1</v>
      </c>
      <c r="N883" s="159" t="s">
        <v>42</v>
      </c>
      <c r="O883" s="55"/>
      <c r="P883" s="160">
        <f>O883*H883</f>
        <v>0</v>
      </c>
      <c r="Q883" s="160">
        <v>8.5299999999999994E-3</v>
      </c>
      <c r="R883" s="160">
        <f>Q883*H883</f>
        <v>0.81410319999999992</v>
      </c>
      <c r="S883" s="160">
        <v>0</v>
      </c>
      <c r="T883" s="161">
        <f>S883*H883</f>
        <v>0</v>
      </c>
      <c r="AR883" s="162" t="s">
        <v>229</v>
      </c>
      <c r="AT883" s="162" t="s">
        <v>155</v>
      </c>
      <c r="AU883" s="162" t="s">
        <v>85</v>
      </c>
      <c r="AY883" s="17" t="s">
        <v>153</v>
      </c>
      <c r="BE883" s="163">
        <f>IF(N883="základná",J883,0)</f>
        <v>0</v>
      </c>
      <c r="BF883" s="163">
        <f>IF(N883="znížená",J883,0)</f>
        <v>0</v>
      </c>
      <c r="BG883" s="163">
        <f>IF(N883="zákl. prenesená",J883,0)</f>
        <v>0</v>
      </c>
      <c r="BH883" s="163">
        <f>IF(N883="zníž. prenesená",J883,0)</f>
        <v>0</v>
      </c>
      <c r="BI883" s="163">
        <f>IF(N883="nulová",J883,0)</f>
        <v>0</v>
      </c>
      <c r="BJ883" s="17" t="s">
        <v>85</v>
      </c>
      <c r="BK883" s="164">
        <f>ROUND(I883*H883,3)</f>
        <v>0</v>
      </c>
      <c r="BL883" s="17" t="s">
        <v>229</v>
      </c>
      <c r="BM883" s="162" t="s">
        <v>1569</v>
      </c>
    </row>
    <row r="884" spans="2:65" s="13" customFormat="1" ht="22.5">
      <c r="B884" s="173"/>
      <c r="D884" s="166" t="s">
        <v>165</v>
      </c>
      <c r="E884" s="174" t="s">
        <v>1</v>
      </c>
      <c r="F884" s="175" t="s">
        <v>1570</v>
      </c>
      <c r="H884" s="176">
        <v>95.44</v>
      </c>
      <c r="I884" s="177"/>
      <c r="L884" s="173"/>
      <c r="M884" s="178"/>
      <c r="N884" s="179"/>
      <c r="O884" s="179"/>
      <c r="P884" s="179"/>
      <c r="Q884" s="179"/>
      <c r="R884" s="179"/>
      <c r="S884" s="179"/>
      <c r="T884" s="180"/>
      <c r="AT884" s="174" t="s">
        <v>165</v>
      </c>
      <c r="AU884" s="174" t="s">
        <v>85</v>
      </c>
      <c r="AV884" s="13" t="s">
        <v>85</v>
      </c>
      <c r="AW884" s="13" t="s">
        <v>30</v>
      </c>
      <c r="AX884" s="13" t="s">
        <v>81</v>
      </c>
      <c r="AY884" s="174" t="s">
        <v>153</v>
      </c>
    </row>
    <row r="885" spans="2:65" s="1" customFormat="1" ht="48" customHeight="1">
      <c r="B885" s="151"/>
      <c r="C885" s="152" t="s">
        <v>1571</v>
      </c>
      <c r="D885" s="152" t="s">
        <v>155</v>
      </c>
      <c r="E885" s="153" t="s">
        <v>1572</v>
      </c>
      <c r="F885" s="154" t="s">
        <v>1573</v>
      </c>
      <c r="G885" s="155" t="s">
        <v>158</v>
      </c>
      <c r="H885" s="156">
        <v>8.27</v>
      </c>
      <c r="I885" s="157"/>
      <c r="J885" s="156">
        <f>ROUND(I885*H885,3)</f>
        <v>0</v>
      </c>
      <c r="K885" s="154" t="s">
        <v>1</v>
      </c>
      <c r="L885" s="32"/>
      <c r="M885" s="158" t="s">
        <v>1</v>
      </c>
      <c r="N885" s="159" t="s">
        <v>42</v>
      </c>
      <c r="O885" s="55"/>
      <c r="P885" s="160">
        <f>O885*H885</f>
        <v>0</v>
      </c>
      <c r="Q885" s="160">
        <v>8.5299999999999994E-3</v>
      </c>
      <c r="R885" s="160">
        <f>Q885*H885</f>
        <v>7.0543099999999997E-2</v>
      </c>
      <c r="S885" s="160">
        <v>0</v>
      </c>
      <c r="T885" s="161">
        <f>S885*H885</f>
        <v>0</v>
      </c>
      <c r="AR885" s="162" t="s">
        <v>229</v>
      </c>
      <c r="AT885" s="162" t="s">
        <v>155</v>
      </c>
      <c r="AU885" s="162" t="s">
        <v>85</v>
      </c>
      <c r="AY885" s="17" t="s">
        <v>153</v>
      </c>
      <c r="BE885" s="163">
        <f>IF(N885="základná",J885,0)</f>
        <v>0</v>
      </c>
      <c r="BF885" s="163">
        <f>IF(N885="znížená",J885,0)</f>
        <v>0</v>
      </c>
      <c r="BG885" s="163">
        <f>IF(N885="zákl. prenesená",J885,0)</f>
        <v>0</v>
      </c>
      <c r="BH885" s="163">
        <f>IF(N885="zníž. prenesená",J885,0)</f>
        <v>0</v>
      </c>
      <c r="BI885" s="163">
        <f>IF(N885="nulová",J885,0)</f>
        <v>0</v>
      </c>
      <c r="BJ885" s="17" t="s">
        <v>85</v>
      </c>
      <c r="BK885" s="164">
        <f>ROUND(I885*H885,3)</f>
        <v>0</v>
      </c>
      <c r="BL885" s="17" t="s">
        <v>229</v>
      </c>
      <c r="BM885" s="162" t="s">
        <v>1574</v>
      </c>
    </row>
    <row r="886" spans="2:65" s="1" customFormat="1" ht="48" customHeight="1">
      <c r="B886" s="151"/>
      <c r="C886" s="152" t="s">
        <v>1575</v>
      </c>
      <c r="D886" s="152" t="s">
        <v>155</v>
      </c>
      <c r="E886" s="153" t="s">
        <v>1576</v>
      </c>
      <c r="F886" s="154" t="s">
        <v>1577</v>
      </c>
      <c r="G886" s="155" t="s">
        <v>158</v>
      </c>
      <c r="H886" s="156">
        <v>6.57</v>
      </c>
      <c r="I886" s="157"/>
      <c r="J886" s="156">
        <f>ROUND(I886*H886,3)</f>
        <v>0</v>
      </c>
      <c r="K886" s="154" t="s">
        <v>1</v>
      </c>
      <c r="L886" s="32"/>
      <c r="M886" s="158" t="s">
        <v>1</v>
      </c>
      <c r="N886" s="159" t="s">
        <v>42</v>
      </c>
      <c r="O886" s="55"/>
      <c r="P886" s="160">
        <f>O886*H886</f>
        <v>0</v>
      </c>
      <c r="Q886" s="160">
        <v>8.5299999999999994E-3</v>
      </c>
      <c r="R886" s="160">
        <f>Q886*H886</f>
        <v>5.6042099999999997E-2</v>
      </c>
      <c r="S886" s="160">
        <v>0</v>
      </c>
      <c r="T886" s="161">
        <f>S886*H886</f>
        <v>0</v>
      </c>
      <c r="AR886" s="162" t="s">
        <v>229</v>
      </c>
      <c r="AT886" s="162" t="s">
        <v>155</v>
      </c>
      <c r="AU886" s="162" t="s">
        <v>85</v>
      </c>
      <c r="AY886" s="17" t="s">
        <v>153</v>
      </c>
      <c r="BE886" s="163">
        <f>IF(N886="základná",J886,0)</f>
        <v>0</v>
      </c>
      <c r="BF886" s="163">
        <f>IF(N886="znížená",J886,0)</f>
        <v>0</v>
      </c>
      <c r="BG886" s="163">
        <f>IF(N886="zákl. prenesená",J886,0)</f>
        <v>0</v>
      </c>
      <c r="BH886" s="163">
        <f>IF(N886="zníž. prenesená",J886,0)</f>
        <v>0</v>
      </c>
      <c r="BI886" s="163">
        <f>IF(N886="nulová",J886,0)</f>
        <v>0</v>
      </c>
      <c r="BJ886" s="17" t="s">
        <v>85</v>
      </c>
      <c r="BK886" s="164">
        <f>ROUND(I886*H886,3)</f>
        <v>0</v>
      </c>
      <c r="BL886" s="17" t="s">
        <v>229</v>
      </c>
      <c r="BM886" s="162" t="s">
        <v>1578</v>
      </c>
    </row>
    <row r="887" spans="2:65" s="13" customFormat="1" ht="11.25">
      <c r="B887" s="173"/>
      <c r="D887" s="166" t="s">
        <v>165</v>
      </c>
      <c r="E887" s="174" t="s">
        <v>1</v>
      </c>
      <c r="F887" s="175" t="s">
        <v>1579</v>
      </c>
      <c r="H887" s="176">
        <v>6.57</v>
      </c>
      <c r="I887" s="177"/>
      <c r="L887" s="173"/>
      <c r="M887" s="178"/>
      <c r="N887" s="179"/>
      <c r="O887" s="179"/>
      <c r="P887" s="179"/>
      <c r="Q887" s="179"/>
      <c r="R887" s="179"/>
      <c r="S887" s="179"/>
      <c r="T887" s="180"/>
      <c r="AT887" s="174" t="s">
        <v>165</v>
      </c>
      <c r="AU887" s="174" t="s">
        <v>85</v>
      </c>
      <c r="AV887" s="13" t="s">
        <v>85</v>
      </c>
      <c r="AW887" s="13" t="s">
        <v>30</v>
      </c>
      <c r="AX887" s="13" t="s">
        <v>81</v>
      </c>
      <c r="AY887" s="174" t="s">
        <v>153</v>
      </c>
    </row>
    <row r="888" spans="2:65" s="1" customFormat="1" ht="60" customHeight="1">
      <c r="B888" s="151"/>
      <c r="C888" s="152" t="s">
        <v>1580</v>
      </c>
      <c r="D888" s="152" t="s">
        <v>155</v>
      </c>
      <c r="E888" s="153" t="s">
        <v>1581</v>
      </c>
      <c r="F888" s="154" t="s">
        <v>1582</v>
      </c>
      <c r="G888" s="155" t="s">
        <v>158</v>
      </c>
      <c r="H888" s="156">
        <v>47.84</v>
      </c>
      <c r="I888" s="157"/>
      <c r="J888" s="156">
        <f>ROUND(I888*H888,3)</f>
        <v>0</v>
      </c>
      <c r="K888" s="154" t="s">
        <v>1</v>
      </c>
      <c r="L888" s="32"/>
      <c r="M888" s="158" t="s">
        <v>1</v>
      </c>
      <c r="N888" s="159" t="s">
        <v>42</v>
      </c>
      <c r="O888" s="55"/>
      <c r="P888" s="160">
        <f>O888*H888</f>
        <v>0</v>
      </c>
      <c r="Q888" s="160">
        <v>8.5299999999999994E-3</v>
      </c>
      <c r="R888" s="160">
        <f>Q888*H888</f>
        <v>0.40807520000000003</v>
      </c>
      <c r="S888" s="160">
        <v>0</v>
      </c>
      <c r="T888" s="161">
        <f>S888*H888</f>
        <v>0</v>
      </c>
      <c r="AR888" s="162" t="s">
        <v>229</v>
      </c>
      <c r="AT888" s="162" t="s">
        <v>155</v>
      </c>
      <c r="AU888" s="162" t="s">
        <v>85</v>
      </c>
      <c r="AY888" s="17" t="s">
        <v>153</v>
      </c>
      <c r="BE888" s="163">
        <f>IF(N888="základná",J888,0)</f>
        <v>0</v>
      </c>
      <c r="BF888" s="163">
        <f>IF(N888="znížená",J888,0)</f>
        <v>0</v>
      </c>
      <c r="BG888" s="163">
        <f>IF(N888="zákl. prenesená",J888,0)</f>
        <v>0</v>
      </c>
      <c r="BH888" s="163">
        <f>IF(N888="zníž. prenesená",J888,0)</f>
        <v>0</v>
      </c>
      <c r="BI888" s="163">
        <f>IF(N888="nulová",J888,0)</f>
        <v>0</v>
      </c>
      <c r="BJ888" s="17" t="s">
        <v>85</v>
      </c>
      <c r="BK888" s="164">
        <f>ROUND(I888*H888,3)</f>
        <v>0</v>
      </c>
      <c r="BL888" s="17" t="s">
        <v>229</v>
      </c>
      <c r="BM888" s="162" t="s">
        <v>1583</v>
      </c>
    </row>
    <row r="889" spans="2:65" s="13" customFormat="1" ht="11.25">
      <c r="B889" s="173"/>
      <c r="D889" s="166" t="s">
        <v>165</v>
      </c>
      <c r="E889" s="174" t="s">
        <v>1</v>
      </c>
      <c r="F889" s="175" t="s">
        <v>1584</v>
      </c>
      <c r="H889" s="176">
        <v>47.84</v>
      </c>
      <c r="I889" s="177"/>
      <c r="L889" s="173"/>
      <c r="M889" s="178"/>
      <c r="N889" s="179"/>
      <c r="O889" s="179"/>
      <c r="P889" s="179"/>
      <c r="Q889" s="179"/>
      <c r="R889" s="179"/>
      <c r="S889" s="179"/>
      <c r="T889" s="180"/>
      <c r="AT889" s="174" t="s">
        <v>165</v>
      </c>
      <c r="AU889" s="174" t="s">
        <v>85</v>
      </c>
      <c r="AV889" s="13" t="s">
        <v>85</v>
      </c>
      <c r="AW889" s="13" t="s">
        <v>30</v>
      </c>
      <c r="AX889" s="13" t="s">
        <v>81</v>
      </c>
      <c r="AY889" s="174" t="s">
        <v>153</v>
      </c>
    </row>
    <row r="890" spans="2:65" s="1" customFormat="1" ht="24" customHeight="1">
      <c r="B890" s="151"/>
      <c r="C890" s="152" t="s">
        <v>1585</v>
      </c>
      <c r="D890" s="152" t="s">
        <v>155</v>
      </c>
      <c r="E890" s="153" t="s">
        <v>1586</v>
      </c>
      <c r="F890" s="154" t="s">
        <v>1587</v>
      </c>
      <c r="G890" s="155" t="s">
        <v>866</v>
      </c>
      <c r="H890" s="157"/>
      <c r="I890" s="157"/>
      <c r="J890" s="156">
        <f>ROUND(I890*H890,3)</f>
        <v>0</v>
      </c>
      <c r="K890" s="154" t="s">
        <v>614</v>
      </c>
      <c r="L890" s="32"/>
      <c r="M890" s="158" t="s">
        <v>1</v>
      </c>
      <c r="N890" s="159" t="s">
        <v>42</v>
      </c>
      <c r="O890" s="55"/>
      <c r="P890" s="160">
        <f>O890*H890</f>
        <v>0</v>
      </c>
      <c r="Q890" s="160">
        <v>0</v>
      </c>
      <c r="R890" s="160">
        <f>Q890*H890</f>
        <v>0</v>
      </c>
      <c r="S890" s="160">
        <v>0</v>
      </c>
      <c r="T890" s="161">
        <f>S890*H890</f>
        <v>0</v>
      </c>
      <c r="AR890" s="162" t="s">
        <v>229</v>
      </c>
      <c r="AT890" s="162" t="s">
        <v>155</v>
      </c>
      <c r="AU890" s="162" t="s">
        <v>85</v>
      </c>
      <c r="AY890" s="17" t="s">
        <v>153</v>
      </c>
      <c r="BE890" s="163">
        <f>IF(N890="základná",J890,0)</f>
        <v>0</v>
      </c>
      <c r="BF890" s="163">
        <f>IF(N890="znížená",J890,0)</f>
        <v>0</v>
      </c>
      <c r="BG890" s="163">
        <f>IF(N890="zákl. prenesená",J890,0)</f>
        <v>0</v>
      </c>
      <c r="BH890" s="163">
        <f>IF(N890="zníž. prenesená",J890,0)</f>
        <v>0</v>
      </c>
      <c r="BI890" s="163">
        <f>IF(N890="nulová",J890,0)</f>
        <v>0</v>
      </c>
      <c r="BJ890" s="17" t="s">
        <v>85</v>
      </c>
      <c r="BK890" s="164">
        <f>ROUND(I890*H890,3)</f>
        <v>0</v>
      </c>
      <c r="BL890" s="17" t="s">
        <v>229</v>
      </c>
      <c r="BM890" s="162" t="s">
        <v>1588</v>
      </c>
    </row>
    <row r="891" spans="2:65" s="11" customFormat="1" ht="22.9" customHeight="1">
      <c r="B891" s="138"/>
      <c r="D891" s="139" t="s">
        <v>75</v>
      </c>
      <c r="E891" s="149" t="s">
        <v>1589</v>
      </c>
      <c r="F891" s="149" t="s">
        <v>1590</v>
      </c>
      <c r="I891" s="141"/>
      <c r="J891" s="150">
        <f>BK891</f>
        <v>0</v>
      </c>
      <c r="L891" s="138"/>
      <c r="M891" s="143"/>
      <c r="N891" s="144"/>
      <c r="O891" s="144"/>
      <c r="P891" s="145">
        <f>SUM(P892:P898)</f>
        <v>0</v>
      </c>
      <c r="Q891" s="144"/>
      <c r="R891" s="145">
        <f>SUM(R892:R898)</f>
        <v>4.3499999999999997E-2</v>
      </c>
      <c r="S891" s="144"/>
      <c r="T891" s="146">
        <f>SUM(T892:T898)</f>
        <v>0</v>
      </c>
      <c r="AR891" s="139" t="s">
        <v>85</v>
      </c>
      <c r="AT891" s="147" t="s">
        <v>75</v>
      </c>
      <c r="AU891" s="147" t="s">
        <v>81</v>
      </c>
      <c r="AY891" s="139" t="s">
        <v>153</v>
      </c>
      <c r="BK891" s="148">
        <f>SUM(BK892:BK898)</f>
        <v>0</v>
      </c>
    </row>
    <row r="892" spans="2:65" s="1" customFormat="1" ht="36" customHeight="1">
      <c r="B892" s="151"/>
      <c r="C892" s="152" t="s">
        <v>1591</v>
      </c>
      <c r="D892" s="152" t="s">
        <v>155</v>
      </c>
      <c r="E892" s="153" t="s">
        <v>1592</v>
      </c>
      <c r="F892" s="154" t="s">
        <v>1593</v>
      </c>
      <c r="G892" s="155" t="s">
        <v>251</v>
      </c>
      <c r="H892" s="156">
        <v>1</v>
      </c>
      <c r="I892" s="157"/>
      <c r="J892" s="156">
        <f t="shared" ref="J892:J898" si="90">ROUND(I892*H892,3)</f>
        <v>0</v>
      </c>
      <c r="K892" s="154" t="s">
        <v>1</v>
      </c>
      <c r="L892" s="32"/>
      <c r="M892" s="158" t="s">
        <v>1</v>
      </c>
      <c r="N892" s="159" t="s">
        <v>42</v>
      </c>
      <c r="O892" s="55"/>
      <c r="P892" s="160">
        <f t="shared" ref="P892:P898" si="91">O892*H892</f>
        <v>0</v>
      </c>
      <c r="Q892" s="160">
        <v>4.3499999999999997E-3</v>
      </c>
      <c r="R892" s="160">
        <f t="shared" ref="R892:R898" si="92">Q892*H892</f>
        <v>4.3499999999999997E-3</v>
      </c>
      <c r="S892" s="160">
        <v>0</v>
      </c>
      <c r="T892" s="161">
        <f t="shared" ref="T892:T898" si="93">S892*H892</f>
        <v>0</v>
      </c>
      <c r="AR892" s="162" t="s">
        <v>229</v>
      </c>
      <c r="AT892" s="162" t="s">
        <v>155</v>
      </c>
      <c r="AU892" s="162" t="s">
        <v>85</v>
      </c>
      <c r="AY892" s="17" t="s">
        <v>153</v>
      </c>
      <c r="BE892" s="163">
        <f t="shared" ref="BE892:BE898" si="94">IF(N892="základná",J892,0)</f>
        <v>0</v>
      </c>
      <c r="BF892" s="163">
        <f t="shared" ref="BF892:BF898" si="95">IF(N892="znížená",J892,0)</f>
        <v>0</v>
      </c>
      <c r="BG892" s="163">
        <f t="shared" ref="BG892:BG898" si="96">IF(N892="zákl. prenesená",J892,0)</f>
        <v>0</v>
      </c>
      <c r="BH892" s="163">
        <f t="shared" ref="BH892:BH898" si="97">IF(N892="zníž. prenesená",J892,0)</f>
        <v>0</v>
      </c>
      <c r="BI892" s="163">
        <f t="shared" ref="BI892:BI898" si="98">IF(N892="nulová",J892,0)</f>
        <v>0</v>
      </c>
      <c r="BJ892" s="17" t="s">
        <v>85</v>
      </c>
      <c r="BK892" s="164">
        <f t="shared" ref="BK892:BK898" si="99">ROUND(I892*H892,3)</f>
        <v>0</v>
      </c>
      <c r="BL892" s="17" t="s">
        <v>229</v>
      </c>
      <c r="BM892" s="162" t="s">
        <v>1594</v>
      </c>
    </row>
    <row r="893" spans="2:65" s="1" customFormat="1" ht="36" customHeight="1">
      <c r="B893" s="151"/>
      <c r="C893" s="152" t="s">
        <v>1595</v>
      </c>
      <c r="D893" s="152" t="s">
        <v>155</v>
      </c>
      <c r="E893" s="153" t="s">
        <v>1596</v>
      </c>
      <c r="F893" s="154" t="s">
        <v>1597</v>
      </c>
      <c r="G893" s="155" t="s">
        <v>251</v>
      </c>
      <c r="H893" s="156">
        <v>1</v>
      </c>
      <c r="I893" s="157"/>
      <c r="J893" s="156">
        <f t="shared" si="90"/>
        <v>0</v>
      </c>
      <c r="K893" s="154" t="s">
        <v>1</v>
      </c>
      <c r="L893" s="32"/>
      <c r="M893" s="158" t="s">
        <v>1</v>
      </c>
      <c r="N893" s="159" t="s">
        <v>42</v>
      </c>
      <c r="O893" s="55"/>
      <c r="P893" s="160">
        <f t="shared" si="91"/>
        <v>0</v>
      </c>
      <c r="Q893" s="160">
        <v>4.3499999999999997E-3</v>
      </c>
      <c r="R893" s="160">
        <f t="shared" si="92"/>
        <v>4.3499999999999997E-3</v>
      </c>
      <c r="S893" s="160">
        <v>0</v>
      </c>
      <c r="T893" s="161">
        <f t="shared" si="93"/>
        <v>0</v>
      </c>
      <c r="AR893" s="162" t="s">
        <v>229</v>
      </c>
      <c r="AT893" s="162" t="s">
        <v>155</v>
      </c>
      <c r="AU893" s="162" t="s">
        <v>85</v>
      </c>
      <c r="AY893" s="17" t="s">
        <v>153</v>
      </c>
      <c r="BE893" s="163">
        <f t="shared" si="94"/>
        <v>0</v>
      </c>
      <c r="BF893" s="163">
        <f t="shared" si="95"/>
        <v>0</v>
      </c>
      <c r="BG893" s="163">
        <f t="shared" si="96"/>
        <v>0</v>
      </c>
      <c r="BH893" s="163">
        <f t="shared" si="97"/>
        <v>0</v>
      </c>
      <c r="BI893" s="163">
        <f t="shared" si="98"/>
        <v>0</v>
      </c>
      <c r="BJ893" s="17" t="s">
        <v>85</v>
      </c>
      <c r="BK893" s="164">
        <f t="shared" si="99"/>
        <v>0</v>
      </c>
      <c r="BL893" s="17" t="s">
        <v>229</v>
      </c>
      <c r="BM893" s="162" t="s">
        <v>1598</v>
      </c>
    </row>
    <row r="894" spans="2:65" s="1" customFormat="1" ht="36" customHeight="1">
      <c r="B894" s="151"/>
      <c r="C894" s="152" t="s">
        <v>1599</v>
      </c>
      <c r="D894" s="152" t="s">
        <v>155</v>
      </c>
      <c r="E894" s="153" t="s">
        <v>1600</v>
      </c>
      <c r="F894" s="154" t="s">
        <v>1601</v>
      </c>
      <c r="G894" s="155" t="s">
        <v>251</v>
      </c>
      <c r="H894" s="156">
        <v>3</v>
      </c>
      <c r="I894" s="157"/>
      <c r="J894" s="156">
        <f t="shared" si="90"/>
        <v>0</v>
      </c>
      <c r="K894" s="154" t="s">
        <v>1</v>
      </c>
      <c r="L894" s="32"/>
      <c r="M894" s="158" t="s">
        <v>1</v>
      </c>
      <c r="N894" s="159" t="s">
        <v>42</v>
      </c>
      <c r="O894" s="55"/>
      <c r="P894" s="160">
        <f t="shared" si="91"/>
        <v>0</v>
      </c>
      <c r="Q894" s="160">
        <v>4.3499999999999997E-3</v>
      </c>
      <c r="R894" s="160">
        <f t="shared" si="92"/>
        <v>1.3049999999999999E-2</v>
      </c>
      <c r="S894" s="160">
        <v>0</v>
      </c>
      <c r="T894" s="161">
        <f t="shared" si="93"/>
        <v>0</v>
      </c>
      <c r="AR894" s="162" t="s">
        <v>229</v>
      </c>
      <c r="AT894" s="162" t="s">
        <v>155</v>
      </c>
      <c r="AU894" s="162" t="s">
        <v>85</v>
      </c>
      <c r="AY894" s="17" t="s">
        <v>153</v>
      </c>
      <c r="BE894" s="163">
        <f t="shared" si="94"/>
        <v>0</v>
      </c>
      <c r="BF894" s="163">
        <f t="shared" si="95"/>
        <v>0</v>
      </c>
      <c r="BG894" s="163">
        <f t="shared" si="96"/>
        <v>0</v>
      </c>
      <c r="BH894" s="163">
        <f t="shared" si="97"/>
        <v>0</v>
      </c>
      <c r="BI894" s="163">
        <f t="shared" si="98"/>
        <v>0</v>
      </c>
      <c r="BJ894" s="17" t="s">
        <v>85</v>
      </c>
      <c r="BK894" s="164">
        <f t="shared" si="99"/>
        <v>0</v>
      </c>
      <c r="BL894" s="17" t="s">
        <v>229</v>
      </c>
      <c r="BM894" s="162" t="s">
        <v>1602</v>
      </c>
    </row>
    <row r="895" spans="2:65" s="1" customFormat="1" ht="36" customHeight="1">
      <c r="B895" s="151"/>
      <c r="C895" s="152" t="s">
        <v>1603</v>
      </c>
      <c r="D895" s="152" t="s">
        <v>155</v>
      </c>
      <c r="E895" s="153" t="s">
        <v>1604</v>
      </c>
      <c r="F895" s="154" t="s">
        <v>1605</v>
      </c>
      <c r="G895" s="155" t="s">
        <v>251</v>
      </c>
      <c r="H895" s="156">
        <v>2</v>
      </c>
      <c r="I895" s="157"/>
      <c r="J895" s="156">
        <f t="shared" si="90"/>
        <v>0</v>
      </c>
      <c r="K895" s="154" t="s">
        <v>1</v>
      </c>
      <c r="L895" s="32"/>
      <c r="M895" s="158" t="s">
        <v>1</v>
      </c>
      <c r="N895" s="159" t="s">
        <v>42</v>
      </c>
      <c r="O895" s="55"/>
      <c r="P895" s="160">
        <f t="shared" si="91"/>
        <v>0</v>
      </c>
      <c r="Q895" s="160">
        <v>4.3499999999999997E-3</v>
      </c>
      <c r="R895" s="160">
        <f t="shared" si="92"/>
        <v>8.6999999999999994E-3</v>
      </c>
      <c r="S895" s="160">
        <v>0</v>
      </c>
      <c r="T895" s="161">
        <f t="shared" si="93"/>
        <v>0</v>
      </c>
      <c r="AR895" s="162" t="s">
        <v>229</v>
      </c>
      <c r="AT895" s="162" t="s">
        <v>155</v>
      </c>
      <c r="AU895" s="162" t="s">
        <v>85</v>
      </c>
      <c r="AY895" s="17" t="s">
        <v>153</v>
      </c>
      <c r="BE895" s="163">
        <f t="shared" si="94"/>
        <v>0</v>
      </c>
      <c r="BF895" s="163">
        <f t="shared" si="95"/>
        <v>0</v>
      </c>
      <c r="BG895" s="163">
        <f t="shared" si="96"/>
        <v>0</v>
      </c>
      <c r="BH895" s="163">
        <f t="shared" si="97"/>
        <v>0</v>
      </c>
      <c r="BI895" s="163">
        <f t="shared" si="98"/>
        <v>0</v>
      </c>
      <c r="BJ895" s="17" t="s">
        <v>85</v>
      </c>
      <c r="BK895" s="164">
        <f t="shared" si="99"/>
        <v>0</v>
      </c>
      <c r="BL895" s="17" t="s">
        <v>229</v>
      </c>
      <c r="BM895" s="162" t="s">
        <v>1606</v>
      </c>
    </row>
    <row r="896" spans="2:65" s="1" customFormat="1" ht="36" customHeight="1">
      <c r="B896" s="151"/>
      <c r="C896" s="152" t="s">
        <v>1607</v>
      </c>
      <c r="D896" s="152" t="s">
        <v>155</v>
      </c>
      <c r="E896" s="153" t="s">
        <v>1608</v>
      </c>
      <c r="F896" s="154" t="s">
        <v>1609</v>
      </c>
      <c r="G896" s="155" t="s">
        <v>251</v>
      </c>
      <c r="H896" s="156">
        <v>2</v>
      </c>
      <c r="I896" s="157"/>
      <c r="J896" s="156">
        <f t="shared" si="90"/>
        <v>0</v>
      </c>
      <c r="K896" s="154" t="s">
        <v>1</v>
      </c>
      <c r="L896" s="32"/>
      <c r="M896" s="158" t="s">
        <v>1</v>
      </c>
      <c r="N896" s="159" t="s">
        <v>42</v>
      </c>
      <c r="O896" s="55"/>
      <c r="P896" s="160">
        <f t="shared" si="91"/>
        <v>0</v>
      </c>
      <c r="Q896" s="160">
        <v>4.3499999999999997E-3</v>
      </c>
      <c r="R896" s="160">
        <f t="shared" si="92"/>
        <v>8.6999999999999994E-3</v>
      </c>
      <c r="S896" s="160">
        <v>0</v>
      </c>
      <c r="T896" s="161">
        <f t="shared" si="93"/>
        <v>0</v>
      </c>
      <c r="AR896" s="162" t="s">
        <v>229</v>
      </c>
      <c r="AT896" s="162" t="s">
        <v>155</v>
      </c>
      <c r="AU896" s="162" t="s">
        <v>85</v>
      </c>
      <c r="AY896" s="17" t="s">
        <v>153</v>
      </c>
      <c r="BE896" s="163">
        <f t="shared" si="94"/>
        <v>0</v>
      </c>
      <c r="BF896" s="163">
        <f t="shared" si="95"/>
        <v>0</v>
      </c>
      <c r="BG896" s="163">
        <f t="shared" si="96"/>
        <v>0</v>
      </c>
      <c r="BH896" s="163">
        <f t="shared" si="97"/>
        <v>0</v>
      </c>
      <c r="BI896" s="163">
        <f t="shared" si="98"/>
        <v>0</v>
      </c>
      <c r="BJ896" s="17" t="s">
        <v>85</v>
      </c>
      <c r="BK896" s="164">
        <f t="shared" si="99"/>
        <v>0</v>
      </c>
      <c r="BL896" s="17" t="s">
        <v>229</v>
      </c>
      <c r="BM896" s="162" t="s">
        <v>1610</v>
      </c>
    </row>
    <row r="897" spans="2:65" s="1" customFormat="1" ht="36" customHeight="1">
      <c r="B897" s="151"/>
      <c r="C897" s="152" t="s">
        <v>1611</v>
      </c>
      <c r="D897" s="152" t="s">
        <v>155</v>
      </c>
      <c r="E897" s="153" t="s">
        <v>1612</v>
      </c>
      <c r="F897" s="154" t="s">
        <v>1613</v>
      </c>
      <c r="G897" s="155" t="s">
        <v>251</v>
      </c>
      <c r="H897" s="156">
        <v>1</v>
      </c>
      <c r="I897" s="157"/>
      <c r="J897" s="156">
        <f t="shared" si="90"/>
        <v>0</v>
      </c>
      <c r="K897" s="154" t="s">
        <v>1</v>
      </c>
      <c r="L897" s="32"/>
      <c r="M897" s="158" t="s">
        <v>1</v>
      </c>
      <c r="N897" s="159" t="s">
        <v>42</v>
      </c>
      <c r="O897" s="55"/>
      <c r="P897" s="160">
        <f t="shared" si="91"/>
        <v>0</v>
      </c>
      <c r="Q897" s="160">
        <v>4.3499999999999997E-3</v>
      </c>
      <c r="R897" s="160">
        <f t="shared" si="92"/>
        <v>4.3499999999999997E-3</v>
      </c>
      <c r="S897" s="160">
        <v>0</v>
      </c>
      <c r="T897" s="161">
        <f t="shared" si="93"/>
        <v>0</v>
      </c>
      <c r="AR897" s="162" t="s">
        <v>229</v>
      </c>
      <c r="AT897" s="162" t="s">
        <v>155</v>
      </c>
      <c r="AU897" s="162" t="s">
        <v>85</v>
      </c>
      <c r="AY897" s="17" t="s">
        <v>153</v>
      </c>
      <c r="BE897" s="163">
        <f t="shared" si="94"/>
        <v>0</v>
      </c>
      <c r="BF897" s="163">
        <f t="shared" si="95"/>
        <v>0</v>
      </c>
      <c r="BG897" s="163">
        <f t="shared" si="96"/>
        <v>0</v>
      </c>
      <c r="BH897" s="163">
        <f t="shared" si="97"/>
        <v>0</v>
      </c>
      <c r="BI897" s="163">
        <f t="shared" si="98"/>
        <v>0</v>
      </c>
      <c r="BJ897" s="17" t="s">
        <v>85</v>
      </c>
      <c r="BK897" s="164">
        <f t="shared" si="99"/>
        <v>0</v>
      </c>
      <c r="BL897" s="17" t="s">
        <v>229</v>
      </c>
      <c r="BM897" s="162" t="s">
        <v>1614</v>
      </c>
    </row>
    <row r="898" spans="2:65" s="1" customFormat="1" ht="24" customHeight="1">
      <c r="B898" s="151"/>
      <c r="C898" s="152" t="s">
        <v>1615</v>
      </c>
      <c r="D898" s="152" t="s">
        <v>155</v>
      </c>
      <c r="E898" s="153" t="s">
        <v>1616</v>
      </c>
      <c r="F898" s="154" t="s">
        <v>1617</v>
      </c>
      <c r="G898" s="155" t="s">
        <v>866</v>
      </c>
      <c r="H898" s="157"/>
      <c r="I898" s="157"/>
      <c r="J898" s="156">
        <f t="shared" si="90"/>
        <v>0</v>
      </c>
      <c r="K898" s="154" t="s">
        <v>163</v>
      </c>
      <c r="L898" s="32"/>
      <c r="M898" s="158" t="s">
        <v>1</v>
      </c>
      <c r="N898" s="159" t="s">
        <v>42</v>
      </c>
      <c r="O898" s="55"/>
      <c r="P898" s="160">
        <f t="shared" si="91"/>
        <v>0</v>
      </c>
      <c r="Q898" s="160">
        <v>0</v>
      </c>
      <c r="R898" s="160">
        <f t="shared" si="92"/>
        <v>0</v>
      </c>
      <c r="S898" s="160">
        <v>0</v>
      </c>
      <c r="T898" s="161">
        <f t="shared" si="93"/>
        <v>0</v>
      </c>
      <c r="AR898" s="162" t="s">
        <v>229</v>
      </c>
      <c r="AT898" s="162" t="s">
        <v>155</v>
      </c>
      <c r="AU898" s="162" t="s">
        <v>85</v>
      </c>
      <c r="AY898" s="17" t="s">
        <v>153</v>
      </c>
      <c r="BE898" s="163">
        <f t="shared" si="94"/>
        <v>0</v>
      </c>
      <c r="BF898" s="163">
        <f t="shared" si="95"/>
        <v>0</v>
      </c>
      <c r="BG898" s="163">
        <f t="shared" si="96"/>
        <v>0</v>
      </c>
      <c r="BH898" s="163">
        <f t="shared" si="97"/>
        <v>0</v>
      </c>
      <c r="BI898" s="163">
        <f t="shared" si="98"/>
        <v>0</v>
      </c>
      <c r="BJ898" s="17" t="s">
        <v>85</v>
      </c>
      <c r="BK898" s="164">
        <f t="shared" si="99"/>
        <v>0</v>
      </c>
      <c r="BL898" s="17" t="s">
        <v>229</v>
      </c>
      <c r="BM898" s="162" t="s">
        <v>1618</v>
      </c>
    </row>
    <row r="899" spans="2:65" s="11" customFormat="1" ht="22.9" customHeight="1">
      <c r="B899" s="138"/>
      <c r="D899" s="139" t="s">
        <v>75</v>
      </c>
      <c r="E899" s="149" t="s">
        <v>1619</v>
      </c>
      <c r="F899" s="149" t="s">
        <v>1620</v>
      </c>
      <c r="I899" s="141"/>
      <c r="J899" s="150">
        <f>BK899</f>
        <v>0</v>
      </c>
      <c r="L899" s="138"/>
      <c r="M899" s="143"/>
      <c r="N899" s="144"/>
      <c r="O899" s="144"/>
      <c r="P899" s="145">
        <f>SUM(P900:P945)</f>
        <v>0</v>
      </c>
      <c r="Q899" s="144"/>
      <c r="R899" s="145">
        <f>SUM(R900:R945)</f>
        <v>0</v>
      </c>
      <c r="S899" s="144"/>
      <c r="T899" s="146">
        <f>SUM(T900:T945)</f>
        <v>0</v>
      </c>
      <c r="AR899" s="139" t="s">
        <v>85</v>
      </c>
      <c r="AT899" s="147" t="s">
        <v>75</v>
      </c>
      <c r="AU899" s="147" t="s">
        <v>81</v>
      </c>
      <c r="AY899" s="139" t="s">
        <v>153</v>
      </c>
      <c r="BK899" s="148">
        <f>SUM(BK900:BK945)</f>
        <v>0</v>
      </c>
    </row>
    <row r="900" spans="2:65" s="1" customFormat="1" ht="60" customHeight="1">
      <c r="B900" s="151"/>
      <c r="C900" s="152" t="s">
        <v>1621</v>
      </c>
      <c r="D900" s="152" t="s">
        <v>155</v>
      </c>
      <c r="E900" s="153" t="s">
        <v>1622</v>
      </c>
      <c r="F900" s="154" t="s">
        <v>1623</v>
      </c>
      <c r="G900" s="155" t="s">
        <v>251</v>
      </c>
      <c r="H900" s="156">
        <v>1</v>
      </c>
      <c r="I900" s="157"/>
      <c r="J900" s="156">
        <f>ROUND(I900*H900,3)</f>
        <v>0</v>
      </c>
      <c r="K900" s="154" t="s">
        <v>1</v>
      </c>
      <c r="L900" s="32"/>
      <c r="M900" s="158" t="s">
        <v>1</v>
      </c>
      <c r="N900" s="159" t="s">
        <v>42</v>
      </c>
      <c r="O900" s="55"/>
      <c r="P900" s="160">
        <f>O900*H900</f>
        <v>0</v>
      </c>
      <c r="Q900" s="160">
        <v>0</v>
      </c>
      <c r="R900" s="160">
        <f>Q900*H900</f>
        <v>0</v>
      </c>
      <c r="S900" s="160">
        <v>0</v>
      </c>
      <c r="T900" s="161">
        <f>S900*H900</f>
        <v>0</v>
      </c>
      <c r="AR900" s="162" t="s">
        <v>91</v>
      </c>
      <c r="AT900" s="162" t="s">
        <v>155</v>
      </c>
      <c r="AU900" s="162" t="s">
        <v>85</v>
      </c>
      <c r="AY900" s="17" t="s">
        <v>153</v>
      </c>
      <c r="BE900" s="163">
        <f>IF(N900="základná",J900,0)</f>
        <v>0</v>
      </c>
      <c r="BF900" s="163">
        <f>IF(N900="znížená",J900,0)</f>
        <v>0</v>
      </c>
      <c r="BG900" s="163">
        <f>IF(N900="zákl. prenesená",J900,0)</f>
        <v>0</v>
      </c>
      <c r="BH900" s="163">
        <f>IF(N900="zníž. prenesená",J900,0)</f>
        <v>0</v>
      </c>
      <c r="BI900" s="163">
        <f>IF(N900="nulová",J900,0)</f>
        <v>0</v>
      </c>
      <c r="BJ900" s="17" t="s">
        <v>85</v>
      </c>
      <c r="BK900" s="164">
        <f>ROUND(I900*H900,3)</f>
        <v>0</v>
      </c>
      <c r="BL900" s="17" t="s">
        <v>91</v>
      </c>
      <c r="BM900" s="162" t="s">
        <v>1624</v>
      </c>
    </row>
    <row r="901" spans="2:65" s="12" customFormat="1" ht="22.5">
      <c r="B901" s="165"/>
      <c r="D901" s="166" t="s">
        <v>165</v>
      </c>
      <c r="E901" s="167" t="s">
        <v>1</v>
      </c>
      <c r="F901" s="168" t="s">
        <v>1625</v>
      </c>
      <c r="H901" s="167" t="s">
        <v>1</v>
      </c>
      <c r="I901" s="169"/>
      <c r="L901" s="165"/>
      <c r="M901" s="170"/>
      <c r="N901" s="171"/>
      <c r="O901" s="171"/>
      <c r="P901" s="171"/>
      <c r="Q901" s="171"/>
      <c r="R901" s="171"/>
      <c r="S901" s="171"/>
      <c r="T901" s="172"/>
      <c r="AT901" s="167" t="s">
        <v>165</v>
      </c>
      <c r="AU901" s="167" t="s">
        <v>85</v>
      </c>
      <c r="AV901" s="12" t="s">
        <v>81</v>
      </c>
      <c r="AW901" s="12" t="s">
        <v>30</v>
      </c>
      <c r="AX901" s="12" t="s">
        <v>76</v>
      </c>
      <c r="AY901" s="167" t="s">
        <v>153</v>
      </c>
    </row>
    <row r="902" spans="2:65" s="12" customFormat="1" ht="11.25">
      <c r="B902" s="165"/>
      <c r="D902" s="166" t="s">
        <v>165</v>
      </c>
      <c r="E902" s="167" t="s">
        <v>1</v>
      </c>
      <c r="F902" s="168" t="s">
        <v>1626</v>
      </c>
      <c r="H902" s="167" t="s">
        <v>1</v>
      </c>
      <c r="I902" s="169"/>
      <c r="L902" s="165"/>
      <c r="M902" s="170"/>
      <c r="N902" s="171"/>
      <c r="O902" s="171"/>
      <c r="P902" s="171"/>
      <c r="Q902" s="171"/>
      <c r="R902" s="171"/>
      <c r="S902" s="171"/>
      <c r="T902" s="172"/>
      <c r="AT902" s="167" t="s">
        <v>165</v>
      </c>
      <c r="AU902" s="167" t="s">
        <v>85</v>
      </c>
      <c r="AV902" s="12" t="s">
        <v>81</v>
      </c>
      <c r="AW902" s="12" t="s">
        <v>30</v>
      </c>
      <c r="AX902" s="12" t="s">
        <v>76</v>
      </c>
      <c r="AY902" s="167" t="s">
        <v>153</v>
      </c>
    </row>
    <row r="903" spans="2:65" s="12" customFormat="1" ht="22.5">
      <c r="B903" s="165"/>
      <c r="D903" s="166" t="s">
        <v>165</v>
      </c>
      <c r="E903" s="167" t="s">
        <v>1</v>
      </c>
      <c r="F903" s="168" t="s">
        <v>1627</v>
      </c>
      <c r="H903" s="167" t="s">
        <v>1</v>
      </c>
      <c r="I903" s="169"/>
      <c r="L903" s="165"/>
      <c r="M903" s="170"/>
      <c r="N903" s="171"/>
      <c r="O903" s="171"/>
      <c r="P903" s="171"/>
      <c r="Q903" s="171"/>
      <c r="R903" s="171"/>
      <c r="S903" s="171"/>
      <c r="T903" s="172"/>
      <c r="AT903" s="167" t="s">
        <v>165</v>
      </c>
      <c r="AU903" s="167" t="s">
        <v>85</v>
      </c>
      <c r="AV903" s="12" t="s">
        <v>81</v>
      </c>
      <c r="AW903" s="12" t="s">
        <v>30</v>
      </c>
      <c r="AX903" s="12" t="s">
        <v>76</v>
      </c>
      <c r="AY903" s="167" t="s">
        <v>153</v>
      </c>
    </row>
    <row r="904" spans="2:65" s="12" customFormat="1" ht="22.5">
      <c r="B904" s="165"/>
      <c r="D904" s="166" t="s">
        <v>165</v>
      </c>
      <c r="E904" s="167" t="s">
        <v>1</v>
      </c>
      <c r="F904" s="168" t="s">
        <v>1628</v>
      </c>
      <c r="H904" s="167" t="s">
        <v>1</v>
      </c>
      <c r="I904" s="169"/>
      <c r="L904" s="165"/>
      <c r="M904" s="170"/>
      <c r="N904" s="171"/>
      <c r="O904" s="171"/>
      <c r="P904" s="171"/>
      <c r="Q904" s="171"/>
      <c r="R904" s="171"/>
      <c r="S904" s="171"/>
      <c r="T904" s="172"/>
      <c r="AT904" s="167" t="s">
        <v>165</v>
      </c>
      <c r="AU904" s="167" t="s">
        <v>85</v>
      </c>
      <c r="AV904" s="12" t="s">
        <v>81</v>
      </c>
      <c r="AW904" s="12" t="s">
        <v>30</v>
      </c>
      <c r="AX904" s="12" t="s">
        <v>76</v>
      </c>
      <c r="AY904" s="167" t="s">
        <v>153</v>
      </c>
    </row>
    <row r="905" spans="2:65" s="12" customFormat="1" ht="22.5">
      <c r="B905" s="165"/>
      <c r="D905" s="166" t="s">
        <v>165</v>
      </c>
      <c r="E905" s="167" t="s">
        <v>1</v>
      </c>
      <c r="F905" s="168" t="s">
        <v>1629</v>
      </c>
      <c r="H905" s="167" t="s">
        <v>1</v>
      </c>
      <c r="I905" s="169"/>
      <c r="L905" s="165"/>
      <c r="M905" s="170"/>
      <c r="N905" s="171"/>
      <c r="O905" s="171"/>
      <c r="P905" s="171"/>
      <c r="Q905" s="171"/>
      <c r="R905" s="171"/>
      <c r="S905" s="171"/>
      <c r="T905" s="172"/>
      <c r="AT905" s="167" t="s">
        <v>165</v>
      </c>
      <c r="AU905" s="167" t="s">
        <v>85</v>
      </c>
      <c r="AV905" s="12" t="s">
        <v>81</v>
      </c>
      <c r="AW905" s="12" t="s">
        <v>30</v>
      </c>
      <c r="AX905" s="12" t="s">
        <v>76</v>
      </c>
      <c r="AY905" s="167" t="s">
        <v>153</v>
      </c>
    </row>
    <row r="906" spans="2:65" s="12" customFormat="1" ht="22.5">
      <c r="B906" s="165"/>
      <c r="D906" s="166" t="s">
        <v>165</v>
      </c>
      <c r="E906" s="167" t="s">
        <v>1</v>
      </c>
      <c r="F906" s="168" t="s">
        <v>1630</v>
      </c>
      <c r="H906" s="167" t="s">
        <v>1</v>
      </c>
      <c r="I906" s="169"/>
      <c r="L906" s="165"/>
      <c r="M906" s="170"/>
      <c r="N906" s="171"/>
      <c r="O906" s="171"/>
      <c r="P906" s="171"/>
      <c r="Q906" s="171"/>
      <c r="R906" s="171"/>
      <c r="S906" s="171"/>
      <c r="T906" s="172"/>
      <c r="AT906" s="167" t="s">
        <v>165</v>
      </c>
      <c r="AU906" s="167" t="s">
        <v>85</v>
      </c>
      <c r="AV906" s="12" t="s">
        <v>81</v>
      </c>
      <c r="AW906" s="12" t="s">
        <v>30</v>
      </c>
      <c r="AX906" s="12" t="s">
        <v>76</v>
      </c>
      <c r="AY906" s="167" t="s">
        <v>153</v>
      </c>
    </row>
    <row r="907" spans="2:65" s="12" customFormat="1" ht="22.5">
      <c r="B907" s="165"/>
      <c r="D907" s="166" t="s">
        <v>165</v>
      </c>
      <c r="E907" s="167" t="s">
        <v>1</v>
      </c>
      <c r="F907" s="168" t="s">
        <v>1631</v>
      </c>
      <c r="H907" s="167" t="s">
        <v>1</v>
      </c>
      <c r="I907" s="169"/>
      <c r="L907" s="165"/>
      <c r="M907" s="170"/>
      <c r="N907" s="171"/>
      <c r="O907" s="171"/>
      <c r="P907" s="171"/>
      <c r="Q907" s="171"/>
      <c r="R907" s="171"/>
      <c r="S907" s="171"/>
      <c r="T907" s="172"/>
      <c r="AT907" s="167" t="s">
        <v>165</v>
      </c>
      <c r="AU907" s="167" t="s">
        <v>85</v>
      </c>
      <c r="AV907" s="12" t="s">
        <v>81</v>
      </c>
      <c r="AW907" s="12" t="s">
        <v>30</v>
      </c>
      <c r="AX907" s="12" t="s">
        <v>76</v>
      </c>
      <c r="AY907" s="167" t="s">
        <v>153</v>
      </c>
    </row>
    <row r="908" spans="2:65" s="12" customFormat="1" ht="22.5">
      <c r="B908" s="165"/>
      <c r="D908" s="166" t="s">
        <v>165</v>
      </c>
      <c r="E908" s="167" t="s">
        <v>1</v>
      </c>
      <c r="F908" s="168" t="s">
        <v>1632</v>
      </c>
      <c r="H908" s="167" t="s">
        <v>1</v>
      </c>
      <c r="I908" s="169"/>
      <c r="L908" s="165"/>
      <c r="M908" s="170"/>
      <c r="N908" s="171"/>
      <c r="O908" s="171"/>
      <c r="P908" s="171"/>
      <c r="Q908" s="171"/>
      <c r="R908" s="171"/>
      <c r="S908" s="171"/>
      <c r="T908" s="172"/>
      <c r="AT908" s="167" t="s">
        <v>165</v>
      </c>
      <c r="AU908" s="167" t="s">
        <v>85</v>
      </c>
      <c r="AV908" s="12" t="s">
        <v>81</v>
      </c>
      <c r="AW908" s="12" t="s">
        <v>30</v>
      </c>
      <c r="AX908" s="12" t="s">
        <v>76</v>
      </c>
      <c r="AY908" s="167" t="s">
        <v>153</v>
      </c>
    </row>
    <row r="909" spans="2:65" s="12" customFormat="1" ht="22.5">
      <c r="B909" s="165"/>
      <c r="D909" s="166" t="s">
        <v>165</v>
      </c>
      <c r="E909" s="167" t="s">
        <v>1</v>
      </c>
      <c r="F909" s="168" t="s">
        <v>1633</v>
      </c>
      <c r="H909" s="167" t="s">
        <v>1</v>
      </c>
      <c r="I909" s="169"/>
      <c r="L909" s="165"/>
      <c r="M909" s="170"/>
      <c r="N909" s="171"/>
      <c r="O909" s="171"/>
      <c r="P909" s="171"/>
      <c r="Q909" s="171"/>
      <c r="R909" s="171"/>
      <c r="S909" s="171"/>
      <c r="T909" s="172"/>
      <c r="AT909" s="167" t="s">
        <v>165</v>
      </c>
      <c r="AU909" s="167" t="s">
        <v>85</v>
      </c>
      <c r="AV909" s="12" t="s">
        <v>81</v>
      </c>
      <c r="AW909" s="12" t="s">
        <v>30</v>
      </c>
      <c r="AX909" s="12" t="s">
        <v>76</v>
      </c>
      <c r="AY909" s="167" t="s">
        <v>153</v>
      </c>
    </row>
    <row r="910" spans="2:65" s="12" customFormat="1" ht="11.25">
      <c r="B910" s="165"/>
      <c r="D910" s="166" t="s">
        <v>165</v>
      </c>
      <c r="E910" s="167" t="s">
        <v>1</v>
      </c>
      <c r="F910" s="168" t="s">
        <v>1634</v>
      </c>
      <c r="H910" s="167" t="s">
        <v>1</v>
      </c>
      <c r="I910" s="169"/>
      <c r="L910" s="165"/>
      <c r="M910" s="170"/>
      <c r="N910" s="171"/>
      <c r="O910" s="171"/>
      <c r="P910" s="171"/>
      <c r="Q910" s="171"/>
      <c r="R910" s="171"/>
      <c r="S910" s="171"/>
      <c r="T910" s="172"/>
      <c r="AT910" s="167" t="s">
        <v>165</v>
      </c>
      <c r="AU910" s="167" t="s">
        <v>85</v>
      </c>
      <c r="AV910" s="12" t="s">
        <v>81</v>
      </c>
      <c r="AW910" s="12" t="s">
        <v>30</v>
      </c>
      <c r="AX910" s="12" t="s">
        <v>76</v>
      </c>
      <c r="AY910" s="167" t="s">
        <v>153</v>
      </c>
    </row>
    <row r="911" spans="2:65" s="12" customFormat="1" ht="22.5">
      <c r="B911" s="165"/>
      <c r="D911" s="166" t="s">
        <v>165</v>
      </c>
      <c r="E911" s="167" t="s">
        <v>1</v>
      </c>
      <c r="F911" s="168" t="s">
        <v>1635</v>
      </c>
      <c r="H911" s="167" t="s">
        <v>1</v>
      </c>
      <c r="I911" s="169"/>
      <c r="L911" s="165"/>
      <c r="M911" s="170"/>
      <c r="N911" s="171"/>
      <c r="O911" s="171"/>
      <c r="P911" s="171"/>
      <c r="Q911" s="171"/>
      <c r="R911" s="171"/>
      <c r="S911" s="171"/>
      <c r="T911" s="172"/>
      <c r="AT911" s="167" t="s">
        <v>165</v>
      </c>
      <c r="AU911" s="167" t="s">
        <v>85</v>
      </c>
      <c r="AV911" s="12" t="s">
        <v>81</v>
      </c>
      <c r="AW911" s="12" t="s">
        <v>30</v>
      </c>
      <c r="AX911" s="12" t="s">
        <v>76</v>
      </c>
      <c r="AY911" s="167" t="s">
        <v>153</v>
      </c>
    </row>
    <row r="912" spans="2:65" s="12" customFormat="1" ht="11.25">
      <c r="B912" s="165"/>
      <c r="D912" s="166" t="s">
        <v>165</v>
      </c>
      <c r="E912" s="167" t="s">
        <v>1</v>
      </c>
      <c r="F912" s="168" t="s">
        <v>1636</v>
      </c>
      <c r="H912" s="167" t="s">
        <v>1</v>
      </c>
      <c r="I912" s="169"/>
      <c r="L912" s="165"/>
      <c r="M912" s="170"/>
      <c r="N912" s="171"/>
      <c r="O912" s="171"/>
      <c r="P912" s="171"/>
      <c r="Q912" s="171"/>
      <c r="R912" s="171"/>
      <c r="S912" s="171"/>
      <c r="T912" s="172"/>
      <c r="AT912" s="167" t="s">
        <v>165</v>
      </c>
      <c r="AU912" s="167" t="s">
        <v>85</v>
      </c>
      <c r="AV912" s="12" t="s">
        <v>81</v>
      </c>
      <c r="AW912" s="12" t="s">
        <v>30</v>
      </c>
      <c r="AX912" s="12" t="s">
        <v>76</v>
      </c>
      <c r="AY912" s="167" t="s">
        <v>153</v>
      </c>
    </row>
    <row r="913" spans="2:65" s="12" customFormat="1" ht="22.5">
      <c r="B913" s="165"/>
      <c r="D913" s="166" t="s">
        <v>165</v>
      </c>
      <c r="E913" s="167" t="s">
        <v>1</v>
      </c>
      <c r="F913" s="168" t="s">
        <v>1637</v>
      </c>
      <c r="H913" s="167" t="s">
        <v>1</v>
      </c>
      <c r="I913" s="169"/>
      <c r="L913" s="165"/>
      <c r="M913" s="170"/>
      <c r="N913" s="171"/>
      <c r="O913" s="171"/>
      <c r="P913" s="171"/>
      <c r="Q913" s="171"/>
      <c r="R913" s="171"/>
      <c r="S913" s="171"/>
      <c r="T913" s="172"/>
      <c r="AT913" s="167" t="s">
        <v>165</v>
      </c>
      <c r="AU913" s="167" t="s">
        <v>85</v>
      </c>
      <c r="AV913" s="12" t="s">
        <v>81</v>
      </c>
      <c r="AW913" s="12" t="s">
        <v>30</v>
      </c>
      <c r="AX913" s="12" t="s">
        <v>76</v>
      </c>
      <c r="AY913" s="167" t="s">
        <v>153</v>
      </c>
    </row>
    <row r="914" spans="2:65" s="12" customFormat="1" ht="22.5">
      <c r="B914" s="165"/>
      <c r="D914" s="166" t="s">
        <v>165</v>
      </c>
      <c r="E914" s="167" t="s">
        <v>1</v>
      </c>
      <c r="F914" s="168" t="s">
        <v>1638</v>
      </c>
      <c r="H914" s="167" t="s">
        <v>1</v>
      </c>
      <c r="I914" s="169"/>
      <c r="L914" s="165"/>
      <c r="M914" s="170"/>
      <c r="N914" s="171"/>
      <c r="O914" s="171"/>
      <c r="P914" s="171"/>
      <c r="Q914" s="171"/>
      <c r="R914" s="171"/>
      <c r="S914" s="171"/>
      <c r="T914" s="172"/>
      <c r="AT914" s="167" t="s">
        <v>165</v>
      </c>
      <c r="AU914" s="167" t="s">
        <v>85</v>
      </c>
      <c r="AV914" s="12" t="s">
        <v>81</v>
      </c>
      <c r="AW914" s="12" t="s">
        <v>30</v>
      </c>
      <c r="AX914" s="12" t="s">
        <v>76</v>
      </c>
      <c r="AY914" s="167" t="s">
        <v>153</v>
      </c>
    </row>
    <row r="915" spans="2:65" s="12" customFormat="1" ht="22.5">
      <c r="B915" s="165"/>
      <c r="D915" s="166" t="s">
        <v>165</v>
      </c>
      <c r="E915" s="167" t="s">
        <v>1</v>
      </c>
      <c r="F915" s="168" t="s">
        <v>1639</v>
      </c>
      <c r="H915" s="167" t="s">
        <v>1</v>
      </c>
      <c r="I915" s="169"/>
      <c r="L915" s="165"/>
      <c r="M915" s="170"/>
      <c r="N915" s="171"/>
      <c r="O915" s="171"/>
      <c r="P915" s="171"/>
      <c r="Q915" s="171"/>
      <c r="R915" s="171"/>
      <c r="S915" s="171"/>
      <c r="T915" s="172"/>
      <c r="AT915" s="167" t="s">
        <v>165</v>
      </c>
      <c r="AU915" s="167" t="s">
        <v>85</v>
      </c>
      <c r="AV915" s="12" t="s">
        <v>81</v>
      </c>
      <c r="AW915" s="12" t="s">
        <v>30</v>
      </c>
      <c r="AX915" s="12" t="s">
        <v>76</v>
      </c>
      <c r="AY915" s="167" t="s">
        <v>153</v>
      </c>
    </row>
    <row r="916" spans="2:65" s="12" customFormat="1" ht="22.5">
      <c r="B916" s="165"/>
      <c r="D916" s="166" t="s">
        <v>165</v>
      </c>
      <c r="E916" s="167" t="s">
        <v>1</v>
      </c>
      <c r="F916" s="168" t="s">
        <v>1640</v>
      </c>
      <c r="H916" s="167" t="s">
        <v>1</v>
      </c>
      <c r="I916" s="169"/>
      <c r="L916" s="165"/>
      <c r="M916" s="170"/>
      <c r="N916" s="171"/>
      <c r="O916" s="171"/>
      <c r="P916" s="171"/>
      <c r="Q916" s="171"/>
      <c r="R916" s="171"/>
      <c r="S916" s="171"/>
      <c r="T916" s="172"/>
      <c r="AT916" s="167" t="s">
        <v>165</v>
      </c>
      <c r="AU916" s="167" t="s">
        <v>85</v>
      </c>
      <c r="AV916" s="12" t="s">
        <v>81</v>
      </c>
      <c r="AW916" s="12" t="s">
        <v>30</v>
      </c>
      <c r="AX916" s="12" t="s">
        <v>76</v>
      </c>
      <c r="AY916" s="167" t="s">
        <v>153</v>
      </c>
    </row>
    <row r="917" spans="2:65" s="12" customFormat="1" ht="11.25">
      <c r="B917" s="165"/>
      <c r="D917" s="166" t="s">
        <v>165</v>
      </c>
      <c r="E917" s="167" t="s">
        <v>1</v>
      </c>
      <c r="F917" s="168" t="s">
        <v>1641</v>
      </c>
      <c r="H917" s="167" t="s">
        <v>1</v>
      </c>
      <c r="I917" s="169"/>
      <c r="L917" s="165"/>
      <c r="M917" s="170"/>
      <c r="N917" s="171"/>
      <c r="O917" s="171"/>
      <c r="P917" s="171"/>
      <c r="Q917" s="171"/>
      <c r="R917" s="171"/>
      <c r="S917" s="171"/>
      <c r="T917" s="172"/>
      <c r="AT917" s="167" t="s">
        <v>165</v>
      </c>
      <c r="AU917" s="167" t="s">
        <v>85</v>
      </c>
      <c r="AV917" s="12" t="s">
        <v>81</v>
      </c>
      <c r="AW917" s="12" t="s">
        <v>30</v>
      </c>
      <c r="AX917" s="12" t="s">
        <v>76</v>
      </c>
      <c r="AY917" s="167" t="s">
        <v>153</v>
      </c>
    </row>
    <row r="918" spans="2:65" s="12" customFormat="1" ht="22.5">
      <c r="B918" s="165"/>
      <c r="D918" s="166" t="s">
        <v>165</v>
      </c>
      <c r="E918" s="167" t="s">
        <v>1</v>
      </c>
      <c r="F918" s="168" t="s">
        <v>1642</v>
      </c>
      <c r="H918" s="167" t="s">
        <v>1</v>
      </c>
      <c r="I918" s="169"/>
      <c r="L918" s="165"/>
      <c r="M918" s="170"/>
      <c r="N918" s="171"/>
      <c r="O918" s="171"/>
      <c r="P918" s="171"/>
      <c r="Q918" s="171"/>
      <c r="R918" s="171"/>
      <c r="S918" s="171"/>
      <c r="T918" s="172"/>
      <c r="AT918" s="167" t="s">
        <v>165</v>
      </c>
      <c r="AU918" s="167" t="s">
        <v>85</v>
      </c>
      <c r="AV918" s="12" t="s">
        <v>81</v>
      </c>
      <c r="AW918" s="12" t="s">
        <v>30</v>
      </c>
      <c r="AX918" s="12" t="s">
        <v>76</v>
      </c>
      <c r="AY918" s="167" t="s">
        <v>153</v>
      </c>
    </row>
    <row r="919" spans="2:65" s="12" customFormat="1" ht="11.25">
      <c r="B919" s="165"/>
      <c r="D919" s="166" t="s">
        <v>165</v>
      </c>
      <c r="E919" s="167" t="s">
        <v>1</v>
      </c>
      <c r="F919" s="168" t="s">
        <v>1643</v>
      </c>
      <c r="H919" s="167" t="s">
        <v>1</v>
      </c>
      <c r="I919" s="169"/>
      <c r="L919" s="165"/>
      <c r="M919" s="170"/>
      <c r="N919" s="171"/>
      <c r="O919" s="171"/>
      <c r="P919" s="171"/>
      <c r="Q919" s="171"/>
      <c r="R919" s="171"/>
      <c r="S919" s="171"/>
      <c r="T919" s="172"/>
      <c r="AT919" s="167" t="s">
        <v>165</v>
      </c>
      <c r="AU919" s="167" t="s">
        <v>85</v>
      </c>
      <c r="AV919" s="12" t="s">
        <v>81</v>
      </c>
      <c r="AW919" s="12" t="s">
        <v>30</v>
      </c>
      <c r="AX919" s="12" t="s">
        <v>76</v>
      </c>
      <c r="AY919" s="167" t="s">
        <v>153</v>
      </c>
    </row>
    <row r="920" spans="2:65" s="12" customFormat="1" ht="22.5">
      <c r="B920" s="165"/>
      <c r="D920" s="166" t="s">
        <v>165</v>
      </c>
      <c r="E920" s="167" t="s">
        <v>1</v>
      </c>
      <c r="F920" s="168" t="s">
        <v>1644</v>
      </c>
      <c r="H920" s="167" t="s">
        <v>1</v>
      </c>
      <c r="I920" s="169"/>
      <c r="L920" s="165"/>
      <c r="M920" s="170"/>
      <c r="N920" s="171"/>
      <c r="O920" s="171"/>
      <c r="P920" s="171"/>
      <c r="Q920" s="171"/>
      <c r="R920" s="171"/>
      <c r="S920" s="171"/>
      <c r="T920" s="172"/>
      <c r="AT920" s="167" t="s">
        <v>165</v>
      </c>
      <c r="AU920" s="167" t="s">
        <v>85</v>
      </c>
      <c r="AV920" s="12" t="s">
        <v>81</v>
      </c>
      <c r="AW920" s="12" t="s">
        <v>30</v>
      </c>
      <c r="AX920" s="12" t="s">
        <v>76</v>
      </c>
      <c r="AY920" s="167" t="s">
        <v>153</v>
      </c>
    </row>
    <row r="921" spans="2:65" s="12" customFormat="1" ht="11.25">
      <c r="B921" s="165"/>
      <c r="D921" s="166" t="s">
        <v>165</v>
      </c>
      <c r="E921" s="167" t="s">
        <v>1</v>
      </c>
      <c r="F921" s="168" t="s">
        <v>1645</v>
      </c>
      <c r="H921" s="167" t="s">
        <v>1</v>
      </c>
      <c r="I921" s="169"/>
      <c r="L921" s="165"/>
      <c r="M921" s="170"/>
      <c r="N921" s="171"/>
      <c r="O921" s="171"/>
      <c r="P921" s="171"/>
      <c r="Q921" s="171"/>
      <c r="R921" s="171"/>
      <c r="S921" s="171"/>
      <c r="T921" s="172"/>
      <c r="AT921" s="167" t="s">
        <v>165</v>
      </c>
      <c r="AU921" s="167" t="s">
        <v>85</v>
      </c>
      <c r="AV921" s="12" t="s">
        <v>81</v>
      </c>
      <c r="AW921" s="12" t="s">
        <v>30</v>
      </c>
      <c r="AX921" s="12" t="s">
        <v>76</v>
      </c>
      <c r="AY921" s="167" t="s">
        <v>153</v>
      </c>
    </row>
    <row r="922" spans="2:65" s="12" customFormat="1" ht="22.5">
      <c r="B922" s="165"/>
      <c r="D922" s="166" t="s">
        <v>165</v>
      </c>
      <c r="E922" s="167" t="s">
        <v>1</v>
      </c>
      <c r="F922" s="168" t="s">
        <v>1646</v>
      </c>
      <c r="H922" s="167" t="s">
        <v>1</v>
      </c>
      <c r="I922" s="169"/>
      <c r="L922" s="165"/>
      <c r="M922" s="170"/>
      <c r="N922" s="171"/>
      <c r="O922" s="171"/>
      <c r="P922" s="171"/>
      <c r="Q922" s="171"/>
      <c r="R922" s="171"/>
      <c r="S922" s="171"/>
      <c r="T922" s="172"/>
      <c r="AT922" s="167" t="s">
        <v>165</v>
      </c>
      <c r="AU922" s="167" t="s">
        <v>85</v>
      </c>
      <c r="AV922" s="12" t="s">
        <v>81</v>
      </c>
      <c r="AW922" s="12" t="s">
        <v>30</v>
      </c>
      <c r="AX922" s="12" t="s">
        <v>76</v>
      </c>
      <c r="AY922" s="167" t="s">
        <v>153</v>
      </c>
    </row>
    <row r="923" spans="2:65" s="12" customFormat="1" ht="11.25">
      <c r="B923" s="165"/>
      <c r="D923" s="166" t="s">
        <v>165</v>
      </c>
      <c r="E923" s="167" t="s">
        <v>1</v>
      </c>
      <c r="F923" s="168" t="s">
        <v>1647</v>
      </c>
      <c r="H923" s="167" t="s">
        <v>1</v>
      </c>
      <c r="I923" s="169"/>
      <c r="L923" s="165"/>
      <c r="M923" s="170"/>
      <c r="N923" s="171"/>
      <c r="O923" s="171"/>
      <c r="P923" s="171"/>
      <c r="Q923" s="171"/>
      <c r="R923" s="171"/>
      <c r="S923" s="171"/>
      <c r="T923" s="172"/>
      <c r="AT923" s="167" t="s">
        <v>165</v>
      </c>
      <c r="AU923" s="167" t="s">
        <v>85</v>
      </c>
      <c r="AV923" s="12" t="s">
        <v>81</v>
      </c>
      <c r="AW923" s="12" t="s">
        <v>30</v>
      </c>
      <c r="AX923" s="12" t="s">
        <v>76</v>
      </c>
      <c r="AY923" s="167" t="s">
        <v>153</v>
      </c>
    </row>
    <row r="924" spans="2:65" s="13" customFormat="1" ht="11.25">
      <c r="B924" s="173"/>
      <c r="D924" s="166" t="s">
        <v>165</v>
      </c>
      <c r="E924" s="174" t="s">
        <v>1</v>
      </c>
      <c r="F924" s="175" t="s">
        <v>81</v>
      </c>
      <c r="H924" s="176">
        <v>1</v>
      </c>
      <c r="I924" s="177"/>
      <c r="L924" s="173"/>
      <c r="M924" s="178"/>
      <c r="N924" s="179"/>
      <c r="O924" s="179"/>
      <c r="P924" s="179"/>
      <c r="Q924" s="179"/>
      <c r="R924" s="179"/>
      <c r="S924" s="179"/>
      <c r="T924" s="180"/>
      <c r="AT924" s="174" t="s">
        <v>165</v>
      </c>
      <c r="AU924" s="174" t="s">
        <v>85</v>
      </c>
      <c r="AV924" s="13" t="s">
        <v>85</v>
      </c>
      <c r="AW924" s="13" t="s">
        <v>30</v>
      </c>
      <c r="AX924" s="13" t="s">
        <v>81</v>
      </c>
      <c r="AY924" s="174" t="s">
        <v>153</v>
      </c>
    </row>
    <row r="925" spans="2:65" s="1" customFormat="1" ht="60" customHeight="1">
      <c r="B925" s="151"/>
      <c r="C925" s="152" t="s">
        <v>1648</v>
      </c>
      <c r="D925" s="152" t="s">
        <v>155</v>
      </c>
      <c r="E925" s="153" t="s">
        <v>1649</v>
      </c>
      <c r="F925" s="154" t="s">
        <v>1650</v>
      </c>
      <c r="G925" s="155" t="s">
        <v>251</v>
      </c>
      <c r="H925" s="156">
        <v>1</v>
      </c>
      <c r="I925" s="157"/>
      <c r="J925" s="156">
        <f t="shared" ref="J925:J932" si="100">ROUND(I925*H925,3)</f>
        <v>0</v>
      </c>
      <c r="K925" s="154" t="s">
        <v>1</v>
      </c>
      <c r="L925" s="32"/>
      <c r="M925" s="158" t="s">
        <v>1</v>
      </c>
      <c r="N925" s="159" t="s">
        <v>42</v>
      </c>
      <c r="O925" s="55"/>
      <c r="P925" s="160">
        <f t="shared" ref="P925:P932" si="101">O925*H925</f>
        <v>0</v>
      </c>
      <c r="Q925" s="160">
        <v>0</v>
      </c>
      <c r="R925" s="160">
        <f t="shared" ref="R925:R932" si="102">Q925*H925</f>
        <v>0</v>
      </c>
      <c r="S925" s="160">
        <v>0</v>
      </c>
      <c r="T925" s="161">
        <f t="shared" ref="T925:T932" si="103">S925*H925</f>
        <v>0</v>
      </c>
      <c r="AR925" s="162" t="s">
        <v>91</v>
      </c>
      <c r="AT925" s="162" t="s">
        <v>155</v>
      </c>
      <c r="AU925" s="162" t="s">
        <v>85</v>
      </c>
      <c r="AY925" s="17" t="s">
        <v>153</v>
      </c>
      <c r="BE925" s="163">
        <f t="shared" ref="BE925:BE932" si="104">IF(N925="základná",J925,0)</f>
        <v>0</v>
      </c>
      <c r="BF925" s="163">
        <f t="shared" ref="BF925:BF932" si="105">IF(N925="znížená",J925,0)</f>
        <v>0</v>
      </c>
      <c r="BG925" s="163">
        <f t="shared" ref="BG925:BG932" si="106">IF(N925="zákl. prenesená",J925,0)</f>
        <v>0</v>
      </c>
      <c r="BH925" s="163">
        <f t="shared" ref="BH925:BH932" si="107">IF(N925="zníž. prenesená",J925,0)</f>
        <v>0</v>
      </c>
      <c r="BI925" s="163">
        <f t="shared" ref="BI925:BI932" si="108">IF(N925="nulová",J925,0)</f>
        <v>0</v>
      </c>
      <c r="BJ925" s="17" t="s">
        <v>85</v>
      </c>
      <c r="BK925" s="164">
        <f t="shared" ref="BK925:BK932" si="109">ROUND(I925*H925,3)</f>
        <v>0</v>
      </c>
      <c r="BL925" s="17" t="s">
        <v>91</v>
      </c>
      <c r="BM925" s="162" t="s">
        <v>1651</v>
      </c>
    </row>
    <row r="926" spans="2:65" s="1" customFormat="1" ht="48" customHeight="1">
      <c r="B926" s="151"/>
      <c r="C926" s="152" t="s">
        <v>1652</v>
      </c>
      <c r="D926" s="152" t="s">
        <v>155</v>
      </c>
      <c r="E926" s="153" t="s">
        <v>1653</v>
      </c>
      <c r="F926" s="154" t="s">
        <v>1654</v>
      </c>
      <c r="G926" s="155" t="s">
        <v>251</v>
      </c>
      <c r="H926" s="156">
        <v>2</v>
      </c>
      <c r="I926" s="157"/>
      <c r="J926" s="156">
        <f t="shared" si="100"/>
        <v>0</v>
      </c>
      <c r="K926" s="154" t="s">
        <v>1</v>
      </c>
      <c r="L926" s="32"/>
      <c r="M926" s="158" t="s">
        <v>1</v>
      </c>
      <c r="N926" s="159" t="s">
        <v>42</v>
      </c>
      <c r="O926" s="55"/>
      <c r="P926" s="160">
        <f t="shared" si="101"/>
        <v>0</v>
      </c>
      <c r="Q926" s="160">
        <v>0</v>
      </c>
      <c r="R926" s="160">
        <f t="shared" si="102"/>
        <v>0</v>
      </c>
      <c r="S926" s="160">
        <v>0</v>
      </c>
      <c r="T926" s="161">
        <f t="shared" si="103"/>
        <v>0</v>
      </c>
      <c r="AR926" s="162" t="s">
        <v>91</v>
      </c>
      <c r="AT926" s="162" t="s">
        <v>155</v>
      </c>
      <c r="AU926" s="162" t="s">
        <v>85</v>
      </c>
      <c r="AY926" s="17" t="s">
        <v>153</v>
      </c>
      <c r="BE926" s="163">
        <f t="shared" si="104"/>
        <v>0</v>
      </c>
      <c r="BF926" s="163">
        <f t="shared" si="105"/>
        <v>0</v>
      </c>
      <c r="BG926" s="163">
        <f t="shared" si="106"/>
        <v>0</v>
      </c>
      <c r="BH926" s="163">
        <f t="shared" si="107"/>
        <v>0</v>
      </c>
      <c r="BI926" s="163">
        <f t="shared" si="108"/>
        <v>0</v>
      </c>
      <c r="BJ926" s="17" t="s">
        <v>85</v>
      </c>
      <c r="BK926" s="164">
        <f t="shared" si="109"/>
        <v>0</v>
      </c>
      <c r="BL926" s="17" t="s">
        <v>91</v>
      </c>
      <c r="BM926" s="162" t="s">
        <v>1655</v>
      </c>
    </row>
    <row r="927" spans="2:65" s="1" customFormat="1" ht="48" customHeight="1">
      <c r="B927" s="151"/>
      <c r="C927" s="152" t="s">
        <v>1656</v>
      </c>
      <c r="D927" s="152" t="s">
        <v>155</v>
      </c>
      <c r="E927" s="153" t="s">
        <v>1657</v>
      </c>
      <c r="F927" s="154" t="s">
        <v>1658</v>
      </c>
      <c r="G927" s="155" t="s">
        <v>251</v>
      </c>
      <c r="H927" s="156">
        <v>1</v>
      </c>
      <c r="I927" s="157"/>
      <c r="J927" s="156">
        <f t="shared" si="100"/>
        <v>0</v>
      </c>
      <c r="K927" s="154" t="s">
        <v>1</v>
      </c>
      <c r="L927" s="32"/>
      <c r="M927" s="158" t="s">
        <v>1</v>
      </c>
      <c r="N927" s="159" t="s">
        <v>42</v>
      </c>
      <c r="O927" s="55"/>
      <c r="P927" s="160">
        <f t="shared" si="101"/>
        <v>0</v>
      </c>
      <c r="Q927" s="160">
        <v>0</v>
      </c>
      <c r="R927" s="160">
        <f t="shared" si="102"/>
        <v>0</v>
      </c>
      <c r="S927" s="160">
        <v>0</v>
      </c>
      <c r="T927" s="161">
        <f t="shared" si="103"/>
        <v>0</v>
      </c>
      <c r="AR927" s="162" t="s">
        <v>91</v>
      </c>
      <c r="AT927" s="162" t="s">
        <v>155</v>
      </c>
      <c r="AU927" s="162" t="s">
        <v>85</v>
      </c>
      <c r="AY927" s="17" t="s">
        <v>153</v>
      </c>
      <c r="BE927" s="163">
        <f t="shared" si="104"/>
        <v>0</v>
      </c>
      <c r="BF927" s="163">
        <f t="shared" si="105"/>
        <v>0</v>
      </c>
      <c r="BG927" s="163">
        <f t="shared" si="106"/>
        <v>0</v>
      </c>
      <c r="BH927" s="163">
        <f t="shared" si="107"/>
        <v>0</v>
      </c>
      <c r="BI927" s="163">
        <f t="shared" si="108"/>
        <v>0</v>
      </c>
      <c r="BJ927" s="17" t="s">
        <v>85</v>
      </c>
      <c r="BK927" s="164">
        <f t="shared" si="109"/>
        <v>0</v>
      </c>
      <c r="BL927" s="17" t="s">
        <v>91</v>
      </c>
      <c r="BM927" s="162" t="s">
        <v>1659</v>
      </c>
    </row>
    <row r="928" spans="2:65" s="1" customFormat="1" ht="48" customHeight="1">
      <c r="B928" s="151"/>
      <c r="C928" s="152" t="s">
        <v>1660</v>
      </c>
      <c r="D928" s="152" t="s">
        <v>155</v>
      </c>
      <c r="E928" s="153" t="s">
        <v>1661</v>
      </c>
      <c r="F928" s="154" t="s">
        <v>1662</v>
      </c>
      <c r="G928" s="155" t="s">
        <v>251</v>
      </c>
      <c r="H928" s="156">
        <v>2</v>
      </c>
      <c r="I928" s="157"/>
      <c r="J928" s="156">
        <f t="shared" si="100"/>
        <v>0</v>
      </c>
      <c r="K928" s="154" t="s">
        <v>1</v>
      </c>
      <c r="L928" s="32"/>
      <c r="M928" s="158" t="s">
        <v>1</v>
      </c>
      <c r="N928" s="159" t="s">
        <v>42</v>
      </c>
      <c r="O928" s="55"/>
      <c r="P928" s="160">
        <f t="shared" si="101"/>
        <v>0</v>
      </c>
      <c r="Q928" s="160">
        <v>0</v>
      </c>
      <c r="R928" s="160">
        <f t="shared" si="102"/>
        <v>0</v>
      </c>
      <c r="S928" s="160">
        <v>0</v>
      </c>
      <c r="T928" s="161">
        <f t="shared" si="103"/>
        <v>0</v>
      </c>
      <c r="AR928" s="162" t="s">
        <v>91</v>
      </c>
      <c r="AT928" s="162" t="s">
        <v>155</v>
      </c>
      <c r="AU928" s="162" t="s">
        <v>85</v>
      </c>
      <c r="AY928" s="17" t="s">
        <v>153</v>
      </c>
      <c r="BE928" s="163">
        <f t="shared" si="104"/>
        <v>0</v>
      </c>
      <c r="BF928" s="163">
        <f t="shared" si="105"/>
        <v>0</v>
      </c>
      <c r="BG928" s="163">
        <f t="shared" si="106"/>
        <v>0</v>
      </c>
      <c r="BH928" s="163">
        <f t="shared" si="107"/>
        <v>0</v>
      </c>
      <c r="BI928" s="163">
        <f t="shared" si="108"/>
        <v>0</v>
      </c>
      <c r="BJ928" s="17" t="s">
        <v>85</v>
      </c>
      <c r="BK928" s="164">
        <f t="shared" si="109"/>
        <v>0</v>
      </c>
      <c r="BL928" s="17" t="s">
        <v>91</v>
      </c>
      <c r="BM928" s="162" t="s">
        <v>1663</v>
      </c>
    </row>
    <row r="929" spans="2:65" s="1" customFormat="1" ht="48" customHeight="1">
      <c r="B929" s="151"/>
      <c r="C929" s="152" t="s">
        <v>1664</v>
      </c>
      <c r="D929" s="152" t="s">
        <v>155</v>
      </c>
      <c r="E929" s="153" t="s">
        <v>1665</v>
      </c>
      <c r="F929" s="154" t="s">
        <v>1666</v>
      </c>
      <c r="G929" s="155" t="s">
        <v>251</v>
      </c>
      <c r="H929" s="156">
        <v>3</v>
      </c>
      <c r="I929" s="157"/>
      <c r="J929" s="156">
        <f t="shared" si="100"/>
        <v>0</v>
      </c>
      <c r="K929" s="154" t="s">
        <v>1</v>
      </c>
      <c r="L929" s="32"/>
      <c r="M929" s="158" t="s">
        <v>1</v>
      </c>
      <c r="N929" s="159" t="s">
        <v>42</v>
      </c>
      <c r="O929" s="55"/>
      <c r="P929" s="160">
        <f t="shared" si="101"/>
        <v>0</v>
      </c>
      <c r="Q929" s="160">
        <v>0</v>
      </c>
      <c r="R929" s="160">
        <f t="shared" si="102"/>
        <v>0</v>
      </c>
      <c r="S929" s="160">
        <v>0</v>
      </c>
      <c r="T929" s="161">
        <f t="shared" si="103"/>
        <v>0</v>
      </c>
      <c r="AR929" s="162" t="s">
        <v>91</v>
      </c>
      <c r="AT929" s="162" t="s">
        <v>155</v>
      </c>
      <c r="AU929" s="162" t="s">
        <v>85</v>
      </c>
      <c r="AY929" s="17" t="s">
        <v>153</v>
      </c>
      <c r="BE929" s="163">
        <f t="shared" si="104"/>
        <v>0</v>
      </c>
      <c r="BF929" s="163">
        <f t="shared" si="105"/>
        <v>0</v>
      </c>
      <c r="BG929" s="163">
        <f t="shared" si="106"/>
        <v>0</v>
      </c>
      <c r="BH929" s="163">
        <f t="shared" si="107"/>
        <v>0</v>
      </c>
      <c r="BI929" s="163">
        <f t="shared" si="108"/>
        <v>0</v>
      </c>
      <c r="BJ929" s="17" t="s">
        <v>85</v>
      </c>
      <c r="BK929" s="164">
        <f t="shared" si="109"/>
        <v>0</v>
      </c>
      <c r="BL929" s="17" t="s">
        <v>91</v>
      </c>
      <c r="BM929" s="162" t="s">
        <v>1667</v>
      </c>
    </row>
    <row r="930" spans="2:65" s="1" customFormat="1" ht="48" customHeight="1">
      <c r="B930" s="151"/>
      <c r="C930" s="152" t="s">
        <v>1668</v>
      </c>
      <c r="D930" s="152" t="s">
        <v>155</v>
      </c>
      <c r="E930" s="153" t="s">
        <v>1669</v>
      </c>
      <c r="F930" s="154" t="s">
        <v>1670</v>
      </c>
      <c r="G930" s="155" t="s">
        <v>251</v>
      </c>
      <c r="H930" s="156">
        <v>1</v>
      </c>
      <c r="I930" s="157"/>
      <c r="J930" s="156">
        <f t="shared" si="100"/>
        <v>0</v>
      </c>
      <c r="K930" s="154" t="s">
        <v>1</v>
      </c>
      <c r="L930" s="32"/>
      <c r="M930" s="158" t="s">
        <v>1</v>
      </c>
      <c r="N930" s="159" t="s">
        <v>42</v>
      </c>
      <c r="O930" s="55"/>
      <c r="P930" s="160">
        <f t="shared" si="101"/>
        <v>0</v>
      </c>
      <c r="Q930" s="160">
        <v>0</v>
      </c>
      <c r="R930" s="160">
        <f t="shared" si="102"/>
        <v>0</v>
      </c>
      <c r="S930" s="160">
        <v>0</v>
      </c>
      <c r="T930" s="161">
        <f t="shared" si="103"/>
        <v>0</v>
      </c>
      <c r="AR930" s="162" t="s">
        <v>91</v>
      </c>
      <c r="AT930" s="162" t="s">
        <v>155</v>
      </c>
      <c r="AU930" s="162" t="s">
        <v>85</v>
      </c>
      <c r="AY930" s="17" t="s">
        <v>153</v>
      </c>
      <c r="BE930" s="163">
        <f t="shared" si="104"/>
        <v>0</v>
      </c>
      <c r="BF930" s="163">
        <f t="shared" si="105"/>
        <v>0</v>
      </c>
      <c r="BG930" s="163">
        <f t="shared" si="106"/>
        <v>0</v>
      </c>
      <c r="BH930" s="163">
        <f t="shared" si="107"/>
        <v>0</v>
      </c>
      <c r="BI930" s="163">
        <f t="shared" si="108"/>
        <v>0</v>
      </c>
      <c r="BJ930" s="17" t="s">
        <v>85</v>
      </c>
      <c r="BK930" s="164">
        <f t="shared" si="109"/>
        <v>0</v>
      </c>
      <c r="BL930" s="17" t="s">
        <v>91</v>
      </c>
      <c r="BM930" s="162" t="s">
        <v>1671</v>
      </c>
    </row>
    <row r="931" spans="2:65" s="1" customFormat="1" ht="48" customHeight="1">
      <c r="B931" s="151"/>
      <c r="C931" s="152" t="s">
        <v>1672</v>
      </c>
      <c r="D931" s="152" t="s">
        <v>155</v>
      </c>
      <c r="E931" s="153" t="s">
        <v>1673</v>
      </c>
      <c r="F931" s="154" t="s">
        <v>1674</v>
      </c>
      <c r="G931" s="155" t="s">
        <v>251</v>
      </c>
      <c r="H931" s="156">
        <v>1</v>
      </c>
      <c r="I931" s="157"/>
      <c r="J931" s="156">
        <f t="shared" si="100"/>
        <v>0</v>
      </c>
      <c r="K931" s="154" t="s">
        <v>1</v>
      </c>
      <c r="L931" s="32"/>
      <c r="M931" s="158" t="s">
        <v>1</v>
      </c>
      <c r="N931" s="159" t="s">
        <v>42</v>
      </c>
      <c r="O931" s="55"/>
      <c r="P931" s="160">
        <f t="shared" si="101"/>
        <v>0</v>
      </c>
      <c r="Q931" s="160">
        <v>0</v>
      </c>
      <c r="R931" s="160">
        <f t="shared" si="102"/>
        <v>0</v>
      </c>
      <c r="S931" s="160">
        <v>0</v>
      </c>
      <c r="T931" s="161">
        <f t="shared" si="103"/>
        <v>0</v>
      </c>
      <c r="AR931" s="162" t="s">
        <v>91</v>
      </c>
      <c r="AT931" s="162" t="s">
        <v>155</v>
      </c>
      <c r="AU931" s="162" t="s">
        <v>85</v>
      </c>
      <c r="AY931" s="17" t="s">
        <v>153</v>
      </c>
      <c r="BE931" s="163">
        <f t="shared" si="104"/>
        <v>0</v>
      </c>
      <c r="BF931" s="163">
        <f t="shared" si="105"/>
        <v>0</v>
      </c>
      <c r="BG931" s="163">
        <f t="shared" si="106"/>
        <v>0</v>
      </c>
      <c r="BH931" s="163">
        <f t="shared" si="107"/>
        <v>0</v>
      </c>
      <c r="BI931" s="163">
        <f t="shared" si="108"/>
        <v>0</v>
      </c>
      <c r="BJ931" s="17" t="s">
        <v>85</v>
      </c>
      <c r="BK931" s="164">
        <f t="shared" si="109"/>
        <v>0</v>
      </c>
      <c r="BL931" s="17" t="s">
        <v>91</v>
      </c>
      <c r="BM931" s="162" t="s">
        <v>1675</v>
      </c>
    </row>
    <row r="932" spans="2:65" s="1" customFormat="1" ht="60" customHeight="1">
      <c r="B932" s="151"/>
      <c r="C932" s="152" t="s">
        <v>1676</v>
      </c>
      <c r="D932" s="152" t="s">
        <v>155</v>
      </c>
      <c r="E932" s="153" t="s">
        <v>1677</v>
      </c>
      <c r="F932" s="154" t="s">
        <v>1678</v>
      </c>
      <c r="G932" s="155" t="s">
        <v>251</v>
      </c>
      <c r="H932" s="156">
        <v>1</v>
      </c>
      <c r="I932" s="157"/>
      <c r="J932" s="156">
        <f t="shared" si="100"/>
        <v>0</v>
      </c>
      <c r="K932" s="154" t="s">
        <v>1</v>
      </c>
      <c r="L932" s="32"/>
      <c r="M932" s="158" t="s">
        <v>1</v>
      </c>
      <c r="N932" s="159" t="s">
        <v>42</v>
      </c>
      <c r="O932" s="55"/>
      <c r="P932" s="160">
        <f t="shared" si="101"/>
        <v>0</v>
      </c>
      <c r="Q932" s="160">
        <v>0</v>
      </c>
      <c r="R932" s="160">
        <f t="shared" si="102"/>
        <v>0</v>
      </c>
      <c r="S932" s="160">
        <v>0</v>
      </c>
      <c r="T932" s="161">
        <f t="shared" si="103"/>
        <v>0</v>
      </c>
      <c r="AR932" s="162" t="s">
        <v>91</v>
      </c>
      <c r="AT932" s="162" t="s">
        <v>155</v>
      </c>
      <c r="AU932" s="162" t="s">
        <v>85</v>
      </c>
      <c r="AY932" s="17" t="s">
        <v>153</v>
      </c>
      <c r="BE932" s="163">
        <f t="shared" si="104"/>
        <v>0</v>
      </c>
      <c r="BF932" s="163">
        <f t="shared" si="105"/>
        <v>0</v>
      </c>
      <c r="BG932" s="163">
        <f t="shared" si="106"/>
        <v>0</v>
      </c>
      <c r="BH932" s="163">
        <f t="shared" si="107"/>
        <v>0</v>
      </c>
      <c r="BI932" s="163">
        <f t="shared" si="108"/>
        <v>0</v>
      </c>
      <c r="BJ932" s="17" t="s">
        <v>85</v>
      </c>
      <c r="BK932" s="164">
        <f t="shared" si="109"/>
        <v>0</v>
      </c>
      <c r="BL932" s="17" t="s">
        <v>91</v>
      </c>
      <c r="BM932" s="162" t="s">
        <v>1679</v>
      </c>
    </row>
    <row r="933" spans="2:65" s="12" customFormat="1" ht="11.25">
      <c r="B933" s="165"/>
      <c r="D933" s="166" t="s">
        <v>165</v>
      </c>
      <c r="E933" s="167" t="s">
        <v>1</v>
      </c>
      <c r="F933" s="168" t="s">
        <v>1680</v>
      </c>
      <c r="H933" s="167" t="s">
        <v>1</v>
      </c>
      <c r="I933" s="169"/>
      <c r="L933" s="165"/>
      <c r="M933" s="170"/>
      <c r="N933" s="171"/>
      <c r="O933" s="171"/>
      <c r="P933" s="171"/>
      <c r="Q933" s="171"/>
      <c r="R933" s="171"/>
      <c r="S933" s="171"/>
      <c r="T933" s="172"/>
      <c r="AT933" s="167" t="s">
        <v>165</v>
      </c>
      <c r="AU933" s="167" t="s">
        <v>85</v>
      </c>
      <c r="AV933" s="12" t="s">
        <v>81</v>
      </c>
      <c r="AW933" s="12" t="s">
        <v>30</v>
      </c>
      <c r="AX933" s="12" t="s">
        <v>76</v>
      </c>
      <c r="AY933" s="167" t="s">
        <v>153</v>
      </c>
    </row>
    <row r="934" spans="2:65" s="12" customFormat="1" ht="11.25">
      <c r="B934" s="165"/>
      <c r="D934" s="166" t="s">
        <v>165</v>
      </c>
      <c r="E934" s="167" t="s">
        <v>1</v>
      </c>
      <c r="F934" s="168" t="s">
        <v>1681</v>
      </c>
      <c r="H934" s="167" t="s">
        <v>1</v>
      </c>
      <c r="I934" s="169"/>
      <c r="L934" s="165"/>
      <c r="M934" s="170"/>
      <c r="N934" s="171"/>
      <c r="O934" s="171"/>
      <c r="P934" s="171"/>
      <c r="Q934" s="171"/>
      <c r="R934" s="171"/>
      <c r="S934" s="171"/>
      <c r="T934" s="172"/>
      <c r="AT934" s="167" t="s">
        <v>165</v>
      </c>
      <c r="AU934" s="167" t="s">
        <v>85</v>
      </c>
      <c r="AV934" s="12" t="s">
        <v>81</v>
      </c>
      <c r="AW934" s="12" t="s">
        <v>30</v>
      </c>
      <c r="AX934" s="12" t="s">
        <v>76</v>
      </c>
      <c r="AY934" s="167" t="s">
        <v>153</v>
      </c>
    </row>
    <row r="935" spans="2:65" s="13" customFormat="1" ht="11.25">
      <c r="B935" s="173"/>
      <c r="D935" s="166" t="s">
        <v>165</v>
      </c>
      <c r="E935" s="174" t="s">
        <v>1</v>
      </c>
      <c r="F935" s="175" t="s">
        <v>81</v>
      </c>
      <c r="H935" s="176">
        <v>1</v>
      </c>
      <c r="I935" s="177"/>
      <c r="L935" s="173"/>
      <c r="M935" s="178"/>
      <c r="N935" s="179"/>
      <c r="O935" s="179"/>
      <c r="P935" s="179"/>
      <c r="Q935" s="179"/>
      <c r="R935" s="179"/>
      <c r="S935" s="179"/>
      <c r="T935" s="180"/>
      <c r="AT935" s="174" t="s">
        <v>165</v>
      </c>
      <c r="AU935" s="174" t="s">
        <v>85</v>
      </c>
      <c r="AV935" s="13" t="s">
        <v>85</v>
      </c>
      <c r="AW935" s="13" t="s">
        <v>30</v>
      </c>
      <c r="AX935" s="13" t="s">
        <v>81</v>
      </c>
      <c r="AY935" s="174" t="s">
        <v>153</v>
      </c>
    </row>
    <row r="936" spans="2:65" s="1" customFormat="1" ht="48" customHeight="1">
      <c r="B936" s="151"/>
      <c r="C936" s="152" t="s">
        <v>1682</v>
      </c>
      <c r="D936" s="152" t="s">
        <v>155</v>
      </c>
      <c r="E936" s="153" t="s">
        <v>1683</v>
      </c>
      <c r="F936" s="154" t="s">
        <v>1684</v>
      </c>
      <c r="G936" s="155" t="s">
        <v>251</v>
      </c>
      <c r="H936" s="156">
        <v>1</v>
      </c>
      <c r="I936" s="157"/>
      <c r="J936" s="156">
        <f>ROUND(I936*H936,3)</f>
        <v>0</v>
      </c>
      <c r="K936" s="154" t="s">
        <v>1</v>
      </c>
      <c r="L936" s="32"/>
      <c r="M936" s="158" t="s">
        <v>1</v>
      </c>
      <c r="N936" s="159" t="s">
        <v>42</v>
      </c>
      <c r="O936" s="55"/>
      <c r="P936" s="160">
        <f>O936*H936</f>
        <v>0</v>
      </c>
      <c r="Q936" s="160">
        <v>0</v>
      </c>
      <c r="R936" s="160">
        <f>Q936*H936</f>
        <v>0</v>
      </c>
      <c r="S936" s="160">
        <v>0</v>
      </c>
      <c r="T936" s="161">
        <f>S936*H936</f>
        <v>0</v>
      </c>
      <c r="AR936" s="162" t="s">
        <v>91</v>
      </c>
      <c r="AT936" s="162" t="s">
        <v>155</v>
      </c>
      <c r="AU936" s="162" t="s">
        <v>85</v>
      </c>
      <c r="AY936" s="17" t="s">
        <v>153</v>
      </c>
      <c r="BE936" s="163">
        <f>IF(N936="základná",J936,0)</f>
        <v>0</v>
      </c>
      <c r="BF936" s="163">
        <f>IF(N936="znížená",J936,0)</f>
        <v>0</v>
      </c>
      <c r="BG936" s="163">
        <f>IF(N936="zákl. prenesená",J936,0)</f>
        <v>0</v>
      </c>
      <c r="BH936" s="163">
        <f>IF(N936="zníž. prenesená",J936,0)</f>
        <v>0</v>
      </c>
      <c r="BI936" s="163">
        <f>IF(N936="nulová",J936,0)</f>
        <v>0</v>
      </c>
      <c r="BJ936" s="17" t="s">
        <v>85</v>
      </c>
      <c r="BK936" s="164">
        <f>ROUND(I936*H936,3)</f>
        <v>0</v>
      </c>
      <c r="BL936" s="17" t="s">
        <v>91</v>
      </c>
      <c r="BM936" s="162" t="s">
        <v>1685</v>
      </c>
    </row>
    <row r="937" spans="2:65" s="12" customFormat="1" ht="11.25">
      <c r="B937" s="165"/>
      <c r="D937" s="166" t="s">
        <v>165</v>
      </c>
      <c r="E937" s="167" t="s">
        <v>1</v>
      </c>
      <c r="F937" s="168" t="s">
        <v>1680</v>
      </c>
      <c r="H937" s="167" t="s">
        <v>1</v>
      </c>
      <c r="I937" s="169"/>
      <c r="L937" s="165"/>
      <c r="M937" s="170"/>
      <c r="N937" s="171"/>
      <c r="O937" s="171"/>
      <c r="P937" s="171"/>
      <c r="Q937" s="171"/>
      <c r="R937" s="171"/>
      <c r="S937" s="171"/>
      <c r="T937" s="172"/>
      <c r="AT937" s="167" t="s">
        <v>165</v>
      </c>
      <c r="AU937" s="167" t="s">
        <v>85</v>
      </c>
      <c r="AV937" s="12" t="s">
        <v>81</v>
      </c>
      <c r="AW937" s="12" t="s">
        <v>30</v>
      </c>
      <c r="AX937" s="12" t="s">
        <v>76</v>
      </c>
      <c r="AY937" s="167" t="s">
        <v>153</v>
      </c>
    </row>
    <row r="938" spans="2:65" s="12" customFormat="1" ht="11.25">
      <c r="B938" s="165"/>
      <c r="D938" s="166" t="s">
        <v>165</v>
      </c>
      <c r="E938" s="167" t="s">
        <v>1</v>
      </c>
      <c r="F938" s="168" t="s">
        <v>1681</v>
      </c>
      <c r="H938" s="167" t="s">
        <v>1</v>
      </c>
      <c r="I938" s="169"/>
      <c r="L938" s="165"/>
      <c r="M938" s="170"/>
      <c r="N938" s="171"/>
      <c r="O938" s="171"/>
      <c r="P938" s="171"/>
      <c r="Q938" s="171"/>
      <c r="R938" s="171"/>
      <c r="S938" s="171"/>
      <c r="T938" s="172"/>
      <c r="AT938" s="167" t="s">
        <v>165</v>
      </c>
      <c r="AU938" s="167" t="s">
        <v>85</v>
      </c>
      <c r="AV938" s="12" t="s">
        <v>81</v>
      </c>
      <c r="AW938" s="12" t="s">
        <v>30</v>
      </c>
      <c r="AX938" s="12" t="s">
        <v>76</v>
      </c>
      <c r="AY938" s="167" t="s">
        <v>153</v>
      </c>
    </row>
    <row r="939" spans="2:65" s="13" customFormat="1" ht="11.25">
      <c r="B939" s="173"/>
      <c r="D939" s="166" t="s">
        <v>165</v>
      </c>
      <c r="E939" s="174" t="s">
        <v>1</v>
      </c>
      <c r="F939" s="175" t="s">
        <v>81</v>
      </c>
      <c r="H939" s="176">
        <v>1</v>
      </c>
      <c r="I939" s="177"/>
      <c r="L939" s="173"/>
      <c r="M939" s="178"/>
      <c r="N939" s="179"/>
      <c r="O939" s="179"/>
      <c r="P939" s="179"/>
      <c r="Q939" s="179"/>
      <c r="R939" s="179"/>
      <c r="S939" s="179"/>
      <c r="T939" s="180"/>
      <c r="AT939" s="174" t="s">
        <v>165</v>
      </c>
      <c r="AU939" s="174" t="s">
        <v>85</v>
      </c>
      <c r="AV939" s="13" t="s">
        <v>85</v>
      </c>
      <c r="AW939" s="13" t="s">
        <v>30</v>
      </c>
      <c r="AX939" s="13" t="s">
        <v>81</v>
      </c>
      <c r="AY939" s="174" t="s">
        <v>153</v>
      </c>
    </row>
    <row r="940" spans="2:65" s="1" customFormat="1" ht="48" customHeight="1">
      <c r="B940" s="151"/>
      <c r="C940" s="152" t="s">
        <v>1686</v>
      </c>
      <c r="D940" s="152" t="s">
        <v>155</v>
      </c>
      <c r="E940" s="153" t="s">
        <v>1687</v>
      </c>
      <c r="F940" s="154" t="s">
        <v>1688</v>
      </c>
      <c r="G940" s="155" t="s">
        <v>251</v>
      </c>
      <c r="H940" s="156">
        <v>1</v>
      </c>
      <c r="I940" s="157"/>
      <c r="J940" s="156">
        <f t="shared" ref="J940:J945" si="110">ROUND(I940*H940,3)</f>
        <v>0</v>
      </c>
      <c r="K940" s="154" t="s">
        <v>1</v>
      </c>
      <c r="L940" s="32"/>
      <c r="M940" s="158" t="s">
        <v>1</v>
      </c>
      <c r="N940" s="159" t="s">
        <v>42</v>
      </c>
      <c r="O940" s="55"/>
      <c r="P940" s="160">
        <f t="shared" ref="P940:P945" si="111">O940*H940</f>
        <v>0</v>
      </c>
      <c r="Q940" s="160">
        <v>0</v>
      </c>
      <c r="R940" s="160">
        <f t="shared" ref="R940:R945" si="112">Q940*H940</f>
        <v>0</v>
      </c>
      <c r="S940" s="160">
        <v>0</v>
      </c>
      <c r="T940" s="161">
        <f t="shared" ref="T940:T945" si="113">S940*H940</f>
        <v>0</v>
      </c>
      <c r="AR940" s="162" t="s">
        <v>91</v>
      </c>
      <c r="AT940" s="162" t="s">
        <v>155</v>
      </c>
      <c r="AU940" s="162" t="s">
        <v>85</v>
      </c>
      <c r="AY940" s="17" t="s">
        <v>153</v>
      </c>
      <c r="BE940" s="163">
        <f t="shared" ref="BE940:BE945" si="114">IF(N940="základná",J940,0)</f>
        <v>0</v>
      </c>
      <c r="BF940" s="163">
        <f t="shared" ref="BF940:BF945" si="115">IF(N940="znížená",J940,0)</f>
        <v>0</v>
      </c>
      <c r="BG940" s="163">
        <f t="shared" ref="BG940:BG945" si="116">IF(N940="zákl. prenesená",J940,0)</f>
        <v>0</v>
      </c>
      <c r="BH940" s="163">
        <f t="shared" ref="BH940:BH945" si="117">IF(N940="zníž. prenesená",J940,0)</f>
        <v>0</v>
      </c>
      <c r="BI940" s="163">
        <f t="shared" ref="BI940:BI945" si="118">IF(N940="nulová",J940,0)</f>
        <v>0</v>
      </c>
      <c r="BJ940" s="17" t="s">
        <v>85</v>
      </c>
      <c r="BK940" s="164">
        <f t="shared" ref="BK940:BK945" si="119">ROUND(I940*H940,3)</f>
        <v>0</v>
      </c>
      <c r="BL940" s="17" t="s">
        <v>91</v>
      </c>
      <c r="BM940" s="162" t="s">
        <v>1689</v>
      </c>
    </row>
    <row r="941" spans="2:65" s="1" customFormat="1" ht="60" customHeight="1">
      <c r="B941" s="151"/>
      <c r="C941" s="152" t="s">
        <v>1690</v>
      </c>
      <c r="D941" s="152" t="s">
        <v>155</v>
      </c>
      <c r="E941" s="153" t="s">
        <v>1691</v>
      </c>
      <c r="F941" s="154" t="s">
        <v>1692</v>
      </c>
      <c r="G941" s="155" t="s">
        <v>251</v>
      </c>
      <c r="H941" s="156">
        <v>1</v>
      </c>
      <c r="I941" s="157"/>
      <c r="J941" s="156">
        <f t="shared" si="110"/>
        <v>0</v>
      </c>
      <c r="K941" s="154" t="s">
        <v>1</v>
      </c>
      <c r="L941" s="32"/>
      <c r="M941" s="158" t="s">
        <v>1</v>
      </c>
      <c r="N941" s="159" t="s">
        <v>42</v>
      </c>
      <c r="O941" s="55"/>
      <c r="P941" s="160">
        <f t="shared" si="111"/>
        <v>0</v>
      </c>
      <c r="Q941" s="160">
        <v>0</v>
      </c>
      <c r="R941" s="160">
        <f t="shared" si="112"/>
        <v>0</v>
      </c>
      <c r="S941" s="160">
        <v>0</v>
      </c>
      <c r="T941" s="161">
        <f t="shared" si="113"/>
        <v>0</v>
      </c>
      <c r="AR941" s="162" t="s">
        <v>91</v>
      </c>
      <c r="AT941" s="162" t="s">
        <v>155</v>
      </c>
      <c r="AU941" s="162" t="s">
        <v>85</v>
      </c>
      <c r="AY941" s="17" t="s">
        <v>153</v>
      </c>
      <c r="BE941" s="163">
        <f t="shared" si="114"/>
        <v>0</v>
      </c>
      <c r="BF941" s="163">
        <f t="shared" si="115"/>
        <v>0</v>
      </c>
      <c r="BG941" s="163">
        <f t="shared" si="116"/>
        <v>0</v>
      </c>
      <c r="BH941" s="163">
        <f t="shared" si="117"/>
        <v>0</v>
      </c>
      <c r="BI941" s="163">
        <f t="shared" si="118"/>
        <v>0</v>
      </c>
      <c r="BJ941" s="17" t="s">
        <v>85</v>
      </c>
      <c r="BK941" s="164">
        <f t="shared" si="119"/>
        <v>0</v>
      </c>
      <c r="BL941" s="17" t="s">
        <v>91</v>
      </c>
      <c r="BM941" s="162" t="s">
        <v>1693</v>
      </c>
    </row>
    <row r="942" spans="2:65" s="1" customFormat="1" ht="60" customHeight="1">
      <c r="B942" s="151"/>
      <c r="C942" s="152" t="s">
        <v>1694</v>
      </c>
      <c r="D942" s="152" t="s">
        <v>155</v>
      </c>
      <c r="E942" s="153" t="s">
        <v>1695</v>
      </c>
      <c r="F942" s="154" t="s">
        <v>1696</v>
      </c>
      <c r="G942" s="155" t="s">
        <v>251</v>
      </c>
      <c r="H942" s="156">
        <v>1</v>
      </c>
      <c r="I942" s="157"/>
      <c r="J942" s="156">
        <f t="shared" si="110"/>
        <v>0</v>
      </c>
      <c r="K942" s="154" t="s">
        <v>1</v>
      </c>
      <c r="L942" s="32"/>
      <c r="M942" s="158" t="s">
        <v>1</v>
      </c>
      <c r="N942" s="159" t="s">
        <v>42</v>
      </c>
      <c r="O942" s="55"/>
      <c r="P942" s="160">
        <f t="shared" si="111"/>
        <v>0</v>
      </c>
      <c r="Q942" s="160">
        <v>0</v>
      </c>
      <c r="R942" s="160">
        <f t="shared" si="112"/>
        <v>0</v>
      </c>
      <c r="S942" s="160">
        <v>0</v>
      </c>
      <c r="T942" s="161">
        <f t="shared" si="113"/>
        <v>0</v>
      </c>
      <c r="AR942" s="162" t="s">
        <v>91</v>
      </c>
      <c r="AT942" s="162" t="s">
        <v>155</v>
      </c>
      <c r="AU942" s="162" t="s">
        <v>85</v>
      </c>
      <c r="AY942" s="17" t="s">
        <v>153</v>
      </c>
      <c r="BE942" s="163">
        <f t="shared" si="114"/>
        <v>0</v>
      </c>
      <c r="BF942" s="163">
        <f t="shared" si="115"/>
        <v>0</v>
      </c>
      <c r="BG942" s="163">
        <f t="shared" si="116"/>
        <v>0</v>
      </c>
      <c r="BH942" s="163">
        <f t="shared" si="117"/>
        <v>0</v>
      </c>
      <c r="BI942" s="163">
        <f t="shared" si="118"/>
        <v>0</v>
      </c>
      <c r="BJ942" s="17" t="s">
        <v>85</v>
      </c>
      <c r="BK942" s="164">
        <f t="shared" si="119"/>
        <v>0</v>
      </c>
      <c r="BL942" s="17" t="s">
        <v>91</v>
      </c>
      <c r="BM942" s="162" t="s">
        <v>1697</v>
      </c>
    </row>
    <row r="943" spans="2:65" s="1" customFormat="1" ht="60" customHeight="1">
      <c r="B943" s="151"/>
      <c r="C943" s="152" t="s">
        <v>1698</v>
      </c>
      <c r="D943" s="152" t="s">
        <v>155</v>
      </c>
      <c r="E943" s="153" t="s">
        <v>1699</v>
      </c>
      <c r="F943" s="154" t="s">
        <v>1700</v>
      </c>
      <c r="G943" s="155" t="s">
        <v>251</v>
      </c>
      <c r="H943" s="156">
        <v>1</v>
      </c>
      <c r="I943" s="157"/>
      <c r="J943" s="156">
        <f t="shared" si="110"/>
        <v>0</v>
      </c>
      <c r="K943" s="154" t="s">
        <v>1</v>
      </c>
      <c r="L943" s="32"/>
      <c r="M943" s="158" t="s">
        <v>1</v>
      </c>
      <c r="N943" s="159" t="s">
        <v>42</v>
      </c>
      <c r="O943" s="55"/>
      <c r="P943" s="160">
        <f t="shared" si="111"/>
        <v>0</v>
      </c>
      <c r="Q943" s="160">
        <v>0</v>
      </c>
      <c r="R943" s="160">
        <f t="shared" si="112"/>
        <v>0</v>
      </c>
      <c r="S943" s="160">
        <v>0</v>
      </c>
      <c r="T943" s="161">
        <f t="shared" si="113"/>
        <v>0</v>
      </c>
      <c r="AR943" s="162" t="s">
        <v>91</v>
      </c>
      <c r="AT943" s="162" t="s">
        <v>155</v>
      </c>
      <c r="AU943" s="162" t="s">
        <v>85</v>
      </c>
      <c r="AY943" s="17" t="s">
        <v>153</v>
      </c>
      <c r="BE943" s="163">
        <f t="shared" si="114"/>
        <v>0</v>
      </c>
      <c r="BF943" s="163">
        <f t="shared" si="115"/>
        <v>0</v>
      </c>
      <c r="BG943" s="163">
        <f t="shared" si="116"/>
        <v>0</v>
      </c>
      <c r="BH943" s="163">
        <f t="shared" si="117"/>
        <v>0</v>
      </c>
      <c r="BI943" s="163">
        <f t="shared" si="118"/>
        <v>0</v>
      </c>
      <c r="BJ943" s="17" t="s">
        <v>85</v>
      </c>
      <c r="BK943" s="164">
        <f t="shared" si="119"/>
        <v>0</v>
      </c>
      <c r="BL943" s="17" t="s">
        <v>91</v>
      </c>
      <c r="BM943" s="162" t="s">
        <v>1701</v>
      </c>
    </row>
    <row r="944" spans="2:65" s="1" customFormat="1" ht="60" customHeight="1">
      <c r="B944" s="151"/>
      <c r="C944" s="152" t="s">
        <v>1702</v>
      </c>
      <c r="D944" s="152" t="s">
        <v>155</v>
      </c>
      <c r="E944" s="153" t="s">
        <v>1703</v>
      </c>
      <c r="F944" s="154" t="s">
        <v>1704</v>
      </c>
      <c r="G944" s="155" t="s">
        <v>251</v>
      </c>
      <c r="H944" s="156">
        <v>1</v>
      </c>
      <c r="I944" s="157"/>
      <c r="J944" s="156">
        <f t="shared" si="110"/>
        <v>0</v>
      </c>
      <c r="K944" s="154" t="s">
        <v>1</v>
      </c>
      <c r="L944" s="32"/>
      <c r="M944" s="158" t="s">
        <v>1</v>
      </c>
      <c r="N944" s="159" t="s">
        <v>42</v>
      </c>
      <c r="O944" s="55"/>
      <c r="P944" s="160">
        <f t="shared" si="111"/>
        <v>0</v>
      </c>
      <c r="Q944" s="160">
        <v>0</v>
      </c>
      <c r="R944" s="160">
        <f t="shared" si="112"/>
        <v>0</v>
      </c>
      <c r="S944" s="160">
        <v>0</v>
      </c>
      <c r="T944" s="161">
        <f t="shared" si="113"/>
        <v>0</v>
      </c>
      <c r="AR944" s="162" t="s">
        <v>91</v>
      </c>
      <c r="AT944" s="162" t="s">
        <v>155</v>
      </c>
      <c r="AU944" s="162" t="s">
        <v>85</v>
      </c>
      <c r="AY944" s="17" t="s">
        <v>153</v>
      </c>
      <c r="BE944" s="163">
        <f t="shared" si="114"/>
        <v>0</v>
      </c>
      <c r="BF944" s="163">
        <f t="shared" si="115"/>
        <v>0</v>
      </c>
      <c r="BG944" s="163">
        <f t="shared" si="116"/>
        <v>0</v>
      </c>
      <c r="BH944" s="163">
        <f t="shared" si="117"/>
        <v>0</v>
      </c>
      <c r="BI944" s="163">
        <f t="shared" si="118"/>
        <v>0</v>
      </c>
      <c r="BJ944" s="17" t="s">
        <v>85</v>
      </c>
      <c r="BK944" s="164">
        <f t="shared" si="119"/>
        <v>0</v>
      </c>
      <c r="BL944" s="17" t="s">
        <v>91</v>
      </c>
      <c r="BM944" s="162" t="s">
        <v>1705</v>
      </c>
    </row>
    <row r="945" spans="2:65" s="1" customFormat="1" ht="24" customHeight="1">
      <c r="B945" s="151"/>
      <c r="C945" s="152" t="s">
        <v>1706</v>
      </c>
      <c r="D945" s="152" t="s">
        <v>155</v>
      </c>
      <c r="E945" s="153" t="s">
        <v>1707</v>
      </c>
      <c r="F945" s="154" t="s">
        <v>1708</v>
      </c>
      <c r="G945" s="155" t="s">
        <v>866</v>
      </c>
      <c r="H945" s="157"/>
      <c r="I945" s="157"/>
      <c r="J945" s="156">
        <f t="shared" si="110"/>
        <v>0</v>
      </c>
      <c r="K945" s="154" t="s">
        <v>163</v>
      </c>
      <c r="L945" s="32"/>
      <c r="M945" s="158" t="s">
        <v>1</v>
      </c>
      <c r="N945" s="159" t="s">
        <v>42</v>
      </c>
      <c r="O945" s="55"/>
      <c r="P945" s="160">
        <f t="shared" si="111"/>
        <v>0</v>
      </c>
      <c r="Q945" s="160">
        <v>0</v>
      </c>
      <c r="R945" s="160">
        <f t="shared" si="112"/>
        <v>0</v>
      </c>
      <c r="S945" s="160">
        <v>0</v>
      </c>
      <c r="T945" s="161">
        <f t="shared" si="113"/>
        <v>0</v>
      </c>
      <c r="AR945" s="162" t="s">
        <v>229</v>
      </c>
      <c r="AT945" s="162" t="s">
        <v>155</v>
      </c>
      <c r="AU945" s="162" t="s">
        <v>85</v>
      </c>
      <c r="AY945" s="17" t="s">
        <v>153</v>
      </c>
      <c r="BE945" s="163">
        <f t="shared" si="114"/>
        <v>0</v>
      </c>
      <c r="BF945" s="163">
        <f t="shared" si="115"/>
        <v>0</v>
      </c>
      <c r="BG945" s="163">
        <f t="shared" si="116"/>
        <v>0</v>
      </c>
      <c r="BH945" s="163">
        <f t="shared" si="117"/>
        <v>0</v>
      </c>
      <c r="BI945" s="163">
        <f t="shared" si="118"/>
        <v>0</v>
      </c>
      <c r="BJ945" s="17" t="s">
        <v>85</v>
      </c>
      <c r="BK945" s="164">
        <f t="shared" si="119"/>
        <v>0</v>
      </c>
      <c r="BL945" s="17" t="s">
        <v>229</v>
      </c>
      <c r="BM945" s="162" t="s">
        <v>1709</v>
      </c>
    </row>
    <row r="946" spans="2:65" s="11" customFormat="1" ht="22.9" customHeight="1">
      <c r="B946" s="138"/>
      <c r="D946" s="139" t="s">
        <v>75</v>
      </c>
      <c r="E946" s="149" t="s">
        <v>1710</v>
      </c>
      <c r="F946" s="149" t="s">
        <v>1711</v>
      </c>
      <c r="I946" s="141"/>
      <c r="J946" s="150">
        <f>BK946</f>
        <v>0</v>
      </c>
      <c r="L946" s="138"/>
      <c r="M946" s="143"/>
      <c r="N946" s="144"/>
      <c r="O946" s="144"/>
      <c r="P946" s="145">
        <f>SUM(P947:P1035)</f>
        <v>0</v>
      </c>
      <c r="Q946" s="144"/>
      <c r="R946" s="145">
        <f>SUM(R947:R1035)</f>
        <v>0</v>
      </c>
      <c r="S946" s="144"/>
      <c r="T946" s="146">
        <f>SUM(T947:T1035)</f>
        <v>0</v>
      </c>
      <c r="AR946" s="139" t="s">
        <v>85</v>
      </c>
      <c r="AT946" s="147" t="s">
        <v>75</v>
      </c>
      <c r="AU946" s="147" t="s">
        <v>81</v>
      </c>
      <c r="AY946" s="139" t="s">
        <v>153</v>
      </c>
      <c r="BK946" s="148">
        <f>SUM(BK947:BK1035)</f>
        <v>0</v>
      </c>
    </row>
    <row r="947" spans="2:65" s="1" customFormat="1" ht="60" customHeight="1">
      <c r="B947" s="151"/>
      <c r="C947" s="152" t="s">
        <v>1712</v>
      </c>
      <c r="D947" s="208" t="s">
        <v>155</v>
      </c>
      <c r="E947" s="153" t="s">
        <v>1713</v>
      </c>
      <c r="F947" s="154" t="s">
        <v>1714</v>
      </c>
      <c r="G947" s="155" t="s">
        <v>251</v>
      </c>
      <c r="H947" s="156">
        <v>1</v>
      </c>
      <c r="I947" s="157"/>
      <c r="J947" s="156">
        <f>ROUND(I947*H947,3)</f>
        <v>0</v>
      </c>
      <c r="K947" s="154" t="s">
        <v>1</v>
      </c>
      <c r="L947" s="32"/>
      <c r="M947" s="158" t="s">
        <v>1</v>
      </c>
      <c r="N947" s="159" t="s">
        <v>42</v>
      </c>
      <c r="O947" s="55"/>
      <c r="P947" s="160">
        <f>O947*H947</f>
        <v>0</v>
      </c>
      <c r="Q947" s="160">
        <v>0</v>
      </c>
      <c r="R947" s="160">
        <f>Q947*H947</f>
        <v>0</v>
      </c>
      <c r="S947" s="160">
        <v>0</v>
      </c>
      <c r="T947" s="161">
        <f>S947*H947</f>
        <v>0</v>
      </c>
      <c r="AR947" s="162" t="s">
        <v>91</v>
      </c>
      <c r="AT947" s="162" t="s">
        <v>155</v>
      </c>
      <c r="AU947" s="162" t="s">
        <v>85</v>
      </c>
      <c r="AY947" s="17" t="s">
        <v>153</v>
      </c>
      <c r="BE947" s="163">
        <f>IF(N947="základná",J947,0)</f>
        <v>0</v>
      </c>
      <c r="BF947" s="163">
        <f>IF(N947="znížená",J947,0)</f>
        <v>0</v>
      </c>
      <c r="BG947" s="163">
        <f>IF(N947="zákl. prenesená",J947,0)</f>
        <v>0</v>
      </c>
      <c r="BH947" s="163">
        <f>IF(N947="zníž. prenesená",J947,0)</f>
        <v>0</v>
      </c>
      <c r="BI947" s="163">
        <f>IF(N947="nulová",J947,0)</f>
        <v>0</v>
      </c>
      <c r="BJ947" s="17" t="s">
        <v>85</v>
      </c>
      <c r="BK947" s="164">
        <f>ROUND(I947*H947,3)</f>
        <v>0</v>
      </c>
      <c r="BL947" s="17" t="s">
        <v>91</v>
      </c>
      <c r="BM947" s="162" t="s">
        <v>1715</v>
      </c>
    </row>
    <row r="948" spans="2:65" s="12" customFormat="1" ht="11.25">
      <c r="B948" s="165"/>
      <c r="D948" s="166" t="s">
        <v>165</v>
      </c>
      <c r="E948" s="167" t="s">
        <v>1</v>
      </c>
      <c r="F948" s="168" t="s">
        <v>1716</v>
      </c>
      <c r="H948" s="167" t="s">
        <v>1</v>
      </c>
      <c r="I948" s="169"/>
      <c r="L948" s="165"/>
      <c r="M948" s="170"/>
      <c r="N948" s="171"/>
      <c r="O948" s="171"/>
      <c r="P948" s="171"/>
      <c r="Q948" s="171"/>
      <c r="R948" s="171"/>
      <c r="S948" s="171"/>
      <c r="T948" s="172"/>
      <c r="AT948" s="167" t="s">
        <v>165</v>
      </c>
      <c r="AU948" s="167" t="s">
        <v>85</v>
      </c>
      <c r="AV948" s="12" t="s">
        <v>81</v>
      </c>
      <c r="AW948" s="12" t="s">
        <v>30</v>
      </c>
      <c r="AX948" s="12" t="s">
        <v>76</v>
      </c>
      <c r="AY948" s="167" t="s">
        <v>153</v>
      </c>
    </row>
    <row r="949" spans="2:65" s="12" customFormat="1" ht="11.25">
      <c r="B949" s="165"/>
      <c r="D949" s="166" t="s">
        <v>165</v>
      </c>
      <c r="E949" s="167" t="s">
        <v>1</v>
      </c>
      <c r="F949" s="168" t="s">
        <v>1717</v>
      </c>
      <c r="H949" s="167" t="s">
        <v>1</v>
      </c>
      <c r="I949" s="169"/>
      <c r="L949" s="165"/>
      <c r="M949" s="170"/>
      <c r="N949" s="171"/>
      <c r="O949" s="171"/>
      <c r="P949" s="171"/>
      <c r="Q949" s="171"/>
      <c r="R949" s="171"/>
      <c r="S949" s="171"/>
      <c r="T949" s="172"/>
      <c r="AT949" s="167" t="s">
        <v>165</v>
      </c>
      <c r="AU949" s="167" t="s">
        <v>85</v>
      </c>
      <c r="AV949" s="12" t="s">
        <v>81</v>
      </c>
      <c r="AW949" s="12" t="s">
        <v>30</v>
      </c>
      <c r="AX949" s="12" t="s">
        <v>76</v>
      </c>
      <c r="AY949" s="167" t="s">
        <v>153</v>
      </c>
    </row>
    <row r="950" spans="2:65" s="12" customFormat="1" ht="11.25">
      <c r="B950" s="165"/>
      <c r="D950" s="166" t="s">
        <v>165</v>
      </c>
      <c r="E950" s="167" t="s">
        <v>1</v>
      </c>
      <c r="F950" s="168" t="s">
        <v>1718</v>
      </c>
      <c r="H950" s="167" t="s">
        <v>1</v>
      </c>
      <c r="I950" s="169"/>
      <c r="L950" s="165"/>
      <c r="M950" s="170"/>
      <c r="N950" s="171"/>
      <c r="O950" s="171"/>
      <c r="P950" s="171"/>
      <c r="Q950" s="171"/>
      <c r="R950" s="171"/>
      <c r="S950" s="171"/>
      <c r="T950" s="172"/>
      <c r="AT950" s="167" t="s">
        <v>165</v>
      </c>
      <c r="AU950" s="167" t="s">
        <v>85</v>
      </c>
      <c r="AV950" s="12" t="s">
        <v>81</v>
      </c>
      <c r="AW950" s="12" t="s">
        <v>30</v>
      </c>
      <c r="AX950" s="12" t="s">
        <v>76</v>
      </c>
      <c r="AY950" s="167" t="s">
        <v>153</v>
      </c>
    </row>
    <row r="951" spans="2:65" s="12" customFormat="1" ht="11.25">
      <c r="B951" s="165"/>
      <c r="D951" s="166" t="s">
        <v>165</v>
      </c>
      <c r="E951" s="167" t="s">
        <v>1</v>
      </c>
      <c r="F951" s="168" t="s">
        <v>1719</v>
      </c>
      <c r="H951" s="167" t="s">
        <v>1</v>
      </c>
      <c r="I951" s="169"/>
      <c r="L951" s="165"/>
      <c r="M951" s="170"/>
      <c r="N951" s="171"/>
      <c r="O951" s="171"/>
      <c r="P951" s="171"/>
      <c r="Q951" s="171"/>
      <c r="R951" s="171"/>
      <c r="S951" s="171"/>
      <c r="T951" s="172"/>
      <c r="AT951" s="167" t="s">
        <v>165</v>
      </c>
      <c r="AU951" s="167" t="s">
        <v>85</v>
      </c>
      <c r="AV951" s="12" t="s">
        <v>81</v>
      </c>
      <c r="AW951" s="12" t="s">
        <v>30</v>
      </c>
      <c r="AX951" s="12" t="s">
        <v>76</v>
      </c>
      <c r="AY951" s="167" t="s">
        <v>153</v>
      </c>
    </row>
    <row r="952" spans="2:65" s="12" customFormat="1" ht="11.25">
      <c r="B952" s="165"/>
      <c r="D952" s="166" t="s">
        <v>165</v>
      </c>
      <c r="E952" s="167" t="s">
        <v>1</v>
      </c>
      <c r="F952" s="168" t="s">
        <v>1720</v>
      </c>
      <c r="H952" s="167" t="s">
        <v>1</v>
      </c>
      <c r="I952" s="169"/>
      <c r="L952" s="165"/>
      <c r="M952" s="170"/>
      <c r="N952" s="171"/>
      <c r="O952" s="171"/>
      <c r="P952" s="171"/>
      <c r="Q952" s="171"/>
      <c r="R952" s="171"/>
      <c r="S952" s="171"/>
      <c r="T952" s="172"/>
      <c r="AT952" s="167" t="s">
        <v>165</v>
      </c>
      <c r="AU952" s="167" t="s">
        <v>85</v>
      </c>
      <c r="AV952" s="12" t="s">
        <v>81</v>
      </c>
      <c r="AW952" s="12" t="s">
        <v>30</v>
      </c>
      <c r="AX952" s="12" t="s">
        <v>76</v>
      </c>
      <c r="AY952" s="167" t="s">
        <v>153</v>
      </c>
    </row>
    <row r="953" spans="2:65" s="12" customFormat="1" ht="11.25">
      <c r="B953" s="165"/>
      <c r="D953" s="166" t="s">
        <v>165</v>
      </c>
      <c r="E953" s="167" t="s">
        <v>1</v>
      </c>
      <c r="F953" s="168" t="s">
        <v>1721</v>
      </c>
      <c r="H953" s="167" t="s">
        <v>1</v>
      </c>
      <c r="I953" s="169"/>
      <c r="L953" s="165"/>
      <c r="M953" s="170"/>
      <c r="N953" s="171"/>
      <c r="O953" s="171"/>
      <c r="P953" s="171"/>
      <c r="Q953" s="171"/>
      <c r="R953" s="171"/>
      <c r="S953" s="171"/>
      <c r="T953" s="172"/>
      <c r="AT953" s="167" t="s">
        <v>165</v>
      </c>
      <c r="AU953" s="167" t="s">
        <v>85</v>
      </c>
      <c r="AV953" s="12" t="s">
        <v>81</v>
      </c>
      <c r="AW953" s="12" t="s">
        <v>30</v>
      </c>
      <c r="AX953" s="12" t="s">
        <v>76</v>
      </c>
      <c r="AY953" s="167" t="s">
        <v>153</v>
      </c>
    </row>
    <row r="954" spans="2:65" s="12" customFormat="1" ht="11.25">
      <c r="B954" s="165"/>
      <c r="D954" s="166" t="s">
        <v>165</v>
      </c>
      <c r="E954" s="167" t="s">
        <v>1</v>
      </c>
      <c r="F954" s="168" t="s">
        <v>1722</v>
      </c>
      <c r="H954" s="167" t="s">
        <v>1</v>
      </c>
      <c r="I954" s="169"/>
      <c r="L954" s="165"/>
      <c r="M954" s="170"/>
      <c r="N954" s="171"/>
      <c r="O954" s="171"/>
      <c r="P954" s="171"/>
      <c r="Q954" s="171"/>
      <c r="R954" s="171"/>
      <c r="S954" s="171"/>
      <c r="T954" s="172"/>
      <c r="AT954" s="167" t="s">
        <v>165</v>
      </c>
      <c r="AU954" s="167" t="s">
        <v>85</v>
      </c>
      <c r="AV954" s="12" t="s">
        <v>81</v>
      </c>
      <c r="AW954" s="12" t="s">
        <v>30</v>
      </c>
      <c r="AX954" s="12" t="s">
        <v>76</v>
      </c>
      <c r="AY954" s="167" t="s">
        <v>153</v>
      </c>
    </row>
    <row r="955" spans="2:65" s="12" customFormat="1" ht="11.25">
      <c r="B955" s="165"/>
      <c r="D955" s="166" t="s">
        <v>165</v>
      </c>
      <c r="E955" s="167" t="s">
        <v>1</v>
      </c>
      <c r="F955" s="168" t="s">
        <v>1723</v>
      </c>
      <c r="H955" s="167" t="s">
        <v>1</v>
      </c>
      <c r="I955" s="169"/>
      <c r="L955" s="165"/>
      <c r="M955" s="170"/>
      <c r="N955" s="171"/>
      <c r="O955" s="171"/>
      <c r="P955" s="171"/>
      <c r="Q955" s="171"/>
      <c r="R955" s="171"/>
      <c r="S955" s="171"/>
      <c r="T955" s="172"/>
      <c r="AT955" s="167" t="s">
        <v>165</v>
      </c>
      <c r="AU955" s="167" t="s">
        <v>85</v>
      </c>
      <c r="AV955" s="12" t="s">
        <v>81</v>
      </c>
      <c r="AW955" s="12" t="s">
        <v>30</v>
      </c>
      <c r="AX955" s="12" t="s">
        <v>76</v>
      </c>
      <c r="AY955" s="167" t="s">
        <v>153</v>
      </c>
    </row>
    <row r="956" spans="2:65" s="13" customFormat="1" ht="11.25">
      <c r="B956" s="173"/>
      <c r="D956" s="166" t="s">
        <v>165</v>
      </c>
      <c r="E956" s="174" t="s">
        <v>1</v>
      </c>
      <c r="F956" s="175" t="s">
        <v>81</v>
      </c>
      <c r="H956" s="176">
        <v>1</v>
      </c>
      <c r="I956" s="177"/>
      <c r="L956" s="173"/>
      <c r="M956" s="178"/>
      <c r="N956" s="179"/>
      <c r="O956" s="179"/>
      <c r="P956" s="179"/>
      <c r="Q956" s="179"/>
      <c r="R956" s="179"/>
      <c r="S956" s="179"/>
      <c r="T956" s="180"/>
      <c r="AT956" s="174" t="s">
        <v>165</v>
      </c>
      <c r="AU956" s="174" t="s">
        <v>85</v>
      </c>
      <c r="AV956" s="13" t="s">
        <v>85</v>
      </c>
      <c r="AW956" s="13" t="s">
        <v>30</v>
      </c>
      <c r="AX956" s="13" t="s">
        <v>81</v>
      </c>
      <c r="AY956" s="174" t="s">
        <v>153</v>
      </c>
    </row>
    <row r="957" spans="2:65" s="1" customFormat="1" ht="60" customHeight="1">
      <c r="B957" s="151"/>
      <c r="C957" s="152" t="s">
        <v>1724</v>
      </c>
      <c r="D957" s="152" t="s">
        <v>155</v>
      </c>
      <c r="E957" s="153" t="s">
        <v>1725</v>
      </c>
      <c r="F957" s="154" t="s">
        <v>1726</v>
      </c>
      <c r="G957" s="155" t="s">
        <v>251</v>
      </c>
      <c r="H957" s="156">
        <v>1</v>
      </c>
      <c r="I957" s="157"/>
      <c r="J957" s="156">
        <f>ROUND(I957*H957,3)</f>
        <v>0</v>
      </c>
      <c r="K957" s="154" t="s">
        <v>1</v>
      </c>
      <c r="L957" s="32"/>
      <c r="M957" s="158" t="s">
        <v>1</v>
      </c>
      <c r="N957" s="159" t="s">
        <v>42</v>
      </c>
      <c r="O957" s="55"/>
      <c r="P957" s="160">
        <f>O957*H957</f>
        <v>0</v>
      </c>
      <c r="Q957" s="160">
        <v>0</v>
      </c>
      <c r="R957" s="160">
        <f>Q957*H957</f>
        <v>0</v>
      </c>
      <c r="S957" s="160">
        <v>0</v>
      </c>
      <c r="T957" s="161">
        <f>S957*H957</f>
        <v>0</v>
      </c>
      <c r="AR957" s="162" t="s">
        <v>91</v>
      </c>
      <c r="AT957" s="162" t="s">
        <v>155</v>
      </c>
      <c r="AU957" s="162" t="s">
        <v>85</v>
      </c>
      <c r="AY957" s="17" t="s">
        <v>153</v>
      </c>
      <c r="BE957" s="163">
        <f>IF(N957="základná",J957,0)</f>
        <v>0</v>
      </c>
      <c r="BF957" s="163">
        <f>IF(N957="znížená",J957,0)</f>
        <v>0</v>
      </c>
      <c r="BG957" s="163">
        <f>IF(N957="zákl. prenesená",J957,0)</f>
        <v>0</v>
      </c>
      <c r="BH957" s="163">
        <f>IF(N957="zníž. prenesená",J957,0)</f>
        <v>0</v>
      </c>
      <c r="BI957" s="163">
        <f>IF(N957="nulová",J957,0)</f>
        <v>0</v>
      </c>
      <c r="BJ957" s="17" t="s">
        <v>85</v>
      </c>
      <c r="BK957" s="164">
        <f>ROUND(I957*H957,3)</f>
        <v>0</v>
      </c>
      <c r="BL957" s="17" t="s">
        <v>91</v>
      </c>
      <c r="BM957" s="162" t="s">
        <v>1727</v>
      </c>
    </row>
    <row r="958" spans="2:65" s="1" customFormat="1" ht="60" customHeight="1">
      <c r="B958" s="151"/>
      <c r="C958" s="152" t="s">
        <v>1728</v>
      </c>
      <c r="D958" s="208" t="s">
        <v>155</v>
      </c>
      <c r="E958" s="153" t="s">
        <v>1729</v>
      </c>
      <c r="F958" s="154" t="s">
        <v>1730</v>
      </c>
      <c r="G958" s="155" t="s">
        <v>251</v>
      </c>
      <c r="H958" s="156">
        <v>1</v>
      </c>
      <c r="I958" s="157"/>
      <c r="J958" s="156">
        <f>ROUND(I958*H958,3)</f>
        <v>0</v>
      </c>
      <c r="K958" s="154" t="s">
        <v>1</v>
      </c>
      <c r="L958" s="32"/>
      <c r="M958" s="158" t="s">
        <v>1</v>
      </c>
      <c r="N958" s="159" t="s">
        <v>42</v>
      </c>
      <c r="O958" s="55"/>
      <c r="P958" s="160">
        <f>O958*H958</f>
        <v>0</v>
      </c>
      <c r="Q958" s="160">
        <v>0</v>
      </c>
      <c r="R958" s="160">
        <f>Q958*H958</f>
        <v>0</v>
      </c>
      <c r="S958" s="160">
        <v>0</v>
      </c>
      <c r="T958" s="161">
        <f>S958*H958</f>
        <v>0</v>
      </c>
      <c r="AR958" s="162" t="s">
        <v>91</v>
      </c>
      <c r="AT958" s="162" t="s">
        <v>155</v>
      </c>
      <c r="AU958" s="162" t="s">
        <v>85</v>
      </c>
      <c r="AY958" s="17" t="s">
        <v>153</v>
      </c>
      <c r="BE958" s="163">
        <f>IF(N958="základná",J958,0)</f>
        <v>0</v>
      </c>
      <c r="BF958" s="163">
        <f>IF(N958="znížená",J958,0)</f>
        <v>0</v>
      </c>
      <c r="BG958" s="163">
        <f>IF(N958="zákl. prenesená",J958,0)</f>
        <v>0</v>
      </c>
      <c r="BH958" s="163">
        <f>IF(N958="zníž. prenesená",J958,0)</f>
        <v>0</v>
      </c>
      <c r="BI958" s="163">
        <f>IF(N958="nulová",J958,0)</f>
        <v>0</v>
      </c>
      <c r="BJ958" s="17" t="s">
        <v>85</v>
      </c>
      <c r="BK958" s="164">
        <f>ROUND(I958*H958,3)</f>
        <v>0</v>
      </c>
      <c r="BL958" s="17" t="s">
        <v>91</v>
      </c>
      <c r="BM958" s="162" t="s">
        <v>1731</v>
      </c>
    </row>
    <row r="959" spans="2:65" s="12" customFormat="1" ht="11.25">
      <c r="B959" s="165"/>
      <c r="D959" s="166" t="s">
        <v>165</v>
      </c>
      <c r="E959" s="167" t="s">
        <v>1</v>
      </c>
      <c r="F959" s="168" t="s">
        <v>1732</v>
      </c>
      <c r="H959" s="167" t="s">
        <v>1</v>
      </c>
      <c r="I959" s="169"/>
      <c r="L959" s="165"/>
      <c r="M959" s="170"/>
      <c r="N959" s="171"/>
      <c r="O959" s="171"/>
      <c r="P959" s="171"/>
      <c r="Q959" s="171"/>
      <c r="R959" s="171"/>
      <c r="S959" s="171"/>
      <c r="T959" s="172"/>
      <c r="AT959" s="167" t="s">
        <v>165</v>
      </c>
      <c r="AU959" s="167" t="s">
        <v>85</v>
      </c>
      <c r="AV959" s="12" t="s">
        <v>81</v>
      </c>
      <c r="AW959" s="12" t="s">
        <v>30</v>
      </c>
      <c r="AX959" s="12" t="s">
        <v>76</v>
      </c>
      <c r="AY959" s="167" t="s">
        <v>153</v>
      </c>
    </row>
    <row r="960" spans="2:65" s="12" customFormat="1" ht="11.25">
      <c r="B960" s="165"/>
      <c r="D960" s="166" t="s">
        <v>165</v>
      </c>
      <c r="E960" s="167" t="s">
        <v>1</v>
      </c>
      <c r="F960" s="168" t="s">
        <v>1717</v>
      </c>
      <c r="H960" s="167" t="s">
        <v>1</v>
      </c>
      <c r="I960" s="169"/>
      <c r="L960" s="165"/>
      <c r="M960" s="170"/>
      <c r="N960" s="171"/>
      <c r="O960" s="171"/>
      <c r="P960" s="171"/>
      <c r="Q960" s="171"/>
      <c r="R960" s="171"/>
      <c r="S960" s="171"/>
      <c r="T960" s="172"/>
      <c r="AT960" s="167" t="s">
        <v>165</v>
      </c>
      <c r="AU960" s="167" t="s">
        <v>85</v>
      </c>
      <c r="AV960" s="12" t="s">
        <v>81</v>
      </c>
      <c r="AW960" s="12" t="s">
        <v>30</v>
      </c>
      <c r="AX960" s="12" t="s">
        <v>76</v>
      </c>
      <c r="AY960" s="167" t="s">
        <v>153</v>
      </c>
    </row>
    <row r="961" spans="2:65" s="12" customFormat="1" ht="11.25">
      <c r="B961" s="165"/>
      <c r="D961" s="166" t="s">
        <v>165</v>
      </c>
      <c r="E961" s="167" t="s">
        <v>1</v>
      </c>
      <c r="F961" s="168" t="s">
        <v>1718</v>
      </c>
      <c r="H961" s="167" t="s">
        <v>1</v>
      </c>
      <c r="I961" s="169"/>
      <c r="L961" s="165"/>
      <c r="M961" s="170"/>
      <c r="N961" s="171"/>
      <c r="O961" s="171"/>
      <c r="P961" s="171"/>
      <c r="Q961" s="171"/>
      <c r="R961" s="171"/>
      <c r="S961" s="171"/>
      <c r="T961" s="172"/>
      <c r="AT961" s="167" t="s">
        <v>165</v>
      </c>
      <c r="AU961" s="167" t="s">
        <v>85</v>
      </c>
      <c r="AV961" s="12" t="s">
        <v>81</v>
      </c>
      <c r="AW961" s="12" t="s">
        <v>30</v>
      </c>
      <c r="AX961" s="12" t="s">
        <v>76</v>
      </c>
      <c r="AY961" s="167" t="s">
        <v>153</v>
      </c>
    </row>
    <row r="962" spans="2:65" s="12" customFormat="1" ht="11.25">
      <c r="B962" s="165"/>
      <c r="D962" s="166" t="s">
        <v>165</v>
      </c>
      <c r="E962" s="167" t="s">
        <v>1</v>
      </c>
      <c r="F962" s="168" t="s">
        <v>1719</v>
      </c>
      <c r="H962" s="167" t="s">
        <v>1</v>
      </c>
      <c r="I962" s="169"/>
      <c r="L962" s="165"/>
      <c r="M962" s="170"/>
      <c r="N962" s="171"/>
      <c r="O962" s="171"/>
      <c r="P962" s="171"/>
      <c r="Q962" s="171"/>
      <c r="R962" s="171"/>
      <c r="S962" s="171"/>
      <c r="T962" s="172"/>
      <c r="AT962" s="167" t="s">
        <v>165</v>
      </c>
      <c r="AU962" s="167" t="s">
        <v>85</v>
      </c>
      <c r="AV962" s="12" t="s">
        <v>81</v>
      </c>
      <c r="AW962" s="12" t="s">
        <v>30</v>
      </c>
      <c r="AX962" s="12" t="s">
        <v>76</v>
      </c>
      <c r="AY962" s="167" t="s">
        <v>153</v>
      </c>
    </row>
    <row r="963" spans="2:65" s="12" customFormat="1" ht="11.25">
      <c r="B963" s="165"/>
      <c r="D963" s="166" t="s">
        <v>165</v>
      </c>
      <c r="E963" s="167" t="s">
        <v>1</v>
      </c>
      <c r="F963" s="168" t="s">
        <v>1720</v>
      </c>
      <c r="H963" s="167" t="s">
        <v>1</v>
      </c>
      <c r="I963" s="169"/>
      <c r="L963" s="165"/>
      <c r="M963" s="170"/>
      <c r="N963" s="171"/>
      <c r="O963" s="171"/>
      <c r="P963" s="171"/>
      <c r="Q963" s="171"/>
      <c r="R963" s="171"/>
      <c r="S963" s="171"/>
      <c r="T963" s="172"/>
      <c r="AT963" s="167" t="s">
        <v>165</v>
      </c>
      <c r="AU963" s="167" t="s">
        <v>85</v>
      </c>
      <c r="AV963" s="12" t="s">
        <v>81</v>
      </c>
      <c r="AW963" s="12" t="s">
        <v>30</v>
      </c>
      <c r="AX963" s="12" t="s">
        <v>76</v>
      </c>
      <c r="AY963" s="167" t="s">
        <v>153</v>
      </c>
    </row>
    <row r="964" spans="2:65" s="12" customFormat="1" ht="11.25">
      <c r="B964" s="165"/>
      <c r="D964" s="166" t="s">
        <v>165</v>
      </c>
      <c r="E964" s="167" t="s">
        <v>1</v>
      </c>
      <c r="F964" s="168" t="s">
        <v>1721</v>
      </c>
      <c r="H964" s="167" t="s">
        <v>1</v>
      </c>
      <c r="I964" s="169"/>
      <c r="L964" s="165"/>
      <c r="M964" s="170"/>
      <c r="N964" s="171"/>
      <c r="O964" s="171"/>
      <c r="P964" s="171"/>
      <c r="Q964" s="171"/>
      <c r="R964" s="171"/>
      <c r="S964" s="171"/>
      <c r="T964" s="172"/>
      <c r="AT964" s="167" t="s">
        <v>165</v>
      </c>
      <c r="AU964" s="167" t="s">
        <v>85</v>
      </c>
      <c r="AV964" s="12" t="s">
        <v>81</v>
      </c>
      <c r="AW964" s="12" t="s">
        <v>30</v>
      </c>
      <c r="AX964" s="12" t="s">
        <v>76</v>
      </c>
      <c r="AY964" s="167" t="s">
        <v>153</v>
      </c>
    </row>
    <row r="965" spans="2:65" s="12" customFormat="1" ht="11.25">
      <c r="B965" s="165"/>
      <c r="D965" s="166" t="s">
        <v>165</v>
      </c>
      <c r="E965" s="167" t="s">
        <v>1</v>
      </c>
      <c r="F965" s="168" t="s">
        <v>1722</v>
      </c>
      <c r="H965" s="167" t="s">
        <v>1</v>
      </c>
      <c r="I965" s="169"/>
      <c r="L965" s="165"/>
      <c r="M965" s="170"/>
      <c r="N965" s="171"/>
      <c r="O965" s="171"/>
      <c r="P965" s="171"/>
      <c r="Q965" s="171"/>
      <c r="R965" s="171"/>
      <c r="S965" s="171"/>
      <c r="T965" s="172"/>
      <c r="AT965" s="167" t="s">
        <v>165</v>
      </c>
      <c r="AU965" s="167" t="s">
        <v>85</v>
      </c>
      <c r="AV965" s="12" t="s">
        <v>81</v>
      </c>
      <c r="AW965" s="12" t="s">
        <v>30</v>
      </c>
      <c r="AX965" s="12" t="s">
        <v>76</v>
      </c>
      <c r="AY965" s="167" t="s">
        <v>153</v>
      </c>
    </row>
    <row r="966" spans="2:65" s="12" customFormat="1" ht="11.25">
      <c r="B966" s="165"/>
      <c r="D966" s="166" t="s">
        <v>165</v>
      </c>
      <c r="E966" s="167" t="s">
        <v>1</v>
      </c>
      <c r="F966" s="168" t="s">
        <v>1723</v>
      </c>
      <c r="H966" s="167" t="s">
        <v>1</v>
      </c>
      <c r="I966" s="169"/>
      <c r="L966" s="165"/>
      <c r="M966" s="170"/>
      <c r="N966" s="171"/>
      <c r="O966" s="171"/>
      <c r="P966" s="171"/>
      <c r="Q966" s="171"/>
      <c r="R966" s="171"/>
      <c r="S966" s="171"/>
      <c r="T966" s="172"/>
      <c r="AT966" s="167" t="s">
        <v>165</v>
      </c>
      <c r="AU966" s="167" t="s">
        <v>85</v>
      </c>
      <c r="AV966" s="12" t="s">
        <v>81</v>
      </c>
      <c r="AW966" s="12" t="s">
        <v>30</v>
      </c>
      <c r="AX966" s="12" t="s">
        <v>76</v>
      </c>
      <c r="AY966" s="167" t="s">
        <v>153</v>
      </c>
    </row>
    <row r="967" spans="2:65" s="13" customFormat="1" ht="11.25">
      <c r="B967" s="173"/>
      <c r="D967" s="166" t="s">
        <v>165</v>
      </c>
      <c r="E967" s="174" t="s">
        <v>1</v>
      </c>
      <c r="F967" s="175" t="s">
        <v>81</v>
      </c>
      <c r="H967" s="176">
        <v>1</v>
      </c>
      <c r="I967" s="177"/>
      <c r="L967" s="173"/>
      <c r="M967" s="178"/>
      <c r="N967" s="179"/>
      <c r="O967" s="179"/>
      <c r="P967" s="179"/>
      <c r="Q967" s="179"/>
      <c r="R967" s="179"/>
      <c r="S967" s="179"/>
      <c r="T967" s="180"/>
      <c r="AT967" s="174" t="s">
        <v>165</v>
      </c>
      <c r="AU967" s="174" t="s">
        <v>85</v>
      </c>
      <c r="AV967" s="13" t="s">
        <v>85</v>
      </c>
      <c r="AW967" s="13" t="s">
        <v>30</v>
      </c>
      <c r="AX967" s="13" t="s">
        <v>81</v>
      </c>
      <c r="AY967" s="174" t="s">
        <v>153</v>
      </c>
    </row>
    <row r="968" spans="2:65" s="1" customFormat="1" ht="48" customHeight="1">
      <c r="B968" s="151"/>
      <c r="C968" s="152" t="s">
        <v>1733</v>
      </c>
      <c r="D968" s="152" t="s">
        <v>155</v>
      </c>
      <c r="E968" s="153" t="s">
        <v>1734</v>
      </c>
      <c r="F968" s="154" t="s">
        <v>1735</v>
      </c>
      <c r="G968" s="155" t="s">
        <v>251</v>
      </c>
      <c r="H968" s="156">
        <v>1</v>
      </c>
      <c r="I968" s="157"/>
      <c r="J968" s="156">
        <f>ROUND(I968*H968,3)</f>
        <v>0</v>
      </c>
      <c r="K968" s="154" t="s">
        <v>1</v>
      </c>
      <c r="L968" s="32"/>
      <c r="M968" s="158" t="s">
        <v>1</v>
      </c>
      <c r="N968" s="159" t="s">
        <v>42</v>
      </c>
      <c r="O968" s="55"/>
      <c r="P968" s="160">
        <f>O968*H968</f>
        <v>0</v>
      </c>
      <c r="Q968" s="160">
        <v>0</v>
      </c>
      <c r="R968" s="160">
        <f>Q968*H968</f>
        <v>0</v>
      </c>
      <c r="S968" s="160">
        <v>0</v>
      </c>
      <c r="T968" s="161">
        <f>S968*H968</f>
        <v>0</v>
      </c>
      <c r="AR968" s="162" t="s">
        <v>91</v>
      </c>
      <c r="AT968" s="162" t="s">
        <v>155</v>
      </c>
      <c r="AU968" s="162" t="s">
        <v>85</v>
      </c>
      <c r="AY968" s="17" t="s">
        <v>153</v>
      </c>
      <c r="BE968" s="163">
        <f>IF(N968="základná",J968,0)</f>
        <v>0</v>
      </c>
      <c r="BF968" s="163">
        <f>IF(N968="znížená",J968,0)</f>
        <v>0</v>
      </c>
      <c r="BG968" s="163">
        <f>IF(N968="zákl. prenesená",J968,0)</f>
        <v>0</v>
      </c>
      <c r="BH968" s="163">
        <f>IF(N968="zníž. prenesená",J968,0)</f>
        <v>0</v>
      </c>
      <c r="BI968" s="163">
        <f>IF(N968="nulová",J968,0)</f>
        <v>0</v>
      </c>
      <c r="BJ968" s="17" t="s">
        <v>85</v>
      </c>
      <c r="BK968" s="164">
        <f>ROUND(I968*H968,3)</f>
        <v>0</v>
      </c>
      <c r="BL968" s="17" t="s">
        <v>91</v>
      </c>
      <c r="BM968" s="162" t="s">
        <v>1736</v>
      </c>
    </row>
    <row r="969" spans="2:65" s="1" customFormat="1" ht="60" customHeight="1">
      <c r="B969" s="151"/>
      <c r="C969" s="152" t="s">
        <v>1737</v>
      </c>
      <c r="D969" s="152" t="s">
        <v>155</v>
      </c>
      <c r="E969" s="153" t="s">
        <v>1738</v>
      </c>
      <c r="F969" s="154" t="s">
        <v>1739</v>
      </c>
      <c r="G969" s="155" t="s">
        <v>251</v>
      </c>
      <c r="H969" s="156">
        <v>1</v>
      </c>
      <c r="I969" s="157"/>
      <c r="J969" s="156">
        <f>ROUND(I969*H969,3)</f>
        <v>0</v>
      </c>
      <c r="K969" s="154" t="s">
        <v>1</v>
      </c>
      <c r="L969" s="32"/>
      <c r="M969" s="158" t="s">
        <v>1</v>
      </c>
      <c r="N969" s="159" t="s">
        <v>42</v>
      </c>
      <c r="O969" s="55"/>
      <c r="P969" s="160">
        <f>O969*H969</f>
        <v>0</v>
      </c>
      <c r="Q969" s="160">
        <v>0</v>
      </c>
      <c r="R969" s="160">
        <f>Q969*H969</f>
        <v>0</v>
      </c>
      <c r="S969" s="160">
        <v>0</v>
      </c>
      <c r="T969" s="161">
        <f>S969*H969</f>
        <v>0</v>
      </c>
      <c r="AR969" s="162" t="s">
        <v>91</v>
      </c>
      <c r="AT969" s="162" t="s">
        <v>155</v>
      </c>
      <c r="AU969" s="162" t="s">
        <v>85</v>
      </c>
      <c r="AY969" s="17" t="s">
        <v>153</v>
      </c>
      <c r="BE969" s="163">
        <f>IF(N969="základná",J969,0)</f>
        <v>0</v>
      </c>
      <c r="BF969" s="163">
        <f>IF(N969="znížená",J969,0)</f>
        <v>0</v>
      </c>
      <c r="BG969" s="163">
        <f>IF(N969="zákl. prenesená",J969,0)</f>
        <v>0</v>
      </c>
      <c r="BH969" s="163">
        <f>IF(N969="zníž. prenesená",J969,0)</f>
        <v>0</v>
      </c>
      <c r="BI969" s="163">
        <f>IF(N969="nulová",J969,0)</f>
        <v>0</v>
      </c>
      <c r="BJ969" s="17" t="s">
        <v>85</v>
      </c>
      <c r="BK969" s="164">
        <f>ROUND(I969*H969,3)</f>
        <v>0</v>
      </c>
      <c r="BL969" s="17" t="s">
        <v>91</v>
      </c>
      <c r="BM969" s="162" t="s">
        <v>1740</v>
      </c>
    </row>
    <row r="970" spans="2:65" s="12" customFormat="1" ht="11.25">
      <c r="B970" s="165"/>
      <c r="D970" s="166" t="s">
        <v>165</v>
      </c>
      <c r="E970" s="167" t="s">
        <v>1</v>
      </c>
      <c r="F970" s="168" t="s">
        <v>1741</v>
      </c>
      <c r="H970" s="167" t="s">
        <v>1</v>
      </c>
      <c r="I970" s="169"/>
      <c r="L970" s="165"/>
      <c r="M970" s="170"/>
      <c r="N970" s="171"/>
      <c r="O970" s="171"/>
      <c r="P970" s="171"/>
      <c r="Q970" s="171"/>
      <c r="R970" s="171"/>
      <c r="S970" s="171"/>
      <c r="T970" s="172"/>
      <c r="AT970" s="167" t="s">
        <v>165</v>
      </c>
      <c r="AU970" s="167" t="s">
        <v>85</v>
      </c>
      <c r="AV970" s="12" t="s">
        <v>81</v>
      </c>
      <c r="AW970" s="12" t="s">
        <v>30</v>
      </c>
      <c r="AX970" s="12" t="s">
        <v>76</v>
      </c>
      <c r="AY970" s="167" t="s">
        <v>153</v>
      </c>
    </row>
    <row r="971" spans="2:65" s="12" customFormat="1" ht="11.25">
      <c r="B971" s="165"/>
      <c r="D971" s="166" t="s">
        <v>165</v>
      </c>
      <c r="E971" s="167" t="s">
        <v>1</v>
      </c>
      <c r="F971" s="168" t="s">
        <v>1742</v>
      </c>
      <c r="H971" s="167" t="s">
        <v>1</v>
      </c>
      <c r="I971" s="169"/>
      <c r="L971" s="165"/>
      <c r="M971" s="170"/>
      <c r="N971" s="171"/>
      <c r="O971" s="171"/>
      <c r="P971" s="171"/>
      <c r="Q971" s="171"/>
      <c r="R971" s="171"/>
      <c r="S971" s="171"/>
      <c r="T971" s="172"/>
      <c r="AT971" s="167" t="s">
        <v>165</v>
      </c>
      <c r="AU971" s="167" t="s">
        <v>85</v>
      </c>
      <c r="AV971" s="12" t="s">
        <v>81</v>
      </c>
      <c r="AW971" s="12" t="s">
        <v>30</v>
      </c>
      <c r="AX971" s="12" t="s">
        <v>76</v>
      </c>
      <c r="AY971" s="167" t="s">
        <v>153</v>
      </c>
    </row>
    <row r="972" spans="2:65" s="13" customFormat="1" ht="11.25">
      <c r="B972" s="173"/>
      <c r="D972" s="166" t="s">
        <v>165</v>
      </c>
      <c r="E972" s="174" t="s">
        <v>1</v>
      </c>
      <c r="F972" s="175" t="s">
        <v>81</v>
      </c>
      <c r="H972" s="176">
        <v>1</v>
      </c>
      <c r="I972" s="177"/>
      <c r="L972" s="173"/>
      <c r="M972" s="178"/>
      <c r="N972" s="179"/>
      <c r="O972" s="179"/>
      <c r="P972" s="179"/>
      <c r="Q972" s="179"/>
      <c r="R972" s="179"/>
      <c r="S972" s="179"/>
      <c r="T972" s="180"/>
      <c r="AT972" s="174" t="s">
        <v>165</v>
      </c>
      <c r="AU972" s="174" t="s">
        <v>85</v>
      </c>
      <c r="AV972" s="13" t="s">
        <v>85</v>
      </c>
      <c r="AW972" s="13" t="s">
        <v>30</v>
      </c>
      <c r="AX972" s="13" t="s">
        <v>81</v>
      </c>
      <c r="AY972" s="174" t="s">
        <v>153</v>
      </c>
    </row>
    <row r="973" spans="2:65" s="1" customFormat="1" ht="48" customHeight="1">
      <c r="B973" s="151"/>
      <c r="C973" s="152" t="s">
        <v>1743</v>
      </c>
      <c r="D973" s="152" t="s">
        <v>155</v>
      </c>
      <c r="E973" s="153" t="s">
        <v>1744</v>
      </c>
      <c r="F973" s="154" t="s">
        <v>1745</v>
      </c>
      <c r="G973" s="155" t="s">
        <v>251</v>
      </c>
      <c r="H973" s="156">
        <v>1</v>
      </c>
      <c r="I973" s="157"/>
      <c r="J973" s="156">
        <f>ROUND(I973*H973,3)</f>
        <v>0</v>
      </c>
      <c r="K973" s="154" t="s">
        <v>1</v>
      </c>
      <c r="L973" s="32"/>
      <c r="M973" s="158" t="s">
        <v>1</v>
      </c>
      <c r="N973" s="159" t="s">
        <v>42</v>
      </c>
      <c r="O973" s="55"/>
      <c r="P973" s="160">
        <f>O973*H973</f>
        <v>0</v>
      </c>
      <c r="Q973" s="160">
        <v>0</v>
      </c>
      <c r="R973" s="160">
        <f>Q973*H973</f>
        <v>0</v>
      </c>
      <c r="S973" s="160">
        <v>0</v>
      </c>
      <c r="T973" s="161">
        <f>S973*H973</f>
        <v>0</v>
      </c>
      <c r="AR973" s="162" t="s">
        <v>91</v>
      </c>
      <c r="AT973" s="162" t="s">
        <v>155</v>
      </c>
      <c r="AU973" s="162" t="s">
        <v>85</v>
      </c>
      <c r="AY973" s="17" t="s">
        <v>153</v>
      </c>
      <c r="BE973" s="163">
        <f>IF(N973="základná",J973,0)</f>
        <v>0</v>
      </c>
      <c r="BF973" s="163">
        <f>IF(N973="znížená",J973,0)</f>
        <v>0</v>
      </c>
      <c r="BG973" s="163">
        <f>IF(N973="zákl. prenesená",J973,0)</f>
        <v>0</v>
      </c>
      <c r="BH973" s="163">
        <f>IF(N973="zníž. prenesená",J973,0)</f>
        <v>0</v>
      </c>
      <c r="BI973" s="163">
        <f>IF(N973="nulová",J973,0)</f>
        <v>0</v>
      </c>
      <c r="BJ973" s="17" t="s">
        <v>85</v>
      </c>
      <c r="BK973" s="164">
        <f>ROUND(I973*H973,3)</f>
        <v>0</v>
      </c>
      <c r="BL973" s="17" t="s">
        <v>91</v>
      </c>
      <c r="BM973" s="162" t="s">
        <v>1746</v>
      </c>
    </row>
    <row r="974" spans="2:65" s="12" customFormat="1" ht="11.25">
      <c r="B974" s="165"/>
      <c r="D974" s="166" t="s">
        <v>165</v>
      </c>
      <c r="E974" s="167" t="s">
        <v>1</v>
      </c>
      <c r="F974" s="168" t="s">
        <v>1742</v>
      </c>
      <c r="H974" s="167" t="s">
        <v>1</v>
      </c>
      <c r="I974" s="169"/>
      <c r="L974" s="165"/>
      <c r="M974" s="170"/>
      <c r="N974" s="171"/>
      <c r="O974" s="171"/>
      <c r="P974" s="171"/>
      <c r="Q974" s="171"/>
      <c r="R974" s="171"/>
      <c r="S974" s="171"/>
      <c r="T974" s="172"/>
      <c r="AT974" s="167" t="s">
        <v>165</v>
      </c>
      <c r="AU974" s="167" t="s">
        <v>85</v>
      </c>
      <c r="AV974" s="12" t="s">
        <v>81</v>
      </c>
      <c r="AW974" s="12" t="s">
        <v>30</v>
      </c>
      <c r="AX974" s="12" t="s">
        <v>76</v>
      </c>
      <c r="AY974" s="167" t="s">
        <v>153</v>
      </c>
    </row>
    <row r="975" spans="2:65" s="12" customFormat="1" ht="11.25">
      <c r="B975" s="165"/>
      <c r="D975" s="166" t="s">
        <v>165</v>
      </c>
      <c r="E975" s="167" t="s">
        <v>1</v>
      </c>
      <c r="F975" s="168" t="s">
        <v>1747</v>
      </c>
      <c r="H975" s="167" t="s">
        <v>1</v>
      </c>
      <c r="I975" s="169"/>
      <c r="L975" s="165"/>
      <c r="M975" s="170"/>
      <c r="N975" s="171"/>
      <c r="O975" s="171"/>
      <c r="P975" s="171"/>
      <c r="Q975" s="171"/>
      <c r="R975" s="171"/>
      <c r="S975" s="171"/>
      <c r="T975" s="172"/>
      <c r="AT975" s="167" t="s">
        <v>165</v>
      </c>
      <c r="AU975" s="167" t="s">
        <v>85</v>
      </c>
      <c r="AV975" s="12" t="s">
        <v>81</v>
      </c>
      <c r="AW975" s="12" t="s">
        <v>30</v>
      </c>
      <c r="AX975" s="12" t="s">
        <v>76</v>
      </c>
      <c r="AY975" s="167" t="s">
        <v>153</v>
      </c>
    </row>
    <row r="976" spans="2:65" s="13" customFormat="1" ht="11.25">
      <c r="B976" s="173"/>
      <c r="D976" s="166" t="s">
        <v>165</v>
      </c>
      <c r="E976" s="174" t="s">
        <v>1</v>
      </c>
      <c r="F976" s="175" t="s">
        <v>81</v>
      </c>
      <c r="H976" s="176">
        <v>1</v>
      </c>
      <c r="I976" s="177"/>
      <c r="L976" s="173"/>
      <c r="M976" s="178"/>
      <c r="N976" s="179"/>
      <c r="O976" s="179"/>
      <c r="P976" s="179"/>
      <c r="Q976" s="179"/>
      <c r="R976" s="179"/>
      <c r="S976" s="179"/>
      <c r="T976" s="180"/>
      <c r="AT976" s="174" t="s">
        <v>165</v>
      </c>
      <c r="AU976" s="174" t="s">
        <v>85</v>
      </c>
      <c r="AV976" s="13" t="s">
        <v>85</v>
      </c>
      <c r="AW976" s="13" t="s">
        <v>30</v>
      </c>
      <c r="AX976" s="13" t="s">
        <v>81</v>
      </c>
      <c r="AY976" s="174" t="s">
        <v>153</v>
      </c>
    </row>
    <row r="977" spans="2:65" s="1" customFormat="1" ht="48" customHeight="1">
      <c r="B977" s="151"/>
      <c r="C977" s="152" t="s">
        <v>1748</v>
      </c>
      <c r="D977" s="152" t="s">
        <v>155</v>
      </c>
      <c r="E977" s="153" t="s">
        <v>1749</v>
      </c>
      <c r="F977" s="154" t="s">
        <v>1750</v>
      </c>
      <c r="G977" s="155" t="s">
        <v>251</v>
      </c>
      <c r="H977" s="156">
        <v>1</v>
      </c>
      <c r="I977" s="157"/>
      <c r="J977" s="156">
        <f>ROUND(I977*H977,3)</f>
        <v>0</v>
      </c>
      <c r="K977" s="154" t="s">
        <v>1</v>
      </c>
      <c r="L977" s="32"/>
      <c r="M977" s="158" t="s">
        <v>1</v>
      </c>
      <c r="N977" s="159" t="s">
        <v>42</v>
      </c>
      <c r="O977" s="55"/>
      <c r="P977" s="160">
        <f>O977*H977</f>
        <v>0</v>
      </c>
      <c r="Q977" s="160">
        <v>0</v>
      </c>
      <c r="R977" s="160">
        <f>Q977*H977</f>
        <v>0</v>
      </c>
      <c r="S977" s="160">
        <v>0</v>
      </c>
      <c r="T977" s="161">
        <f>S977*H977</f>
        <v>0</v>
      </c>
      <c r="AR977" s="162" t="s">
        <v>91</v>
      </c>
      <c r="AT977" s="162" t="s">
        <v>155</v>
      </c>
      <c r="AU977" s="162" t="s">
        <v>85</v>
      </c>
      <c r="AY977" s="17" t="s">
        <v>153</v>
      </c>
      <c r="BE977" s="163">
        <f>IF(N977="základná",J977,0)</f>
        <v>0</v>
      </c>
      <c r="BF977" s="163">
        <f>IF(N977="znížená",J977,0)</f>
        <v>0</v>
      </c>
      <c r="BG977" s="163">
        <f>IF(N977="zákl. prenesená",J977,0)</f>
        <v>0</v>
      </c>
      <c r="BH977" s="163">
        <f>IF(N977="zníž. prenesená",J977,0)</f>
        <v>0</v>
      </c>
      <c r="BI977" s="163">
        <f>IF(N977="nulová",J977,0)</f>
        <v>0</v>
      </c>
      <c r="BJ977" s="17" t="s">
        <v>85</v>
      </c>
      <c r="BK977" s="164">
        <f>ROUND(I977*H977,3)</f>
        <v>0</v>
      </c>
      <c r="BL977" s="17" t="s">
        <v>91</v>
      </c>
      <c r="BM977" s="162" t="s">
        <v>1751</v>
      </c>
    </row>
    <row r="978" spans="2:65" s="12" customFormat="1" ht="11.25">
      <c r="B978" s="165"/>
      <c r="D978" s="166" t="s">
        <v>165</v>
      </c>
      <c r="E978" s="167" t="s">
        <v>1</v>
      </c>
      <c r="F978" s="168" t="s">
        <v>1741</v>
      </c>
      <c r="H978" s="167" t="s">
        <v>1</v>
      </c>
      <c r="I978" s="169"/>
      <c r="L978" s="165"/>
      <c r="M978" s="170"/>
      <c r="N978" s="171"/>
      <c r="O978" s="171"/>
      <c r="P978" s="171"/>
      <c r="Q978" s="171"/>
      <c r="R978" s="171"/>
      <c r="S978" s="171"/>
      <c r="T978" s="172"/>
      <c r="AT978" s="167" t="s">
        <v>165</v>
      </c>
      <c r="AU978" s="167" t="s">
        <v>85</v>
      </c>
      <c r="AV978" s="12" t="s">
        <v>81</v>
      </c>
      <c r="AW978" s="12" t="s">
        <v>30</v>
      </c>
      <c r="AX978" s="12" t="s">
        <v>76</v>
      </c>
      <c r="AY978" s="167" t="s">
        <v>153</v>
      </c>
    </row>
    <row r="979" spans="2:65" s="12" customFormat="1" ht="11.25">
      <c r="B979" s="165"/>
      <c r="D979" s="166" t="s">
        <v>165</v>
      </c>
      <c r="E979" s="167" t="s">
        <v>1</v>
      </c>
      <c r="F979" s="168" t="s">
        <v>1752</v>
      </c>
      <c r="H979" s="167" t="s">
        <v>1</v>
      </c>
      <c r="I979" s="169"/>
      <c r="L979" s="165"/>
      <c r="M979" s="170"/>
      <c r="N979" s="171"/>
      <c r="O979" s="171"/>
      <c r="P979" s="171"/>
      <c r="Q979" s="171"/>
      <c r="R979" s="171"/>
      <c r="S979" s="171"/>
      <c r="T979" s="172"/>
      <c r="AT979" s="167" t="s">
        <v>165</v>
      </c>
      <c r="AU979" s="167" t="s">
        <v>85</v>
      </c>
      <c r="AV979" s="12" t="s">
        <v>81</v>
      </c>
      <c r="AW979" s="12" t="s">
        <v>30</v>
      </c>
      <c r="AX979" s="12" t="s">
        <v>76</v>
      </c>
      <c r="AY979" s="167" t="s">
        <v>153</v>
      </c>
    </row>
    <row r="980" spans="2:65" s="12" customFormat="1" ht="11.25">
      <c r="B980" s="165"/>
      <c r="D980" s="166" t="s">
        <v>165</v>
      </c>
      <c r="E980" s="167" t="s">
        <v>1</v>
      </c>
      <c r="F980" s="168" t="s">
        <v>1747</v>
      </c>
      <c r="H980" s="167" t="s">
        <v>1</v>
      </c>
      <c r="I980" s="169"/>
      <c r="L980" s="165"/>
      <c r="M980" s="170"/>
      <c r="N980" s="171"/>
      <c r="O980" s="171"/>
      <c r="P980" s="171"/>
      <c r="Q980" s="171"/>
      <c r="R980" s="171"/>
      <c r="S980" s="171"/>
      <c r="T980" s="172"/>
      <c r="AT980" s="167" t="s">
        <v>165</v>
      </c>
      <c r="AU980" s="167" t="s">
        <v>85</v>
      </c>
      <c r="AV980" s="12" t="s">
        <v>81</v>
      </c>
      <c r="AW980" s="12" t="s">
        <v>30</v>
      </c>
      <c r="AX980" s="12" t="s">
        <v>76</v>
      </c>
      <c r="AY980" s="167" t="s">
        <v>153</v>
      </c>
    </row>
    <row r="981" spans="2:65" s="13" customFormat="1" ht="11.25">
      <c r="B981" s="173"/>
      <c r="D981" s="166" t="s">
        <v>165</v>
      </c>
      <c r="E981" s="174" t="s">
        <v>1</v>
      </c>
      <c r="F981" s="175" t="s">
        <v>81</v>
      </c>
      <c r="H981" s="176">
        <v>1</v>
      </c>
      <c r="I981" s="177"/>
      <c r="L981" s="173"/>
      <c r="M981" s="178"/>
      <c r="N981" s="179"/>
      <c r="O981" s="179"/>
      <c r="P981" s="179"/>
      <c r="Q981" s="179"/>
      <c r="R981" s="179"/>
      <c r="S981" s="179"/>
      <c r="T981" s="180"/>
      <c r="AT981" s="174" t="s">
        <v>165</v>
      </c>
      <c r="AU981" s="174" t="s">
        <v>85</v>
      </c>
      <c r="AV981" s="13" t="s">
        <v>85</v>
      </c>
      <c r="AW981" s="13" t="s">
        <v>30</v>
      </c>
      <c r="AX981" s="13" t="s">
        <v>81</v>
      </c>
      <c r="AY981" s="174" t="s">
        <v>153</v>
      </c>
    </row>
    <row r="982" spans="2:65" s="1" customFormat="1" ht="48" customHeight="1">
      <c r="B982" s="151"/>
      <c r="C982" s="152" t="s">
        <v>1753</v>
      </c>
      <c r="D982" s="152" t="s">
        <v>155</v>
      </c>
      <c r="E982" s="153" t="s">
        <v>1754</v>
      </c>
      <c r="F982" s="154" t="s">
        <v>1755</v>
      </c>
      <c r="G982" s="155" t="s">
        <v>251</v>
      </c>
      <c r="H982" s="156">
        <v>1</v>
      </c>
      <c r="I982" s="157"/>
      <c r="J982" s="156">
        <f>ROUND(I982*H982,3)</f>
        <v>0</v>
      </c>
      <c r="K982" s="154" t="s">
        <v>1</v>
      </c>
      <c r="L982" s="32"/>
      <c r="M982" s="158" t="s">
        <v>1</v>
      </c>
      <c r="N982" s="159" t="s">
        <v>42</v>
      </c>
      <c r="O982" s="55"/>
      <c r="P982" s="160">
        <f>O982*H982</f>
        <v>0</v>
      </c>
      <c r="Q982" s="160">
        <v>0</v>
      </c>
      <c r="R982" s="160">
        <f>Q982*H982</f>
        <v>0</v>
      </c>
      <c r="S982" s="160">
        <v>0</v>
      </c>
      <c r="T982" s="161">
        <f>S982*H982</f>
        <v>0</v>
      </c>
      <c r="AR982" s="162" t="s">
        <v>91</v>
      </c>
      <c r="AT982" s="162" t="s">
        <v>155</v>
      </c>
      <c r="AU982" s="162" t="s">
        <v>85</v>
      </c>
      <c r="AY982" s="17" t="s">
        <v>153</v>
      </c>
      <c r="BE982" s="163">
        <f>IF(N982="základná",J982,0)</f>
        <v>0</v>
      </c>
      <c r="BF982" s="163">
        <f>IF(N982="znížená",J982,0)</f>
        <v>0</v>
      </c>
      <c r="BG982" s="163">
        <f>IF(N982="zákl. prenesená",J982,0)</f>
        <v>0</v>
      </c>
      <c r="BH982" s="163">
        <f>IF(N982="zníž. prenesená",J982,0)</f>
        <v>0</v>
      </c>
      <c r="BI982" s="163">
        <f>IF(N982="nulová",J982,0)</f>
        <v>0</v>
      </c>
      <c r="BJ982" s="17" t="s">
        <v>85</v>
      </c>
      <c r="BK982" s="164">
        <f>ROUND(I982*H982,3)</f>
        <v>0</v>
      </c>
      <c r="BL982" s="17" t="s">
        <v>91</v>
      </c>
      <c r="BM982" s="162" t="s">
        <v>1756</v>
      </c>
    </row>
    <row r="983" spans="2:65" s="12" customFormat="1" ht="11.25">
      <c r="B983" s="165"/>
      <c r="D983" s="166" t="s">
        <v>165</v>
      </c>
      <c r="E983" s="167" t="s">
        <v>1</v>
      </c>
      <c r="F983" s="168" t="s">
        <v>1741</v>
      </c>
      <c r="H983" s="167" t="s">
        <v>1</v>
      </c>
      <c r="I983" s="169"/>
      <c r="L983" s="165"/>
      <c r="M983" s="170"/>
      <c r="N983" s="171"/>
      <c r="O983" s="171"/>
      <c r="P983" s="171"/>
      <c r="Q983" s="171"/>
      <c r="R983" s="171"/>
      <c r="S983" s="171"/>
      <c r="T983" s="172"/>
      <c r="AT983" s="167" t="s">
        <v>165</v>
      </c>
      <c r="AU983" s="167" t="s">
        <v>85</v>
      </c>
      <c r="AV983" s="12" t="s">
        <v>81</v>
      </c>
      <c r="AW983" s="12" t="s">
        <v>30</v>
      </c>
      <c r="AX983" s="12" t="s">
        <v>76</v>
      </c>
      <c r="AY983" s="167" t="s">
        <v>153</v>
      </c>
    </row>
    <row r="984" spans="2:65" s="12" customFormat="1" ht="11.25">
      <c r="B984" s="165"/>
      <c r="D984" s="166" t="s">
        <v>165</v>
      </c>
      <c r="E984" s="167" t="s">
        <v>1</v>
      </c>
      <c r="F984" s="168" t="s">
        <v>1752</v>
      </c>
      <c r="H984" s="167" t="s">
        <v>1</v>
      </c>
      <c r="I984" s="169"/>
      <c r="L984" s="165"/>
      <c r="M984" s="170"/>
      <c r="N984" s="171"/>
      <c r="O984" s="171"/>
      <c r="P984" s="171"/>
      <c r="Q984" s="171"/>
      <c r="R984" s="171"/>
      <c r="S984" s="171"/>
      <c r="T984" s="172"/>
      <c r="AT984" s="167" t="s">
        <v>165</v>
      </c>
      <c r="AU984" s="167" t="s">
        <v>85</v>
      </c>
      <c r="AV984" s="12" t="s">
        <v>81</v>
      </c>
      <c r="AW984" s="12" t="s">
        <v>30</v>
      </c>
      <c r="AX984" s="12" t="s">
        <v>76</v>
      </c>
      <c r="AY984" s="167" t="s">
        <v>153</v>
      </c>
    </row>
    <row r="985" spans="2:65" s="12" customFormat="1" ht="11.25">
      <c r="B985" s="165"/>
      <c r="D985" s="166" t="s">
        <v>165</v>
      </c>
      <c r="E985" s="167" t="s">
        <v>1</v>
      </c>
      <c r="F985" s="168" t="s">
        <v>1747</v>
      </c>
      <c r="H985" s="167" t="s">
        <v>1</v>
      </c>
      <c r="I985" s="169"/>
      <c r="L985" s="165"/>
      <c r="M985" s="170"/>
      <c r="N985" s="171"/>
      <c r="O985" s="171"/>
      <c r="P985" s="171"/>
      <c r="Q985" s="171"/>
      <c r="R985" s="171"/>
      <c r="S985" s="171"/>
      <c r="T985" s="172"/>
      <c r="AT985" s="167" t="s">
        <v>165</v>
      </c>
      <c r="AU985" s="167" t="s">
        <v>85</v>
      </c>
      <c r="AV985" s="12" t="s">
        <v>81</v>
      </c>
      <c r="AW985" s="12" t="s">
        <v>30</v>
      </c>
      <c r="AX985" s="12" t="s">
        <v>76</v>
      </c>
      <c r="AY985" s="167" t="s">
        <v>153</v>
      </c>
    </row>
    <row r="986" spans="2:65" s="13" customFormat="1" ht="11.25">
      <c r="B986" s="173"/>
      <c r="D986" s="166" t="s">
        <v>165</v>
      </c>
      <c r="E986" s="174" t="s">
        <v>1</v>
      </c>
      <c r="F986" s="175" t="s">
        <v>81</v>
      </c>
      <c r="H986" s="176">
        <v>1</v>
      </c>
      <c r="I986" s="177"/>
      <c r="L986" s="173"/>
      <c r="M986" s="178"/>
      <c r="N986" s="179"/>
      <c r="O986" s="179"/>
      <c r="P986" s="179"/>
      <c r="Q986" s="179"/>
      <c r="R986" s="179"/>
      <c r="S986" s="179"/>
      <c r="T986" s="180"/>
      <c r="AT986" s="174" t="s">
        <v>165</v>
      </c>
      <c r="AU986" s="174" t="s">
        <v>85</v>
      </c>
      <c r="AV986" s="13" t="s">
        <v>85</v>
      </c>
      <c r="AW986" s="13" t="s">
        <v>30</v>
      </c>
      <c r="AX986" s="13" t="s">
        <v>81</v>
      </c>
      <c r="AY986" s="174" t="s">
        <v>153</v>
      </c>
    </row>
    <row r="987" spans="2:65" s="1" customFormat="1" ht="60" customHeight="1">
      <c r="B987" s="151"/>
      <c r="C987" s="152" t="s">
        <v>1757</v>
      </c>
      <c r="D987" s="208" t="s">
        <v>155</v>
      </c>
      <c r="E987" s="153" t="s">
        <v>1758</v>
      </c>
      <c r="F987" s="154" t="s">
        <v>1759</v>
      </c>
      <c r="G987" s="155" t="s">
        <v>251</v>
      </c>
      <c r="H987" s="156">
        <v>1</v>
      </c>
      <c r="I987" s="157"/>
      <c r="J987" s="156">
        <f>ROUND(I987*H987,3)</f>
        <v>0</v>
      </c>
      <c r="K987" s="154" t="s">
        <v>1</v>
      </c>
      <c r="L987" s="32"/>
      <c r="M987" s="158" t="s">
        <v>1</v>
      </c>
      <c r="N987" s="159" t="s">
        <v>42</v>
      </c>
      <c r="O987" s="55"/>
      <c r="P987" s="160">
        <f>O987*H987</f>
        <v>0</v>
      </c>
      <c r="Q987" s="160">
        <v>0</v>
      </c>
      <c r="R987" s="160">
        <f>Q987*H987</f>
        <v>0</v>
      </c>
      <c r="S987" s="160">
        <v>0</v>
      </c>
      <c r="T987" s="161">
        <f>S987*H987</f>
        <v>0</v>
      </c>
      <c r="AR987" s="162" t="s">
        <v>91</v>
      </c>
      <c r="AT987" s="162" t="s">
        <v>155</v>
      </c>
      <c r="AU987" s="162" t="s">
        <v>85</v>
      </c>
      <c r="AY987" s="17" t="s">
        <v>153</v>
      </c>
      <c r="BE987" s="163">
        <f>IF(N987="základná",J987,0)</f>
        <v>0</v>
      </c>
      <c r="BF987" s="163">
        <f>IF(N987="znížená",J987,0)</f>
        <v>0</v>
      </c>
      <c r="BG987" s="163">
        <f>IF(N987="zákl. prenesená",J987,0)</f>
        <v>0</v>
      </c>
      <c r="BH987" s="163">
        <f>IF(N987="zníž. prenesená",J987,0)</f>
        <v>0</v>
      </c>
      <c r="BI987" s="163">
        <f>IF(N987="nulová",J987,0)</f>
        <v>0</v>
      </c>
      <c r="BJ987" s="17" t="s">
        <v>85</v>
      </c>
      <c r="BK987" s="164">
        <f>ROUND(I987*H987,3)</f>
        <v>0</v>
      </c>
      <c r="BL987" s="17" t="s">
        <v>91</v>
      </c>
      <c r="BM987" s="162" t="s">
        <v>1760</v>
      </c>
    </row>
    <row r="988" spans="2:65" s="12" customFormat="1" ht="11.25">
      <c r="B988" s="165"/>
      <c r="D988" s="166" t="s">
        <v>165</v>
      </c>
      <c r="E988" s="167" t="s">
        <v>1</v>
      </c>
      <c r="F988" s="168" t="s">
        <v>1761</v>
      </c>
      <c r="H988" s="167" t="s">
        <v>1</v>
      </c>
      <c r="I988" s="169"/>
      <c r="L988" s="165"/>
      <c r="M988" s="170"/>
      <c r="N988" s="171"/>
      <c r="O988" s="171"/>
      <c r="P988" s="171"/>
      <c r="Q988" s="171"/>
      <c r="R988" s="171"/>
      <c r="S988" s="171"/>
      <c r="T988" s="172"/>
      <c r="AT988" s="167" t="s">
        <v>165</v>
      </c>
      <c r="AU988" s="167" t="s">
        <v>85</v>
      </c>
      <c r="AV988" s="12" t="s">
        <v>81</v>
      </c>
      <c r="AW988" s="12" t="s">
        <v>30</v>
      </c>
      <c r="AX988" s="12" t="s">
        <v>76</v>
      </c>
      <c r="AY988" s="167" t="s">
        <v>153</v>
      </c>
    </row>
    <row r="989" spans="2:65" s="12" customFormat="1" ht="11.25">
      <c r="B989" s="165"/>
      <c r="D989" s="166" t="s">
        <v>165</v>
      </c>
      <c r="E989" s="167" t="s">
        <v>1</v>
      </c>
      <c r="F989" s="168" t="s">
        <v>1717</v>
      </c>
      <c r="H989" s="167" t="s">
        <v>1</v>
      </c>
      <c r="I989" s="169"/>
      <c r="L989" s="165"/>
      <c r="M989" s="170"/>
      <c r="N989" s="171"/>
      <c r="O989" s="171"/>
      <c r="P989" s="171"/>
      <c r="Q989" s="171"/>
      <c r="R989" s="171"/>
      <c r="S989" s="171"/>
      <c r="T989" s="172"/>
      <c r="AT989" s="167" t="s">
        <v>165</v>
      </c>
      <c r="AU989" s="167" t="s">
        <v>85</v>
      </c>
      <c r="AV989" s="12" t="s">
        <v>81</v>
      </c>
      <c r="AW989" s="12" t="s">
        <v>30</v>
      </c>
      <c r="AX989" s="12" t="s">
        <v>76</v>
      </c>
      <c r="AY989" s="167" t="s">
        <v>153</v>
      </c>
    </row>
    <row r="990" spans="2:65" s="12" customFormat="1" ht="11.25">
      <c r="B990" s="165"/>
      <c r="D990" s="166" t="s">
        <v>165</v>
      </c>
      <c r="E990" s="167" t="s">
        <v>1</v>
      </c>
      <c r="F990" s="168" t="s">
        <v>1762</v>
      </c>
      <c r="H990" s="167" t="s">
        <v>1</v>
      </c>
      <c r="I990" s="169"/>
      <c r="L990" s="165"/>
      <c r="M990" s="170"/>
      <c r="N990" s="171"/>
      <c r="O990" s="171"/>
      <c r="P990" s="171"/>
      <c r="Q990" s="171"/>
      <c r="R990" s="171"/>
      <c r="S990" s="171"/>
      <c r="T990" s="172"/>
      <c r="AT990" s="167" t="s">
        <v>165</v>
      </c>
      <c r="AU990" s="167" t="s">
        <v>85</v>
      </c>
      <c r="AV990" s="12" t="s">
        <v>81</v>
      </c>
      <c r="AW990" s="12" t="s">
        <v>30</v>
      </c>
      <c r="AX990" s="12" t="s">
        <v>76</v>
      </c>
      <c r="AY990" s="167" t="s">
        <v>153</v>
      </c>
    </row>
    <row r="991" spans="2:65" s="12" customFormat="1" ht="11.25">
      <c r="B991" s="165"/>
      <c r="D991" s="166" t="s">
        <v>165</v>
      </c>
      <c r="E991" s="167" t="s">
        <v>1</v>
      </c>
      <c r="F991" s="168" t="s">
        <v>1719</v>
      </c>
      <c r="H991" s="167" t="s">
        <v>1</v>
      </c>
      <c r="I991" s="169"/>
      <c r="L991" s="165"/>
      <c r="M991" s="170"/>
      <c r="N991" s="171"/>
      <c r="O991" s="171"/>
      <c r="P991" s="171"/>
      <c r="Q991" s="171"/>
      <c r="R991" s="171"/>
      <c r="S991" s="171"/>
      <c r="T991" s="172"/>
      <c r="AT991" s="167" t="s">
        <v>165</v>
      </c>
      <c r="AU991" s="167" t="s">
        <v>85</v>
      </c>
      <c r="AV991" s="12" t="s">
        <v>81</v>
      </c>
      <c r="AW991" s="12" t="s">
        <v>30</v>
      </c>
      <c r="AX991" s="12" t="s">
        <v>76</v>
      </c>
      <c r="AY991" s="167" t="s">
        <v>153</v>
      </c>
    </row>
    <row r="992" spans="2:65" s="12" customFormat="1" ht="11.25">
      <c r="B992" s="165"/>
      <c r="D992" s="166" t="s">
        <v>165</v>
      </c>
      <c r="E992" s="167" t="s">
        <v>1</v>
      </c>
      <c r="F992" s="168" t="s">
        <v>1720</v>
      </c>
      <c r="H992" s="167" t="s">
        <v>1</v>
      </c>
      <c r="I992" s="169"/>
      <c r="L992" s="165"/>
      <c r="M992" s="170"/>
      <c r="N992" s="171"/>
      <c r="O992" s="171"/>
      <c r="P992" s="171"/>
      <c r="Q992" s="171"/>
      <c r="R992" s="171"/>
      <c r="S992" s="171"/>
      <c r="T992" s="172"/>
      <c r="AT992" s="167" t="s">
        <v>165</v>
      </c>
      <c r="AU992" s="167" t="s">
        <v>85</v>
      </c>
      <c r="AV992" s="12" t="s">
        <v>81</v>
      </c>
      <c r="AW992" s="12" t="s">
        <v>30</v>
      </c>
      <c r="AX992" s="12" t="s">
        <v>76</v>
      </c>
      <c r="AY992" s="167" t="s">
        <v>153</v>
      </c>
    </row>
    <row r="993" spans="2:65" s="12" customFormat="1" ht="11.25">
      <c r="B993" s="165"/>
      <c r="D993" s="166" t="s">
        <v>165</v>
      </c>
      <c r="E993" s="167" t="s">
        <v>1</v>
      </c>
      <c r="F993" s="168" t="s">
        <v>1721</v>
      </c>
      <c r="H993" s="167" t="s">
        <v>1</v>
      </c>
      <c r="I993" s="169"/>
      <c r="L993" s="165"/>
      <c r="M993" s="170"/>
      <c r="N993" s="171"/>
      <c r="O993" s="171"/>
      <c r="P993" s="171"/>
      <c r="Q993" s="171"/>
      <c r="R993" s="171"/>
      <c r="S993" s="171"/>
      <c r="T993" s="172"/>
      <c r="AT993" s="167" t="s">
        <v>165</v>
      </c>
      <c r="AU993" s="167" t="s">
        <v>85</v>
      </c>
      <c r="AV993" s="12" t="s">
        <v>81</v>
      </c>
      <c r="AW993" s="12" t="s">
        <v>30</v>
      </c>
      <c r="AX993" s="12" t="s">
        <v>76</v>
      </c>
      <c r="AY993" s="167" t="s">
        <v>153</v>
      </c>
    </row>
    <row r="994" spans="2:65" s="12" customFormat="1" ht="11.25">
      <c r="B994" s="165"/>
      <c r="D994" s="166" t="s">
        <v>165</v>
      </c>
      <c r="E994" s="167" t="s">
        <v>1</v>
      </c>
      <c r="F994" s="168" t="s">
        <v>1722</v>
      </c>
      <c r="H994" s="167" t="s">
        <v>1</v>
      </c>
      <c r="I994" s="169"/>
      <c r="L994" s="165"/>
      <c r="M994" s="170"/>
      <c r="N994" s="171"/>
      <c r="O994" s="171"/>
      <c r="P994" s="171"/>
      <c r="Q994" s="171"/>
      <c r="R994" s="171"/>
      <c r="S994" s="171"/>
      <c r="T994" s="172"/>
      <c r="AT994" s="167" t="s">
        <v>165</v>
      </c>
      <c r="AU994" s="167" t="s">
        <v>85</v>
      </c>
      <c r="AV994" s="12" t="s">
        <v>81</v>
      </c>
      <c r="AW994" s="12" t="s">
        <v>30</v>
      </c>
      <c r="AX994" s="12" t="s">
        <v>76</v>
      </c>
      <c r="AY994" s="167" t="s">
        <v>153</v>
      </c>
    </row>
    <row r="995" spans="2:65" s="12" customFormat="1" ht="11.25">
      <c r="B995" s="165"/>
      <c r="D995" s="166" t="s">
        <v>165</v>
      </c>
      <c r="E995" s="167" t="s">
        <v>1</v>
      </c>
      <c r="F995" s="168" t="s">
        <v>1723</v>
      </c>
      <c r="H995" s="167" t="s">
        <v>1</v>
      </c>
      <c r="I995" s="169"/>
      <c r="L995" s="165"/>
      <c r="M995" s="170"/>
      <c r="N995" s="171"/>
      <c r="O995" s="171"/>
      <c r="P995" s="171"/>
      <c r="Q995" s="171"/>
      <c r="R995" s="171"/>
      <c r="S995" s="171"/>
      <c r="T995" s="172"/>
      <c r="AT995" s="167" t="s">
        <v>165</v>
      </c>
      <c r="AU995" s="167" t="s">
        <v>85</v>
      </c>
      <c r="AV995" s="12" t="s">
        <v>81</v>
      </c>
      <c r="AW995" s="12" t="s">
        <v>30</v>
      </c>
      <c r="AX995" s="12" t="s">
        <v>76</v>
      </c>
      <c r="AY995" s="167" t="s">
        <v>153</v>
      </c>
    </row>
    <row r="996" spans="2:65" s="12" customFormat="1" ht="11.25">
      <c r="B996" s="165"/>
      <c r="D996" s="166" t="s">
        <v>165</v>
      </c>
      <c r="E996" s="167" t="s">
        <v>1</v>
      </c>
      <c r="F996" s="168" t="s">
        <v>1747</v>
      </c>
      <c r="H996" s="167" t="s">
        <v>1</v>
      </c>
      <c r="I996" s="169"/>
      <c r="L996" s="165"/>
      <c r="M996" s="170"/>
      <c r="N996" s="171"/>
      <c r="O996" s="171"/>
      <c r="P996" s="171"/>
      <c r="Q996" s="171"/>
      <c r="R996" s="171"/>
      <c r="S996" s="171"/>
      <c r="T996" s="172"/>
      <c r="AT996" s="167" t="s">
        <v>165</v>
      </c>
      <c r="AU996" s="167" t="s">
        <v>85</v>
      </c>
      <c r="AV996" s="12" t="s">
        <v>81</v>
      </c>
      <c r="AW996" s="12" t="s">
        <v>30</v>
      </c>
      <c r="AX996" s="12" t="s">
        <v>76</v>
      </c>
      <c r="AY996" s="167" t="s">
        <v>153</v>
      </c>
    </row>
    <row r="997" spans="2:65" s="13" customFormat="1" ht="11.25">
      <c r="B997" s="173"/>
      <c r="D997" s="166" t="s">
        <v>165</v>
      </c>
      <c r="E997" s="174" t="s">
        <v>1</v>
      </c>
      <c r="F997" s="175" t="s">
        <v>81</v>
      </c>
      <c r="H997" s="176">
        <v>1</v>
      </c>
      <c r="I997" s="177"/>
      <c r="L997" s="173"/>
      <c r="M997" s="178"/>
      <c r="N997" s="179"/>
      <c r="O997" s="179"/>
      <c r="P997" s="179"/>
      <c r="Q997" s="179"/>
      <c r="R997" s="179"/>
      <c r="S997" s="179"/>
      <c r="T997" s="180"/>
      <c r="AT997" s="174" t="s">
        <v>165</v>
      </c>
      <c r="AU997" s="174" t="s">
        <v>85</v>
      </c>
      <c r="AV997" s="13" t="s">
        <v>85</v>
      </c>
      <c r="AW997" s="13" t="s">
        <v>30</v>
      </c>
      <c r="AX997" s="13" t="s">
        <v>81</v>
      </c>
      <c r="AY997" s="174" t="s">
        <v>153</v>
      </c>
    </row>
    <row r="998" spans="2:65" s="1" customFormat="1" ht="48" customHeight="1">
      <c r="B998" s="151"/>
      <c r="C998" s="152" t="s">
        <v>1763</v>
      </c>
      <c r="D998" s="152" t="s">
        <v>155</v>
      </c>
      <c r="E998" s="153" t="s">
        <v>1764</v>
      </c>
      <c r="F998" s="154" t="s">
        <v>1765</v>
      </c>
      <c r="G998" s="155" t="s">
        <v>251</v>
      </c>
      <c r="H998" s="156">
        <v>2</v>
      </c>
      <c r="I998" s="157"/>
      <c r="J998" s="156">
        <f>ROUND(I998*H998,3)</f>
        <v>0</v>
      </c>
      <c r="K998" s="154" t="s">
        <v>1</v>
      </c>
      <c r="L998" s="32"/>
      <c r="M998" s="158" t="s">
        <v>1</v>
      </c>
      <c r="N998" s="159" t="s">
        <v>42</v>
      </c>
      <c r="O998" s="55"/>
      <c r="P998" s="160">
        <f>O998*H998</f>
        <v>0</v>
      </c>
      <c r="Q998" s="160">
        <v>0</v>
      </c>
      <c r="R998" s="160">
        <f>Q998*H998</f>
        <v>0</v>
      </c>
      <c r="S998" s="160">
        <v>0</v>
      </c>
      <c r="T998" s="161">
        <f>S998*H998</f>
        <v>0</v>
      </c>
      <c r="AR998" s="162" t="s">
        <v>91</v>
      </c>
      <c r="AT998" s="162" t="s">
        <v>155</v>
      </c>
      <c r="AU998" s="162" t="s">
        <v>85</v>
      </c>
      <c r="AY998" s="17" t="s">
        <v>153</v>
      </c>
      <c r="BE998" s="163">
        <f>IF(N998="základná",J998,0)</f>
        <v>0</v>
      </c>
      <c r="BF998" s="163">
        <f>IF(N998="znížená",J998,0)</f>
        <v>0</v>
      </c>
      <c r="BG998" s="163">
        <f>IF(N998="zákl. prenesená",J998,0)</f>
        <v>0</v>
      </c>
      <c r="BH998" s="163">
        <f>IF(N998="zníž. prenesená",J998,0)</f>
        <v>0</v>
      </c>
      <c r="BI998" s="163">
        <f>IF(N998="nulová",J998,0)</f>
        <v>0</v>
      </c>
      <c r="BJ998" s="17" t="s">
        <v>85</v>
      </c>
      <c r="BK998" s="164">
        <f>ROUND(I998*H998,3)</f>
        <v>0</v>
      </c>
      <c r="BL998" s="17" t="s">
        <v>91</v>
      </c>
      <c r="BM998" s="162" t="s">
        <v>1766</v>
      </c>
    </row>
    <row r="999" spans="2:65" s="12" customFormat="1" ht="11.25">
      <c r="B999" s="165"/>
      <c r="D999" s="166" t="s">
        <v>165</v>
      </c>
      <c r="E999" s="167" t="s">
        <v>1</v>
      </c>
      <c r="F999" s="168" t="s">
        <v>1741</v>
      </c>
      <c r="H999" s="167" t="s">
        <v>1</v>
      </c>
      <c r="I999" s="169"/>
      <c r="L999" s="165"/>
      <c r="M999" s="170"/>
      <c r="N999" s="171"/>
      <c r="O999" s="171"/>
      <c r="P999" s="171"/>
      <c r="Q999" s="171"/>
      <c r="R999" s="171"/>
      <c r="S999" s="171"/>
      <c r="T999" s="172"/>
      <c r="AT999" s="167" t="s">
        <v>165</v>
      </c>
      <c r="AU999" s="167" t="s">
        <v>85</v>
      </c>
      <c r="AV999" s="12" t="s">
        <v>81</v>
      </c>
      <c r="AW999" s="12" t="s">
        <v>30</v>
      </c>
      <c r="AX999" s="12" t="s">
        <v>76</v>
      </c>
      <c r="AY999" s="167" t="s">
        <v>153</v>
      </c>
    </row>
    <row r="1000" spans="2:65" s="12" customFormat="1" ht="11.25">
      <c r="B1000" s="165"/>
      <c r="D1000" s="166" t="s">
        <v>165</v>
      </c>
      <c r="E1000" s="167" t="s">
        <v>1</v>
      </c>
      <c r="F1000" s="168" t="s">
        <v>1752</v>
      </c>
      <c r="H1000" s="167" t="s">
        <v>1</v>
      </c>
      <c r="I1000" s="169"/>
      <c r="L1000" s="165"/>
      <c r="M1000" s="170"/>
      <c r="N1000" s="171"/>
      <c r="O1000" s="171"/>
      <c r="P1000" s="171"/>
      <c r="Q1000" s="171"/>
      <c r="R1000" s="171"/>
      <c r="S1000" s="171"/>
      <c r="T1000" s="172"/>
      <c r="AT1000" s="167" t="s">
        <v>165</v>
      </c>
      <c r="AU1000" s="167" t="s">
        <v>85</v>
      </c>
      <c r="AV1000" s="12" t="s">
        <v>81</v>
      </c>
      <c r="AW1000" s="12" t="s">
        <v>30</v>
      </c>
      <c r="AX1000" s="12" t="s">
        <v>76</v>
      </c>
      <c r="AY1000" s="167" t="s">
        <v>153</v>
      </c>
    </row>
    <row r="1001" spans="2:65" s="12" customFormat="1" ht="11.25">
      <c r="B1001" s="165"/>
      <c r="D1001" s="166" t="s">
        <v>165</v>
      </c>
      <c r="E1001" s="167" t="s">
        <v>1</v>
      </c>
      <c r="F1001" s="168" t="s">
        <v>1747</v>
      </c>
      <c r="H1001" s="167" t="s">
        <v>1</v>
      </c>
      <c r="I1001" s="169"/>
      <c r="L1001" s="165"/>
      <c r="M1001" s="170"/>
      <c r="N1001" s="171"/>
      <c r="O1001" s="171"/>
      <c r="P1001" s="171"/>
      <c r="Q1001" s="171"/>
      <c r="R1001" s="171"/>
      <c r="S1001" s="171"/>
      <c r="T1001" s="172"/>
      <c r="AT1001" s="167" t="s">
        <v>165</v>
      </c>
      <c r="AU1001" s="167" t="s">
        <v>85</v>
      </c>
      <c r="AV1001" s="12" t="s">
        <v>81</v>
      </c>
      <c r="AW1001" s="12" t="s">
        <v>30</v>
      </c>
      <c r="AX1001" s="12" t="s">
        <v>76</v>
      </c>
      <c r="AY1001" s="167" t="s">
        <v>153</v>
      </c>
    </row>
    <row r="1002" spans="2:65" s="13" customFormat="1" ht="11.25">
      <c r="B1002" s="173"/>
      <c r="D1002" s="166" t="s">
        <v>165</v>
      </c>
      <c r="E1002" s="174" t="s">
        <v>1</v>
      </c>
      <c r="F1002" s="175" t="s">
        <v>85</v>
      </c>
      <c r="H1002" s="176">
        <v>2</v>
      </c>
      <c r="I1002" s="177"/>
      <c r="L1002" s="173"/>
      <c r="M1002" s="178"/>
      <c r="N1002" s="179"/>
      <c r="O1002" s="179"/>
      <c r="P1002" s="179"/>
      <c r="Q1002" s="179"/>
      <c r="R1002" s="179"/>
      <c r="S1002" s="179"/>
      <c r="T1002" s="180"/>
      <c r="AT1002" s="174" t="s">
        <v>165</v>
      </c>
      <c r="AU1002" s="174" t="s">
        <v>85</v>
      </c>
      <c r="AV1002" s="13" t="s">
        <v>85</v>
      </c>
      <c r="AW1002" s="13" t="s">
        <v>30</v>
      </c>
      <c r="AX1002" s="13" t="s">
        <v>81</v>
      </c>
      <c r="AY1002" s="174" t="s">
        <v>153</v>
      </c>
    </row>
    <row r="1003" spans="2:65" s="1" customFormat="1" ht="48" customHeight="1">
      <c r="B1003" s="151"/>
      <c r="C1003" s="152" t="s">
        <v>1767</v>
      </c>
      <c r="D1003" s="152" t="s">
        <v>155</v>
      </c>
      <c r="E1003" s="153" t="s">
        <v>1768</v>
      </c>
      <c r="F1003" s="154" t="s">
        <v>1769</v>
      </c>
      <c r="G1003" s="155" t="s">
        <v>251</v>
      </c>
      <c r="H1003" s="156">
        <v>1</v>
      </c>
      <c r="I1003" s="157"/>
      <c r="J1003" s="156">
        <f>ROUND(I1003*H1003,3)</f>
        <v>0</v>
      </c>
      <c r="K1003" s="154" t="s">
        <v>1</v>
      </c>
      <c r="L1003" s="32"/>
      <c r="M1003" s="158" t="s">
        <v>1</v>
      </c>
      <c r="N1003" s="159" t="s">
        <v>42</v>
      </c>
      <c r="O1003" s="55"/>
      <c r="P1003" s="160">
        <f>O1003*H1003</f>
        <v>0</v>
      </c>
      <c r="Q1003" s="160">
        <v>0</v>
      </c>
      <c r="R1003" s="160">
        <f>Q1003*H1003</f>
        <v>0</v>
      </c>
      <c r="S1003" s="160">
        <v>0</v>
      </c>
      <c r="T1003" s="161">
        <f>S1003*H1003</f>
        <v>0</v>
      </c>
      <c r="AR1003" s="162" t="s">
        <v>91</v>
      </c>
      <c r="AT1003" s="162" t="s">
        <v>155</v>
      </c>
      <c r="AU1003" s="162" t="s">
        <v>85</v>
      </c>
      <c r="AY1003" s="17" t="s">
        <v>153</v>
      </c>
      <c r="BE1003" s="163">
        <f>IF(N1003="základná",J1003,0)</f>
        <v>0</v>
      </c>
      <c r="BF1003" s="163">
        <f>IF(N1003="znížená",J1003,0)</f>
        <v>0</v>
      </c>
      <c r="BG1003" s="163">
        <f>IF(N1003="zákl. prenesená",J1003,0)</f>
        <v>0</v>
      </c>
      <c r="BH1003" s="163">
        <f>IF(N1003="zníž. prenesená",J1003,0)</f>
        <v>0</v>
      </c>
      <c r="BI1003" s="163">
        <f>IF(N1003="nulová",J1003,0)</f>
        <v>0</v>
      </c>
      <c r="BJ1003" s="17" t="s">
        <v>85</v>
      </c>
      <c r="BK1003" s="164">
        <f>ROUND(I1003*H1003,3)</f>
        <v>0</v>
      </c>
      <c r="BL1003" s="17" t="s">
        <v>91</v>
      </c>
      <c r="BM1003" s="162" t="s">
        <v>1770</v>
      </c>
    </row>
    <row r="1004" spans="2:65" s="12" customFormat="1" ht="11.25">
      <c r="B1004" s="165"/>
      <c r="D1004" s="166" t="s">
        <v>165</v>
      </c>
      <c r="E1004" s="167" t="s">
        <v>1</v>
      </c>
      <c r="F1004" s="168" t="s">
        <v>1771</v>
      </c>
      <c r="H1004" s="167" t="s">
        <v>1</v>
      </c>
      <c r="I1004" s="169"/>
      <c r="L1004" s="165"/>
      <c r="M1004" s="170"/>
      <c r="N1004" s="171"/>
      <c r="O1004" s="171"/>
      <c r="P1004" s="171"/>
      <c r="Q1004" s="171"/>
      <c r="R1004" s="171"/>
      <c r="S1004" s="171"/>
      <c r="T1004" s="172"/>
      <c r="AT1004" s="167" t="s">
        <v>165</v>
      </c>
      <c r="AU1004" s="167" t="s">
        <v>85</v>
      </c>
      <c r="AV1004" s="12" t="s">
        <v>81</v>
      </c>
      <c r="AW1004" s="12" t="s">
        <v>30</v>
      </c>
      <c r="AX1004" s="12" t="s">
        <v>76</v>
      </c>
      <c r="AY1004" s="167" t="s">
        <v>153</v>
      </c>
    </row>
    <row r="1005" spans="2:65" s="12" customFormat="1" ht="11.25">
      <c r="B1005" s="165"/>
      <c r="D1005" s="166" t="s">
        <v>165</v>
      </c>
      <c r="E1005" s="167" t="s">
        <v>1</v>
      </c>
      <c r="F1005" s="168" t="s">
        <v>1772</v>
      </c>
      <c r="H1005" s="167" t="s">
        <v>1</v>
      </c>
      <c r="I1005" s="169"/>
      <c r="L1005" s="165"/>
      <c r="M1005" s="170"/>
      <c r="N1005" s="171"/>
      <c r="O1005" s="171"/>
      <c r="P1005" s="171"/>
      <c r="Q1005" s="171"/>
      <c r="R1005" s="171"/>
      <c r="S1005" s="171"/>
      <c r="T1005" s="172"/>
      <c r="AT1005" s="167" t="s">
        <v>165</v>
      </c>
      <c r="AU1005" s="167" t="s">
        <v>85</v>
      </c>
      <c r="AV1005" s="12" t="s">
        <v>81</v>
      </c>
      <c r="AW1005" s="12" t="s">
        <v>30</v>
      </c>
      <c r="AX1005" s="12" t="s">
        <v>76</v>
      </c>
      <c r="AY1005" s="167" t="s">
        <v>153</v>
      </c>
    </row>
    <row r="1006" spans="2:65" s="12" customFormat="1" ht="11.25">
      <c r="B1006" s="165"/>
      <c r="D1006" s="166" t="s">
        <v>165</v>
      </c>
      <c r="E1006" s="167" t="s">
        <v>1</v>
      </c>
      <c r="F1006" s="168" t="s">
        <v>1773</v>
      </c>
      <c r="H1006" s="167" t="s">
        <v>1</v>
      </c>
      <c r="I1006" s="169"/>
      <c r="L1006" s="165"/>
      <c r="M1006" s="170"/>
      <c r="N1006" s="171"/>
      <c r="O1006" s="171"/>
      <c r="P1006" s="171"/>
      <c r="Q1006" s="171"/>
      <c r="R1006" s="171"/>
      <c r="S1006" s="171"/>
      <c r="T1006" s="172"/>
      <c r="AT1006" s="167" t="s">
        <v>165</v>
      </c>
      <c r="AU1006" s="167" t="s">
        <v>85</v>
      </c>
      <c r="AV1006" s="12" t="s">
        <v>81</v>
      </c>
      <c r="AW1006" s="12" t="s">
        <v>30</v>
      </c>
      <c r="AX1006" s="12" t="s">
        <v>76</v>
      </c>
      <c r="AY1006" s="167" t="s">
        <v>153</v>
      </c>
    </row>
    <row r="1007" spans="2:65" s="12" customFormat="1" ht="22.5">
      <c r="B1007" s="165"/>
      <c r="D1007" s="166" t="s">
        <v>165</v>
      </c>
      <c r="E1007" s="167" t="s">
        <v>1</v>
      </c>
      <c r="F1007" s="168" t="s">
        <v>1774</v>
      </c>
      <c r="H1007" s="167" t="s">
        <v>1</v>
      </c>
      <c r="I1007" s="169"/>
      <c r="L1007" s="165"/>
      <c r="M1007" s="170"/>
      <c r="N1007" s="171"/>
      <c r="O1007" s="171"/>
      <c r="P1007" s="171"/>
      <c r="Q1007" s="171"/>
      <c r="R1007" s="171"/>
      <c r="S1007" s="171"/>
      <c r="T1007" s="172"/>
      <c r="AT1007" s="167" t="s">
        <v>165</v>
      </c>
      <c r="AU1007" s="167" t="s">
        <v>85</v>
      </c>
      <c r="AV1007" s="12" t="s">
        <v>81</v>
      </c>
      <c r="AW1007" s="12" t="s">
        <v>30</v>
      </c>
      <c r="AX1007" s="12" t="s">
        <v>76</v>
      </c>
      <c r="AY1007" s="167" t="s">
        <v>153</v>
      </c>
    </row>
    <row r="1008" spans="2:65" s="12" customFormat="1" ht="11.25">
      <c r="B1008" s="165"/>
      <c r="D1008" s="166" t="s">
        <v>165</v>
      </c>
      <c r="E1008" s="167" t="s">
        <v>1</v>
      </c>
      <c r="F1008" s="168" t="s">
        <v>1775</v>
      </c>
      <c r="H1008" s="167" t="s">
        <v>1</v>
      </c>
      <c r="I1008" s="169"/>
      <c r="L1008" s="165"/>
      <c r="M1008" s="170"/>
      <c r="N1008" s="171"/>
      <c r="O1008" s="171"/>
      <c r="P1008" s="171"/>
      <c r="Q1008" s="171"/>
      <c r="R1008" s="171"/>
      <c r="S1008" s="171"/>
      <c r="T1008" s="172"/>
      <c r="AT1008" s="167" t="s">
        <v>165</v>
      </c>
      <c r="AU1008" s="167" t="s">
        <v>85</v>
      </c>
      <c r="AV1008" s="12" t="s">
        <v>81</v>
      </c>
      <c r="AW1008" s="12" t="s">
        <v>30</v>
      </c>
      <c r="AX1008" s="12" t="s">
        <v>76</v>
      </c>
      <c r="AY1008" s="167" t="s">
        <v>153</v>
      </c>
    </row>
    <row r="1009" spans="2:65" s="12" customFormat="1" ht="11.25">
      <c r="B1009" s="165"/>
      <c r="D1009" s="166" t="s">
        <v>165</v>
      </c>
      <c r="E1009" s="167" t="s">
        <v>1</v>
      </c>
      <c r="F1009" s="168" t="s">
        <v>590</v>
      </c>
      <c r="H1009" s="167" t="s">
        <v>1</v>
      </c>
      <c r="I1009" s="169"/>
      <c r="L1009" s="165"/>
      <c r="M1009" s="170"/>
      <c r="N1009" s="171"/>
      <c r="O1009" s="171"/>
      <c r="P1009" s="171"/>
      <c r="Q1009" s="171"/>
      <c r="R1009" s="171"/>
      <c r="S1009" s="171"/>
      <c r="T1009" s="172"/>
      <c r="AT1009" s="167" t="s">
        <v>165</v>
      </c>
      <c r="AU1009" s="167" t="s">
        <v>85</v>
      </c>
      <c r="AV1009" s="12" t="s">
        <v>81</v>
      </c>
      <c r="AW1009" s="12" t="s">
        <v>30</v>
      </c>
      <c r="AX1009" s="12" t="s">
        <v>76</v>
      </c>
      <c r="AY1009" s="167" t="s">
        <v>153</v>
      </c>
    </row>
    <row r="1010" spans="2:65" s="13" customFormat="1" ht="11.25">
      <c r="B1010" s="173"/>
      <c r="D1010" s="166" t="s">
        <v>165</v>
      </c>
      <c r="E1010" s="174" t="s">
        <v>1</v>
      </c>
      <c r="F1010" s="175" t="s">
        <v>81</v>
      </c>
      <c r="H1010" s="176">
        <v>1</v>
      </c>
      <c r="I1010" s="177"/>
      <c r="L1010" s="173"/>
      <c r="M1010" s="178"/>
      <c r="N1010" s="179"/>
      <c r="O1010" s="179"/>
      <c r="P1010" s="179"/>
      <c r="Q1010" s="179"/>
      <c r="R1010" s="179"/>
      <c r="S1010" s="179"/>
      <c r="T1010" s="180"/>
      <c r="AT1010" s="174" t="s">
        <v>165</v>
      </c>
      <c r="AU1010" s="174" t="s">
        <v>85</v>
      </c>
      <c r="AV1010" s="13" t="s">
        <v>85</v>
      </c>
      <c r="AW1010" s="13" t="s">
        <v>30</v>
      </c>
      <c r="AX1010" s="13" t="s">
        <v>81</v>
      </c>
      <c r="AY1010" s="174" t="s">
        <v>153</v>
      </c>
    </row>
    <row r="1011" spans="2:65" s="1" customFormat="1" ht="36" customHeight="1">
      <c r="B1011" s="151"/>
      <c r="C1011" s="152" t="s">
        <v>1776</v>
      </c>
      <c r="D1011" s="152" t="s">
        <v>155</v>
      </c>
      <c r="E1011" s="153" t="s">
        <v>1777</v>
      </c>
      <c r="F1011" s="154" t="s">
        <v>1778</v>
      </c>
      <c r="G1011" s="155" t="s">
        <v>251</v>
      </c>
      <c r="H1011" s="156">
        <v>1</v>
      </c>
      <c r="I1011" s="157"/>
      <c r="J1011" s="156">
        <f t="shared" ref="J1011:J1016" si="120">ROUND(I1011*H1011,3)</f>
        <v>0</v>
      </c>
      <c r="K1011" s="154" t="s">
        <v>1</v>
      </c>
      <c r="L1011" s="32"/>
      <c r="M1011" s="158" t="s">
        <v>1</v>
      </c>
      <c r="N1011" s="159" t="s">
        <v>42</v>
      </c>
      <c r="O1011" s="55"/>
      <c r="P1011" s="160">
        <f t="shared" ref="P1011:P1016" si="121">O1011*H1011</f>
        <v>0</v>
      </c>
      <c r="Q1011" s="160">
        <v>0</v>
      </c>
      <c r="R1011" s="160">
        <f t="shared" ref="R1011:R1016" si="122">Q1011*H1011</f>
        <v>0</v>
      </c>
      <c r="S1011" s="160">
        <v>0</v>
      </c>
      <c r="T1011" s="161">
        <f t="shared" ref="T1011:T1016" si="123">S1011*H1011</f>
        <v>0</v>
      </c>
      <c r="AR1011" s="162" t="s">
        <v>91</v>
      </c>
      <c r="AT1011" s="162" t="s">
        <v>155</v>
      </c>
      <c r="AU1011" s="162" t="s">
        <v>85</v>
      </c>
      <c r="AY1011" s="17" t="s">
        <v>153</v>
      </c>
      <c r="BE1011" s="163">
        <f t="shared" ref="BE1011:BE1016" si="124">IF(N1011="základná",J1011,0)</f>
        <v>0</v>
      </c>
      <c r="BF1011" s="163">
        <f t="shared" ref="BF1011:BF1016" si="125">IF(N1011="znížená",J1011,0)</f>
        <v>0</v>
      </c>
      <c r="BG1011" s="163">
        <f t="shared" ref="BG1011:BG1016" si="126">IF(N1011="zákl. prenesená",J1011,0)</f>
        <v>0</v>
      </c>
      <c r="BH1011" s="163">
        <f t="shared" ref="BH1011:BH1016" si="127">IF(N1011="zníž. prenesená",J1011,0)</f>
        <v>0</v>
      </c>
      <c r="BI1011" s="163">
        <f t="shared" ref="BI1011:BI1016" si="128">IF(N1011="nulová",J1011,0)</f>
        <v>0</v>
      </c>
      <c r="BJ1011" s="17" t="s">
        <v>85</v>
      </c>
      <c r="BK1011" s="164">
        <f t="shared" ref="BK1011:BK1016" si="129">ROUND(I1011*H1011,3)</f>
        <v>0</v>
      </c>
      <c r="BL1011" s="17" t="s">
        <v>91</v>
      </c>
      <c r="BM1011" s="162" t="s">
        <v>1779</v>
      </c>
    </row>
    <row r="1012" spans="2:65" s="1" customFormat="1" ht="36" customHeight="1">
      <c r="B1012" s="151"/>
      <c r="C1012" s="152" t="s">
        <v>1780</v>
      </c>
      <c r="D1012" s="152" t="s">
        <v>155</v>
      </c>
      <c r="E1012" s="153" t="s">
        <v>1781</v>
      </c>
      <c r="F1012" s="154" t="s">
        <v>1782</v>
      </c>
      <c r="G1012" s="155" t="s">
        <v>251</v>
      </c>
      <c r="H1012" s="156">
        <v>1</v>
      </c>
      <c r="I1012" s="157"/>
      <c r="J1012" s="156">
        <f t="shared" si="120"/>
        <v>0</v>
      </c>
      <c r="K1012" s="154" t="s">
        <v>1</v>
      </c>
      <c r="L1012" s="32"/>
      <c r="M1012" s="158" t="s">
        <v>1</v>
      </c>
      <c r="N1012" s="159" t="s">
        <v>42</v>
      </c>
      <c r="O1012" s="55"/>
      <c r="P1012" s="160">
        <f t="shared" si="121"/>
        <v>0</v>
      </c>
      <c r="Q1012" s="160">
        <v>0</v>
      </c>
      <c r="R1012" s="160">
        <f t="shared" si="122"/>
        <v>0</v>
      </c>
      <c r="S1012" s="160">
        <v>0</v>
      </c>
      <c r="T1012" s="161">
        <f t="shared" si="123"/>
        <v>0</v>
      </c>
      <c r="AR1012" s="162" t="s">
        <v>91</v>
      </c>
      <c r="AT1012" s="162" t="s">
        <v>155</v>
      </c>
      <c r="AU1012" s="162" t="s">
        <v>85</v>
      </c>
      <c r="AY1012" s="17" t="s">
        <v>153</v>
      </c>
      <c r="BE1012" s="163">
        <f t="shared" si="124"/>
        <v>0</v>
      </c>
      <c r="BF1012" s="163">
        <f t="shared" si="125"/>
        <v>0</v>
      </c>
      <c r="BG1012" s="163">
        <f t="shared" si="126"/>
        <v>0</v>
      </c>
      <c r="BH1012" s="163">
        <f t="shared" si="127"/>
        <v>0</v>
      </c>
      <c r="BI1012" s="163">
        <f t="shared" si="128"/>
        <v>0</v>
      </c>
      <c r="BJ1012" s="17" t="s">
        <v>85</v>
      </c>
      <c r="BK1012" s="164">
        <f t="shared" si="129"/>
        <v>0</v>
      </c>
      <c r="BL1012" s="17" t="s">
        <v>91</v>
      </c>
      <c r="BM1012" s="162" t="s">
        <v>1783</v>
      </c>
    </row>
    <row r="1013" spans="2:65" s="1" customFormat="1" ht="36" customHeight="1">
      <c r="B1013" s="151"/>
      <c r="C1013" s="152" t="s">
        <v>1784</v>
      </c>
      <c r="D1013" s="152" t="s">
        <v>155</v>
      </c>
      <c r="E1013" s="153" t="s">
        <v>1785</v>
      </c>
      <c r="F1013" s="154" t="s">
        <v>1786</v>
      </c>
      <c r="G1013" s="155" t="s">
        <v>251</v>
      </c>
      <c r="H1013" s="156">
        <v>1</v>
      </c>
      <c r="I1013" s="157"/>
      <c r="J1013" s="156">
        <f t="shared" si="120"/>
        <v>0</v>
      </c>
      <c r="K1013" s="154" t="s">
        <v>1</v>
      </c>
      <c r="L1013" s="32"/>
      <c r="M1013" s="158" t="s">
        <v>1</v>
      </c>
      <c r="N1013" s="159" t="s">
        <v>42</v>
      </c>
      <c r="O1013" s="55"/>
      <c r="P1013" s="160">
        <f t="shared" si="121"/>
        <v>0</v>
      </c>
      <c r="Q1013" s="160">
        <v>0</v>
      </c>
      <c r="R1013" s="160">
        <f t="shared" si="122"/>
        <v>0</v>
      </c>
      <c r="S1013" s="160">
        <v>0</v>
      </c>
      <c r="T1013" s="161">
        <f t="shared" si="123"/>
        <v>0</v>
      </c>
      <c r="AR1013" s="162" t="s">
        <v>91</v>
      </c>
      <c r="AT1013" s="162" t="s">
        <v>155</v>
      </c>
      <c r="AU1013" s="162" t="s">
        <v>85</v>
      </c>
      <c r="AY1013" s="17" t="s">
        <v>153</v>
      </c>
      <c r="BE1013" s="163">
        <f t="shared" si="124"/>
        <v>0</v>
      </c>
      <c r="BF1013" s="163">
        <f t="shared" si="125"/>
        <v>0</v>
      </c>
      <c r="BG1013" s="163">
        <f t="shared" si="126"/>
        <v>0</v>
      </c>
      <c r="BH1013" s="163">
        <f t="shared" si="127"/>
        <v>0</v>
      </c>
      <c r="BI1013" s="163">
        <f t="shared" si="128"/>
        <v>0</v>
      </c>
      <c r="BJ1013" s="17" t="s">
        <v>85</v>
      </c>
      <c r="BK1013" s="164">
        <f t="shared" si="129"/>
        <v>0</v>
      </c>
      <c r="BL1013" s="17" t="s">
        <v>91</v>
      </c>
      <c r="BM1013" s="162" t="s">
        <v>1787</v>
      </c>
    </row>
    <row r="1014" spans="2:65" s="1" customFormat="1" ht="48" customHeight="1">
      <c r="B1014" s="151"/>
      <c r="C1014" s="152" t="s">
        <v>1788</v>
      </c>
      <c r="D1014" s="152" t="s">
        <v>155</v>
      </c>
      <c r="E1014" s="153" t="s">
        <v>1789</v>
      </c>
      <c r="F1014" s="154" t="s">
        <v>1790</v>
      </c>
      <c r="G1014" s="155" t="s">
        <v>251</v>
      </c>
      <c r="H1014" s="156">
        <v>1</v>
      </c>
      <c r="I1014" s="157"/>
      <c r="J1014" s="156">
        <f t="shared" si="120"/>
        <v>0</v>
      </c>
      <c r="K1014" s="154" t="s">
        <v>1</v>
      </c>
      <c r="L1014" s="32"/>
      <c r="M1014" s="158" t="s">
        <v>1</v>
      </c>
      <c r="N1014" s="159" t="s">
        <v>42</v>
      </c>
      <c r="O1014" s="55"/>
      <c r="P1014" s="160">
        <f t="shared" si="121"/>
        <v>0</v>
      </c>
      <c r="Q1014" s="160">
        <v>0</v>
      </c>
      <c r="R1014" s="160">
        <f t="shared" si="122"/>
        <v>0</v>
      </c>
      <c r="S1014" s="160">
        <v>0</v>
      </c>
      <c r="T1014" s="161">
        <f t="shared" si="123"/>
        <v>0</v>
      </c>
      <c r="AR1014" s="162" t="s">
        <v>91</v>
      </c>
      <c r="AT1014" s="162" t="s">
        <v>155</v>
      </c>
      <c r="AU1014" s="162" t="s">
        <v>85</v>
      </c>
      <c r="AY1014" s="17" t="s">
        <v>153</v>
      </c>
      <c r="BE1014" s="163">
        <f t="shared" si="124"/>
        <v>0</v>
      </c>
      <c r="BF1014" s="163">
        <f t="shared" si="125"/>
        <v>0</v>
      </c>
      <c r="BG1014" s="163">
        <f t="shared" si="126"/>
        <v>0</v>
      </c>
      <c r="BH1014" s="163">
        <f t="shared" si="127"/>
        <v>0</v>
      </c>
      <c r="BI1014" s="163">
        <f t="shared" si="128"/>
        <v>0</v>
      </c>
      <c r="BJ1014" s="17" t="s">
        <v>85</v>
      </c>
      <c r="BK1014" s="164">
        <f t="shared" si="129"/>
        <v>0</v>
      </c>
      <c r="BL1014" s="17" t="s">
        <v>91</v>
      </c>
      <c r="BM1014" s="162" t="s">
        <v>1791</v>
      </c>
    </row>
    <row r="1015" spans="2:65" s="1" customFormat="1" ht="48" customHeight="1">
      <c r="B1015" s="151"/>
      <c r="C1015" s="152" t="s">
        <v>1792</v>
      </c>
      <c r="D1015" s="152" t="s">
        <v>155</v>
      </c>
      <c r="E1015" s="153" t="s">
        <v>1793</v>
      </c>
      <c r="F1015" s="154" t="s">
        <v>1794</v>
      </c>
      <c r="G1015" s="155" t="s">
        <v>251</v>
      </c>
      <c r="H1015" s="156">
        <v>1</v>
      </c>
      <c r="I1015" s="157"/>
      <c r="J1015" s="156">
        <f t="shared" si="120"/>
        <v>0</v>
      </c>
      <c r="K1015" s="154" t="s">
        <v>1</v>
      </c>
      <c r="L1015" s="32"/>
      <c r="M1015" s="158" t="s">
        <v>1</v>
      </c>
      <c r="N1015" s="159" t="s">
        <v>42</v>
      </c>
      <c r="O1015" s="55"/>
      <c r="P1015" s="160">
        <f t="shared" si="121"/>
        <v>0</v>
      </c>
      <c r="Q1015" s="160">
        <v>0</v>
      </c>
      <c r="R1015" s="160">
        <f t="shared" si="122"/>
        <v>0</v>
      </c>
      <c r="S1015" s="160">
        <v>0</v>
      </c>
      <c r="T1015" s="161">
        <f t="shared" si="123"/>
        <v>0</v>
      </c>
      <c r="AR1015" s="162" t="s">
        <v>91</v>
      </c>
      <c r="AT1015" s="162" t="s">
        <v>155</v>
      </c>
      <c r="AU1015" s="162" t="s">
        <v>85</v>
      </c>
      <c r="AY1015" s="17" t="s">
        <v>153</v>
      </c>
      <c r="BE1015" s="163">
        <f t="shared" si="124"/>
        <v>0</v>
      </c>
      <c r="BF1015" s="163">
        <f t="shared" si="125"/>
        <v>0</v>
      </c>
      <c r="BG1015" s="163">
        <f t="shared" si="126"/>
        <v>0</v>
      </c>
      <c r="BH1015" s="163">
        <f t="shared" si="127"/>
        <v>0</v>
      </c>
      <c r="BI1015" s="163">
        <f t="shared" si="128"/>
        <v>0</v>
      </c>
      <c r="BJ1015" s="17" t="s">
        <v>85</v>
      </c>
      <c r="BK1015" s="164">
        <f t="shared" si="129"/>
        <v>0</v>
      </c>
      <c r="BL1015" s="17" t="s">
        <v>91</v>
      </c>
      <c r="BM1015" s="162" t="s">
        <v>1795</v>
      </c>
    </row>
    <row r="1016" spans="2:65" s="1" customFormat="1" ht="48" customHeight="1">
      <c r="B1016" s="151"/>
      <c r="C1016" s="152" t="s">
        <v>1796</v>
      </c>
      <c r="D1016" s="152" t="s">
        <v>155</v>
      </c>
      <c r="E1016" s="153" t="s">
        <v>1797</v>
      </c>
      <c r="F1016" s="154" t="s">
        <v>1798</v>
      </c>
      <c r="G1016" s="155" t="s">
        <v>251</v>
      </c>
      <c r="H1016" s="156">
        <v>1</v>
      </c>
      <c r="I1016" s="157"/>
      <c r="J1016" s="156">
        <f t="shared" si="120"/>
        <v>0</v>
      </c>
      <c r="K1016" s="154" t="s">
        <v>1</v>
      </c>
      <c r="L1016" s="32"/>
      <c r="M1016" s="158" t="s">
        <v>1</v>
      </c>
      <c r="N1016" s="159" t="s">
        <v>42</v>
      </c>
      <c r="O1016" s="55"/>
      <c r="P1016" s="160">
        <f t="shared" si="121"/>
        <v>0</v>
      </c>
      <c r="Q1016" s="160">
        <v>0</v>
      </c>
      <c r="R1016" s="160">
        <f t="shared" si="122"/>
        <v>0</v>
      </c>
      <c r="S1016" s="160">
        <v>0</v>
      </c>
      <c r="T1016" s="161">
        <f t="shared" si="123"/>
        <v>0</v>
      </c>
      <c r="AR1016" s="162" t="s">
        <v>91</v>
      </c>
      <c r="AT1016" s="162" t="s">
        <v>155</v>
      </c>
      <c r="AU1016" s="162" t="s">
        <v>85</v>
      </c>
      <c r="AY1016" s="17" t="s">
        <v>153</v>
      </c>
      <c r="BE1016" s="163">
        <f t="shared" si="124"/>
        <v>0</v>
      </c>
      <c r="BF1016" s="163">
        <f t="shared" si="125"/>
        <v>0</v>
      </c>
      <c r="BG1016" s="163">
        <f t="shared" si="126"/>
        <v>0</v>
      </c>
      <c r="BH1016" s="163">
        <f t="shared" si="127"/>
        <v>0</v>
      </c>
      <c r="BI1016" s="163">
        <f t="shared" si="128"/>
        <v>0</v>
      </c>
      <c r="BJ1016" s="17" t="s">
        <v>85</v>
      </c>
      <c r="BK1016" s="164">
        <f t="shared" si="129"/>
        <v>0</v>
      </c>
      <c r="BL1016" s="17" t="s">
        <v>91</v>
      </c>
      <c r="BM1016" s="162" t="s">
        <v>1799</v>
      </c>
    </row>
    <row r="1017" spans="2:65" s="12" customFormat="1" ht="22.5">
      <c r="B1017" s="165"/>
      <c r="D1017" s="166" t="s">
        <v>165</v>
      </c>
      <c r="E1017" s="167" t="s">
        <v>1</v>
      </c>
      <c r="F1017" s="168" t="s">
        <v>1800</v>
      </c>
      <c r="H1017" s="167" t="s">
        <v>1</v>
      </c>
      <c r="I1017" s="169"/>
      <c r="L1017" s="165"/>
      <c r="M1017" s="170"/>
      <c r="N1017" s="171"/>
      <c r="O1017" s="171"/>
      <c r="P1017" s="171"/>
      <c r="Q1017" s="171"/>
      <c r="R1017" s="171"/>
      <c r="S1017" s="171"/>
      <c r="T1017" s="172"/>
      <c r="AT1017" s="167" t="s">
        <v>165</v>
      </c>
      <c r="AU1017" s="167" t="s">
        <v>85</v>
      </c>
      <c r="AV1017" s="12" t="s">
        <v>81</v>
      </c>
      <c r="AW1017" s="12" t="s">
        <v>30</v>
      </c>
      <c r="AX1017" s="12" t="s">
        <v>76</v>
      </c>
      <c r="AY1017" s="167" t="s">
        <v>153</v>
      </c>
    </row>
    <row r="1018" spans="2:65" s="12" customFormat="1" ht="11.25">
      <c r="B1018" s="165"/>
      <c r="D1018" s="166" t="s">
        <v>165</v>
      </c>
      <c r="E1018" s="167" t="s">
        <v>1</v>
      </c>
      <c r="F1018" s="168" t="s">
        <v>1801</v>
      </c>
      <c r="H1018" s="167" t="s">
        <v>1</v>
      </c>
      <c r="I1018" s="169"/>
      <c r="L1018" s="165"/>
      <c r="M1018" s="170"/>
      <c r="N1018" s="171"/>
      <c r="O1018" s="171"/>
      <c r="P1018" s="171"/>
      <c r="Q1018" s="171"/>
      <c r="R1018" s="171"/>
      <c r="S1018" s="171"/>
      <c r="T1018" s="172"/>
      <c r="AT1018" s="167" t="s">
        <v>165</v>
      </c>
      <c r="AU1018" s="167" t="s">
        <v>85</v>
      </c>
      <c r="AV1018" s="12" t="s">
        <v>81</v>
      </c>
      <c r="AW1018" s="12" t="s">
        <v>30</v>
      </c>
      <c r="AX1018" s="12" t="s">
        <v>76</v>
      </c>
      <c r="AY1018" s="167" t="s">
        <v>153</v>
      </c>
    </row>
    <row r="1019" spans="2:65" s="12" customFormat="1" ht="11.25">
      <c r="B1019" s="165"/>
      <c r="D1019" s="166" t="s">
        <v>165</v>
      </c>
      <c r="E1019" s="167" t="s">
        <v>1</v>
      </c>
      <c r="F1019" s="168" t="s">
        <v>1802</v>
      </c>
      <c r="H1019" s="167" t="s">
        <v>1</v>
      </c>
      <c r="I1019" s="169"/>
      <c r="L1019" s="165"/>
      <c r="M1019" s="170"/>
      <c r="N1019" s="171"/>
      <c r="O1019" s="171"/>
      <c r="P1019" s="171"/>
      <c r="Q1019" s="171"/>
      <c r="R1019" s="171"/>
      <c r="S1019" s="171"/>
      <c r="T1019" s="172"/>
      <c r="AT1019" s="167" t="s">
        <v>165</v>
      </c>
      <c r="AU1019" s="167" t="s">
        <v>85</v>
      </c>
      <c r="AV1019" s="12" t="s">
        <v>81</v>
      </c>
      <c r="AW1019" s="12" t="s">
        <v>30</v>
      </c>
      <c r="AX1019" s="12" t="s">
        <v>76</v>
      </c>
      <c r="AY1019" s="167" t="s">
        <v>153</v>
      </c>
    </row>
    <row r="1020" spans="2:65" s="12" customFormat="1" ht="11.25">
      <c r="B1020" s="165"/>
      <c r="D1020" s="166" t="s">
        <v>165</v>
      </c>
      <c r="E1020" s="167" t="s">
        <v>1</v>
      </c>
      <c r="F1020" s="168" t="s">
        <v>1803</v>
      </c>
      <c r="H1020" s="167" t="s">
        <v>1</v>
      </c>
      <c r="I1020" s="169"/>
      <c r="L1020" s="165"/>
      <c r="M1020" s="170"/>
      <c r="N1020" s="171"/>
      <c r="O1020" s="171"/>
      <c r="P1020" s="171"/>
      <c r="Q1020" s="171"/>
      <c r="R1020" s="171"/>
      <c r="S1020" s="171"/>
      <c r="T1020" s="172"/>
      <c r="AT1020" s="167" t="s">
        <v>165</v>
      </c>
      <c r="AU1020" s="167" t="s">
        <v>85</v>
      </c>
      <c r="AV1020" s="12" t="s">
        <v>81</v>
      </c>
      <c r="AW1020" s="12" t="s">
        <v>30</v>
      </c>
      <c r="AX1020" s="12" t="s">
        <v>76</v>
      </c>
      <c r="AY1020" s="167" t="s">
        <v>153</v>
      </c>
    </row>
    <row r="1021" spans="2:65" s="13" customFormat="1" ht="11.25">
      <c r="B1021" s="173"/>
      <c r="D1021" s="166" t="s">
        <v>165</v>
      </c>
      <c r="E1021" s="174" t="s">
        <v>1</v>
      </c>
      <c r="F1021" s="175" t="s">
        <v>81</v>
      </c>
      <c r="H1021" s="176">
        <v>1</v>
      </c>
      <c r="I1021" s="177"/>
      <c r="L1021" s="173"/>
      <c r="M1021" s="178"/>
      <c r="N1021" s="179"/>
      <c r="O1021" s="179"/>
      <c r="P1021" s="179"/>
      <c r="Q1021" s="179"/>
      <c r="R1021" s="179"/>
      <c r="S1021" s="179"/>
      <c r="T1021" s="180"/>
      <c r="AT1021" s="174" t="s">
        <v>165</v>
      </c>
      <c r="AU1021" s="174" t="s">
        <v>85</v>
      </c>
      <c r="AV1021" s="13" t="s">
        <v>85</v>
      </c>
      <c r="AW1021" s="13" t="s">
        <v>30</v>
      </c>
      <c r="AX1021" s="13" t="s">
        <v>81</v>
      </c>
      <c r="AY1021" s="174" t="s">
        <v>153</v>
      </c>
    </row>
    <row r="1022" spans="2:65" s="1" customFormat="1" ht="36" customHeight="1">
      <c r="B1022" s="151"/>
      <c r="C1022" s="152" t="s">
        <v>1804</v>
      </c>
      <c r="D1022" s="152" t="s">
        <v>155</v>
      </c>
      <c r="E1022" s="153" t="s">
        <v>1805</v>
      </c>
      <c r="F1022" s="154" t="s">
        <v>1806</v>
      </c>
      <c r="G1022" s="155" t="s">
        <v>251</v>
      </c>
      <c r="H1022" s="156">
        <v>1</v>
      </c>
      <c r="I1022" s="157"/>
      <c r="J1022" s="156">
        <f>ROUND(I1022*H1022,3)</f>
        <v>0</v>
      </c>
      <c r="K1022" s="154" t="s">
        <v>1</v>
      </c>
      <c r="L1022" s="32"/>
      <c r="M1022" s="158" t="s">
        <v>1</v>
      </c>
      <c r="N1022" s="159" t="s">
        <v>42</v>
      </c>
      <c r="O1022" s="55"/>
      <c r="P1022" s="160">
        <f>O1022*H1022</f>
        <v>0</v>
      </c>
      <c r="Q1022" s="160">
        <v>0</v>
      </c>
      <c r="R1022" s="160">
        <f>Q1022*H1022</f>
        <v>0</v>
      </c>
      <c r="S1022" s="160">
        <v>0</v>
      </c>
      <c r="T1022" s="161">
        <f>S1022*H1022</f>
        <v>0</v>
      </c>
      <c r="AR1022" s="162" t="s">
        <v>91</v>
      </c>
      <c r="AT1022" s="162" t="s">
        <v>155</v>
      </c>
      <c r="AU1022" s="162" t="s">
        <v>85</v>
      </c>
      <c r="AY1022" s="17" t="s">
        <v>153</v>
      </c>
      <c r="BE1022" s="163">
        <f>IF(N1022="základná",J1022,0)</f>
        <v>0</v>
      </c>
      <c r="BF1022" s="163">
        <f>IF(N1022="znížená",J1022,0)</f>
        <v>0</v>
      </c>
      <c r="BG1022" s="163">
        <f>IF(N1022="zákl. prenesená",J1022,0)</f>
        <v>0</v>
      </c>
      <c r="BH1022" s="163">
        <f>IF(N1022="zníž. prenesená",J1022,0)</f>
        <v>0</v>
      </c>
      <c r="BI1022" s="163">
        <f>IF(N1022="nulová",J1022,0)</f>
        <v>0</v>
      </c>
      <c r="BJ1022" s="17" t="s">
        <v>85</v>
      </c>
      <c r="BK1022" s="164">
        <f>ROUND(I1022*H1022,3)</f>
        <v>0</v>
      </c>
      <c r="BL1022" s="17" t="s">
        <v>91</v>
      </c>
      <c r="BM1022" s="162" t="s">
        <v>1807</v>
      </c>
    </row>
    <row r="1023" spans="2:65" s="1" customFormat="1" ht="36" customHeight="1">
      <c r="B1023" s="151"/>
      <c r="C1023" s="152" t="s">
        <v>1808</v>
      </c>
      <c r="D1023" s="152" t="s">
        <v>155</v>
      </c>
      <c r="E1023" s="153" t="s">
        <v>1809</v>
      </c>
      <c r="F1023" s="154" t="s">
        <v>1810</v>
      </c>
      <c r="G1023" s="155" t="s">
        <v>251</v>
      </c>
      <c r="H1023" s="156">
        <v>1</v>
      </c>
      <c r="I1023" s="157"/>
      <c r="J1023" s="156">
        <f>ROUND(I1023*H1023,3)</f>
        <v>0</v>
      </c>
      <c r="K1023" s="154" t="s">
        <v>1</v>
      </c>
      <c r="L1023" s="32"/>
      <c r="M1023" s="158" t="s">
        <v>1</v>
      </c>
      <c r="N1023" s="159" t="s">
        <v>42</v>
      </c>
      <c r="O1023" s="55"/>
      <c r="P1023" s="160">
        <f>O1023*H1023</f>
        <v>0</v>
      </c>
      <c r="Q1023" s="160">
        <v>0</v>
      </c>
      <c r="R1023" s="160">
        <f>Q1023*H1023</f>
        <v>0</v>
      </c>
      <c r="S1023" s="160">
        <v>0</v>
      </c>
      <c r="T1023" s="161">
        <f>S1023*H1023</f>
        <v>0</v>
      </c>
      <c r="AR1023" s="162" t="s">
        <v>91</v>
      </c>
      <c r="AT1023" s="162" t="s">
        <v>155</v>
      </c>
      <c r="AU1023" s="162" t="s">
        <v>85</v>
      </c>
      <c r="AY1023" s="17" t="s">
        <v>153</v>
      </c>
      <c r="BE1023" s="163">
        <f>IF(N1023="základná",J1023,0)</f>
        <v>0</v>
      </c>
      <c r="BF1023" s="163">
        <f>IF(N1023="znížená",J1023,0)</f>
        <v>0</v>
      </c>
      <c r="BG1023" s="163">
        <f>IF(N1023="zákl. prenesená",J1023,0)</f>
        <v>0</v>
      </c>
      <c r="BH1023" s="163">
        <f>IF(N1023="zníž. prenesená",J1023,0)</f>
        <v>0</v>
      </c>
      <c r="BI1023" s="163">
        <f>IF(N1023="nulová",J1023,0)</f>
        <v>0</v>
      </c>
      <c r="BJ1023" s="17" t="s">
        <v>85</v>
      </c>
      <c r="BK1023" s="164">
        <f>ROUND(I1023*H1023,3)</f>
        <v>0</v>
      </c>
      <c r="BL1023" s="17" t="s">
        <v>91</v>
      </c>
      <c r="BM1023" s="162" t="s">
        <v>1811</v>
      </c>
    </row>
    <row r="1024" spans="2:65" s="12" customFormat="1" ht="11.25">
      <c r="B1024" s="165"/>
      <c r="D1024" s="166" t="s">
        <v>165</v>
      </c>
      <c r="E1024" s="167" t="s">
        <v>1</v>
      </c>
      <c r="F1024" s="168" t="s">
        <v>1812</v>
      </c>
      <c r="H1024" s="167" t="s">
        <v>1</v>
      </c>
      <c r="I1024" s="169"/>
      <c r="L1024" s="165"/>
      <c r="M1024" s="170"/>
      <c r="N1024" s="171"/>
      <c r="O1024" s="171"/>
      <c r="P1024" s="171"/>
      <c r="Q1024" s="171"/>
      <c r="R1024" s="171"/>
      <c r="S1024" s="171"/>
      <c r="T1024" s="172"/>
      <c r="AT1024" s="167" t="s">
        <v>165</v>
      </c>
      <c r="AU1024" s="167" t="s">
        <v>85</v>
      </c>
      <c r="AV1024" s="12" t="s">
        <v>81</v>
      </c>
      <c r="AW1024" s="12" t="s">
        <v>30</v>
      </c>
      <c r="AX1024" s="12" t="s">
        <v>76</v>
      </c>
      <c r="AY1024" s="167" t="s">
        <v>153</v>
      </c>
    </row>
    <row r="1025" spans="2:65" s="12" customFormat="1" ht="11.25">
      <c r="B1025" s="165"/>
      <c r="D1025" s="166" t="s">
        <v>165</v>
      </c>
      <c r="E1025" s="167" t="s">
        <v>1</v>
      </c>
      <c r="F1025" s="168" t="s">
        <v>1813</v>
      </c>
      <c r="H1025" s="167" t="s">
        <v>1</v>
      </c>
      <c r="I1025" s="169"/>
      <c r="L1025" s="165"/>
      <c r="M1025" s="170"/>
      <c r="N1025" s="171"/>
      <c r="O1025" s="171"/>
      <c r="P1025" s="171"/>
      <c r="Q1025" s="171"/>
      <c r="R1025" s="171"/>
      <c r="S1025" s="171"/>
      <c r="T1025" s="172"/>
      <c r="AT1025" s="167" t="s">
        <v>165</v>
      </c>
      <c r="AU1025" s="167" t="s">
        <v>85</v>
      </c>
      <c r="AV1025" s="12" t="s">
        <v>81</v>
      </c>
      <c r="AW1025" s="12" t="s">
        <v>30</v>
      </c>
      <c r="AX1025" s="12" t="s">
        <v>76</v>
      </c>
      <c r="AY1025" s="167" t="s">
        <v>153</v>
      </c>
    </row>
    <row r="1026" spans="2:65" s="12" customFormat="1" ht="11.25">
      <c r="B1026" s="165"/>
      <c r="D1026" s="166" t="s">
        <v>165</v>
      </c>
      <c r="E1026" s="167" t="s">
        <v>1</v>
      </c>
      <c r="F1026" s="168" t="s">
        <v>1814</v>
      </c>
      <c r="H1026" s="167" t="s">
        <v>1</v>
      </c>
      <c r="I1026" s="169"/>
      <c r="L1026" s="165"/>
      <c r="M1026" s="170"/>
      <c r="N1026" s="171"/>
      <c r="O1026" s="171"/>
      <c r="P1026" s="171"/>
      <c r="Q1026" s="171"/>
      <c r="R1026" s="171"/>
      <c r="S1026" s="171"/>
      <c r="T1026" s="172"/>
      <c r="AT1026" s="167" t="s">
        <v>165</v>
      </c>
      <c r="AU1026" s="167" t="s">
        <v>85</v>
      </c>
      <c r="AV1026" s="12" t="s">
        <v>81</v>
      </c>
      <c r="AW1026" s="12" t="s">
        <v>30</v>
      </c>
      <c r="AX1026" s="12" t="s">
        <v>76</v>
      </c>
      <c r="AY1026" s="167" t="s">
        <v>153</v>
      </c>
    </row>
    <row r="1027" spans="2:65" s="12" customFormat="1" ht="11.25">
      <c r="B1027" s="165"/>
      <c r="D1027" s="166" t="s">
        <v>165</v>
      </c>
      <c r="E1027" s="167" t="s">
        <v>1</v>
      </c>
      <c r="F1027" s="168" t="s">
        <v>1815</v>
      </c>
      <c r="H1027" s="167" t="s">
        <v>1</v>
      </c>
      <c r="I1027" s="169"/>
      <c r="L1027" s="165"/>
      <c r="M1027" s="170"/>
      <c r="N1027" s="171"/>
      <c r="O1027" s="171"/>
      <c r="P1027" s="171"/>
      <c r="Q1027" s="171"/>
      <c r="R1027" s="171"/>
      <c r="S1027" s="171"/>
      <c r="T1027" s="172"/>
      <c r="AT1027" s="167" t="s">
        <v>165</v>
      </c>
      <c r="AU1027" s="167" t="s">
        <v>85</v>
      </c>
      <c r="AV1027" s="12" t="s">
        <v>81</v>
      </c>
      <c r="AW1027" s="12" t="s">
        <v>30</v>
      </c>
      <c r="AX1027" s="12" t="s">
        <v>76</v>
      </c>
      <c r="AY1027" s="167" t="s">
        <v>153</v>
      </c>
    </row>
    <row r="1028" spans="2:65" s="12" customFormat="1" ht="11.25">
      <c r="B1028" s="165"/>
      <c r="D1028" s="166" t="s">
        <v>165</v>
      </c>
      <c r="E1028" s="167" t="s">
        <v>1</v>
      </c>
      <c r="F1028" s="168" t="s">
        <v>1801</v>
      </c>
      <c r="H1028" s="167" t="s">
        <v>1</v>
      </c>
      <c r="I1028" s="169"/>
      <c r="L1028" s="165"/>
      <c r="M1028" s="170"/>
      <c r="N1028" s="171"/>
      <c r="O1028" s="171"/>
      <c r="P1028" s="171"/>
      <c r="Q1028" s="171"/>
      <c r="R1028" s="171"/>
      <c r="S1028" s="171"/>
      <c r="T1028" s="172"/>
      <c r="AT1028" s="167" t="s">
        <v>165</v>
      </c>
      <c r="AU1028" s="167" t="s">
        <v>85</v>
      </c>
      <c r="AV1028" s="12" t="s">
        <v>81</v>
      </c>
      <c r="AW1028" s="12" t="s">
        <v>30</v>
      </c>
      <c r="AX1028" s="12" t="s">
        <v>76</v>
      </c>
      <c r="AY1028" s="167" t="s">
        <v>153</v>
      </c>
    </row>
    <row r="1029" spans="2:65" s="12" customFormat="1" ht="11.25">
      <c r="B1029" s="165"/>
      <c r="D1029" s="166" t="s">
        <v>165</v>
      </c>
      <c r="E1029" s="167" t="s">
        <v>1</v>
      </c>
      <c r="F1029" s="168" t="s">
        <v>1816</v>
      </c>
      <c r="H1029" s="167" t="s">
        <v>1</v>
      </c>
      <c r="I1029" s="169"/>
      <c r="L1029" s="165"/>
      <c r="M1029" s="170"/>
      <c r="N1029" s="171"/>
      <c r="O1029" s="171"/>
      <c r="P1029" s="171"/>
      <c r="Q1029" s="171"/>
      <c r="R1029" s="171"/>
      <c r="S1029" s="171"/>
      <c r="T1029" s="172"/>
      <c r="AT1029" s="167" t="s">
        <v>165</v>
      </c>
      <c r="AU1029" s="167" t="s">
        <v>85</v>
      </c>
      <c r="AV1029" s="12" t="s">
        <v>81</v>
      </c>
      <c r="AW1029" s="12" t="s">
        <v>30</v>
      </c>
      <c r="AX1029" s="12" t="s">
        <v>76</v>
      </c>
      <c r="AY1029" s="167" t="s">
        <v>153</v>
      </c>
    </row>
    <row r="1030" spans="2:65" s="12" customFormat="1" ht="11.25">
      <c r="B1030" s="165"/>
      <c r="D1030" s="166" t="s">
        <v>165</v>
      </c>
      <c r="E1030" s="167" t="s">
        <v>1</v>
      </c>
      <c r="F1030" s="168" t="s">
        <v>1803</v>
      </c>
      <c r="H1030" s="167" t="s">
        <v>1</v>
      </c>
      <c r="I1030" s="169"/>
      <c r="L1030" s="165"/>
      <c r="M1030" s="170"/>
      <c r="N1030" s="171"/>
      <c r="O1030" s="171"/>
      <c r="P1030" s="171"/>
      <c r="Q1030" s="171"/>
      <c r="R1030" s="171"/>
      <c r="S1030" s="171"/>
      <c r="T1030" s="172"/>
      <c r="AT1030" s="167" t="s">
        <v>165</v>
      </c>
      <c r="AU1030" s="167" t="s">
        <v>85</v>
      </c>
      <c r="AV1030" s="12" t="s">
        <v>81</v>
      </c>
      <c r="AW1030" s="12" t="s">
        <v>30</v>
      </c>
      <c r="AX1030" s="12" t="s">
        <v>76</v>
      </c>
      <c r="AY1030" s="167" t="s">
        <v>153</v>
      </c>
    </row>
    <row r="1031" spans="2:65" s="13" customFormat="1" ht="11.25">
      <c r="B1031" s="173"/>
      <c r="D1031" s="166" t="s">
        <v>165</v>
      </c>
      <c r="E1031" s="174" t="s">
        <v>1</v>
      </c>
      <c r="F1031" s="175" t="s">
        <v>81</v>
      </c>
      <c r="H1031" s="176">
        <v>1</v>
      </c>
      <c r="I1031" s="177"/>
      <c r="L1031" s="173"/>
      <c r="M1031" s="178"/>
      <c r="N1031" s="179"/>
      <c r="O1031" s="179"/>
      <c r="P1031" s="179"/>
      <c r="Q1031" s="179"/>
      <c r="R1031" s="179"/>
      <c r="S1031" s="179"/>
      <c r="T1031" s="180"/>
      <c r="AT1031" s="174" t="s">
        <v>165</v>
      </c>
      <c r="AU1031" s="174" t="s">
        <v>85</v>
      </c>
      <c r="AV1031" s="13" t="s">
        <v>85</v>
      </c>
      <c r="AW1031" s="13" t="s">
        <v>30</v>
      </c>
      <c r="AX1031" s="13" t="s">
        <v>81</v>
      </c>
      <c r="AY1031" s="174" t="s">
        <v>153</v>
      </c>
    </row>
    <row r="1032" spans="2:65" s="1" customFormat="1" ht="36" customHeight="1">
      <c r="B1032" s="151"/>
      <c r="C1032" s="152" t="s">
        <v>1817</v>
      </c>
      <c r="D1032" s="152" t="s">
        <v>155</v>
      </c>
      <c r="E1032" s="153" t="s">
        <v>1818</v>
      </c>
      <c r="F1032" s="154" t="s">
        <v>1819</v>
      </c>
      <c r="G1032" s="155" t="s">
        <v>251</v>
      </c>
      <c r="H1032" s="156">
        <v>1</v>
      </c>
      <c r="I1032" s="157"/>
      <c r="J1032" s="156">
        <f>ROUND(I1032*H1032,3)</f>
        <v>0</v>
      </c>
      <c r="K1032" s="154" t="s">
        <v>1</v>
      </c>
      <c r="L1032" s="32"/>
      <c r="M1032" s="158" t="s">
        <v>1</v>
      </c>
      <c r="N1032" s="159" t="s">
        <v>42</v>
      </c>
      <c r="O1032" s="55"/>
      <c r="P1032" s="160">
        <f>O1032*H1032</f>
        <v>0</v>
      </c>
      <c r="Q1032" s="160">
        <v>0</v>
      </c>
      <c r="R1032" s="160">
        <f>Q1032*H1032</f>
        <v>0</v>
      </c>
      <c r="S1032" s="160">
        <v>0</v>
      </c>
      <c r="T1032" s="161">
        <f>S1032*H1032</f>
        <v>0</v>
      </c>
      <c r="AR1032" s="162" t="s">
        <v>91</v>
      </c>
      <c r="AT1032" s="162" t="s">
        <v>155</v>
      </c>
      <c r="AU1032" s="162" t="s">
        <v>85</v>
      </c>
      <c r="AY1032" s="17" t="s">
        <v>153</v>
      </c>
      <c r="BE1032" s="163">
        <f>IF(N1032="základná",J1032,0)</f>
        <v>0</v>
      </c>
      <c r="BF1032" s="163">
        <f>IF(N1032="znížená",J1032,0)</f>
        <v>0</v>
      </c>
      <c r="BG1032" s="163">
        <f>IF(N1032="zákl. prenesená",J1032,0)</f>
        <v>0</v>
      </c>
      <c r="BH1032" s="163">
        <f>IF(N1032="zníž. prenesená",J1032,0)</f>
        <v>0</v>
      </c>
      <c r="BI1032" s="163">
        <f>IF(N1032="nulová",J1032,0)</f>
        <v>0</v>
      </c>
      <c r="BJ1032" s="17" t="s">
        <v>85</v>
      </c>
      <c r="BK1032" s="164">
        <f>ROUND(I1032*H1032,3)</f>
        <v>0</v>
      </c>
      <c r="BL1032" s="17" t="s">
        <v>91</v>
      </c>
      <c r="BM1032" s="162" t="s">
        <v>1820</v>
      </c>
    </row>
    <row r="1033" spans="2:65" s="1" customFormat="1" ht="36" customHeight="1">
      <c r="B1033" s="151"/>
      <c r="C1033" s="152" t="s">
        <v>1821</v>
      </c>
      <c r="D1033" s="152" t="s">
        <v>155</v>
      </c>
      <c r="E1033" s="153" t="s">
        <v>1822</v>
      </c>
      <c r="F1033" s="154" t="s">
        <v>1823</v>
      </c>
      <c r="G1033" s="155" t="s">
        <v>251</v>
      </c>
      <c r="H1033" s="156">
        <v>1</v>
      </c>
      <c r="I1033" s="157"/>
      <c r="J1033" s="156">
        <f>ROUND(I1033*H1033,3)</f>
        <v>0</v>
      </c>
      <c r="K1033" s="154" t="s">
        <v>1</v>
      </c>
      <c r="L1033" s="32"/>
      <c r="M1033" s="158" t="s">
        <v>1</v>
      </c>
      <c r="N1033" s="159" t="s">
        <v>42</v>
      </c>
      <c r="O1033" s="55"/>
      <c r="P1033" s="160">
        <f>O1033*H1033</f>
        <v>0</v>
      </c>
      <c r="Q1033" s="160">
        <v>0</v>
      </c>
      <c r="R1033" s="160">
        <f>Q1033*H1033</f>
        <v>0</v>
      </c>
      <c r="S1033" s="160">
        <v>0</v>
      </c>
      <c r="T1033" s="161">
        <f>S1033*H1033</f>
        <v>0</v>
      </c>
      <c r="AR1033" s="162" t="s">
        <v>91</v>
      </c>
      <c r="AT1033" s="162" t="s">
        <v>155</v>
      </c>
      <c r="AU1033" s="162" t="s">
        <v>85</v>
      </c>
      <c r="AY1033" s="17" t="s">
        <v>153</v>
      </c>
      <c r="BE1033" s="163">
        <f>IF(N1033="základná",J1033,0)</f>
        <v>0</v>
      </c>
      <c r="BF1033" s="163">
        <f>IF(N1033="znížená",J1033,0)</f>
        <v>0</v>
      </c>
      <c r="BG1033" s="163">
        <f>IF(N1033="zákl. prenesená",J1033,0)</f>
        <v>0</v>
      </c>
      <c r="BH1033" s="163">
        <f>IF(N1033="zníž. prenesená",J1033,0)</f>
        <v>0</v>
      </c>
      <c r="BI1033" s="163">
        <f>IF(N1033="nulová",J1033,0)</f>
        <v>0</v>
      </c>
      <c r="BJ1033" s="17" t="s">
        <v>85</v>
      </c>
      <c r="BK1033" s="164">
        <f>ROUND(I1033*H1033,3)</f>
        <v>0</v>
      </c>
      <c r="BL1033" s="17" t="s">
        <v>91</v>
      </c>
      <c r="BM1033" s="162" t="s">
        <v>1824</v>
      </c>
    </row>
    <row r="1034" spans="2:65" s="1" customFormat="1" ht="36" customHeight="1">
      <c r="B1034" s="151"/>
      <c r="C1034" s="152" t="s">
        <v>1825</v>
      </c>
      <c r="D1034" s="152" t="s">
        <v>155</v>
      </c>
      <c r="E1034" s="153" t="s">
        <v>1826</v>
      </c>
      <c r="F1034" s="154" t="s">
        <v>1827</v>
      </c>
      <c r="G1034" s="155" t="s">
        <v>251</v>
      </c>
      <c r="H1034" s="156">
        <v>1</v>
      </c>
      <c r="I1034" s="157"/>
      <c r="J1034" s="156">
        <f>ROUND(I1034*H1034,3)</f>
        <v>0</v>
      </c>
      <c r="K1034" s="154" t="s">
        <v>1</v>
      </c>
      <c r="L1034" s="32"/>
      <c r="M1034" s="158" t="s">
        <v>1</v>
      </c>
      <c r="N1034" s="159" t="s">
        <v>42</v>
      </c>
      <c r="O1034" s="55"/>
      <c r="P1034" s="160">
        <f>O1034*H1034</f>
        <v>0</v>
      </c>
      <c r="Q1034" s="160">
        <v>0</v>
      </c>
      <c r="R1034" s="160">
        <f>Q1034*H1034</f>
        <v>0</v>
      </c>
      <c r="S1034" s="160">
        <v>0</v>
      </c>
      <c r="T1034" s="161">
        <f>S1034*H1034</f>
        <v>0</v>
      </c>
      <c r="AR1034" s="162" t="s">
        <v>91</v>
      </c>
      <c r="AT1034" s="162" t="s">
        <v>155</v>
      </c>
      <c r="AU1034" s="162" t="s">
        <v>85</v>
      </c>
      <c r="AY1034" s="17" t="s">
        <v>153</v>
      </c>
      <c r="BE1034" s="163">
        <f>IF(N1034="základná",J1034,0)</f>
        <v>0</v>
      </c>
      <c r="BF1034" s="163">
        <f>IF(N1034="znížená",J1034,0)</f>
        <v>0</v>
      </c>
      <c r="BG1034" s="163">
        <f>IF(N1034="zákl. prenesená",J1034,0)</f>
        <v>0</v>
      </c>
      <c r="BH1034" s="163">
        <f>IF(N1034="zníž. prenesená",J1034,0)</f>
        <v>0</v>
      </c>
      <c r="BI1034" s="163">
        <f>IF(N1034="nulová",J1034,0)</f>
        <v>0</v>
      </c>
      <c r="BJ1034" s="17" t="s">
        <v>85</v>
      </c>
      <c r="BK1034" s="164">
        <f>ROUND(I1034*H1034,3)</f>
        <v>0</v>
      </c>
      <c r="BL1034" s="17" t="s">
        <v>91</v>
      </c>
      <c r="BM1034" s="162" t="s">
        <v>1828</v>
      </c>
    </row>
    <row r="1035" spans="2:65" s="1" customFormat="1" ht="24" customHeight="1">
      <c r="B1035" s="151"/>
      <c r="C1035" s="152" t="s">
        <v>1829</v>
      </c>
      <c r="D1035" s="152" t="s">
        <v>155</v>
      </c>
      <c r="E1035" s="153" t="s">
        <v>1830</v>
      </c>
      <c r="F1035" s="154" t="s">
        <v>1371</v>
      </c>
      <c r="G1035" s="155" t="s">
        <v>866</v>
      </c>
      <c r="H1035" s="157"/>
      <c r="I1035" s="157"/>
      <c r="J1035" s="156">
        <f>ROUND(I1035*H1035,3)</f>
        <v>0</v>
      </c>
      <c r="K1035" s="154" t="s">
        <v>414</v>
      </c>
      <c r="L1035" s="32"/>
      <c r="M1035" s="158" t="s">
        <v>1</v>
      </c>
      <c r="N1035" s="159" t="s">
        <v>42</v>
      </c>
      <c r="O1035" s="55"/>
      <c r="P1035" s="160">
        <f>O1035*H1035</f>
        <v>0</v>
      </c>
      <c r="Q1035" s="160">
        <v>0</v>
      </c>
      <c r="R1035" s="160">
        <f>Q1035*H1035</f>
        <v>0</v>
      </c>
      <c r="S1035" s="160">
        <v>0</v>
      </c>
      <c r="T1035" s="161">
        <f>S1035*H1035</f>
        <v>0</v>
      </c>
      <c r="AR1035" s="162" t="s">
        <v>229</v>
      </c>
      <c r="AT1035" s="162" t="s">
        <v>155</v>
      </c>
      <c r="AU1035" s="162" t="s">
        <v>85</v>
      </c>
      <c r="AY1035" s="17" t="s">
        <v>153</v>
      </c>
      <c r="BE1035" s="163">
        <f>IF(N1035="základná",J1035,0)</f>
        <v>0</v>
      </c>
      <c r="BF1035" s="163">
        <f>IF(N1035="znížená",J1035,0)</f>
        <v>0</v>
      </c>
      <c r="BG1035" s="163">
        <f>IF(N1035="zákl. prenesená",J1035,0)</f>
        <v>0</v>
      </c>
      <c r="BH1035" s="163">
        <f>IF(N1035="zníž. prenesená",J1035,0)</f>
        <v>0</v>
      </c>
      <c r="BI1035" s="163">
        <f>IF(N1035="nulová",J1035,0)</f>
        <v>0</v>
      </c>
      <c r="BJ1035" s="17" t="s">
        <v>85</v>
      </c>
      <c r="BK1035" s="164">
        <f>ROUND(I1035*H1035,3)</f>
        <v>0</v>
      </c>
      <c r="BL1035" s="17" t="s">
        <v>229</v>
      </c>
      <c r="BM1035" s="162" t="s">
        <v>1831</v>
      </c>
    </row>
    <row r="1036" spans="2:65" s="11" customFormat="1" ht="22.9" customHeight="1">
      <c r="B1036" s="138"/>
      <c r="D1036" s="139" t="s">
        <v>75</v>
      </c>
      <c r="E1036" s="149" t="s">
        <v>1832</v>
      </c>
      <c r="F1036" s="149" t="s">
        <v>1833</v>
      </c>
      <c r="I1036" s="141"/>
      <c r="J1036" s="150">
        <f>BK1036</f>
        <v>0</v>
      </c>
      <c r="L1036" s="138"/>
      <c r="M1036" s="143"/>
      <c r="N1036" s="144"/>
      <c r="O1036" s="144"/>
      <c r="P1036" s="145">
        <f>SUM(P1037:P1047)</f>
        <v>0</v>
      </c>
      <c r="Q1036" s="144"/>
      <c r="R1036" s="145">
        <f>SUM(R1037:R1047)</f>
        <v>0.32826270000000002</v>
      </c>
      <c r="S1036" s="144"/>
      <c r="T1036" s="146">
        <f>SUM(T1037:T1047)</f>
        <v>0</v>
      </c>
      <c r="AR1036" s="139" t="s">
        <v>85</v>
      </c>
      <c r="AT1036" s="147" t="s">
        <v>75</v>
      </c>
      <c r="AU1036" s="147" t="s">
        <v>81</v>
      </c>
      <c r="AY1036" s="139" t="s">
        <v>153</v>
      </c>
      <c r="BK1036" s="148">
        <f>SUM(BK1037:BK1047)</f>
        <v>0</v>
      </c>
    </row>
    <row r="1037" spans="2:65" s="1" customFormat="1" ht="24" customHeight="1">
      <c r="B1037" s="151"/>
      <c r="C1037" s="152" t="s">
        <v>1834</v>
      </c>
      <c r="D1037" s="152" t="s">
        <v>155</v>
      </c>
      <c r="E1037" s="153" t="s">
        <v>1835</v>
      </c>
      <c r="F1037" s="154" t="s">
        <v>1836</v>
      </c>
      <c r="G1037" s="155" t="s">
        <v>158</v>
      </c>
      <c r="H1037" s="156">
        <v>12.97</v>
      </c>
      <c r="I1037" s="157"/>
      <c r="J1037" s="156">
        <f>ROUND(I1037*H1037,3)</f>
        <v>0</v>
      </c>
      <c r="K1037" s="154" t="s">
        <v>1</v>
      </c>
      <c r="L1037" s="32"/>
      <c r="M1037" s="158" t="s">
        <v>1</v>
      </c>
      <c r="N1037" s="159" t="s">
        <v>42</v>
      </c>
      <c r="O1037" s="55"/>
      <c r="P1037" s="160">
        <f>O1037*H1037</f>
        <v>0</v>
      </c>
      <c r="Q1037" s="160">
        <v>4.9100000000000003E-3</v>
      </c>
      <c r="R1037" s="160">
        <f>Q1037*H1037</f>
        <v>6.3682700000000009E-2</v>
      </c>
      <c r="S1037" s="160">
        <v>0</v>
      </c>
      <c r="T1037" s="161">
        <f>S1037*H1037</f>
        <v>0</v>
      </c>
      <c r="AR1037" s="162" t="s">
        <v>229</v>
      </c>
      <c r="AT1037" s="162" t="s">
        <v>155</v>
      </c>
      <c r="AU1037" s="162" t="s">
        <v>85</v>
      </c>
      <c r="AY1037" s="17" t="s">
        <v>153</v>
      </c>
      <c r="BE1037" s="163">
        <f>IF(N1037="základná",J1037,0)</f>
        <v>0</v>
      </c>
      <c r="BF1037" s="163">
        <f>IF(N1037="znížená",J1037,0)</f>
        <v>0</v>
      </c>
      <c r="BG1037" s="163">
        <f>IF(N1037="zákl. prenesená",J1037,0)</f>
        <v>0</v>
      </c>
      <c r="BH1037" s="163">
        <f>IF(N1037="zníž. prenesená",J1037,0)</f>
        <v>0</v>
      </c>
      <c r="BI1037" s="163">
        <f>IF(N1037="nulová",J1037,0)</f>
        <v>0</v>
      </c>
      <c r="BJ1037" s="17" t="s">
        <v>85</v>
      </c>
      <c r="BK1037" s="164">
        <f>ROUND(I1037*H1037,3)</f>
        <v>0</v>
      </c>
      <c r="BL1037" s="17" t="s">
        <v>229</v>
      </c>
      <c r="BM1037" s="162" t="s">
        <v>1837</v>
      </c>
    </row>
    <row r="1038" spans="2:65" s="12" customFormat="1" ht="11.25">
      <c r="B1038" s="165"/>
      <c r="D1038" s="166" t="s">
        <v>165</v>
      </c>
      <c r="E1038" s="167" t="s">
        <v>1</v>
      </c>
      <c r="F1038" s="168" t="s">
        <v>666</v>
      </c>
      <c r="H1038" s="167" t="s">
        <v>1</v>
      </c>
      <c r="I1038" s="169"/>
      <c r="L1038" s="165"/>
      <c r="M1038" s="170"/>
      <c r="N1038" s="171"/>
      <c r="O1038" s="171"/>
      <c r="P1038" s="171"/>
      <c r="Q1038" s="171"/>
      <c r="R1038" s="171"/>
      <c r="S1038" s="171"/>
      <c r="T1038" s="172"/>
      <c r="AT1038" s="167" t="s">
        <v>165</v>
      </c>
      <c r="AU1038" s="167" t="s">
        <v>85</v>
      </c>
      <c r="AV1038" s="12" t="s">
        <v>81</v>
      </c>
      <c r="AW1038" s="12" t="s">
        <v>30</v>
      </c>
      <c r="AX1038" s="12" t="s">
        <v>76</v>
      </c>
      <c r="AY1038" s="167" t="s">
        <v>153</v>
      </c>
    </row>
    <row r="1039" spans="2:65" s="13" customFormat="1" ht="11.25">
      <c r="B1039" s="173"/>
      <c r="D1039" s="166" t="s">
        <v>165</v>
      </c>
      <c r="E1039" s="174" t="s">
        <v>1</v>
      </c>
      <c r="F1039" s="175" t="s">
        <v>695</v>
      </c>
      <c r="H1039" s="176">
        <v>10.27</v>
      </c>
      <c r="I1039" s="177"/>
      <c r="L1039" s="173"/>
      <c r="M1039" s="178"/>
      <c r="N1039" s="179"/>
      <c r="O1039" s="179"/>
      <c r="P1039" s="179"/>
      <c r="Q1039" s="179"/>
      <c r="R1039" s="179"/>
      <c r="S1039" s="179"/>
      <c r="T1039" s="180"/>
      <c r="AT1039" s="174" t="s">
        <v>165</v>
      </c>
      <c r="AU1039" s="174" t="s">
        <v>85</v>
      </c>
      <c r="AV1039" s="13" t="s">
        <v>85</v>
      </c>
      <c r="AW1039" s="13" t="s">
        <v>30</v>
      </c>
      <c r="AX1039" s="13" t="s">
        <v>76</v>
      </c>
      <c r="AY1039" s="174" t="s">
        <v>153</v>
      </c>
    </row>
    <row r="1040" spans="2:65" s="12" customFormat="1" ht="11.25">
      <c r="B1040" s="165"/>
      <c r="D1040" s="166" t="s">
        <v>165</v>
      </c>
      <c r="E1040" s="167" t="s">
        <v>1</v>
      </c>
      <c r="F1040" s="168" t="s">
        <v>668</v>
      </c>
      <c r="H1040" s="167" t="s">
        <v>1</v>
      </c>
      <c r="I1040" s="169"/>
      <c r="L1040" s="165"/>
      <c r="M1040" s="170"/>
      <c r="N1040" s="171"/>
      <c r="O1040" s="171"/>
      <c r="P1040" s="171"/>
      <c r="Q1040" s="171"/>
      <c r="R1040" s="171"/>
      <c r="S1040" s="171"/>
      <c r="T1040" s="172"/>
      <c r="AT1040" s="167" t="s">
        <v>165</v>
      </c>
      <c r="AU1040" s="167" t="s">
        <v>85</v>
      </c>
      <c r="AV1040" s="12" t="s">
        <v>81</v>
      </c>
      <c r="AW1040" s="12" t="s">
        <v>30</v>
      </c>
      <c r="AX1040" s="12" t="s">
        <v>76</v>
      </c>
      <c r="AY1040" s="167" t="s">
        <v>153</v>
      </c>
    </row>
    <row r="1041" spans="2:65" s="13" customFormat="1" ht="11.25">
      <c r="B1041" s="173"/>
      <c r="D1041" s="166" t="s">
        <v>165</v>
      </c>
      <c r="E1041" s="174" t="s">
        <v>1</v>
      </c>
      <c r="F1041" s="175" t="s">
        <v>696</v>
      </c>
      <c r="H1041" s="176">
        <v>2.7</v>
      </c>
      <c r="I1041" s="177"/>
      <c r="L1041" s="173"/>
      <c r="M1041" s="178"/>
      <c r="N1041" s="179"/>
      <c r="O1041" s="179"/>
      <c r="P1041" s="179"/>
      <c r="Q1041" s="179"/>
      <c r="R1041" s="179"/>
      <c r="S1041" s="179"/>
      <c r="T1041" s="180"/>
      <c r="AT1041" s="174" t="s">
        <v>165</v>
      </c>
      <c r="AU1041" s="174" t="s">
        <v>85</v>
      </c>
      <c r="AV1041" s="13" t="s">
        <v>85</v>
      </c>
      <c r="AW1041" s="13" t="s">
        <v>30</v>
      </c>
      <c r="AX1041" s="13" t="s">
        <v>76</v>
      </c>
      <c r="AY1041" s="174" t="s">
        <v>153</v>
      </c>
    </row>
    <row r="1042" spans="2:65" s="14" customFormat="1" ht="11.25">
      <c r="B1042" s="190"/>
      <c r="D1042" s="166" t="s">
        <v>165</v>
      </c>
      <c r="E1042" s="191" t="s">
        <v>1</v>
      </c>
      <c r="F1042" s="192" t="s">
        <v>264</v>
      </c>
      <c r="H1042" s="193">
        <v>12.97</v>
      </c>
      <c r="I1042" s="194"/>
      <c r="L1042" s="190"/>
      <c r="M1042" s="195"/>
      <c r="N1042" s="196"/>
      <c r="O1042" s="196"/>
      <c r="P1042" s="196"/>
      <c r="Q1042" s="196"/>
      <c r="R1042" s="196"/>
      <c r="S1042" s="196"/>
      <c r="T1042" s="197"/>
      <c r="AT1042" s="191" t="s">
        <v>165</v>
      </c>
      <c r="AU1042" s="191" t="s">
        <v>85</v>
      </c>
      <c r="AV1042" s="14" t="s">
        <v>91</v>
      </c>
      <c r="AW1042" s="14" t="s">
        <v>30</v>
      </c>
      <c r="AX1042" s="14" t="s">
        <v>81</v>
      </c>
      <c r="AY1042" s="191" t="s">
        <v>153</v>
      </c>
    </row>
    <row r="1043" spans="2:65" s="1" customFormat="1" ht="36" customHeight="1">
      <c r="B1043" s="151"/>
      <c r="C1043" s="181" t="s">
        <v>1838</v>
      </c>
      <c r="D1043" s="181" t="s">
        <v>203</v>
      </c>
      <c r="E1043" s="182" t="s">
        <v>1839</v>
      </c>
      <c r="F1043" s="183" t="s">
        <v>1840</v>
      </c>
      <c r="G1043" s="184" t="s">
        <v>158</v>
      </c>
      <c r="H1043" s="185">
        <v>13.228999999999999</v>
      </c>
      <c r="I1043" s="186"/>
      <c r="J1043" s="185">
        <f>ROUND(I1043*H1043,3)</f>
        <v>0</v>
      </c>
      <c r="K1043" s="183" t="s">
        <v>1</v>
      </c>
      <c r="L1043" s="187"/>
      <c r="M1043" s="188" t="s">
        <v>1</v>
      </c>
      <c r="N1043" s="189" t="s">
        <v>42</v>
      </c>
      <c r="O1043" s="55"/>
      <c r="P1043" s="160">
        <f>O1043*H1043</f>
        <v>0</v>
      </c>
      <c r="Q1043" s="160">
        <v>0.02</v>
      </c>
      <c r="R1043" s="160">
        <f>Q1043*H1043</f>
        <v>0.26457999999999998</v>
      </c>
      <c r="S1043" s="160">
        <v>0</v>
      </c>
      <c r="T1043" s="161">
        <f>S1043*H1043</f>
        <v>0</v>
      </c>
      <c r="AR1043" s="162" t="s">
        <v>184</v>
      </c>
      <c r="AT1043" s="162" t="s">
        <v>203</v>
      </c>
      <c r="AU1043" s="162" t="s">
        <v>85</v>
      </c>
      <c r="AY1043" s="17" t="s">
        <v>153</v>
      </c>
      <c r="BE1043" s="163">
        <f>IF(N1043="základná",J1043,0)</f>
        <v>0</v>
      </c>
      <c r="BF1043" s="163">
        <f>IF(N1043="znížená",J1043,0)</f>
        <v>0</v>
      </c>
      <c r="BG1043" s="163">
        <f>IF(N1043="zákl. prenesená",J1043,0)</f>
        <v>0</v>
      </c>
      <c r="BH1043" s="163">
        <f>IF(N1043="zníž. prenesená",J1043,0)</f>
        <v>0</v>
      </c>
      <c r="BI1043" s="163">
        <f>IF(N1043="nulová",J1043,0)</f>
        <v>0</v>
      </c>
      <c r="BJ1043" s="17" t="s">
        <v>85</v>
      </c>
      <c r="BK1043" s="164">
        <f>ROUND(I1043*H1043,3)</f>
        <v>0</v>
      </c>
      <c r="BL1043" s="17" t="s">
        <v>91</v>
      </c>
      <c r="BM1043" s="162" t="s">
        <v>1841</v>
      </c>
    </row>
    <row r="1044" spans="2:65" s="13" customFormat="1" ht="11.25">
      <c r="B1044" s="173"/>
      <c r="D1044" s="166" t="s">
        <v>165</v>
      </c>
      <c r="E1044" s="174" t="s">
        <v>1</v>
      </c>
      <c r="F1044" s="175" t="s">
        <v>1842</v>
      </c>
      <c r="H1044" s="176">
        <v>13.228999999999999</v>
      </c>
      <c r="I1044" s="177"/>
      <c r="L1044" s="173"/>
      <c r="M1044" s="178"/>
      <c r="N1044" s="179"/>
      <c r="O1044" s="179"/>
      <c r="P1044" s="179"/>
      <c r="Q1044" s="179"/>
      <c r="R1044" s="179"/>
      <c r="S1044" s="179"/>
      <c r="T1044" s="180"/>
      <c r="AT1044" s="174" t="s">
        <v>165</v>
      </c>
      <c r="AU1044" s="174" t="s">
        <v>85</v>
      </c>
      <c r="AV1044" s="13" t="s">
        <v>85</v>
      </c>
      <c r="AW1044" s="13" t="s">
        <v>30</v>
      </c>
      <c r="AX1044" s="13" t="s">
        <v>81</v>
      </c>
      <c r="AY1044" s="174" t="s">
        <v>153</v>
      </c>
    </row>
    <row r="1045" spans="2:65" s="1" customFormat="1" ht="24" customHeight="1">
      <c r="B1045" s="151"/>
      <c r="C1045" s="181" t="s">
        <v>1843</v>
      </c>
      <c r="D1045" s="181" t="s">
        <v>203</v>
      </c>
      <c r="E1045" s="182" t="s">
        <v>1844</v>
      </c>
      <c r="F1045" s="183" t="s">
        <v>1845</v>
      </c>
      <c r="G1045" s="184" t="s">
        <v>1338</v>
      </c>
      <c r="H1045" s="185">
        <v>3.891</v>
      </c>
      <c r="I1045" s="186"/>
      <c r="J1045" s="185">
        <f>ROUND(I1045*H1045,3)</f>
        <v>0</v>
      </c>
      <c r="K1045" s="183" t="s">
        <v>1</v>
      </c>
      <c r="L1045" s="187"/>
      <c r="M1045" s="188" t="s">
        <v>1</v>
      </c>
      <c r="N1045" s="189" t="s">
        <v>42</v>
      </c>
      <c r="O1045" s="55"/>
      <c r="P1045" s="160">
        <f>O1045*H1045</f>
        <v>0</v>
      </c>
      <c r="Q1045" s="160">
        <v>0</v>
      </c>
      <c r="R1045" s="160">
        <f>Q1045*H1045</f>
        <v>0</v>
      </c>
      <c r="S1045" s="160">
        <v>0</v>
      </c>
      <c r="T1045" s="161">
        <f>S1045*H1045</f>
        <v>0</v>
      </c>
      <c r="AR1045" s="162" t="s">
        <v>184</v>
      </c>
      <c r="AT1045" s="162" t="s">
        <v>203</v>
      </c>
      <c r="AU1045" s="162" t="s">
        <v>85</v>
      </c>
      <c r="AY1045" s="17" t="s">
        <v>153</v>
      </c>
      <c r="BE1045" s="163">
        <f>IF(N1045="základná",J1045,0)</f>
        <v>0</v>
      </c>
      <c r="BF1045" s="163">
        <f>IF(N1045="znížená",J1045,0)</f>
        <v>0</v>
      </c>
      <c r="BG1045" s="163">
        <f>IF(N1045="zákl. prenesená",J1045,0)</f>
        <v>0</v>
      </c>
      <c r="BH1045" s="163">
        <f>IF(N1045="zníž. prenesená",J1045,0)</f>
        <v>0</v>
      </c>
      <c r="BI1045" s="163">
        <f>IF(N1045="nulová",J1045,0)</f>
        <v>0</v>
      </c>
      <c r="BJ1045" s="17" t="s">
        <v>85</v>
      </c>
      <c r="BK1045" s="164">
        <f>ROUND(I1045*H1045,3)</f>
        <v>0</v>
      </c>
      <c r="BL1045" s="17" t="s">
        <v>91</v>
      </c>
      <c r="BM1045" s="162" t="s">
        <v>1846</v>
      </c>
    </row>
    <row r="1046" spans="2:65" s="13" customFormat="1" ht="11.25">
      <c r="B1046" s="173"/>
      <c r="D1046" s="166" t="s">
        <v>165</v>
      </c>
      <c r="E1046" s="174" t="s">
        <v>1</v>
      </c>
      <c r="F1046" s="175" t="s">
        <v>1847</v>
      </c>
      <c r="H1046" s="176">
        <v>3.891</v>
      </c>
      <c r="I1046" s="177"/>
      <c r="L1046" s="173"/>
      <c r="M1046" s="178"/>
      <c r="N1046" s="179"/>
      <c r="O1046" s="179"/>
      <c r="P1046" s="179"/>
      <c r="Q1046" s="179"/>
      <c r="R1046" s="179"/>
      <c r="S1046" s="179"/>
      <c r="T1046" s="180"/>
      <c r="AT1046" s="174" t="s">
        <v>165</v>
      </c>
      <c r="AU1046" s="174" t="s">
        <v>85</v>
      </c>
      <c r="AV1046" s="13" t="s">
        <v>85</v>
      </c>
      <c r="AW1046" s="13" t="s">
        <v>30</v>
      </c>
      <c r="AX1046" s="13" t="s">
        <v>81</v>
      </c>
      <c r="AY1046" s="174" t="s">
        <v>153</v>
      </c>
    </row>
    <row r="1047" spans="2:65" s="1" customFormat="1" ht="24" customHeight="1">
      <c r="B1047" s="151"/>
      <c r="C1047" s="152" t="s">
        <v>1848</v>
      </c>
      <c r="D1047" s="152" t="s">
        <v>155</v>
      </c>
      <c r="E1047" s="153" t="s">
        <v>1849</v>
      </c>
      <c r="F1047" s="154" t="s">
        <v>1850</v>
      </c>
      <c r="G1047" s="155" t="s">
        <v>866</v>
      </c>
      <c r="H1047" s="157"/>
      <c r="I1047" s="157"/>
      <c r="J1047" s="156">
        <f>ROUND(I1047*H1047,3)</f>
        <v>0</v>
      </c>
      <c r="K1047" s="154" t="s">
        <v>163</v>
      </c>
      <c r="L1047" s="32"/>
      <c r="M1047" s="158" t="s">
        <v>1</v>
      </c>
      <c r="N1047" s="159" t="s">
        <v>42</v>
      </c>
      <c r="O1047" s="55"/>
      <c r="P1047" s="160">
        <f>O1047*H1047</f>
        <v>0</v>
      </c>
      <c r="Q1047" s="160">
        <v>0</v>
      </c>
      <c r="R1047" s="160">
        <f>Q1047*H1047</f>
        <v>0</v>
      </c>
      <c r="S1047" s="160">
        <v>0</v>
      </c>
      <c r="T1047" s="161">
        <f>S1047*H1047</f>
        <v>0</v>
      </c>
      <c r="AR1047" s="162" t="s">
        <v>229</v>
      </c>
      <c r="AT1047" s="162" t="s">
        <v>155</v>
      </c>
      <c r="AU1047" s="162" t="s">
        <v>85</v>
      </c>
      <c r="AY1047" s="17" t="s">
        <v>153</v>
      </c>
      <c r="BE1047" s="163">
        <f>IF(N1047="základná",J1047,0)</f>
        <v>0</v>
      </c>
      <c r="BF1047" s="163">
        <f>IF(N1047="znížená",J1047,0)</f>
        <v>0</v>
      </c>
      <c r="BG1047" s="163">
        <f>IF(N1047="zákl. prenesená",J1047,0)</f>
        <v>0</v>
      </c>
      <c r="BH1047" s="163">
        <f>IF(N1047="zníž. prenesená",J1047,0)</f>
        <v>0</v>
      </c>
      <c r="BI1047" s="163">
        <f>IF(N1047="nulová",J1047,0)</f>
        <v>0</v>
      </c>
      <c r="BJ1047" s="17" t="s">
        <v>85</v>
      </c>
      <c r="BK1047" s="164">
        <f>ROUND(I1047*H1047,3)</f>
        <v>0</v>
      </c>
      <c r="BL1047" s="17" t="s">
        <v>229</v>
      </c>
      <c r="BM1047" s="162" t="s">
        <v>1851</v>
      </c>
    </row>
    <row r="1048" spans="2:65" s="11" customFormat="1" ht="22.9" customHeight="1">
      <c r="B1048" s="138"/>
      <c r="D1048" s="139" t="s">
        <v>75</v>
      </c>
      <c r="E1048" s="149" t="s">
        <v>1852</v>
      </c>
      <c r="F1048" s="149" t="s">
        <v>1853</v>
      </c>
      <c r="I1048" s="141"/>
      <c r="J1048" s="150">
        <f>BK1048</f>
        <v>0</v>
      </c>
      <c r="L1048" s="138"/>
      <c r="M1048" s="143"/>
      <c r="N1048" s="144"/>
      <c r="O1048" s="144"/>
      <c r="P1048" s="145">
        <f>SUM(P1049:P1084)</f>
        <v>0</v>
      </c>
      <c r="Q1048" s="144"/>
      <c r="R1048" s="145">
        <f>SUM(R1049:R1084)</f>
        <v>0.65556404000000001</v>
      </c>
      <c r="S1048" s="144"/>
      <c r="T1048" s="146">
        <f>SUM(T1049:T1084)</f>
        <v>0</v>
      </c>
      <c r="AR1048" s="139" t="s">
        <v>85</v>
      </c>
      <c r="AT1048" s="147" t="s">
        <v>75</v>
      </c>
      <c r="AU1048" s="147" t="s">
        <v>81</v>
      </c>
      <c r="AY1048" s="139" t="s">
        <v>153</v>
      </c>
      <c r="BK1048" s="148">
        <f>SUM(BK1049:BK1084)</f>
        <v>0</v>
      </c>
    </row>
    <row r="1049" spans="2:65" s="1" customFormat="1" ht="36" customHeight="1">
      <c r="B1049" s="151"/>
      <c r="C1049" s="152" t="s">
        <v>1854</v>
      </c>
      <c r="D1049" s="152" t="s">
        <v>155</v>
      </c>
      <c r="E1049" s="153" t="s">
        <v>1855</v>
      </c>
      <c r="F1049" s="154" t="s">
        <v>1856</v>
      </c>
      <c r="G1049" s="155" t="s">
        <v>786</v>
      </c>
      <c r="H1049" s="156">
        <v>125.59399999999999</v>
      </c>
      <c r="I1049" s="157"/>
      <c r="J1049" s="156">
        <f>ROUND(I1049*H1049,3)</f>
        <v>0</v>
      </c>
      <c r="K1049" s="154" t="s">
        <v>1</v>
      </c>
      <c r="L1049" s="32"/>
      <c r="M1049" s="158" t="s">
        <v>1</v>
      </c>
      <c r="N1049" s="159" t="s">
        <v>42</v>
      </c>
      <c r="O1049" s="55"/>
      <c r="P1049" s="160">
        <f>O1049*H1049</f>
        <v>0</v>
      </c>
      <c r="Q1049" s="160">
        <v>0</v>
      </c>
      <c r="R1049" s="160">
        <f>Q1049*H1049</f>
        <v>0</v>
      </c>
      <c r="S1049" s="160">
        <v>0</v>
      </c>
      <c r="T1049" s="161">
        <f>S1049*H1049</f>
        <v>0</v>
      </c>
      <c r="AR1049" s="162" t="s">
        <v>91</v>
      </c>
      <c r="AT1049" s="162" t="s">
        <v>155</v>
      </c>
      <c r="AU1049" s="162" t="s">
        <v>85</v>
      </c>
      <c r="AY1049" s="17" t="s">
        <v>153</v>
      </c>
      <c r="BE1049" s="163">
        <f>IF(N1049="základná",J1049,0)</f>
        <v>0</v>
      </c>
      <c r="BF1049" s="163">
        <f>IF(N1049="znížená",J1049,0)</f>
        <v>0</v>
      </c>
      <c r="BG1049" s="163">
        <f>IF(N1049="zákl. prenesená",J1049,0)</f>
        <v>0</v>
      </c>
      <c r="BH1049" s="163">
        <f>IF(N1049="zníž. prenesená",J1049,0)</f>
        <v>0</v>
      </c>
      <c r="BI1049" s="163">
        <f>IF(N1049="nulová",J1049,0)</f>
        <v>0</v>
      </c>
      <c r="BJ1049" s="17" t="s">
        <v>85</v>
      </c>
      <c r="BK1049" s="164">
        <f>ROUND(I1049*H1049,3)</f>
        <v>0</v>
      </c>
      <c r="BL1049" s="17" t="s">
        <v>91</v>
      </c>
      <c r="BM1049" s="162" t="s">
        <v>1857</v>
      </c>
    </row>
    <row r="1050" spans="2:65" s="12" customFormat="1" ht="11.25">
      <c r="B1050" s="165"/>
      <c r="D1050" s="166" t="s">
        <v>165</v>
      </c>
      <c r="E1050" s="167" t="s">
        <v>1</v>
      </c>
      <c r="F1050" s="168" t="s">
        <v>519</v>
      </c>
      <c r="H1050" s="167" t="s">
        <v>1</v>
      </c>
      <c r="I1050" s="169"/>
      <c r="L1050" s="165"/>
      <c r="M1050" s="170"/>
      <c r="N1050" s="171"/>
      <c r="O1050" s="171"/>
      <c r="P1050" s="171"/>
      <c r="Q1050" s="171"/>
      <c r="R1050" s="171"/>
      <c r="S1050" s="171"/>
      <c r="T1050" s="172"/>
      <c r="AT1050" s="167" t="s">
        <v>165</v>
      </c>
      <c r="AU1050" s="167" t="s">
        <v>85</v>
      </c>
      <c r="AV1050" s="12" t="s">
        <v>81</v>
      </c>
      <c r="AW1050" s="12" t="s">
        <v>30</v>
      </c>
      <c r="AX1050" s="12" t="s">
        <v>76</v>
      </c>
      <c r="AY1050" s="167" t="s">
        <v>153</v>
      </c>
    </row>
    <row r="1051" spans="2:65" s="13" customFormat="1" ht="11.25">
      <c r="B1051" s="173"/>
      <c r="D1051" s="166" t="s">
        <v>165</v>
      </c>
      <c r="E1051" s="174" t="s">
        <v>1</v>
      </c>
      <c r="F1051" s="175" t="s">
        <v>1858</v>
      </c>
      <c r="H1051" s="176">
        <v>20.11</v>
      </c>
      <c r="I1051" s="177"/>
      <c r="L1051" s="173"/>
      <c r="M1051" s="178"/>
      <c r="N1051" s="179"/>
      <c r="O1051" s="179"/>
      <c r="P1051" s="179"/>
      <c r="Q1051" s="179"/>
      <c r="R1051" s="179"/>
      <c r="S1051" s="179"/>
      <c r="T1051" s="180"/>
      <c r="AT1051" s="174" t="s">
        <v>165</v>
      </c>
      <c r="AU1051" s="174" t="s">
        <v>85</v>
      </c>
      <c r="AV1051" s="13" t="s">
        <v>85</v>
      </c>
      <c r="AW1051" s="13" t="s">
        <v>30</v>
      </c>
      <c r="AX1051" s="13" t="s">
        <v>76</v>
      </c>
      <c r="AY1051" s="174" t="s">
        <v>153</v>
      </c>
    </row>
    <row r="1052" spans="2:65" s="12" customFormat="1" ht="11.25">
      <c r="B1052" s="165"/>
      <c r="D1052" s="166" t="s">
        <v>165</v>
      </c>
      <c r="E1052" s="167" t="s">
        <v>1</v>
      </c>
      <c r="F1052" s="168" t="s">
        <v>528</v>
      </c>
      <c r="H1052" s="167" t="s">
        <v>1</v>
      </c>
      <c r="I1052" s="169"/>
      <c r="L1052" s="165"/>
      <c r="M1052" s="170"/>
      <c r="N1052" s="171"/>
      <c r="O1052" s="171"/>
      <c r="P1052" s="171"/>
      <c r="Q1052" s="171"/>
      <c r="R1052" s="171"/>
      <c r="S1052" s="171"/>
      <c r="T1052" s="172"/>
      <c r="AT1052" s="167" t="s">
        <v>165</v>
      </c>
      <c r="AU1052" s="167" t="s">
        <v>85</v>
      </c>
      <c r="AV1052" s="12" t="s">
        <v>81</v>
      </c>
      <c r="AW1052" s="12" t="s">
        <v>30</v>
      </c>
      <c r="AX1052" s="12" t="s">
        <v>76</v>
      </c>
      <c r="AY1052" s="167" t="s">
        <v>153</v>
      </c>
    </row>
    <row r="1053" spans="2:65" s="13" customFormat="1" ht="11.25">
      <c r="B1053" s="173"/>
      <c r="D1053" s="166" t="s">
        <v>165</v>
      </c>
      <c r="E1053" s="174" t="s">
        <v>1</v>
      </c>
      <c r="F1053" s="175" t="s">
        <v>1859</v>
      </c>
      <c r="H1053" s="176">
        <v>4.3</v>
      </c>
      <c r="I1053" s="177"/>
      <c r="L1053" s="173"/>
      <c r="M1053" s="178"/>
      <c r="N1053" s="179"/>
      <c r="O1053" s="179"/>
      <c r="P1053" s="179"/>
      <c r="Q1053" s="179"/>
      <c r="R1053" s="179"/>
      <c r="S1053" s="179"/>
      <c r="T1053" s="180"/>
      <c r="AT1053" s="174" t="s">
        <v>165</v>
      </c>
      <c r="AU1053" s="174" t="s">
        <v>85</v>
      </c>
      <c r="AV1053" s="13" t="s">
        <v>85</v>
      </c>
      <c r="AW1053" s="13" t="s">
        <v>30</v>
      </c>
      <c r="AX1053" s="13" t="s">
        <v>76</v>
      </c>
      <c r="AY1053" s="174" t="s">
        <v>153</v>
      </c>
    </row>
    <row r="1054" spans="2:65" s="12" customFormat="1" ht="11.25">
      <c r="B1054" s="165"/>
      <c r="D1054" s="166" t="s">
        <v>165</v>
      </c>
      <c r="E1054" s="167" t="s">
        <v>1</v>
      </c>
      <c r="F1054" s="168" t="s">
        <v>531</v>
      </c>
      <c r="H1054" s="167" t="s">
        <v>1</v>
      </c>
      <c r="I1054" s="169"/>
      <c r="L1054" s="165"/>
      <c r="M1054" s="170"/>
      <c r="N1054" s="171"/>
      <c r="O1054" s="171"/>
      <c r="P1054" s="171"/>
      <c r="Q1054" s="171"/>
      <c r="R1054" s="171"/>
      <c r="S1054" s="171"/>
      <c r="T1054" s="172"/>
      <c r="AT1054" s="167" t="s">
        <v>165</v>
      </c>
      <c r="AU1054" s="167" t="s">
        <v>85</v>
      </c>
      <c r="AV1054" s="12" t="s">
        <v>81</v>
      </c>
      <c r="AW1054" s="12" t="s">
        <v>30</v>
      </c>
      <c r="AX1054" s="12" t="s">
        <v>76</v>
      </c>
      <c r="AY1054" s="167" t="s">
        <v>153</v>
      </c>
    </row>
    <row r="1055" spans="2:65" s="13" customFormat="1" ht="11.25">
      <c r="B1055" s="173"/>
      <c r="D1055" s="166" t="s">
        <v>165</v>
      </c>
      <c r="E1055" s="174" t="s">
        <v>1</v>
      </c>
      <c r="F1055" s="175" t="s">
        <v>1860</v>
      </c>
      <c r="H1055" s="176">
        <v>4.8</v>
      </c>
      <c r="I1055" s="177"/>
      <c r="L1055" s="173"/>
      <c r="M1055" s="178"/>
      <c r="N1055" s="179"/>
      <c r="O1055" s="179"/>
      <c r="P1055" s="179"/>
      <c r="Q1055" s="179"/>
      <c r="R1055" s="179"/>
      <c r="S1055" s="179"/>
      <c r="T1055" s="180"/>
      <c r="AT1055" s="174" t="s">
        <v>165</v>
      </c>
      <c r="AU1055" s="174" t="s">
        <v>85</v>
      </c>
      <c r="AV1055" s="13" t="s">
        <v>85</v>
      </c>
      <c r="AW1055" s="13" t="s">
        <v>30</v>
      </c>
      <c r="AX1055" s="13" t="s">
        <v>76</v>
      </c>
      <c r="AY1055" s="174" t="s">
        <v>153</v>
      </c>
    </row>
    <row r="1056" spans="2:65" s="12" customFormat="1" ht="11.25">
      <c r="B1056" s="165"/>
      <c r="D1056" s="166" t="s">
        <v>165</v>
      </c>
      <c r="E1056" s="167" t="s">
        <v>1</v>
      </c>
      <c r="F1056" s="168" t="s">
        <v>1861</v>
      </c>
      <c r="H1056" s="167" t="s">
        <v>1</v>
      </c>
      <c r="I1056" s="169"/>
      <c r="L1056" s="165"/>
      <c r="M1056" s="170"/>
      <c r="N1056" s="171"/>
      <c r="O1056" s="171"/>
      <c r="P1056" s="171"/>
      <c r="Q1056" s="171"/>
      <c r="R1056" s="171"/>
      <c r="S1056" s="171"/>
      <c r="T1056" s="172"/>
      <c r="AT1056" s="167" t="s">
        <v>165</v>
      </c>
      <c r="AU1056" s="167" t="s">
        <v>85</v>
      </c>
      <c r="AV1056" s="12" t="s">
        <v>81</v>
      </c>
      <c r="AW1056" s="12" t="s">
        <v>30</v>
      </c>
      <c r="AX1056" s="12" t="s">
        <v>76</v>
      </c>
      <c r="AY1056" s="167" t="s">
        <v>153</v>
      </c>
    </row>
    <row r="1057" spans="2:65" s="13" customFormat="1" ht="11.25">
      <c r="B1057" s="173"/>
      <c r="D1057" s="166" t="s">
        <v>165</v>
      </c>
      <c r="E1057" s="174" t="s">
        <v>1</v>
      </c>
      <c r="F1057" s="175" t="s">
        <v>1862</v>
      </c>
      <c r="H1057" s="176">
        <v>19.850000000000001</v>
      </c>
      <c r="I1057" s="177"/>
      <c r="L1057" s="173"/>
      <c r="M1057" s="178"/>
      <c r="N1057" s="179"/>
      <c r="O1057" s="179"/>
      <c r="P1057" s="179"/>
      <c r="Q1057" s="179"/>
      <c r="R1057" s="179"/>
      <c r="S1057" s="179"/>
      <c r="T1057" s="180"/>
      <c r="AT1057" s="174" t="s">
        <v>165</v>
      </c>
      <c r="AU1057" s="174" t="s">
        <v>85</v>
      </c>
      <c r="AV1057" s="13" t="s">
        <v>85</v>
      </c>
      <c r="AW1057" s="13" t="s">
        <v>30</v>
      </c>
      <c r="AX1057" s="13" t="s">
        <v>76</v>
      </c>
      <c r="AY1057" s="174" t="s">
        <v>153</v>
      </c>
    </row>
    <row r="1058" spans="2:65" s="12" customFormat="1" ht="11.25">
      <c r="B1058" s="165"/>
      <c r="D1058" s="166" t="s">
        <v>165</v>
      </c>
      <c r="E1058" s="167" t="s">
        <v>1</v>
      </c>
      <c r="F1058" s="168" t="s">
        <v>534</v>
      </c>
      <c r="H1058" s="167" t="s">
        <v>1</v>
      </c>
      <c r="I1058" s="169"/>
      <c r="L1058" s="165"/>
      <c r="M1058" s="170"/>
      <c r="N1058" s="171"/>
      <c r="O1058" s="171"/>
      <c r="P1058" s="171"/>
      <c r="Q1058" s="171"/>
      <c r="R1058" s="171"/>
      <c r="S1058" s="171"/>
      <c r="T1058" s="172"/>
      <c r="AT1058" s="167" t="s">
        <v>165</v>
      </c>
      <c r="AU1058" s="167" t="s">
        <v>85</v>
      </c>
      <c r="AV1058" s="12" t="s">
        <v>81</v>
      </c>
      <c r="AW1058" s="12" t="s">
        <v>30</v>
      </c>
      <c r="AX1058" s="12" t="s">
        <v>76</v>
      </c>
      <c r="AY1058" s="167" t="s">
        <v>153</v>
      </c>
    </row>
    <row r="1059" spans="2:65" s="13" customFormat="1" ht="11.25">
      <c r="B1059" s="173"/>
      <c r="D1059" s="166" t="s">
        <v>165</v>
      </c>
      <c r="E1059" s="174" t="s">
        <v>1</v>
      </c>
      <c r="F1059" s="175" t="s">
        <v>1863</v>
      </c>
      <c r="H1059" s="176">
        <v>13.5</v>
      </c>
      <c r="I1059" s="177"/>
      <c r="L1059" s="173"/>
      <c r="M1059" s="178"/>
      <c r="N1059" s="179"/>
      <c r="O1059" s="179"/>
      <c r="P1059" s="179"/>
      <c r="Q1059" s="179"/>
      <c r="R1059" s="179"/>
      <c r="S1059" s="179"/>
      <c r="T1059" s="180"/>
      <c r="AT1059" s="174" t="s">
        <v>165</v>
      </c>
      <c r="AU1059" s="174" t="s">
        <v>85</v>
      </c>
      <c r="AV1059" s="13" t="s">
        <v>85</v>
      </c>
      <c r="AW1059" s="13" t="s">
        <v>30</v>
      </c>
      <c r="AX1059" s="13" t="s">
        <v>76</v>
      </c>
      <c r="AY1059" s="174" t="s">
        <v>153</v>
      </c>
    </row>
    <row r="1060" spans="2:65" s="12" customFormat="1" ht="11.25">
      <c r="B1060" s="165"/>
      <c r="D1060" s="166" t="s">
        <v>165</v>
      </c>
      <c r="E1060" s="167" t="s">
        <v>1</v>
      </c>
      <c r="F1060" s="168" t="s">
        <v>541</v>
      </c>
      <c r="H1060" s="167" t="s">
        <v>1</v>
      </c>
      <c r="I1060" s="169"/>
      <c r="L1060" s="165"/>
      <c r="M1060" s="170"/>
      <c r="N1060" s="171"/>
      <c r="O1060" s="171"/>
      <c r="P1060" s="171"/>
      <c r="Q1060" s="171"/>
      <c r="R1060" s="171"/>
      <c r="S1060" s="171"/>
      <c r="T1060" s="172"/>
      <c r="AT1060" s="167" t="s">
        <v>165</v>
      </c>
      <c r="AU1060" s="167" t="s">
        <v>85</v>
      </c>
      <c r="AV1060" s="12" t="s">
        <v>81</v>
      </c>
      <c r="AW1060" s="12" t="s">
        <v>30</v>
      </c>
      <c r="AX1060" s="12" t="s">
        <v>76</v>
      </c>
      <c r="AY1060" s="167" t="s">
        <v>153</v>
      </c>
    </row>
    <row r="1061" spans="2:65" s="13" customFormat="1" ht="11.25">
      <c r="B1061" s="173"/>
      <c r="D1061" s="166" t="s">
        <v>165</v>
      </c>
      <c r="E1061" s="174" t="s">
        <v>1</v>
      </c>
      <c r="F1061" s="175" t="s">
        <v>1864</v>
      </c>
      <c r="H1061" s="176">
        <v>9.1</v>
      </c>
      <c r="I1061" s="177"/>
      <c r="L1061" s="173"/>
      <c r="M1061" s="178"/>
      <c r="N1061" s="179"/>
      <c r="O1061" s="179"/>
      <c r="P1061" s="179"/>
      <c r="Q1061" s="179"/>
      <c r="R1061" s="179"/>
      <c r="S1061" s="179"/>
      <c r="T1061" s="180"/>
      <c r="AT1061" s="174" t="s">
        <v>165</v>
      </c>
      <c r="AU1061" s="174" t="s">
        <v>85</v>
      </c>
      <c r="AV1061" s="13" t="s">
        <v>85</v>
      </c>
      <c r="AW1061" s="13" t="s">
        <v>30</v>
      </c>
      <c r="AX1061" s="13" t="s">
        <v>76</v>
      </c>
      <c r="AY1061" s="174" t="s">
        <v>153</v>
      </c>
    </row>
    <row r="1062" spans="2:65" s="12" customFormat="1" ht="11.25">
      <c r="B1062" s="165"/>
      <c r="D1062" s="166" t="s">
        <v>165</v>
      </c>
      <c r="E1062" s="167" t="s">
        <v>1</v>
      </c>
      <c r="F1062" s="168" t="s">
        <v>544</v>
      </c>
      <c r="H1062" s="167" t="s">
        <v>1</v>
      </c>
      <c r="I1062" s="169"/>
      <c r="L1062" s="165"/>
      <c r="M1062" s="170"/>
      <c r="N1062" s="171"/>
      <c r="O1062" s="171"/>
      <c r="P1062" s="171"/>
      <c r="Q1062" s="171"/>
      <c r="R1062" s="171"/>
      <c r="S1062" s="171"/>
      <c r="T1062" s="172"/>
      <c r="AT1062" s="167" t="s">
        <v>165</v>
      </c>
      <c r="AU1062" s="167" t="s">
        <v>85</v>
      </c>
      <c r="AV1062" s="12" t="s">
        <v>81</v>
      </c>
      <c r="AW1062" s="12" t="s">
        <v>30</v>
      </c>
      <c r="AX1062" s="12" t="s">
        <v>76</v>
      </c>
      <c r="AY1062" s="167" t="s">
        <v>153</v>
      </c>
    </row>
    <row r="1063" spans="2:65" s="13" customFormat="1" ht="11.25">
      <c r="B1063" s="173"/>
      <c r="D1063" s="166" t="s">
        <v>165</v>
      </c>
      <c r="E1063" s="174" t="s">
        <v>1</v>
      </c>
      <c r="F1063" s="175" t="s">
        <v>1865</v>
      </c>
      <c r="H1063" s="176">
        <v>13.7</v>
      </c>
      <c r="I1063" s="177"/>
      <c r="L1063" s="173"/>
      <c r="M1063" s="178"/>
      <c r="N1063" s="179"/>
      <c r="O1063" s="179"/>
      <c r="P1063" s="179"/>
      <c r="Q1063" s="179"/>
      <c r="R1063" s="179"/>
      <c r="S1063" s="179"/>
      <c r="T1063" s="180"/>
      <c r="AT1063" s="174" t="s">
        <v>165</v>
      </c>
      <c r="AU1063" s="174" t="s">
        <v>85</v>
      </c>
      <c r="AV1063" s="13" t="s">
        <v>85</v>
      </c>
      <c r="AW1063" s="13" t="s">
        <v>30</v>
      </c>
      <c r="AX1063" s="13" t="s">
        <v>76</v>
      </c>
      <c r="AY1063" s="174" t="s">
        <v>153</v>
      </c>
    </row>
    <row r="1064" spans="2:65" s="12" customFormat="1" ht="11.25">
      <c r="B1064" s="165"/>
      <c r="D1064" s="166" t="s">
        <v>165</v>
      </c>
      <c r="E1064" s="167" t="s">
        <v>1</v>
      </c>
      <c r="F1064" s="168" t="s">
        <v>548</v>
      </c>
      <c r="H1064" s="167" t="s">
        <v>1</v>
      </c>
      <c r="I1064" s="169"/>
      <c r="L1064" s="165"/>
      <c r="M1064" s="170"/>
      <c r="N1064" s="171"/>
      <c r="O1064" s="171"/>
      <c r="P1064" s="171"/>
      <c r="Q1064" s="171"/>
      <c r="R1064" s="171"/>
      <c r="S1064" s="171"/>
      <c r="T1064" s="172"/>
      <c r="AT1064" s="167" t="s">
        <v>165</v>
      </c>
      <c r="AU1064" s="167" t="s">
        <v>85</v>
      </c>
      <c r="AV1064" s="12" t="s">
        <v>81</v>
      </c>
      <c r="AW1064" s="12" t="s">
        <v>30</v>
      </c>
      <c r="AX1064" s="12" t="s">
        <v>76</v>
      </c>
      <c r="AY1064" s="167" t="s">
        <v>153</v>
      </c>
    </row>
    <row r="1065" spans="2:65" s="13" customFormat="1" ht="11.25">
      <c r="B1065" s="173"/>
      <c r="D1065" s="166" t="s">
        <v>165</v>
      </c>
      <c r="E1065" s="174" t="s">
        <v>1</v>
      </c>
      <c r="F1065" s="175" t="s">
        <v>1866</v>
      </c>
      <c r="H1065" s="176">
        <v>8.3650000000000002</v>
      </c>
      <c r="I1065" s="177"/>
      <c r="L1065" s="173"/>
      <c r="M1065" s="178"/>
      <c r="N1065" s="179"/>
      <c r="O1065" s="179"/>
      <c r="P1065" s="179"/>
      <c r="Q1065" s="179"/>
      <c r="R1065" s="179"/>
      <c r="S1065" s="179"/>
      <c r="T1065" s="180"/>
      <c r="AT1065" s="174" t="s">
        <v>165</v>
      </c>
      <c r="AU1065" s="174" t="s">
        <v>85</v>
      </c>
      <c r="AV1065" s="13" t="s">
        <v>85</v>
      </c>
      <c r="AW1065" s="13" t="s">
        <v>30</v>
      </c>
      <c r="AX1065" s="13" t="s">
        <v>76</v>
      </c>
      <c r="AY1065" s="174" t="s">
        <v>153</v>
      </c>
    </row>
    <row r="1066" spans="2:65" s="12" customFormat="1" ht="11.25">
      <c r="B1066" s="165"/>
      <c r="D1066" s="166" t="s">
        <v>165</v>
      </c>
      <c r="E1066" s="167" t="s">
        <v>1</v>
      </c>
      <c r="F1066" s="168" t="s">
        <v>550</v>
      </c>
      <c r="H1066" s="167" t="s">
        <v>1</v>
      </c>
      <c r="I1066" s="169"/>
      <c r="L1066" s="165"/>
      <c r="M1066" s="170"/>
      <c r="N1066" s="171"/>
      <c r="O1066" s="171"/>
      <c r="P1066" s="171"/>
      <c r="Q1066" s="171"/>
      <c r="R1066" s="171"/>
      <c r="S1066" s="171"/>
      <c r="T1066" s="172"/>
      <c r="AT1066" s="167" t="s">
        <v>165</v>
      </c>
      <c r="AU1066" s="167" t="s">
        <v>85</v>
      </c>
      <c r="AV1066" s="12" t="s">
        <v>81</v>
      </c>
      <c r="AW1066" s="12" t="s">
        <v>30</v>
      </c>
      <c r="AX1066" s="12" t="s">
        <v>76</v>
      </c>
      <c r="AY1066" s="167" t="s">
        <v>153</v>
      </c>
    </row>
    <row r="1067" spans="2:65" s="13" customFormat="1" ht="11.25">
      <c r="B1067" s="173"/>
      <c r="D1067" s="166" t="s">
        <v>165</v>
      </c>
      <c r="E1067" s="174" t="s">
        <v>1</v>
      </c>
      <c r="F1067" s="175" t="s">
        <v>1867</v>
      </c>
      <c r="H1067" s="176">
        <v>15.169</v>
      </c>
      <c r="I1067" s="177"/>
      <c r="L1067" s="173"/>
      <c r="M1067" s="178"/>
      <c r="N1067" s="179"/>
      <c r="O1067" s="179"/>
      <c r="P1067" s="179"/>
      <c r="Q1067" s="179"/>
      <c r="R1067" s="179"/>
      <c r="S1067" s="179"/>
      <c r="T1067" s="180"/>
      <c r="AT1067" s="174" t="s">
        <v>165</v>
      </c>
      <c r="AU1067" s="174" t="s">
        <v>85</v>
      </c>
      <c r="AV1067" s="13" t="s">
        <v>85</v>
      </c>
      <c r="AW1067" s="13" t="s">
        <v>30</v>
      </c>
      <c r="AX1067" s="13" t="s">
        <v>76</v>
      </c>
      <c r="AY1067" s="174" t="s">
        <v>153</v>
      </c>
    </row>
    <row r="1068" spans="2:65" s="12" customFormat="1" ht="11.25">
      <c r="B1068" s="165"/>
      <c r="D1068" s="166" t="s">
        <v>165</v>
      </c>
      <c r="E1068" s="167" t="s">
        <v>1</v>
      </c>
      <c r="F1068" s="168" t="s">
        <v>554</v>
      </c>
      <c r="H1068" s="167" t="s">
        <v>1</v>
      </c>
      <c r="I1068" s="169"/>
      <c r="L1068" s="165"/>
      <c r="M1068" s="170"/>
      <c r="N1068" s="171"/>
      <c r="O1068" s="171"/>
      <c r="P1068" s="171"/>
      <c r="Q1068" s="171"/>
      <c r="R1068" s="171"/>
      <c r="S1068" s="171"/>
      <c r="T1068" s="172"/>
      <c r="AT1068" s="167" t="s">
        <v>165</v>
      </c>
      <c r="AU1068" s="167" t="s">
        <v>85</v>
      </c>
      <c r="AV1068" s="12" t="s">
        <v>81</v>
      </c>
      <c r="AW1068" s="12" t="s">
        <v>30</v>
      </c>
      <c r="AX1068" s="12" t="s">
        <v>76</v>
      </c>
      <c r="AY1068" s="167" t="s">
        <v>153</v>
      </c>
    </row>
    <row r="1069" spans="2:65" s="13" customFormat="1" ht="11.25">
      <c r="B1069" s="173"/>
      <c r="D1069" s="166" t="s">
        <v>165</v>
      </c>
      <c r="E1069" s="174" t="s">
        <v>1</v>
      </c>
      <c r="F1069" s="175" t="s">
        <v>1868</v>
      </c>
      <c r="H1069" s="176">
        <v>16.7</v>
      </c>
      <c r="I1069" s="177"/>
      <c r="L1069" s="173"/>
      <c r="M1069" s="178"/>
      <c r="N1069" s="179"/>
      <c r="O1069" s="179"/>
      <c r="P1069" s="179"/>
      <c r="Q1069" s="179"/>
      <c r="R1069" s="179"/>
      <c r="S1069" s="179"/>
      <c r="T1069" s="180"/>
      <c r="AT1069" s="174" t="s">
        <v>165</v>
      </c>
      <c r="AU1069" s="174" t="s">
        <v>85</v>
      </c>
      <c r="AV1069" s="13" t="s">
        <v>85</v>
      </c>
      <c r="AW1069" s="13" t="s">
        <v>30</v>
      </c>
      <c r="AX1069" s="13" t="s">
        <v>76</v>
      </c>
      <c r="AY1069" s="174" t="s">
        <v>153</v>
      </c>
    </row>
    <row r="1070" spans="2:65" s="14" customFormat="1" ht="11.25">
      <c r="B1070" s="190"/>
      <c r="D1070" s="166" t="s">
        <v>165</v>
      </c>
      <c r="E1070" s="191" t="s">
        <v>1</v>
      </c>
      <c r="F1070" s="192" t="s">
        <v>264</v>
      </c>
      <c r="H1070" s="193">
        <v>125.59399999999999</v>
      </c>
      <c r="I1070" s="194"/>
      <c r="L1070" s="190"/>
      <c r="M1070" s="195"/>
      <c r="N1070" s="196"/>
      <c r="O1070" s="196"/>
      <c r="P1070" s="196"/>
      <c r="Q1070" s="196"/>
      <c r="R1070" s="196"/>
      <c r="S1070" s="196"/>
      <c r="T1070" s="197"/>
      <c r="AT1070" s="191" t="s">
        <v>165</v>
      </c>
      <c r="AU1070" s="191" t="s">
        <v>85</v>
      </c>
      <c r="AV1070" s="14" t="s">
        <v>91</v>
      </c>
      <c r="AW1070" s="14" t="s">
        <v>30</v>
      </c>
      <c r="AX1070" s="14" t="s">
        <v>81</v>
      </c>
      <c r="AY1070" s="191" t="s">
        <v>153</v>
      </c>
    </row>
    <row r="1071" spans="2:65" s="1" customFormat="1" ht="24" customHeight="1">
      <c r="B1071" s="151"/>
      <c r="C1071" s="152" t="s">
        <v>1869</v>
      </c>
      <c r="D1071" s="152" t="s">
        <v>155</v>
      </c>
      <c r="E1071" s="153" t="s">
        <v>1870</v>
      </c>
      <c r="F1071" s="154" t="s">
        <v>1871</v>
      </c>
      <c r="G1071" s="155" t="s">
        <v>158</v>
      </c>
      <c r="H1071" s="156">
        <v>144.63999999999999</v>
      </c>
      <c r="I1071" s="157"/>
      <c r="J1071" s="156">
        <f>ROUND(I1071*H1071,3)</f>
        <v>0</v>
      </c>
      <c r="K1071" s="154" t="s">
        <v>1</v>
      </c>
      <c r="L1071" s="32"/>
      <c r="M1071" s="158" t="s">
        <v>1</v>
      </c>
      <c r="N1071" s="159" t="s">
        <v>42</v>
      </c>
      <c r="O1071" s="55"/>
      <c r="P1071" s="160">
        <f>O1071*H1071</f>
        <v>0</v>
      </c>
      <c r="Q1071" s="160">
        <v>3.5E-4</v>
      </c>
      <c r="R1071" s="160">
        <f>Q1071*H1071</f>
        <v>5.0623999999999995E-2</v>
      </c>
      <c r="S1071" s="160">
        <v>0</v>
      </c>
      <c r="T1071" s="161">
        <f>S1071*H1071</f>
        <v>0</v>
      </c>
      <c r="AR1071" s="162" t="s">
        <v>229</v>
      </c>
      <c r="AT1071" s="162" t="s">
        <v>155</v>
      </c>
      <c r="AU1071" s="162" t="s">
        <v>85</v>
      </c>
      <c r="AY1071" s="17" t="s">
        <v>153</v>
      </c>
      <c r="BE1071" s="163">
        <f>IF(N1071="základná",J1071,0)</f>
        <v>0</v>
      </c>
      <c r="BF1071" s="163">
        <f>IF(N1071="znížená",J1071,0)</f>
        <v>0</v>
      </c>
      <c r="BG1071" s="163">
        <f>IF(N1071="zákl. prenesená",J1071,0)</f>
        <v>0</v>
      </c>
      <c r="BH1071" s="163">
        <f>IF(N1071="zníž. prenesená",J1071,0)</f>
        <v>0</v>
      </c>
      <c r="BI1071" s="163">
        <f>IF(N1071="nulová",J1071,0)</f>
        <v>0</v>
      </c>
      <c r="BJ1071" s="17" t="s">
        <v>85</v>
      </c>
      <c r="BK1071" s="164">
        <f>ROUND(I1071*H1071,3)</f>
        <v>0</v>
      </c>
      <c r="BL1071" s="17" t="s">
        <v>229</v>
      </c>
      <c r="BM1071" s="162" t="s">
        <v>1872</v>
      </c>
    </row>
    <row r="1072" spans="2:65" s="12" customFormat="1" ht="11.25">
      <c r="B1072" s="165"/>
      <c r="D1072" s="166" t="s">
        <v>165</v>
      </c>
      <c r="E1072" s="167" t="s">
        <v>1</v>
      </c>
      <c r="F1072" s="168" t="s">
        <v>654</v>
      </c>
      <c r="H1072" s="167" t="s">
        <v>1</v>
      </c>
      <c r="I1072" s="169"/>
      <c r="L1072" s="165"/>
      <c r="M1072" s="170"/>
      <c r="N1072" s="171"/>
      <c r="O1072" s="171"/>
      <c r="P1072" s="171"/>
      <c r="Q1072" s="171"/>
      <c r="R1072" s="171"/>
      <c r="S1072" s="171"/>
      <c r="T1072" s="172"/>
      <c r="AT1072" s="167" t="s">
        <v>165</v>
      </c>
      <c r="AU1072" s="167" t="s">
        <v>85</v>
      </c>
      <c r="AV1072" s="12" t="s">
        <v>81</v>
      </c>
      <c r="AW1072" s="12" t="s">
        <v>30</v>
      </c>
      <c r="AX1072" s="12" t="s">
        <v>76</v>
      </c>
      <c r="AY1072" s="167" t="s">
        <v>153</v>
      </c>
    </row>
    <row r="1073" spans="2:65" s="13" customFormat="1" ht="11.25">
      <c r="B1073" s="173"/>
      <c r="D1073" s="166" t="s">
        <v>165</v>
      </c>
      <c r="E1073" s="174" t="s">
        <v>1</v>
      </c>
      <c r="F1073" s="175" t="s">
        <v>688</v>
      </c>
      <c r="H1073" s="176">
        <v>72.52</v>
      </c>
      <c r="I1073" s="177"/>
      <c r="L1073" s="173"/>
      <c r="M1073" s="178"/>
      <c r="N1073" s="179"/>
      <c r="O1073" s="179"/>
      <c r="P1073" s="179"/>
      <c r="Q1073" s="179"/>
      <c r="R1073" s="179"/>
      <c r="S1073" s="179"/>
      <c r="T1073" s="180"/>
      <c r="AT1073" s="174" t="s">
        <v>165</v>
      </c>
      <c r="AU1073" s="174" t="s">
        <v>85</v>
      </c>
      <c r="AV1073" s="13" t="s">
        <v>85</v>
      </c>
      <c r="AW1073" s="13" t="s">
        <v>30</v>
      </c>
      <c r="AX1073" s="13" t="s">
        <v>76</v>
      </c>
      <c r="AY1073" s="174" t="s">
        <v>153</v>
      </c>
    </row>
    <row r="1074" spans="2:65" s="12" customFormat="1" ht="11.25">
      <c r="B1074" s="165"/>
      <c r="D1074" s="166" t="s">
        <v>165</v>
      </c>
      <c r="E1074" s="167" t="s">
        <v>1</v>
      </c>
      <c r="F1074" s="168" t="s">
        <v>660</v>
      </c>
      <c r="H1074" s="167" t="s">
        <v>1</v>
      </c>
      <c r="I1074" s="169"/>
      <c r="L1074" s="165"/>
      <c r="M1074" s="170"/>
      <c r="N1074" s="171"/>
      <c r="O1074" s="171"/>
      <c r="P1074" s="171"/>
      <c r="Q1074" s="171"/>
      <c r="R1074" s="171"/>
      <c r="S1074" s="171"/>
      <c r="T1074" s="172"/>
      <c r="AT1074" s="167" t="s">
        <v>165</v>
      </c>
      <c r="AU1074" s="167" t="s">
        <v>85</v>
      </c>
      <c r="AV1074" s="12" t="s">
        <v>81</v>
      </c>
      <c r="AW1074" s="12" t="s">
        <v>30</v>
      </c>
      <c r="AX1074" s="12" t="s">
        <v>76</v>
      </c>
      <c r="AY1074" s="167" t="s">
        <v>153</v>
      </c>
    </row>
    <row r="1075" spans="2:65" s="13" customFormat="1" ht="11.25">
      <c r="B1075" s="173"/>
      <c r="D1075" s="166" t="s">
        <v>165</v>
      </c>
      <c r="E1075" s="174" t="s">
        <v>1</v>
      </c>
      <c r="F1075" s="175" t="s">
        <v>690</v>
      </c>
      <c r="H1075" s="176">
        <v>72.12</v>
      </c>
      <c r="I1075" s="177"/>
      <c r="L1075" s="173"/>
      <c r="M1075" s="178"/>
      <c r="N1075" s="179"/>
      <c r="O1075" s="179"/>
      <c r="P1075" s="179"/>
      <c r="Q1075" s="179"/>
      <c r="R1075" s="179"/>
      <c r="S1075" s="179"/>
      <c r="T1075" s="180"/>
      <c r="AT1075" s="174" t="s">
        <v>165</v>
      </c>
      <c r="AU1075" s="174" t="s">
        <v>85</v>
      </c>
      <c r="AV1075" s="13" t="s">
        <v>85</v>
      </c>
      <c r="AW1075" s="13" t="s">
        <v>30</v>
      </c>
      <c r="AX1075" s="13" t="s">
        <v>76</v>
      </c>
      <c r="AY1075" s="174" t="s">
        <v>153</v>
      </c>
    </row>
    <row r="1076" spans="2:65" s="14" customFormat="1" ht="11.25">
      <c r="B1076" s="190"/>
      <c r="D1076" s="166" t="s">
        <v>165</v>
      </c>
      <c r="E1076" s="191" t="s">
        <v>1</v>
      </c>
      <c r="F1076" s="192" t="s">
        <v>264</v>
      </c>
      <c r="H1076" s="193">
        <v>144.63999999999999</v>
      </c>
      <c r="I1076" s="194"/>
      <c r="L1076" s="190"/>
      <c r="M1076" s="195"/>
      <c r="N1076" s="196"/>
      <c r="O1076" s="196"/>
      <c r="P1076" s="196"/>
      <c r="Q1076" s="196"/>
      <c r="R1076" s="196"/>
      <c r="S1076" s="196"/>
      <c r="T1076" s="197"/>
      <c r="AT1076" s="191" t="s">
        <v>165</v>
      </c>
      <c r="AU1076" s="191" t="s">
        <v>85</v>
      </c>
      <c r="AV1076" s="14" t="s">
        <v>91</v>
      </c>
      <c r="AW1076" s="14" t="s">
        <v>30</v>
      </c>
      <c r="AX1076" s="14" t="s">
        <v>81</v>
      </c>
      <c r="AY1076" s="191" t="s">
        <v>153</v>
      </c>
    </row>
    <row r="1077" spans="2:65" s="1" customFormat="1" ht="24" customHeight="1">
      <c r="B1077" s="151"/>
      <c r="C1077" s="181" t="s">
        <v>1873</v>
      </c>
      <c r="D1077" s="181" t="s">
        <v>203</v>
      </c>
      <c r="E1077" s="182" t="s">
        <v>1874</v>
      </c>
      <c r="F1077" s="183" t="s">
        <v>1875</v>
      </c>
      <c r="G1077" s="184" t="s">
        <v>158</v>
      </c>
      <c r="H1077" s="185">
        <v>165.059</v>
      </c>
      <c r="I1077" s="186"/>
      <c r="J1077" s="185">
        <f>ROUND(I1077*H1077,3)</f>
        <v>0</v>
      </c>
      <c r="K1077" s="183" t="s">
        <v>1</v>
      </c>
      <c r="L1077" s="187"/>
      <c r="M1077" s="188" t="s">
        <v>1</v>
      </c>
      <c r="N1077" s="189" t="s">
        <v>42</v>
      </c>
      <c r="O1077" s="55"/>
      <c r="P1077" s="160">
        <f>O1077*H1077</f>
        <v>0</v>
      </c>
      <c r="Q1077" s="160">
        <v>3.5999999999999999E-3</v>
      </c>
      <c r="R1077" s="160">
        <f>Q1077*H1077</f>
        <v>0.59421239999999997</v>
      </c>
      <c r="S1077" s="160">
        <v>0</v>
      </c>
      <c r="T1077" s="161">
        <f>S1077*H1077</f>
        <v>0</v>
      </c>
      <c r="AR1077" s="162" t="s">
        <v>184</v>
      </c>
      <c r="AT1077" s="162" t="s">
        <v>203</v>
      </c>
      <c r="AU1077" s="162" t="s">
        <v>85</v>
      </c>
      <c r="AY1077" s="17" t="s">
        <v>153</v>
      </c>
      <c r="BE1077" s="163">
        <f>IF(N1077="základná",J1077,0)</f>
        <v>0</v>
      </c>
      <c r="BF1077" s="163">
        <f>IF(N1077="znížená",J1077,0)</f>
        <v>0</v>
      </c>
      <c r="BG1077" s="163">
        <f>IF(N1077="zákl. prenesená",J1077,0)</f>
        <v>0</v>
      </c>
      <c r="BH1077" s="163">
        <f>IF(N1077="zníž. prenesená",J1077,0)</f>
        <v>0</v>
      </c>
      <c r="BI1077" s="163">
        <f>IF(N1077="nulová",J1077,0)</f>
        <v>0</v>
      </c>
      <c r="BJ1077" s="17" t="s">
        <v>85</v>
      </c>
      <c r="BK1077" s="164">
        <f>ROUND(I1077*H1077,3)</f>
        <v>0</v>
      </c>
      <c r="BL1077" s="17" t="s">
        <v>91</v>
      </c>
      <c r="BM1077" s="162" t="s">
        <v>1876</v>
      </c>
    </row>
    <row r="1078" spans="2:65" s="13" customFormat="1" ht="11.25">
      <c r="B1078" s="173"/>
      <c r="D1078" s="166" t="s">
        <v>165</v>
      </c>
      <c r="E1078" s="174" t="s">
        <v>1</v>
      </c>
      <c r="F1078" s="175" t="s">
        <v>1877</v>
      </c>
      <c r="H1078" s="176">
        <v>165.059</v>
      </c>
      <c r="I1078" s="177"/>
      <c r="L1078" s="173"/>
      <c r="M1078" s="178"/>
      <c r="N1078" s="179"/>
      <c r="O1078" s="179"/>
      <c r="P1078" s="179"/>
      <c r="Q1078" s="179"/>
      <c r="R1078" s="179"/>
      <c r="S1078" s="179"/>
      <c r="T1078" s="180"/>
      <c r="AT1078" s="174" t="s">
        <v>165</v>
      </c>
      <c r="AU1078" s="174" t="s">
        <v>85</v>
      </c>
      <c r="AV1078" s="13" t="s">
        <v>85</v>
      </c>
      <c r="AW1078" s="13" t="s">
        <v>30</v>
      </c>
      <c r="AX1078" s="13" t="s">
        <v>81</v>
      </c>
      <c r="AY1078" s="174" t="s">
        <v>153</v>
      </c>
    </row>
    <row r="1079" spans="2:65" s="1" customFormat="1" ht="24" customHeight="1">
      <c r="B1079" s="151"/>
      <c r="C1079" s="152" t="s">
        <v>1878</v>
      </c>
      <c r="D1079" s="152" t="s">
        <v>155</v>
      </c>
      <c r="E1079" s="153" t="s">
        <v>1879</v>
      </c>
      <c r="F1079" s="154" t="s">
        <v>1880</v>
      </c>
      <c r="G1079" s="155" t="s">
        <v>158</v>
      </c>
      <c r="H1079" s="156">
        <v>4.2</v>
      </c>
      <c r="I1079" s="157"/>
      <c r="J1079" s="156">
        <f>ROUND(I1079*H1079,3)</f>
        <v>0</v>
      </c>
      <c r="K1079" s="154" t="s">
        <v>163</v>
      </c>
      <c r="L1079" s="32"/>
      <c r="M1079" s="158" t="s">
        <v>1</v>
      </c>
      <c r="N1079" s="159" t="s">
        <v>42</v>
      </c>
      <c r="O1079" s="55"/>
      <c r="P1079" s="160">
        <f>O1079*H1079</f>
        <v>0</v>
      </c>
      <c r="Q1079" s="160">
        <v>2.9999999999999997E-4</v>
      </c>
      <c r="R1079" s="160">
        <f>Q1079*H1079</f>
        <v>1.2599999999999998E-3</v>
      </c>
      <c r="S1079" s="160">
        <v>0</v>
      </c>
      <c r="T1079" s="161">
        <f>S1079*H1079</f>
        <v>0</v>
      </c>
      <c r="AR1079" s="162" t="s">
        <v>229</v>
      </c>
      <c r="AT1079" s="162" t="s">
        <v>155</v>
      </c>
      <c r="AU1079" s="162" t="s">
        <v>85</v>
      </c>
      <c r="AY1079" s="17" t="s">
        <v>153</v>
      </c>
      <c r="BE1079" s="163">
        <f>IF(N1079="základná",J1079,0)</f>
        <v>0</v>
      </c>
      <c r="BF1079" s="163">
        <f>IF(N1079="znížená",J1079,0)</f>
        <v>0</v>
      </c>
      <c r="BG1079" s="163">
        <f>IF(N1079="zákl. prenesená",J1079,0)</f>
        <v>0</v>
      </c>
      <c r="BH1079" s="163">
        <f>IF(N1079="zníž. prenesená",J1079,0)</f>
        <v>0</v>
      </c>
      <c r="BI1079" s="163">
        <f>IF(N1079="nulová",J1079,0)</f>
        <v>0</v>
      </c>
      <c r="BJ1079" s="17" t="s">
        <v>85</v>
      </c>
      <c r="BK1079" s="164">
        <f>ROUND(I1079*H1079,3)</f>
        <v>0</v>
      </c>
      <c r="BL1079" s="17" t="s">
        <v>229</v>
      </c>
      <c r="BM1079" s="162" t="s">
        <v>1881</v>
      </c>
    </row>
    <row r="1080" spans="2:65" s="12" customFormat="1" ht="11.25">
      <c r="B1080" s="165"/>
      <c r="D1080" s="166" t="s">
        <v>165</v>
      </c>
      <c r="E1080" s="167" t="s">
        <v>1</v>
      </c>
      <c r="F1080" s="168" t="s">
        <v>548</v>
      </c>
      <c r="H1080" s="167" t="s">
        <v>1</v>
      </c>
      <c r="I1080" s="169"/>
      <c r="L1080" s="165"/>
      <c r="M1080" s="170"/>
      <c r="N1080" s="171"/>
      <c r="O1080" s="171"/>
      <c r="P1080" s="171"/>
      <c r="Q1080" s="171"/>
      <c r="R1080" s="171"/>
      <c r="S1080" s="171"/>
      <c r="T1080" s="172"/>
      <c r="AT1080" s="167" t="s">
        <v>165</v>
      </c>
      <c r="AU1080" s="167" t="s">
        <v>85</v>
      </c>
      <c r="AV1080" s="12" t="s">
        <v>81</v>
      </c>
      <c r="AW1080" s="12" t="s">
        <v>30</v>
      </c>
      <c r="AX1080" s="12" t="s">
        <v>76</v>
      </c>
      <c r="AY1080" s="167" t="s">
        <v>153</v>
      </c>
    </row>
    <row r="1081" spans="2:65" s="13" customFormat="1" ht="11.25">
      <c r="B1081" s="173"/>
      <c r="D1081" s="166" t="s">
        <v>165</v>
      </c>
      <c r="E1081" s="174" t="s">
        <v>1</v>
      </c>
      <c r="F1081" s="175" t="s">
        <v>1882</v>
      </c>
      <c r="H1081" s="176">
        <v>4.2</v>
      </c>
      <c r="I1081" s="177"/>
      <c r="L1081" s="173"/>
      <c r="M1081" s="178"/>
      <c r="N1081" s="179"/>
      <c r="O1081" s="179"/>
      <c r="P1081" s="179"/>
      <c r="Q1081" s="179"/>
      <c r="R1081" s="179"/>
      <c r="S1081" s="179"/>
      <c r="T1081" s="180"/>
      <c r="AT1081" s="174" t="s">
        <v>165</v>
      </c>
      <c r="AU1081" s="174" t="s">
        <v>85</v>
      </c>
      <c r="AV1081" s="13" t="s">
        <v>85</v>
      </c>
      <c r="AW1081" s="13" t="s">
        <v>30</v>
      </c>
      <c r="AX1081" s="13" t="s">
        <v>81</v>
      </c>
      <c r="AY1081" s="174" t="s">
        <v>153</v>
      </c>
    </row>
    <row r="1082" spans="2:65" s="1" customFormat="1" ht="24" customHeight="1">
      <c r="B1082" s="151"/>
      <c r="C1082" s="181" t="s">
        <v>1883</v>
      </c>
      <c r="D1082" s="181" t="s">
        <v>203</v>
      </c>
      <c r="E1082" s="182" t="s">
        <v>1884</v>
      </c>
      <c r="F1082" s="183" t="s">
        <v>1885</v>
      </c>
      <c r="G1082" s="184" t="s">
        <v>158</v>
      </c>
      <c r="H1082" s="185">
        <v>4.2839999999999998</v>
      </c>
      <c r="I1082" s="186"/>
      <c r="J1082" s="185">
        <f>ROUND(I1082*H1082,3)</f>
        <v>0</v>
      </c>
      <c r="K1082" s="183" t="s">
        <v>163</v>
      </c>
      <c r="L1082" s="187"/>
      <c r="M1082" s="188" t="s">
        <v>1</v>
      </c>
      <c r="N1082" s="189" t="s">
        <v>42</v>
      </c>
      <c r="O1082" s="55"/>
      <c r="P1082" s="160">
        <f>O1082*H1082</f>
        <v>0</v>
      </c>
      <c r="Q1082" s="160">
        <v>2.2100000000000002E-3</v>
      </c>
      <c r="R1082" s="160">
        <f>Q1082*H1082</f>
        <v>9.4676399999999994E-3</v>
      </c>
      <c r="S1082" s="160">
        <v>0</v>
      </c>
      <c r="T1082" s="161">
        <f>S1082*H1082</f>
        <v>0</v>
      </c>
      <c r="AR1082" s="162" t="s">
        <v>338</v>
      </c>
      <c r="AT1082" s="162" t="s">
        <v>203</v>
      </c>
      <c r="AU1082" s="162" t="s">
        <v>85</v>
      </c>
      <c r="AY1082" s="17" t="s">
        <v>153</v>
      </c>
      <c r="BE1082" s="163">
        <f>IF(N1082="základná",J1082,0)</f>
        <v>0</v>
      </c>
      <c r="BF1082" s="163">
        <f>IF(N1082="znížená",J1082,0)</f>
        <v>0</v>
      </c>
      <c r="BG1082" s="163">
        <f>IF(N1082="zákl. prenesená",J1082,0)</f>
        <v>0</v>
      </c>
      <c r="BH1082" s="163">
        <f>IF(N1082="zníž. prenesená",J1082,0)</f>
        <v>0</v>
      </c>
      <c r="BI1082" s="163">
        <f>IF(N1082="nulová",J1082,0)</f>
        <v>0</v>
      </c>
      <c r="BJ1082" s="17" t="s">
        <v>85</v>
      </c>
      <c r="BK1082" s="164">
        <f>ROUND(I1082*H1082,3)</f>
        <v>0</v>
      </c>
      <c r="BL1082" s="17" t="s">
        <v>229</v>
      </c>
      <c r="BM1082" s="162" t="s">
        <v>1886</v>
      </c>
    </row>
    <row r="1083" spans="2:65" s="13" customFormat="1" ht="11.25">
      <c r="B1083" s="173"/>
      <c r="D1083" s="166" t="s">
        <v>165</v>
      </c>
      <c r="E1083" s="174" t="s">
        <v>1</v>
      </c>
      <c r="F1083" s="175" t="s">
        <v>1887</v>
      </c>
      <c r="H1083" s="176">
        <v>4.2839999999999998</v>
      </c>
      <c r="I1083" s="177"/>
      <c r="L1083" s="173"/>
      <c r="M1083" s="178"/>
      <c r="N1083" s="179"/>
      <c r="O1083" s="179"/>
      <c r="P1083" s="179"/>
      <c r="Q1083" s="179"/>
      <c r="R1083" s="179"/>
      <c r="S1083" s="179"/>
      <c r="T1083" s="180"/>
      <c r="AT1083" s="174" t="s">
        <v>165</v>
      </c>
      <c r="AU1083" s="174" t="s">
        <v>85</v>
      </c>
      <c r="AV1083" s="13" t="s">
        <v>85</v>
      </c>
      <c r="AW1083" s="13" t="s">
        <v>30</v>
      </c>
      <c r="AX1083" s="13" t="s">
        <v>81</v>
      </c>
      <c r="AY1083" s="174" t="s">
        <v>153</v>
      </c>
    </row>
    <row r="1084" spans="2:65" s="1" customFormat="1" ht="24" customHeight="1">
      <c r="B1084" s="151"/>
      <c r="C1084" s="152" t="s">
        <v>1888</v>
      </c>
      <c r="D1084" s="152" t="s">
        <v>155</v>
      </c>
      <c r="E1084" s="153" t="s">
        <v>1889</v>
      </c>
      <c r="F1084" s="154" t="s">
        <v>1890</v>
      </c>
      <c r="G1084" s="155" t="s">
        <v>866</v>
      </c>
      <c r="H1084" s="157"/>
      <c r="I1084" s="157"/>
      <c r="J1084" s="156">
        <f>ROUND(I1084*H1084,3)</f>
        <v>0</v>
      </c>
      <c r="K1084" s="154" t="s">
        <v>414</v>
      </c>
      <c r="L1084" s="32"/>
      <c r="M1084" s="158" t="s">
        <v>1</v>
      </c>
      <c r="N1084" s="159" t="s">
        <v>42</v>
      </c>
      <c r="O1084" s="55"/>
      <c r="P1084" s="160">
        <f>O1084*H1084</f>
        <v>0</v>
      </c>
      <c r="Q1084" s="160">
        <v>0</v>
      </c>
      <c r="R1084" s="160">
        <f>Q1084*H1084</f>
        <v>0</v>
      </c>
      <c r="S1084" s="160">
        <v>0</v>
      </c>
      <c r="T1084" s="161">
        <f>S1084*H1084</f>
        <v>0</v>
      </c>
      <c r="AR1084" s="162" t="s">
        <v>229</v>
      </c>
      <c r="AT1084" s="162" t="s">
        <v>155</v>
      </c>
      <c r="AU1084" s="162" t="s">
        <v>85</v>
      </c>
      <c r="AY1084" s="17" t="s">
        <v>153</v>
      </c>
      <c r="BE1084" s="163">
        <f>IF(N1084="základná",J1084,0)</f>
        <v>0</v>
      </c>
      <c r="BF1084" s="163">
        <f>IF(N1084="znížená",J1084,0)</f>
        <v>0</v>
      </c>
      <c r="BG1084" s="163">
        <f>IF(N1084="zákl. prenesená",J1084,0)</f>
        <v>0</v>
      </c>
      <c r="BH1084" s="163">
        <f>IF(N1084="zníž. prenesená",J1084,0)</f>
        <v>0</v>
      </c>
      <c r="BI1084" s="163">
        <f>IF(N1084="nulová",J1084,0)</f>
        <v>0</v>
      </c>
      <c r="BJ1084" s="17" t="s">
        <v>85</v>
      </c>
      <c r="BK1084" s="164">
        <f>ROUND(I1084*H1084,3)</f>
        <v>0</v>
      </c>
      <c r="BL1084" s="17" t="s">
        <v>229</v>
      </c>
      <c r="BM1084" s="162" t="s">
        <v>1891</v>
      </c>
    </row>
    <row r="1085" spans="2:65" s="11" customFormat="1" ht="22.9" customHeight="1">
      <c r="B1085" s="138"/>
      <c r="D1085" s="139" t="s">
        <v>75</v>
      </c>
      <c r="E1085" s="149" t="s">
        <v>1892</v>
      </c>
      <c r="F1085" s="149" t="s">
        <v>1893</v>
      </c>
      <c r="I1085" s="141"/>
      <c r="J1085" s="150">
        <f>BK1085</f>
        <v>0</v>
      </c>
      <c r="L1085" s="138"/>
      <c r="M1085" s="143"/>
      <c r="N1085" s="144"/>
      <c r="O1085" s="144"/>
      <c r="P1085" s="145">
        <f>SUM(P1086:P1114)</f>
        <v>0</v>
      </c>
      <c r="Q1085" s="144"/>
      <c r="R1085" s="145">
        <f>SUM(R1086:R1114)</f>
        <v>1.7558575999999999</v>
      </c>
      <c r="S1085" s="144"/>
      <c r="T1085" s="146">
        <f>SUM(T1086:T1114)</f>
        <v>0</v>
      </c>
      <c r="AR1085" s="139" t="s">
        <v>85</v>
      </c>
      <c r="AT1085" s="147" t="s">
        <v>75</v>
      </c>
      <c r="AU1085" s="147" t="s">
        <v>81</v>
      </c>
      <c r="AY1085" s="139" t="s">
        <v>153</v>
      </c>
      <c r="BK1085" s="148">
        <f>SUM(BK1086:BK1114)</f>
        <v>0</v>
      </c>
    </row>
    <row r="1086" spans="2:65" s="1" customFormat="1" ht="36" customHeight="1">
      <c r="B1086" s="151"/>
      <c r="C1086" s="152" t="s">
        <v>1894</v>
      </c>
      <c r="D1086" s="152" t="s">
        <v>155</v>
      </c>
      <c r="E1086" s="153" t="s">
        <v>1895</v>
      </c>
      <c r="F1086" s="154" t="s">
        <v>1896</v>
      </c>
      <c r="G1086" s="155" t="s">
        <v>158</v>
      </c>
      <c r="H1086" s="156">
        <v>69.622</v>
      </c>
      <c r="I1086" s="157"/>
      <c r="J1086" s="156">
        <f>ROUND(I1086*H1086,3)</f>
        <v>0</v>
      </c>
      <c r="K1086" s="154" t="s">
        <v>1</v>
      </c>
      <c r="L1086" s="32"/>
      <c r="M1086" s="158" t="s">
        <v>1</v>
      </c>
      <c r="N1086" s="159" t="s">
        <v>42</v>
      </c>
      <c r="O1086" s="55"/>
      <c r="P1086" s="160">
        <f>O1086*H1086</f>
        <v>0</v>
      </c>
      <c r="Q1086" s="160">
        <v>3.8E-3</v>
      </c>
      <c r="R1086" s="160">
        <f>Q1086*H1086</f>
        <v>0.26456360000000001</v>
      </c>
      <c r="S1086" s="160">
        <v>0</v>
      </c>
      <c r="T1086" s="161">
        <f>S1086*H1086</f>
        <v>0</v>
      </c>
      <c r="AR1086" s="162" t="s">
        <v>229</v>
      </c>
      <c r="AT1086" s="162" t="s">
        <v>155</v>
      </c>
      <c r="AU1086" s="162" t="s">
        <v>85</v>
      </c>
      <c r="AY1086" s="17" t="s">
        <v>153</v>
      </c>
      <c r="BE1086" s="163">
        <f>IF(N1086="základná",J1086,0)</f>
        <v>0</v>
      </c>
      <c r="BF1086" s="163">
        <f>IF(N1086="znížená",J1086,0)</f>
        <v>0</v>
      </c>
      <c r="BG1086" s="163">
        <f>IF(N1086="zákl. prenesená",J1086,0)</f>
        <v>0</v>
      </c>
      <c r="BH1086" s="163">
        <f>IF(N1086="zníž. prenesená",J1086,0)</f>
        <v>0</v>
      </c>
      <c r="BI1086" s="163">
        <f>IF(N1086="nulová",J1086,0)</f>
        <v>0</v>
      </c>
      <c r="BJ1086" s="17" t="s">
        <v>85</v>
      </c>
      <c r="BK1086" s="164">
        <f>ROUND(I1086*H1086,3)</f>
        <v>0</v>
      </c>
      <c r="BL1086" s="17" t="s">
        <v>229</v>
      </c>
      <c r="BM1086" s="162" t="s">
        <v>1897</v>
      </c>
    </row>
    <row r="1087" spans="2:65" s="12" customFormat="1" ht="11.25">
      <c r="B1087" s="165"/>
      <c r="D1087" s="166" t="s">
        <v>165</v>
      </c>
      <c r="E1087" s="167" t="s">
        <v>1</v>
      </c>
      <c r="F1087" s="168" t="s">
        <v>550</v>
      </c>
      <c r="H1087" s="167" t="s">
        <v>1</v>
      </c>
      <c r="I1087" s="169"/>
      <c r="L1087" s="165"/>
      <c r="M1087" s="170"/>
      <c r="N1087" s="171"/>
      <c r="O1087" s="171"/>
      <c r="P1087" s="171"/>
      <c r="Q1087" s="171"/>
      <c r="R1087" s="171"/>
      <c r="S1087" s="171"/>
      <c r="T1087" s="172"/>
      <c r="AT1087" s="167" t="s">
        <v>165</v>
      </c>
      <c r="AU1087" s="167" t="s">
        <v>85</v>
      </c>
      <c r="AV1087" s="12" t="s">
        <v>81</v>
      </c>
      <c r="AW1087" s="12" t="s">
        <v>30</v>
      </c>
      <c r="AX1087" s="12" t="s">
        <v>76</v>
      </c>
      <c r="AY1087" s="167" t="s">
        <v>153</v>
      </c>
    </row>
    <row r="1088" spans="2:65" s="13" customFormat="1" ht="11.25">
      <c r="B1088" s="173"/>
      <c r="D1088" s="166" t="s">
        <v>165</v>
      </c>
      <c r="E1088" s="174" t="s">
        <v>1</v>
      </c>
      <c r="F1088" s="175" t="s">
        <v>1898</v>
      </c>
      <c r="H1088" s="176">
        <v>3</v>
      </c>
      <c r="I1088" s="177"/>
      <c r="L1088" s="173"/>
      <c r="M1088" s="178"/>
      <c r="N1088" s="179"/>
      <c r="O1088" s="179"/>
      <c r="P1088" s="179"/>
      <c r="Q1088" s="179"/>
      <c r="R1088" s="179"/>
      <c r="S1088" s="179"/>
      <c r="T1088" s="180"/>
      <c r="AT1088" s="174" t="s">
        <v>165</v>
      </c>
      <c r="AU1088" s="174" t="s">
        <v>85</v>
      </c>
      <c r="AV1088" s="13" t="s">
        <v>85</v>
      </c>
      <c r="AW1088" s="13" t="s">
        <v>30</v>
      </c>
      <c r="AX1088" s="13" t="s">
        <v>76</v>
      </c>
      <c r="AY1088" s="174" t="s">
        <v>153</v>
      </c>
    </row>
    <row r="1089" spans="2:51" s="12" customFormat="1" ht="11.25">
      <c r="B1089" s="165"/>
      <c r="D1089" s="166" t="s">
        <v>165</v>
      </c>
      <c r="E1089" s="167" t="s">
        <v>1</v>
      </c>
      <c r="F1089" s="168" t="s">
        <v>554</v>
      </c>
      <c r="H1089" s="167" t="s">
        <v>1</v>
      </c>
      <c r="I1089" s="169"/>
      <c r="L1089" s="165"/>
      <c r="M1089" s="170"/>
      <c r="N1089" s="171"/>
      <c r="O1089" s="171"/>
      <c r="P1089" s="171"/>
      <c r="Q1089" s="171"/>
      <c r="R1089" s="171"/>
      <c r="S1089" s="171"/>
      <c r="T1089" s="172"/>
      <c r="AT1089" s="167" t="s">
        <v>165</v>
      </c>
      <c r="AU1089" s="167" t="s">
        <v>85</v>
      </c>
      <c r="AV1089" s="12" t="s">
        <v>81</v>
      </c>
      <c r="AW1089" s="12" t="s">
        <v>30</v>
      </c>
      <c r="AX1089" s="12" t="s">
        <v>76</v>
      </c>
      <c r="AY1089" s="167" t="s">
        <v>153</v>
      </c>
    </row>
    <row r="1090" spans="2:51" s="13" customFormat="1" ht="11.25">
      <c r="B1090" s="173"/>
      <c r="D1090" s="166" t="s">
        <v>165</v>
      </c>
      <c r="E1090" s="174" t="s">
        <v>1</v>
      </c>
      <c r="F1090" s="175" t="s">
        <v>1899</v>
      </c>
      <c r="H1090" s="176">
        <v>1.8</v>
      </c>
      <c r="I1090" s="177"/>
      <c r="L1090" s="173"/>
      <c r="M1090" s="178"/>
      <c r="N1090" s="179"/>
      <c r="O1090" s="179"/>
      <c r="P1090" s="179"/>
      <c r="Q1090" s="179"/>
      <c r="R1090" s="179"/>
      <c r="S1090" s="179"/>
      <c r="T1090" s="180"/>
      <c r="AT1090" s="174" t="s">
        <v>165</v>
      </c>
      <c r="AU1090" s="174" t="s">
        <v>85</v>
      </c>
      <c r="AV1090" s="13" t="s">
        <v>85</v>
      </c>
      <c r="AW1090" s="13" t="s">
        <v>30</v>
      </c>
      <c r="AX1090" s="13" t="s">
        <v>76</v>
      </c>
      <c r="AY1090" s="174" t="s">
        <v>153</v>
      </c>
    </row>
    <row r="1091" spans="2:51" s="12" customFormat="1" ht="11.25">
      <c r="B1091" s="165"/>
      <c r="D1091" s="166" t="s">
        <v>165</v>
      </c>
      <c r="E1091" s="167" t="s">
        <v>1</v>
      </c>
      <c r="F1091" s="168" t="s">
        <v>556</v>
      </c>
      <c r="H1091" s="167" t="s">
        <v>1</v>
      </c>
      <c r="I1091" s="169"/>
      <c r="L1091" s="165"/>
      <c r="M1091" s="170"/>
      <c r="N1091" s="171"/>
      <c r="O1091" s="171"/>
      <c r="P1091" s="171"/>
      <c r="Q1091" s="171"/>
      <c r="R1091" s="171"/>
      <c r="S1091" s="171"/>
      <c r="T1091" s="172"/>
      <c r="AT1091" s="167" t="s">
        <v>165</v>
      </c>
      <c r="AU1091" s="167" t="s">
        <v>85</v>
      </c>
      <c r="AV1091" s="12" t="s">
        <v>81</v>
      </c>
      <c r="AW1091" s="12" t="s">
        <v>30</v>
      </c>
      <c r="AX1091" s="12" t="s">
        <v>76</v>
      </c>
      <c r="AY1091" s="167" t="s">
        <v>153</v>
      </c>
    </row>
    <row r="1092" spans="2:51" s="13" customFormat="1" ht="11.25">
      <c r="B1092" s="173"/>
      <c r="D1092" s="166" t="s">
        <v>165</v>
      </c>
      <c r="E1092" s="174" t="s">
        <v>1</v>
      </c>
      <c r="F1092" s="175" t="s">
        <v>1900</v>
      </c>
      <c r="H1092" s="176">
        <v>17.38</v>
      </c>
      <c r="I1092" s="177"/>
      <c r="L1092" s="173"/>
      <c r="M1092" s="178"/>
      <c r="N1092" s="179"/>
      <c r="O1092" s="179"/>
      <c r="P1092" s="179"/>
      <c r="Q1092" s="179"/>
      <c r="R1092" s="179"/>
      <c r="S1092" s="179"/>
      <c r="T1092" s="180"/>
      <c r="AT1092" s="174" t="s">
        <v>165</v>
      </c>
      <c r="AU1092" s="174" t="s">
        <v>85</v>
      </c>
      <c r="AV1092" s="13" t="s">
        <v>85</v>
      </c>
      <c r="AW1092" s="13" t="s">
        <v>30</v>
      </c>
      <c r="AX1092" s="13" t="s">
        <v>76</v>
      </c>
      <c r="AY1092" s="174" t="s">
        <v>153</v>
      </c>
    </row>
    <row r="1093" spans="2:51" s="13" customFormat="1" ht="11.25">
      <c r="B1093" s="173"/>
      <c r="D1093" s="166" t="s">
        <v>165</v>
      </c>
      <c r="E1093" s="174" t="s">
        <v>1</v>
      </c>
      <c r="F1093" s="175" t="s">
        <v>543</v>
      </c>
      <c r="H1093" s="176">
        <v>-1.8</v>
      </c>
      <c r="I1093" s="177"/>
      <c r="L1093" s="173"/>
      <c r="M1093" s="178"/>
      <c r="N1093" s="179"/>
      <c r="O1093" s="179"/>
      <c r="P1093" s="179"/>
      <c r="Q1093" s="179"/>
      <c r="R1093" s="179"/>
      <c r="S1093" s="179"/>
      <c r="T1093" s="180"/>
      <c r="AT1093" s="174" t="s">
        <v>165</v>
      </c>
      <c r="AU1093" s="174" t="s">
        <v>85</v>
      </c>
      <c r="AV1093" s="13" t="s">
        <v>85</v>
      </c>
      <c r="AW1093" s="13" t="s">
        <v>30</v>
      </c>
      <c r="AX1093" s="13" t="s">
        <v>76</v>
      </c>
      <c r="AY1093" s="174" t="s">
        <v>153</v>
      </c>
    </row>
    <row r="1094" spans="2:51" s="12" customFormat="1" ht="11.25">
      <c r="B1094" s="165"/>
      <c r="D1094" s="166" t="s">
        <v>165</v>
      </c>
      <c r="E1094" s="167" t="s">
        <v>1</v>
      </c>
      <c r="F1094" s="168" t="s">
        <v>558</v>
      </c>
      <c r="H1094" s="167" t="s">
        <v>1</v>
      </c>
      <c r="I1094" s="169"/>
      <c r="L1094" s="165"/>
      <c r="M1094" s="170"/>
      <c r="N1094" s="171"/>
      <c r="O1094" s="171"/>
      <c r="P1094" s="171"/>
      <c r="Q1094" s="171"/>
      <c r="R1094" s="171"/>
      <c r="S1094" s="171"/>
      <c r="T1094" s="172"/>
      <c r="AT1094" s="167" t="s">
        <v>165</v>
      </c>
      <c r="AU1094" s="167" t="s">
        <v>85</v>
      </c>
      <c r="AV1094" s="12" t="s">
        <v>81</v>
      </c>
      <c r="AW1094" s="12" t="s">
        <v>30</v>
      </c>
      <c r="AX1094" s="12" t="s">
        <v>76</v>
      </c>
      <c r="AY1094" s="167" t="s">
        <v>153</v>
      </c>
    </row>
    <row r="1095" spans="2:51" s="13" customFormat="1" ht="11.25">
      <c r="B1095" s="173"/>
      <c r="D1095" s="166" t="s">
        <v>165</v>
      </c>
      <c r="E1095" s="174" t="s">
        <v>1</v>
      </c>
      <c r="F1095" s="175" t="s">
        <v>858</v>
      </c>
      <c r="H1095" s="176">
        <v>14.742000000000001</v>
      </c>
      <c r="I1095" s="177"/>
      <c r="L1095" s="173"/>
      <c r="M1095" s="178"/>
      <c r="N1095" s="179"/>
      <c r="O1095" s="179"/>
      <c r="P1095" s="179"/>
      <c r="Q1095" s="179"/>
      <c r="R1095" s="179"/>
      <c r="S1095" s="179"/>
      <c r="T1095" s="180"/>
      <c r="AT1095" s="174" t="s">
        <v>165</v>
      </c>
      <c r="AU1095" s="174" t="s">
        <v>85</v>
      </c>
      <c r="AV1095" s="13" t="s">
        <v>85</v>
      </c>
      <c r="AW1095" s="13" t="s">
        <v>30</v>
      </c>
      <c r="AX1095" s="13" t="s">
        <v>76</v>
      </c>
      <c r="AY1095" s="174" t="s">
        <v>153</v>
      </c>
    </row>
    <row r="1096" spans="2:51" s="13" customFormat="1" ht="11.25">
      <c r="B1096" s="173"/>
      <c r="D1096" s="166" t="s">
        <v>165</v>
      </c>
      <c r="E1096" s="174" t="s">
        <v>1</v>
      </c>
      <c r="F1096" s="175" t="s">
        <v>543</v>
      </c>
      <c r="H1096" s="176">
        <v>-1.8</v>
      </c>
      <c r="I1096" s="177"/>
      <c r="L1096" s="173"/>
      <c r="M1096" s="178"/>
      <c r="N1096" s="179"/>
      <c r="O1096" s="179"/>
      <c r="P1096" s="179"/>
      <c r="Q1096" s="179"/>
      <c r="R1096" s="179"/>
      <c r="S1096" s="179"/>
      <c r="T1096" s="180"/>
      <c r="AT1096" s="174" t="s">
        <v>165</v>
      </c>
      <c r="AU1096" s="174" t="s">
        <v>85</v>
      </c>
      <c r="AV1096" s="13" t="s">
        <v>85</v>
      </c>
      <c r="AW1096" s="13" t="s">
        <v>30</v>
      </c>
      <c r="AX1096" s="13" t="s">
        <v>76</v>
      </c>
      <c r="AY1096" s="174" t="s">
        <v>153</v>
      </c>
    </row>
    <row r="1097" spans="2:51" s="12" customFormat="1" ht="11.25">
      <c r="B1097" s="165"/>
      <c r="D1097" s="166" t="s">
        <v>165</v>
      </c>
      <c r="E1097" s="167" t="s">
        <v>1</v>
      </c>
      <c r="F1097" s="168" t="s">
        <v>560</v>
      </c>
      <c r="H1097" s="167" t="s">
        <v>1</v>
      </c>
      <c r="I1097" s="169"/>
      <c r="L1097" s="165"/>
      <c r="M1097" s="170"/>
      <c r="N1097" s="171"/>
      <c r="O1097" s="171"/>
      <c r="P1097" s="171"/>
      <c r="Q1097" s="171"/>
      <c r="R1097" s="171"/>
      <c r="S1097" s="171"/>
      <c r="T1097" s="172"/>
      <c r="AT1097" s="167" t="s">
        <v>165</v>
      </c>
      <c r="AU1097" s="167" t="s">
        <v>85</v>
      </c>
      <c r="AV1097" s="12" t="s">
        <v>81</v>
      </c>
      <c r="AW1097" s="12" t="s">
        <v>30</v>
      </c>
      <c r="AX1097" s="12" t="s">
        <v>76</v>
      </c>
      <c r="AY1097" s="167" t="s">
        <v>153</v>
      </c>
    </row>
    <row r="1098" spans="2:51" s="13" customFormat="1" ht="11.25">
      <c r="B1098" s="173"/>
      <c r="D1098" s="166" t="s">
        <v>165</v>
      </c>
      <c r="E1098" s="174" t="s">
        <v>1</v>
      </c>
      <c r="F1098" s="175" t="s">
        <v>1901</v>
      </c>
      <c r="H1098" s="176">
        <v>12.65</v>
      </c>
      <c r="I1098" s="177"/>
      <c r="L1098" s="173"/>
      <c r="M1098" s="178"/>
      <c r="N1098" s="179"/>
      <c r="O1098" s="179"/>
      <c r="P1098" s="179"/>
      <c r="Q1098" s="179"/>
      <c r="R1098" s="179"/>
      <c r="S1098" s="179"/>
      <c r="T1098" s="180"/>
      <c r="AT1098" s="174" t="s">
        <v>165</v>
      </c>
      <c r="AU1098" s="174" t="s">
        <v>85</v>
      </c>
      <c r="AV1098" s="13" t="s">
        <v>85</v>
      </c>
      <c r="AW1098" s="13" t="s">
        <v>30</v>
      </c>
      <c r="AX1098" s="13" t="s">
        <v>76</v>
      </c>
      <c r="AY1098" s="174" t="s">
        <v>153</v>
      </c>
    </row>
    <row r="1099" spans="2:51" s="13" customFormat="1" ht="11.25">
      <c r="B1099" s="173"/>
      <c r="D1099" s="166" t="s">
        <v>165</v>
      </c>
      <c r="E1099" s="174" t="s">
        <v>1</v>
      </c>
      <c r="F1099" s="175" t="s">
        <v>562</v>
      </c>
      <c r="H1099" s="176">
        <v>-1.6</v>
      </c>
      <c r="I1099" s="177"/>
      <c r="L1099" s="173"/>
      <c r="M1099" s="178"/>
      <c r="N1099" s="179"/>
      <c r="O1099" s="179"/>
      <c r="P1099" s="179"/>
      <c r="Q1099" s="179"/>
      <c r="R1099" s="179"/>
      <c r="S1099" s="179"/>
      <c r="T1099" s="180"/>
      <c r="AT1099" s="174" t="s">
        <v>165</v>
      </c>
      <c r="AU1099" s="174" t="s">
        <v>85</v>
      </c>
      <c r="AV1099" s="13" t="s">
        <v>85</v>
      </c>
      <c r="AW1099" s="13" t="s">
        <v>30</v>
      </c>
      <c r="AX1099" s="13" t="s">
        <v>76</v>
      </c>
      <c r="AY1099" s="174" t="s">
        <v>153</v>
      </c>
    </row>
    <row r="1100" spans="2:51" s="13" customFormat="1" ht="11.25">
      <c r="B1100" s="173"/>
      <c r="D1100" s="166" t="s">
        <v>165</v>
      </c>
      <c r="E1100" s="174" t="s">
        <v>1</v>
      </c>
      <c r="F1100" s="175" t="s">
        <v>521</v>
      </c>
      <c r="H1100" s="176">
        <v>-1.4</v>
      </c>
      <c r="I1100" s="177"/>
      <c r="L1100" s="173"/>
      <c r="M1100" s="178"/>
      <c r="N1100" s="179"/>
      <c r="O1100" s="179"/>
      <c r="P1100" s="179"/>
      <c r="Q1100" s="179"/>
      <c r="R1100" s="179"/>
      <c r="S1100" s="179"/>
      <c r="T1100" s="180"/>
      <c r="AT1100" s="174" t="s">
        <v>165</v>
      </c>
      <c r="AU1100" s="174" t="s">
        <v>85</v>
      </c>
      <c r="AV1100" s="13" t="s">
        <v>85</v>
      </c>
      <c r="AW1100" s="13" t="s">
        <v>30</v>
      </c>
      <c r="AX1100" s="13" t="s">
        <v>76</v>
      </c>
      <c r="AY1100" s="174" t="s">
        <v>153</v>
      </c>
    </row>
    <row r="1101" spans="2:51" s="12" customFormat="1" ht="11.25">
      <c r="B1101" s="165"/>
      <c r="D1101" s="166" t="s">
        <v>165</v>
      </c>
      <c r="E1101" s="167" t="s">
        <v>1</v>
      </c>
      <c r="F1101" s="168" t="s">
        <v>563</v>
      </c>
      <c r="H1101" s="167" t="s">
        <v>1</v>
      </c>
      <c r="I1101" s="169"/>
      <c r="L1101" s="165"/>
      <c r="M1101" s="170"/>
      <c r="N1101" s="171"/>
      <c r="O1101" s="171"/>
      <c r="P1101" s="171"/>
      <c r="Q1101" s="171"/>
      <c r="R1101" s="171"/>
      <c r="S1101" s="171"/>
      <c r="T1101" s="172"/>
      <c r="AT1101" s="167" t="s">
        <v>165</v>
      </c>
      <c r="AU1101" s="167" t="s">
        <v>85</v>
      </c>
      <c r="AV1101" s="12" t="s">
        <v>81</v>
      </c>
      <c r="AW1101" s="12" t="s">
        <v>30</v>
      </c>
      <c r="AX1101" s="12" t="s">
        <v>76</v>
      </c>
      <c r="AY1101" s="167" t="s">
        <v>153</v>
      </c>
    </row>
    <row r="1102" spans="2:51" s="13" customFormat="1" ht="11.25">
      <c r="B1102" s="173"/>
      <c r="D1102" s="166" t="s">
        <v>165</v>
      </c>
      <c r="E1102" s="174" t="s">
        <v>1</v>
      </c>
      <c r="F1102" s="175" t="s">
        <v>1902</v>
      </c>
      <c r="H1102" s="176">
        <v>9.9</v>
      </c>
      <c r="I1102" s="177"/>
      <c r="L1102" s="173"/>
      <c r="M1102" s="178"/>
      <c r="N1102" s="179"/>
      <c r="O1102" s="179"/>
      <c r="P1102" s="179"/>
      <c r="Q1102" s="179"/>
      <c r="R1102" s="179"/>
      <c r="S1102" s="179"/>
      <c r="T1102" s="180"/>
      <c r="AT1102" s="174" t="s">
        <v>165</v>
      </c>
      <c r="AU1102" s="174" t="s">
        <v>85</v>
      </c>
      <c r="AV1102" s="13" t="s">
        <v>85</v>
      </c>
      <c r="AW1102" s="13" t="s">
        <v>30</v>
      </c>
      <c r="AX1102" s="13" t="s">
        <v>76</v>
      </c>
      <c r="AY1102" s="174" t="s">
        <v>153</v>
      </c>
    </row>
    <row r="1103" spans="2:51" s="13" customFormat="1" ht="11.25">
      <c r="B1103" s="173"/>
      <c r="D1103" s="166" t="s">
        <v>165</v>
      </c>
      <c r="E1103" s="174" t="s">
        <v>1</v>
      </c>
      <c r="F1103" s="175" t="s">
        <v>521</v>
      </c>
      <c r="H1103" s="176">
        <v>-1.4</v>
      </c>
      <c r="I1103" s="177"/>
      <c r="L1103" s="173"/>
      <c r="M1103" s="178"/>
      <c r="N1103" s="179"/>
      <c r="O1103" s="179"/>
      <c r="P1103" s="179"/>
      <c r="Q1103" s="179"/>
      <c r="R1103" s="179"/>
      <c r="S1103" s="179"/>
      <c r="T1103" s="180"/>
      <c r="AT1103" s="174" t="s">
        <v>165</v>
      </c>
      <c r="AU1103" s="174" t="s">
        <v>85</v>
      </c>
      <c r="AV1103" s="13" t="s">
        <v>85</v>
      </c>
      <c r="AW1103" s="13" t="s">
        <v>30</v>
      </c>
      <c r="AX1103" s="13" t="s">
        <v>76</v>
      </c>
      <c r="AY1103" s="174" t="s">
        <v>153</v>
      </c>
    </row>
    <row r="1104" spans="2:51" s="12" customFormat="1" ht="11.25">
      <c r="B1104" s="165"/>
      <c r="D1104" s="166" t="s">
        <v>165</v>
      </c>
      <c r="E1104" s="167" t="s">
        <v>1</v>
      </c>
      <c r="F1104" s="168" t="s">
        <v>565</v>
      </c>
      <c r="H1104" s="167" t="s">
        <v>1</v>
      </c>
      <c r="I1104" s="169"/>
      <c r="L1104" s="165"/>
      <c r="M1104" s="170"/>
      <c r="N1104" s="171"/>
      <c r="O1104" s="171"/>
      <c r="P1104" s="171"/>
      <c r="Q1104" s="171"/>
      <c r="R1104" s="171"/>
      <c r="S1104" s="171"/>
      <c r="T1104" s="172"/>
      <c r="AT1104" s="167" t="s">
        <v>165</v>
      </c>
      <c r="AU1104" s="167" t="s">
        <v>85</v>
      </c>
      <c r="AV1104" s="12" t="s">
        <v>81</v>
      </c>
      <c r="AW1104" s="12" t="s">
        <v>30</v>
      </c>
      <c r="AX1104" s="12" t="s">
        <v>76</v>
      </c>
      <c r="AY1104" s="167" t="s">
        <v>153</v>
      </c>
    </row>
    <row r="1105" spans="2:65" s="13" customFormat="1" ht="11.25">
      <c r="B1105" s="173"/>
      <c r="D1105" s="166" t="s">
        <v>165</v>
      </c>
      <c r="E1105" s="174" t="s">
        <v>1</v>
      </c>
      <c r="F1105" s="175" t="s">
        <v>1901</v>
      </c>
      <c r="H1105" s="176">
        <v>12.65</v>
      </c>
      <c r="I1105" s="177"/>
      <c r="L1105" s="173"/>
      <c r="M1105" s="178"/>
      <c r="N1105" s="179"/>
      <c r="O1105" s="179"/>
      <c r="P1105" s="179"/>
      <c r="Q1105" s="179"/>
      <c r="R1105" s="179"/>
      <c r="S1105" s="179"/>
      <c r="T1105" s="180"/>
      <c r="AT1105" s="174" t="s">
        <v>165</v>
      </c>
      <c r="AU1105" s="174" t="s">
        <v>85</v>
      </c>
      <c r="AV1105" s="13" t="s">
        <v>85</v>
      </c>
      <c r="AW1105" s="13" t="s">
        <v>30</v>
      </c>
      <c r="AX1105" s="13" t="s">
        <v>76</v>
      </c>
      <c r="AY1105" s="174" t="s">
        <v>153</v>
      </c>
    </row>
    <row r="1106" spans="2:65" s="13" customFormat="1" ht="11.25">
      <c r="B1106" s="173"/>
      <c r="D1106" s="166" t="s">
        <v>165</v>
      </c>
      <c r="E1106" s="174" t="s">
        <v>1</v>
      </c>
      <c r="F1106" s="175" t="s">
        <v>562</v>
      </c>
      <c r="H1106" s="176">
        <v>-1.6</v>
      </c>
      <c r="I1106" s="177"/>
      <c r="L1106" s="173"/>
      <c r="M1106" s="178"/>
      <c r="N1106" s="179"/>
      <c r="O1106" s="179"/>
      <c r="P1106" s="179"/>
      <c r="Q1106" s="179"/>
      <c r="R1106" s="179"/>
      <c r="S1106" s="179"/>
      <c r="T1106" s="180"/>
      <c r="AT1106" s="174" t="s">
        <v>165</v>
      </c>
      <c r="AU1106" s="174" t="s">
        <v>85</v>
      </c>
      <c r="AV1106" s="13" t="s">
        <v>85</v>
      </c>
      <c r="AW1106" s="13" t="s">
        <v>30</v>
      </c>
      <c r="AX1106" s="13" t="s">
        <v>76</v>
      </c>
      <c r="AY1106" s="174" t="s">
        <v>153</v>
      </c>
    </row>
    <row r="1107" spans="2:65" s="13" customFormat="1" ht="11.25">
      <c r="B1107" s="173"/>
      <c r="D1107" s="166" t="s">
        <v>165</v>
      </c>
      <c r="E1107" s="174" t="s">
        <v>1</v>
      </c>
      <c r="F1107" s="175" t="s">
        <v>521</v>
      </c>
      <c r="H1107" s="176">
        <v>-1.4</v>
      </c>
      <c r="I1107" s="177"/>
      <c r="L1107" s="173"/>
      <c r="M1107" s="178"/>
      <c r="N1107" s="179"/>
      <c r="O1107" s="179"/>
      <c r="P1107" s="179"/>
      <c r="Q1107" s="179"/>
      <c r="R1107" s="179"/>
      <c r="S1107" s="179"/>
      <c r="T1107" s="180"/>
      <c r="AT1107" s="174" t="s">
        <v>165</v>
      </c>
      <c r="AU1107" s="174" t="s">
        <v>85</v>
      </c>
      <c r="AV1107" s="13" t="s">
        <v>85</v>
      </c>
      <c r="AW1107" s="13" t="s">
        <v>30</v>
      </c>
      <c r="AX1107" s="13" t="s">
        <v>76</v>
      </c>
      <c r="AY1107" s="174" t="s">
        <v>153</v>
      </c>
    </row>
    <row r="1108" spans="2:65" s="12" customFormat="1" ht="11.25">
      <c r="B1108" s="165"/>
      <c r="D1108" s="166" t="s">
        <v>165</v>
      </c>
      <c r="E1108" s="167" t="s">
        <v>1</v>
      </c>
      <c r="F1108" s="168" t="s">
        <v>566</v>
      </c>
      <c r="H1108" s="167" t="s">
        <v>1</v>
      </c>
      <c r="I1108" s="169"/>
      <c r="L1108" s="165"/>
      <c r="M1108" s="170"/>
      <c r="N1108" s="171"/>
      <c r="O1108" s="171"/>
      <c r="P1108" s="171"/>
      <c r="Q1108" s="171"/>
      <c r="R1108" s="171"/>
      <c r="S1108" s="171"/>
      <c r="T1108" s="172"/>
      <c r="AT1108" s="167" t="s">
        <v>165</v>
      </c>
      <c r="AU1108" s="167" t="s">
        <v>85</v>
      </c>
      <c r="AV1108" s="12" t="s">
        <v>81</v>
      </c>
      <c r="AW1108" s="12" t="s">
        <v>30</v>
      </c>
      <c r="AX1108" s="12" t="s">
        <v>76</v>
      </c>
      <c r="AY1108" s="167" t="s">
        <v>153</v>
      </c>
    </row>
    <row r="1109" spans="2:65" s="13" customFormat="1" ht="11.25">
      <c r="B1109" s="173"/>
      <c r="D1109" s="166" t="s">
        <v>165</v>
      </c>
      <c r="E1109" s="174" t="s">
        <v>1</v>
      </c>
      <c r="F1109" s="175" t="s">
        <v>1902</v>
      </c>
      <c r="H1109" s="176">
        <v>9.9</v>
      </c>
      <c r="I1109" s="177"/>
      <c r="L1109" s="173"/>
      <c r="M1109" s="178"/>
      <c r="N1109" s="179"/>
      <c r="O1109" s="179"/>
      <c r="P1109" s="179"/>
      <c r="Q1109" s="179"/>
      <c r="R1109" s="179"/>
      <c r="S1109" s="179"/>
      <c r="T1109" s="180"/>
      <c r="AT1109" s="174" t="s">
        <v>165</v>
      </c>
      <c r="AU1109" s="174" t="s">
        <v>85</v>
      </c>
      <c r="AV1109" s="13" t="s">
        <v>85</v>
      </c>
      <c r="AW1109" s="13" t="s">
        <v>30</v>
      </c>
      <c r="AX1109" s="13" t="s">
        <v>76</v>
      </c>
      <c r="AY1109" s="174" t="s">
        <v>153</v>
      </c>
    </row>
    <row r="1110" spans="2:65" s="13" customFormat="1" ht="11.25">
      <c r="B1110" s="173"/>
      <c r="D1110" s="166" t="s">
        <v>165</v>
      </c>
      <c r="E1110" s="174" t="s">
        <v>1</v>
      </c>
      <c r="F1110" s="175" t="s">
        <v>521</v>
      </c>
      <c r="H1110" s="176">
        <v>-1.4</v>
      </c>
      <c r="I1110" s="177"/>
      <c r="L1110" s="173"/>
      <c r="M1110" s="178"/>
      <c r="N1110" s="179"/>
      <c r="O1110" s="179"/>
      <c r="P1110" s="179"/>
      <c r="Q1110" s="179"/>
      <c r="R1110" s="179"/>
      <c r="S1110" s="179"/>
      <c r="T1110" s="180"/>
      <c r="AT1110" s="174" t="s">
        <v>165</v>
      </c>
      <c r="AU1110" s="174" t="s">
        <v>85</v>
      </c>
      <c r="AV1110" s="13" t="s">
        <v>85</v>
      </c>
      <c r="AW1110" s="13" t="s">
        <v>30</v>
      </c>
      <c r="AX1110" s="13" t="s">
        <v>76</v>
      </c>
      <c r="AY1110" s="174" t="s">
        <v>153</v>
      </c>
    </row>
    <row r="1111" spans="2:65" s="14" customFormat="1" ht="11.25">
      <c r="B1111" s="190"/>
      <c r="D1111" s="166" t="s">
        <v>165</v>
      </c>
      <c r="E1111" s="191" t="s">
        <v>1</v>
      </c>
      <c r="F1111" s="192" t="s">
        <v>264</v>
      </c>
      <c r="H1111" s="193">
        <v>69.622</v>
      </c>
      <c r="I1111" s="194"/>
      <c r="L1111" s="190"/>
      <c r="M1111" s="195"/>
      <c r="N1111" s="196"/>
      <c r="O1111" s="196"/>
      <c r="P1111" s="196"/>
      <c r="Q1111" s="196"/>
      <c r="R1111" s="196"/>
      <c r="S1111" s="196"/>
      <c r="T1111" s="197"/>
      <c r="AT1111" s="191" t="s">
        <v>165</v>
      </c>
      <c r="AU1111" s="191" t="s">
        <v>85</v>
      </c>
      <c r="AV1111" s="14" t="s">
        <v>91</v>
      </c>
      <c r="AW1111" s="14" t="s">
        <v>30</v>
      </c>
      <c r="AX1111" s="14" t="s">
        <v>81</v>
      </c>
      <c r="AY1111" s="191" t="s">
        <v>153</v>
      </c>
    </row>
    <row r="1112" spans="2:65" s="1" customFormat="1" ht="24" customHeight="1">
      <c r="B1112" s="151"/>
      <c r="C1112" s="181" t="s">
        <v>1903</v>
      </c>
      <c r="D1112" s="181" t="s">
        <v>203</v>
      </c>
      <c r="E1112" s="182" t="s">
        <v>1904</v>
      </c>
      <c r="F1112" s="183" t="s">
        <v>1905</v>
      </c>
      <c r="G1112" s="184" t="s">
        <v>158</v>
      </c>
      <c r="H1112" s="185">
        <v>71.013999999999996</v>
      </c>
      <c r="I1112" s="186"/>
      <c r="J1112" s="185">
        <f>ROUND(I1112*H1112,3)</f>
        <v>0</v>
      </c>
      <c r="K1112" s="183" t="s">
        <v>1</v>
      </c>
      <c r="L1112" s="187"/>
      <c r="M1112" s="188" t="s">
        <v>1</v>
      </c>
      <c r="N1112" s="189" t="s">
        <v>42</v>
      </c>
      <c r="O1112" s="55"/>
      <c r="P1112" s="160">
        <f>O1112*H1112</f>
        <v>0</v>
      </c>
      <c r="Q1112" s="160">
        <v>2.1000000000000001E-2</v>
      </c>
      <c r="R1112" s="160">
        <f>Q1112*H1112</f>
        <v>1.4912939999999999</v>
      </c>
      <c r="S1112" s="160">
        <v>0</v>
      </c>
      <c r="T1112" s="161">
        <f>S1112*H1112</f>
        <v>0</v>
      </c>
      <c r="AR1112" s="162" t="s">
        <v>338</v>
      </c>
      <c r="AT1112" s="162" t="s">
        <v>203</v>
      </c>
      <c r="AU1112" s="162" t="s">
        <v>85</v>
      </c>
      <c r="AY1112" s="17" t="s">
        <v>153</v>
      </c>
      <c r="BE1112" s="163">
        <f>IF(N1112="základná",J1112,0)</f>
        <v>0</v>
      </c>
      <c r="BF1112" s="163">
        <f>IF(N1112="znížená",J1112,0)</f>
        <v>0</v>
      </c>
      <c r="BG1112" s="163">
        <f>IF(N1112="zákl. prenesená",J1112,0)</f>
        <v>0</v>
      </c>
      <c r="BH1112" s="163">
        <f>IF(N1112="zníž. prenesená",J1112,0)</f>
        <v>0</v>
      </c>
      <c r="BI1112" s="163">
        <f>IF(N1112="nulová",J1112,0)</f>
        <v>0</v>
      </c>
      <c r="BJ1112" s="17" t="s">
        <v>85</v>
      </c>
      <c r="BK1112" s="164">
        <f>ROUND(I1112*H1112,3)</f>
        <v>0</v>
      </c>
      <c r="BL1112" s="17" t="s">
        <v>229</v>
      </c>
      <c r="BM1112" s="162" t="s">
        <v>1906</v>
      </c>
    </row>
    <row r="1113" spans="2:65" s="13" customFormat="1" ht="11.25">
      <c r="B1113" s="173"/>
      <c r="D1113" s="166" t="s">
        <v>165</v>
      </c>
      <c r="E1113" s="174" t="s">
        <v>1</v>
      </c>
      <c r="F1113" s="175" t="s">
        <v>1907</v>
      </c>
      <c r="H1113" s="176">
        <v>71.013999999999996</v>
      </c>
      <c r="I1113" s="177"/>
      <c r="L1113" s="173"/>
      <c r="M1113" s="178"/>
      <c r="N1113" s="179"/>
      <c r="O1113" s="179"/>
      <c r="P1113" s="179"/>
      <c r="Q1113" s="179"/>
      <c r="R1113" s="179"/>
      <c r="S1113" s="179"/>
      <c r="T1113" s="180"/>
      <c r="AT1113" s="174" t="s">
        <v>165</v>
      </c>
      <c r="AU1113" s="174" t="s">
        <v>85</v>
      </c>
      <c r="AV1113" s="13" t="s">
        <v>85</v>
      </c>
      <c r="AW1113" s="13" t="s">
        <v>30</v>
      </c>
      <c r="AX1113" s="13" t="s">
        <v>81</v>
      </c>
      <c r="AY1113" s="174" t="s">
        <v>153</v>
      </c>
    </row>
    <row r="1114" spans="2:65" s="1" customFormat="1" ht="24" customHeight="1">
      <c r="B1114" s="151"/>
      <c r="C1114" s="152" t="s">
        <v>1908</v>
      </c>
      <c r="D1114" s="152" t="s">
        <v>155</v>
      </c>
      <c r="E1114" s="153" t="s">
        <v>1909</v>
      </c>
      <c r="F1114" s="154" t="s">
        <v>1910</v>
      </c>
      <c r="G1114" s="155" t="s">
        <v>866</v>
      </c>
      <c r="H1114" s="157"/>
      <c r="I1114" s="157"/>
      <c r="J1114" s="156">
        <f>ROUND(I1114*H1114,3)</f>
        <v>0</v>
      </c>
      <c r="K1114" s="154" t="s">
        <v>614</v>
      </c>
      <c r="L1114" s="32"/>
      <c r="M1114" s="158" t="s">
        <v>1</v>
      </c>
      <c r="N1114" s="159" t="s">
        <v>42</v>
      </c>
      <c r="O1114" s="55"/>
      <c r="P1114" s="160">
        <f>O1114*H1114</f>
        <v>0</v>
      </c>
      <c r="Q1114" s="160">
        <v>0</v>
      </c>
      <c r="R1114" s="160">
        <f>Q1114*H1114</f>
        <v>0</v>
      </c>
      <c r="S1114" s="160">
        <v>0</v>
      </c>
      <c r="T1114" s="161">
        <f>S1114*H1114</f>
        <v>0</v>
      </c>
      <c r="AR1114" s="162" t="s">
        <v>229</v>
      </c>
      <c r="AT1114" s="162" t="s">
        <v>155</v>
      </c>
      <c r="AU1114" s="162" t="s">
        <v>85</v>
      </c>
      <c r="AY1114" s="17" t="s">
        <v>153</v>
      </c>
      <c r="BE1114" s="163">
        <f>IF(N1114="základná",J1114,0)</f>
        <v>0</v>
      </c>
      <c r="BF1114" s="163">
        <f>IF(N1114="znížená",J1114,0)</f>
        <v>0</v>
      </c>
      <c r="BG1114" s="163">
        <f>IF(N1114="zákl. prenesená",J1114,0)</f>
        <v>0</v>
      </c>
      <c r="BH1114" s="163">
        <f>IF(N1114="zníž. prenesená",J1114,0)</f>
        <v>0</v>
      </c>
      <c r="BI1114" s="163">
        <f>IF(N1114="nulová",J1114,0)</f>
        <v>0</v>
      </c>
      <c r="BJ1114" s="17" t="s">
        <v>85</v>
      </c>
      <c r="BK1114" s="164">
        <f>ROUND(I1114*H1114,3)</f>
        <v>0</v>
      </c>
      <c r="BL1114" s="17" t="s">
        <v>229</v>
      </c>
      <c r="BM1114" s="162" t="s">
        <v>1911</v>
      </c>
    </row>
    <row r="1115" spans="2:65" s="11" customFormat="1" ht="22.9" customHeight="1">
      <c r="B1115" s="138"/>
      <c r="D1115" s="139" t="s">
        <v>75</v>
      </c>
      <c r="E1115" s="149" t="s">
        <v>1912</v>
      </c>
      <c r="F1115" s="149" t="s">
        <v>1913</v>
      </c>
      <c r="I1115" s="141"/>
      <c r="J1115" s="150">
        <f>BK1115</f>
        <v>0</v>
      </c>
      <c r="L1115" s="138"/>
      <c r="M1115" s="143"/>
      <c r="N1115" s="144"/>
      <c r="O1115" s="144"/>
      <c r="P1115" s="145">
        <f>SUM(P1116:P1149)</f>
        <v>0</v>
      </c>
      <c r="Q1115" s="144"/>
      <c r="R1115" s="145">
        <f>SUM(R1116:R1149)</f>
        <v>5.5999999999999995E-4</v>
      </c>
      <c r="S1115" s="144"/>
      <c r="T1115" s="146">
        <f>SUM(T1116:T1149)</f>
        <v>0</v>
      </c>
      <c r="AR1115" s="139" t="s">
        <v>85</v>
      </c>
      <c r="AT1115" s="147" t="s">
        <v>75</v>
      </c>
      <c r="AU1115" s="147" t="s">
        <v>81</v>
      </c>
      <c r="AY1115" s="139" t="s">
        <v>153</v>
      </c>
      <c r="BK1115" s="148">
        <f>SUM(BK1116:BK1149)</f>
        <v>0</v>
      </c>
    </row>
    <row r="1116" spans="2:65" s="1" customFormat="1" ht="24" customHeight="1">
      <c r="B1116" s="151"/>
      <c r="C1116" s="152" t="s">
        <v>1914</v>
      </c>
      <c r="D1116" s="152" t="s">
        <v>155</v>
      </c>
      <c r="E1116" s="153" t="s">
        <v>1915</v>
      </c>
      <c r="F1116" s="154" t="s">
        <v>1916</v>
      </c>
      <c r="G1116" s="155" t="s">
        <v>158</v>
      </c>
      <c r="H1116" s="156">
        <v>146.059</v>
      </c>
      <c r="I1116" s="157"/>
      <c r="J1116" s="156">
        <f>ROUND(I1116*H1116,3)</f>
        <v>0</v>
      </c>
      <c r="K1116" s="154" t="s">
        <v>1</v>
      </c>
      <c r="L1116" s="32"/>
      <c r="M1116" s="158" t="s">
        <v>1</v>
      </c>
      <c r="N1116" s="159" t="s">
        <v>42</v>
      </c>
      <c r="O1116" s="55"/>
      <c r="P1116" s="160">
        <f>O1116*H1116</f>
        <v>0</v>
      </c>
      <c r="Q1116" s="160">
        <v>0</v>
      </c>
      <c r="R1116" s="160">
        <f>Q1116*H1116</f>
        <v>0</v>
      </c>
      <c r="S1116" s="160">
        <v>0</v>
      </c>
      <c r="T1116" s="161">
        <f>S1116*H1116</f>
        <v>0</v>
      </c>
      <c r="AR1116" s="162" t="s">
        <v>91</v>
      </c>
      <c r="AT1116" s="162" t="s">
        <v>155</v>
      </c>
      <c r="AU1116" s="162" t="s">
        <v>85</v>
      </c>
      <c r="AY1116" s="17" t="s">
        <v>153</v>
      </c>
      <c r="BE1116" s="163">
        <f>IF(N1116="základná",J1116,0)</f>
        <v>0</v>
      </c>
      <c r="BF1116" s="163">
        <f>IF(N1116="znížená",J1116,0)</f>
        <v>0</v>
      </c>
      <c r="BG1116" s="163">
        <f>IF(N1116="zákl. prenesená",J1116,0)</f>
        <v>0</v>
      </c>
      <c r="BH1116" s="163">
        <f>IF(N1116="zníž. prenesená",J1116,0)</f>
        <v>0</v>
      </c>
      <c r="BI1116" s="163">
        <f>IF(N1116="nulová",J1116,0)</f>
        <v>0</v>
      </c>
      <c r="BJ1116" s="17" t="s">
        <v>85</v>
      </c>
      <c r="BK1116" s="164">
        <f>ROUND(I1116*H1116,3)</f>
        <v>0</v>
      </c>
      <c r="BL1116" s="17" t="s">
        <v>91</v>
      </c>
      <c r="BM1116" s="162" t="s">
        <v>1917</v>
      </c>
    </row>
    <row r="1117" spans="2:65" s="12" customFormat="1" ht="11.25">
      <c r="B1117" s="165"/>
      <c r="D1117" s="166" t="s">
        <v>165</v>
      </c>
      <c r="E1117" s="167" t="s">
        <v>1</v>
      </c>
      <c r="F1117" s="168" t="s">
        <v>519</v>
      </c>
      <c r="H1117" s="167" t="s">
        <v>1</v>
      </c>
      <c r="I1117" s="169"/>
      <c r="L1117" s="165"/>
      <c r="M1117" s="170"/>
      <c r="N1117" s="171"/>
      <c r="O1117" s="171"/>
      <c r="P1117" s="171"/>
      <c r="Q1117" s="171"/>
      <c r="R1117" s="171"/>
      <c r="S1117" s="171"/>
      <c r="T1117" s="172"/>
      <c r="AT1117" s="167" t="s">
        <v>165</v>
      </c>
      <c r="AU1117" s="167" t="s">
        <v>85</v>
      </c>
      <c r="AV1117" s="12" t="s">
        <v>81</v>
      </c>
      <c r="AW1117" s="12" t="s">
        <v>30</v>
      </c>
      <c r="AX1117" s="12" t="s">
        <v>76</v>
      </c>
      <c r="AY1117" s="167" t="s">
        <v>153</v>
      </c>
    </row>
    <row r="1118" spans="2:65" s="13" customFormat="1" ht="11.25">
      <c r="B1118" s="173"/>
      <c r="D1118" s="166" t="s">
        <v>165</v>
      </c>
      <c r="E1118" s="174" t="s">
        <v>1</v>
      </c>
      <c r="F1118" s="175" t="s">
        <v>1918</v>
      </c>
      <c r="H1118" s="176">
        <v>67.400000000000006</v>
      </c>
      <c r="I1118" s="177"/>
      <c r="L1118" s="173"/>
      <c r="M1118" s="178"/>
      <c r="N1118" s="179"/>
      <c r="O1118" s="179"/>
      <c r="P1118" s="179"/>
      <c r="Q1118" s="179"/>
      <c r="R1118" s="179"/>
      <c r="S1118" s="179"/>
      <c r="T1118" s="180"/>
      <c r="AT1118" s="174" t="s">
        <v>165</v>
      </c>
      <c r="AU1118" s="174" t="s">
        <v>85</v>
      </c>
      <c r="AV1118" s="13" t="s">
        <v>85</v>
      </c>
      <c r="AW1118" s="13" t="s">
        <v>30</v>
      </c>
      <c r="AX1118" s="13" t="s">
        <v>76</v>
      </c>
      <c r="AY1118" s="174" t="s">
        <v>153</v>
      </c>
    </row>
    <row r="1119" spans="2:65" s="13" customFormat="1" ht="11.25">
      <c r="B1119" s="173"/>
      <c r="D1119" s="166" t="s">
        <v>165</v>
      </c>
      <c r="E1119" s="174" t="s">
        <v>1</v>
      </c>
      <c r="F1119" s="175" t="s">
        <v>521</v>
      </c>
      <c r="H1119" s="176">
        <v>-1.4</v>
      </c>
      <c r="I1119" s="177"/>
      <c r="L1119" s="173"/>
      <c r="M1119" s="178"/>
      <c r="N1119" s="179"/>
      <c r="O1119" s="179"/>
      <c r="P1119" s="179"/>
      <c r="Q1119" s="179"/>
      <c r="R1119" s="179"/>
      <c r="S1119" s="179"/>
      <c r="T1119" s="180"/>
      <c r="AT1119" s="174" t="s">
        <v>165</v>
      </c>
      <c r="AU1119" s="174" t="s">
        <v>85</v>
      </c>
      <c r="AV1119" s="13" t="s">
        <v>85</v>
      </c>
      <c r="AW1119" s="13" t="s">
        <v>30</v>
      </c>
      <c r="AX1119" s="13" t="s">
        <v>76</v>
      </c>
      <c r="AY1119" s="174" t="s">
        <v>153</v>
      </c>
    </row>
    <row r="1120" spans="2:65" s="13" customFormat="1" ht="11.25">
      <c r="B1120" s="173"/>
      <c r="D1120" s="166" t="s">
        <v>165</v>
      </c>
      <c r="E1120" s="174" t="s">
        <v>1</v>
      </c>
      <c r="F1120" s="175" t="s">
        <v>522</v>
      </c>
      <c r="H1120" s="176">
        <v>-8</v>
      </c>
      <c r="I1120" s="177"/>
      <c r="L1120" s="173"/>
      <c r="M1120" s="178"/>
      <c r="N1120" s="179"/>
      <c r="O1120" s="179"/>
      <c r="P1120" s="179"/>
      <c r="Q1120" s="179"/>
      <c r="R1120" s="179"/>
      <c r="S1120" s="179"/>
      <c r="T1120" s="180"/>
      <c r="AT1120" s="174" t="s">
        <v>165</v>
      </c>
      <c r="AU1120" s="174" t="s">
        <v>85</v>
      </c>
      <c r="AV1120" s="13" t="s">
        <v>85</v>
      </c>
      <c r="AW1120" s="13" t="s">
        <v>30</v>
      </c>
      <c r="AX1120" s="13" t="s">
        <v>76</v>
      </c>
      <c r="AY1120" s="174" t="s">
        <v>153</v>
      </c>
    </row>
    <row r="1121" spans="2:51" s="13" customFormat="1" ht="11.25">
      <c r="B1121" s="173"/>
      <c r="D1121" s="166" t="s">
        <v>165</v>
      </c>
      <c r="E1121" s="174" t="s">
        <v>1</v>
      </c>
      <c r="F1121" s="175" t="s">
        <v>523</v>
      </c>
      <c r="H1121" s="176">
        <v>-5.4</v>
      </c>
      <c r="I1121" s="177"/>
      <c r="L1121" s="173"/>
      <c r="M1121" s="178"/>
      <c r="N1121" s="179"/>
      <c r="O1121" s="179"/>
      <c r="P1121" s="179"/>
      <c r="Q1121" s="179"/>
      <c r="R1121" s="179"/>
      <c r="S1121" s="179"/>
      <c r="T1121" s="180"/>
      <c r="AT1121" s="174" t="s">
        <v>165</v>
      </c>
      <c r="AU1121" s="174" t="s">
        <v>85</v>
      </c>
      <c r="AV1121" s="13" t="s">
        <v>85</v>
      </c>
      <c r="AW1121" s="13" t="s">
        <v>30</v>
      </c>
      <c r="AX1121" s="13" t="s">
        <v>76</v>
      </c>
      <c r="AY1121" s="174" t="s">
        <v>153</v>
      </c>
    </row>
    <row r="1122" spans="2:51" s="13" customFormat="1" ht="11.25">
      <c r="B1122" s="173"/>
      <c r="D1122" s="166" t="s">
        <v>165</v>
      </c>
      <c r="E1122" s="174" t="s">
        <v>1</v>
      </c>
      <c r="F1122" s="175" t="s">
        <v>1919</v>
      </c>
      <c r="H1122" s="176">
        <v>-2.2000000000000002</v>
      </c>
      <c r="I1122" s="177"/>
      <c r="L1122" s="173"/>
      <c r="M1122" s="178"/>
      <c r="N1122" s="179"/>
      <c r="O1122" s="179"/>
      <c r="P1122" s="179"/>
      <c r="Q1122" s="179"/>
      <c r="R1122" s="179"/>
      <c r="S1122" s="179"/>
      <c r="T1122" s="180"/>
      <c r="AT1122" s="174" t="s">
        <v>165</v>
      </c>
      <c r="AU1122" s="174" t="s">
        <v>85</v>
      </c>
      <c r="AV1122" s="13" t="s">
        <v>85</v>
      </c>
      <c r="AW1122" s="13" t="s">
        <v>30</v>
      </c>
      <c r="AX1122" s="13" t="s">
        <v>76</v>
      </c>
      <c r="AY1122" s="174" t="s">
        <v>153</v>
      </c>
    </row>
    <row r="1123" spans="2:51" s="13" customFormat="1" ht="11.25">
      <c r="B1123" s="173"/>
      <c r="D1123" s="166" t="s">
        <v>165</v>
      </c>
      <c r="E1123" s="174" t="s">
        <v>1</v>
      </c>
      <c r="F1123" s="175" t="s">
        <v>1920</v>
      </c>
      <c r="H1123" s="176">
        <v>-3.3</v>
      </c>
      <c r="I1123" s="177"/>
      <c r="L1123" s="173"/>
      <c r="M1123" s="178"/>
      <c r="N1123" s="179"/>
      <c r="O1123" s="179"/>
      <c r="P1123" s="179"/>
      <c r="Q1123" s="179"/>
      <c r="R1123" s="179"/>
      <c r="S1123" s="179"/>
      <c r="T1123" s="180"/>
      <c r="AT1123" s="174" t="s">
        <v>165</v>
      </c>
      <c r="AU1123" s="174" t="s">
        <v>85</v>
      </c>
      <c r="AV1123" s="13" t="s">
        <v>85</v>
      </c>
      <c r="AW1123" s="13" t="s">
        <v>30</v>
      </c>
      <c r="AX1123" s="13" t="s">
        <v>76</v>
      </c>
      <c r="AY1123" s="174" t="s">
        <v>153</v>
      </c>
    </row>
    <row r="1124" spans="2:51" s="13" customFormat="1" ht="11.25">
      <c r="B1124" s="173"/>
      <c r="D1124" s="166" t="s">
        <v>165</v>
      </c>
      <c r="E1124" s="174" t="s">
        <v>1</v>
      </c>
      <c r="F1124" s="175" t="s">
        <v>1920</v>
      </c>
      <c r="H1124" s="176">
        <v>-3.3</v>
      </c>
      <c r="I1124" s="177"/>
      <c r="L1124" s="173"/>
      <c r="M1124" s="178"/>
      <c r="N1124" s="179"/>
      <c r="O1124" s="179"/>
      <c r="P1124" s="179"/>
      <c r="Q1124" s="179"/>
      <c r="R1124" s="179"/>
      <c r="S1124" s="179"/>
      <c r="T1124" s="180"/>
      <c r="AT1124" s="174" t="s">
        <v>165</v>
      </c>
      <c r="AU1124" s="174" t="s">
        <v>85</v>
      </c>
      <c r="AV1124" s="13" t="s">
        <v>85</v>
      </c>
      <c r="AW1124" s="13" t="s">
        <v>30</v>
      </c>
      <c r="AX1124" s="13" t="s">
        <v>76</v>
      </c>
      <c r="AY1124" s="174" t="s">
        <v>153</v>
      </c>
    </row>
    <row r="1125" spans="2:51" s="13" customFormat="1" ht="11.25">
      <c r="B1125" s="173"/>
      <c r="D1125" s="166" t="s">
        <v>165</v>
      </c>
      <c r="E1125" s="174" t="s">
        <v>1</v>
      </c>
      <c r="F1125" s="175" t="s">
        <v>1921</v>
      </c>
      <c r="H1125" s="176">
        <v>-3.58</v>
      </c>
      <c r="I1125" s="177"/>
      <c r="L1125" s="173"/>
      <c r="M1125" s="178"/>
      <c r="N1125" s="179"/>
      <c r="O1125" s="179"/>
      <c r="P1125" s="179"/>
      <c r="Q1125" s="179"/>
      <c r="R1125" s="179"/>
      <c r="S1125" s="179"/>
      <c r="T1125" s="180"/>
      <c r="AT1125" s="174" t="s">
        <v>165</v>
      </c>
      <c r="AU1125" s="174" t="s">
        <v>85</v>
      </c>
      <c r="AV1125" s="13" t="s">
        <v>85</v>
      </c>
      <c r="AW1125" s="13" t="s">
        <v>30</v>
      </c>
      <c r="AX1125" s="13" t="s">
        <v>76</v>
      </c>
      <c r="AY1125" s="174" t="s">
        <v>153</v>
      </c>
    </row>
    <row r="1126" spans="2:51" s="12" customFormat="1" ht="11.25">
      <c r="B1126" s="165"/>
      <c r="D1126" s="166" t="s">
        <v>165</v>
      </c>
      <c r="E1126" s="167" t="s">
        <v>1</v>
      </c>
      <c r="F1126" s="168" t="s">
        <v>528</v>
      </c>
      <c r="H1126" s="167" t="s">
        <v>1</v>
      </c>
      <c r="I1126" s="169"/>
      <c r="L1126" s="165"/>
      <c r="M1126" s="170"/>
      <c r="N1126" s="171"/>
      <c r="O1126" s="171"/>
      <c r="P1126" s="171"/>
      <c r="Q1126" s="171"/>
      <c r="R1126" s="171"/>
      <c r="S1126" s="171"/>
      <c r="T1126" s="172"/>
      <c r="AT1126" s="167" t="s">
        <v>165</v>
      </c>
      <c r="AU1126" s="167" t="s">
        <v>85</v>
      </c>
      <c r="AV1126" s="12" t="s">
        <v>81</v>
      </c>
      <c r="AW1126" s="12" t="s">
        <v>30</v>
      </c>
      <c r="AX1126" s="12" t="s">
        <v>76</v>
      </c>
      <c r="AY1126" s="167" t="s">
        <v>153</v>
      </c>
    </row>
    <row r="1127" spans="2:51" s="13" customFormat="1" ht="11.25">
      <c r="B1127" s="173"/>
      <c r="D1127" s="166" t="s">
        <v>165</v>
      </c>
      <c r="E1127" s="174" t="s">
        <v>1</v>
      </c>
      <c r="F1127" s="175" t="s">
        <v>1922</v>
      </c>
      <c r="H1127" s="176">
        <v>15.2</v>
      </c>
      <c r="I1127" s="177"/>
      <c r="L1127" s="173"/>
      <c r="M1127" s="178"/>
      <c r="N1127" s="179"/>
      <c r="O1127" s="179"/>
      <c r="P1127" s="179"/>
      <c r="Q1127" s="179"/>
      <c r="R1127" s="179"/>
      <c r="S1127" s="179"/>
      <c r="T1127" s="180"/>
      <c r="AT1127" s="174" t="s">
        <v>165</v>
      </c>
      <c r="AU1127" s="174" t="s">
        <v>85</v>
      </c>
      <c r="AV1127" s="13" t="s">
        <v>85</v>
      </c>
      <c r="AW1127" s="13" t="s">
        <v>30</v>
      </c>
      <c r="AX1127" s="13" t="s">
        <v>76</v>
      </c>
      <c r="AY1127" s="174" t="s">
        <v>153</v>
      </c>
    </row>
    <row r="1128" spans="2:51" s="13" customFormat="1" ht="11.25">
      <c r="B1128" s="173"/>
      <c r="D1128" s="166" t="s">
        <v>165</v>
      </c>
      <c r="E1128" s="174" t="s">
        <v>1</v>
      </c>
      <c r="F1128" s="175" t="s">
        <v>1923</v>
      </c>
      <c r="H1128" s="176">
        <v>-6.6</v>
      </c>
      <c r="I1128" s="177"/>
      <c r="L1128" s="173"/>
      <c r="M1128" s="178"/>
      <c r="N1128" s="179"/>
      <c r="O1128" s="179"/>
      <c r="P1128" s="179"/>
      <c r="Q1128" s="179"/>
      <c r="R1128" s="179"/>
      <c r="S1128" s="179"/>
      <c r="T1128" s="180"/>
      <c r="AT1128" s="174" t="s">
        <v>165</v>
      </c>
      <c r="AU1128" s="174" t="s">
        <v>85</v>
      </c>
      <c r="AV1128" s="13" t="s">
        <v>85</v>
      </c>
      <c r="AW1128" s="13" t="s">
        <v>30</v>
      </c>
      <c r="AX1128" s="13" t="s">
        <v>76</v>
      </c>
      <c r="AY1128" s="174" t="s">
        <v>153</v>
      </c>
    </row>
    <row r="1129" spans="2:51" s="12" customFormat="1" ht="11.25">
      <c r="B1129" s="165"/>
      <c r="D1129" s="166" t="s">
        <v>165</v>
      </c>
      <c r="E1129" s="167" t="s">
        <v>1</v>
      </c>
      <c r="F1129" s="168" t="s">
        <v>531</v>
      </c>
      <c r="H1129" s="167" t="s">
        <v>1</v>
      </c>
      <c r="I1129" s="169"/>
      <c r="L1129" s="165"/>
      <c r="M1129" s="170"/>
      <c r="N1129" s="171"/>
      <c r="O1129" s="171"/>
      <c r="P1129" s="171"/>
      <c r="Q1129" s="171"/>
      <c r="R1129" s="171"/>
      <c r="S1129" s="171"/>
      <c r="T1129" s="172"/>
      <c r="AT1129" s="167" t="s">
        <v>165</v>
      </c>
      <c r="AU1129" s="167" t="s">
        <v>85</v>
      </c>
      <c r="AV1129" s="12" t="s">
        <v>81</v>
      </c>
      <c r="AW1129" s="12" t="s">
        <v>30</v>
      </c>
      <c r="AX1129" s="12" t="s">
        <v>76</v>
      </c>
      <c r="AY1129" s="167" t="s">
        <v>153</v>
      </c>
    </row>
    <row r="1130" spans="2:51" s="13" customFormat="1" ht="11.25">
      <c r="B1130" s="173"/>
      <c r="D1130" s="166" t="s">
        <v>165</v>
      </c>
      <c r="E1130" s="174" t="s">
        <v>1</v>
      </c>
      <c r="F1130" s="175" t="s">
        <v>1924</v>
      </c>
      <c r="H1130" s="176">
        <v>12.4</v>
      </c>
      <c r="I1130" s="177"/>
      <c r="L1130" s="173"/>
      <c r="M1130" s="178"/>
      <c r="N1130" s="179"/>
      <c r="O1130" s="179"/>
      <c r="P1130" s="179"/>
      <c r="Q1130" s="179"/>
      <c r="R1130" s="179"/>
      <c r="S1130" s="179"/>
      <c r="T1130" s="180"/>
      <c r="AT1130" s="174" t="s">
        <v>165</v>
      </c>
      <c r="AU1130" s="174" t="s">
        <v>85</v>
      </c>
      <c r="AV1130" s="13" t="s">
        <v>85</v>
      </c>
      <c r="AW1130" s="13" t="s">
        <v>30</v>
      </c>
      <c r="AX1130" s="13" t="s">
        <v>76</v>
      </c>
      <c r="AY1130" s="174" t="s">
        <v>153</v>
      </c>
    </row>
    <row r="1131" spans="2:51" s="13" customFormat="1" ht="11.25">
      <c r="B1131" s="173"/>
      <c r="D1131" s="166" t="s">
        <v>165</v>
      </c>
      <c r="E1131" s="174" t="s">
        <v>1</v>
      </c>
      <c r="F1131" s="175" t="s">
        <v>533</v>
      </c>
      <c r="H1131" s="176">
        <v>-2.8</v>
      </c>
      <c r="I1131" s="177"/>
      <c r="L1131" s="173"/>
      <c r="M1131" s="178"/>
      <c r="N1131" s="179"/>
      <c r="O1131" s="179"/>
      <c r="P1131" s="179"/>
      <c r="Q1131" s="179"/>
      <c r="R1131" s="179"/>
      <c r="S1131" s="179"/>
      <c r="T1131" s="180"/>
      <c r="AT1131" s="174" t="s">
        <v>165</v>
      </c>
      <c r="AU1131" s="174" t="s">
        <v>85</v>
      </c>
      <c r="AV1131" s="13" t="s">
        <v>85</v>
      </c>
      <c r="AW1131" s="13" t="s">
        <v>30</v>
      </c>
      <c r="AX1131" s="13" t="s">
        <v>76</v>
      </c>
      <c r="AY1131" s="174" t="s">
        <v>153</v>
      </c>
    </row>
    <row r="1132" spans="2:51" s="12" customFormat="1" ht="11.25">
      <c r="B1132" s="165"/>
      <c r="D1132" s="166" t="s">
        <v>165</v>
      </c>
      <c r="E1132" s="167" t="s">
        <v>1</v>
      </c>
      <c r="F1132" s="168" t="s">
        <v>534</v>
      </c>
      <c r="H1132" s="167" t="s">
        <v>1</v>
      </c>
      <c r="I1132" s="169"/>
      <c r="L1132" s="165"/>
      <c r="M1132" s="170"/>
      <c r="N1132" s="171"/>
      <c r="O1132" s="171"/>
      <c r="P1132" s="171"/>
      <c r="Q1132" s="171"/>
      <c r="R1132" s="171"/>
      <c r="S1132" s="171"/>
      <c r="T1132" s="172"/>
      <c r="AT1132" s="167" t="s">
        <v>165</v>
      </c>
      <c r="AU1132" s="167" t="s">
        <v>85</v>
      </c>
      <c r="AV1132" s="12" t="s">
        <v>81</v>
      </c>
      <c r="AW1132" s="12" t="s">
        <v>30</v>
      </c>
      <c r="AX1132" s="12" t="s">
        <v>76</v>
      </c>
      <c r="AY1132" s="167" t="s">
        <v>153</v>
      </c>
    </row>
    <row r="1133" spans="2:51" s="13" customFormat="1" ht="11.25">
      <c r="B1133" s="173"/>
      <c r="D1133" s="166" t="s">
        <v>165</v>
      </c>
      <c r="E1133" s="174" t="s">
        <v>1</v>
      </c>
      <c r="F1133" s="175" t="s">
        <v>1925</v>
      </c>
      <c r="H1133" s="176">
        <v>30.2</v>
      </c>
      <c r="I1133" s="177"/>
      <c r="L1133" s="173"/>
      <c r="M1133" s="178"/>
      <c r="N1133" s="179"/>
      <c r="O1133" s="179"/>
      <c r="P1133" s="179"/>
      <c r="Q1133" s="179"/>
      <c r="R1133" s="179"/>
      <c r="S1133" s="179"/>
      <c r="T1133" s="180"/>
      <c r="AT1133" s="174" t="s">
        <v>165</v>
      </c>
      <c r="AU1133" s="174" t="s">
        <v>85</v>
      </c>
      <c r="AV1133" s="13" t="s">
        <v>85</v>
      </c>
      <c r="AW1133" s="13" t="s">
        <v>30</v>
      </c>
      <c r="AX1133" s="13" t="s">
        <v>76</v>
      </c>
      <c r="AY1133" s="174" t="s">
        <v>153</v>
      </c>
    </row>
    <row r="1134" spans="2:51" s="13" customFormat="1" ht="11.25">
      <c r="B1134" s="173"/>
      <c r="D1134" s="166" t="s">
        <v>165</v>
      </c>
      <c r="E1134" s="174" t="s">
        <v>1</v>
      </c>
      <c r="F1134" s="175" t="s">
        <v>536</v>
      </c>
      <c r="H1134" s="176">
        <v>-3.2</v>
      </c>
      <c r="I1134" s="177"/>
      <c r="L1134" s="173"/>
      <c r="M1134" s="178"/>
      <c r="N1134" s="179"/>
      <c r="O1134" s="179"/>
      <c r="P1134" s="179"/>
      <c r="Q1134" s="179"/>
      <c r="R1134" s="179"/>
      <c r="S1134" s="179"/>
      <c r="T1134" s="180"/>
      <c r="AT1134" s="174" t="s">
        <v>165</v>
      </c>
      <c r="AU1134" s="174" t="s">
        <v>85</v>
      </c>
      <c r="AV1134" s="13" t="s">
        <v>85</v>
      </c>
      <c r="AW1134" s="13" t="s">
        <v>30</v>
      </c>
      <c r="AX1134" s="13" t="s">
        <v>76</v>
      </c>
      <c r="AY1134" s="174" t="s">
        <v>153</v>
      </c>
    </row>
    <row r="1135" spans="2:51" s="13" customFormat="1" ht="11.25">
      <c r="B1135" s="173"/>
      <c r="D1135" s="166" t="s">
        <v>165</v>
      </c>
      <c r="E1135" s="174" t="s">
        <v>1</v>
      </c>
      <c r="F1135" s="175" t="s">
        <v>537</v>
      </c>
      <c r="H1135" s="176">
        <v>-1.208</v>
      </c>
      <c r="I1135" s="177"/>
      <c r="L1135" s="173"/>
      <c r="M1135" s="178"/>
      <c r="N1135" s="179"/>
      <c r="O1135" s="179"/>
      <c r="P1135" s="179"/>
      <c r="Q1135" s="179"/>
      <c r="R1135" s="179"/>
      <c r="S1135" s="179"/>
      <c r="T1135" s="180"/>
      <c r="AT1135" s="174" t="s">
        <v>165</v>
      </c>
      <c r="AU1135" s="174" t="s">
        <v>85</v>
      </c>
      <c r="AV1135" s="13" t="s">
        <v>85</v>
      </c>
      <c r="AW1135" s="13" t="s">
        <v>30</v>
      </c>
      <c r="AX1135" s="13" t="s">
        <v>76</v>
      </c>
      <c r="AY1135" s="174" t="s">
        <v>153</v>
      </c>
    </row>
    <row r="1136" spans="2:51" s="13" customFormat="1" ht="11.25">
      <c r="B1136" s="173"/>
      <c r="D1136" s="166" t="s">
        <v>165</v>
      </c>
      <c r="E1136" s="174" t="s">
        <v>1</v>
      </c>
      <c r="F1136" s="175" t="s">
        <v>538</v>
      </c>
      <c r="H1136" s="176">
        <v>0.81299999999999994</v>
      </c>
      <c r="I1136" s="177"/>
      <c r="L1136" s="173"/>
      <c r="M1136" s="178"/>
      <c r="N1136" s="179"/>
      <c r="O1136" s="179"/>
      <c r="P1136" s="179"/>
      <c r="Q1136" s="179"/>
      <c r="R1136" s="179"/>
      <c r="S1136" s="179"/>
      <c r="T1136" s="180"/>
      <c r="AT1136" s="174" t="s">
        <v>165</v>
      </c>
      <c r="AU1136" s="174" t="s">
        <v>85</v>
      </c>
      <c r="AV1136" s="13" t="s">
        <v>85</v>
      </c>
      <c r="AW1136" s="13" t="s">
        <v>30</v>
      </c>
      <c r="AX1136" s="13" t="s">
        <v>76</v>
      </c>
      <c r="AY1136" s="174" t="s">
        <v>153</v>
      </c>
    </row>
    <row r="1137" spans="2:65" s="13" customFormat="1" ht="11.25">
      <c r="B1137" s="173"/>
      <c r="D1137" s="166" t="s">
        <v>165</v>
      </c>
      <c r="E1137" s="174" t="s">
        <v>1</v>
      </c>
      <c r="F1137" s="175" t="s">
        <v>539</v>
      </c>
      <c r="H1137" s="176">
        <v>-2.91</v>
      </c>
      <c r="I1137" s="177"/>
      <c r="L1137" s="173"/>
      <c r="M1137" s="178"/>
      <c r="N1137" s="179"/>
      <c r="O1137" s="179"/>
      <c r="P1137" s="179"/>
      <c r="Q1137" s="179"/>
      <c r="R1137" s="179"/>
      <c r="S1137" s="179"/>
      <c r="T1137" s="180"/>
      <c r="AT1137" s="174" t="s">
        <v>165</v>
      </c>
      <c r="AU1137" s="174" t="s">
        <v>85</v>
      </c>
      <c r="AV1137" s="13" t="s">
        <v>85</v>
      </c>
      <c r="AW1137" s="13" t="s">
        <v>30</v>
      </c>
      <c r="AX1137" s="13" t="s">
        <v>76</v>
      </c>
      <c r="AY1137" s="174" t="s">
        <v>153</v>
      </c>
    </row>
    <row r="1138" spans="2:65" s="13" customFormat="1" ht="11.25">
      <c r="B1138" s="173"/>
      <c r="D1138" s="166" t="s">
        <v>165</v>
      </c>
      <c r="E1138" s="174" t="s">
        <v>1</v>
      </c>
      <c r="F1138" s="175" t="s">
        <v>540</v>
      </c>
      <c r="H1138" s="176">
        <v>1.6140000000000001</v>
      </c>
      <c r="I1138" s="177"/>
      <c r="L1138" s="173"/>
      <c r="M1138" s="178"/>
      <c r="N1138" s="179"/>
      <c r="O1138" s="179"/>
      <c r="P1138" s="179"/>
      <c r="Q1138" s="179"/>
      <c r="R1138" s="179"/>
      <c r="S1138" s="179"/>
      <c r="T1138" s="180"/>
      <c r="AT1138" s="174" t="s">
        <v>165</v>
      </c>
      <c r="AU1138" s="174" t="s">
        <v>85</v>
      </c>
      <c r="AV1138" s="13" t="s">
        <v>85</v>
      </c>
      <c r="AW1138" s="13" t="s">
        <v>30</v>
      </c>
      <c r="AX1138" s="13" t="s">
        <v>76</v>
      </c>
      <c r="AY1138" s="174" t="s">
        <v>153</v>
      </c>
    </row>
    <row r="1139" spans="2:65" s="12" customFormat="1" ht="11.25">
      <c r="B1139" s="165"/>
      <c r="D1139" s="166" t="s">
        <v>165</v>
      </c>
      <c r="E1139" s="167" t="s">
        <v>1</v>
      </c>
      <c r="F1139" s="168" t="s">
        <v>541</v>
      </c>
      <c r="H1139" s="167" t="s">
        <v>1</v>
      </c>
      <c r="I1139" s="169"/>
      <c r="L1139" s="165"/>
      <c r="M1139" s="170"/>
      <c r="N1139" s="171"/>
      <c r="O1139" s="171"/>
      <c r="P1139" s="171"/>
      <c r="Q1139" s="171"/>
      <c r="R1139" s="171"/>
      <c r="S1139" s="171"/>
      <c r="T1139" s="172"/>
      <c r="AT1139" s="167" t="s">
        <v>165</v>
      </c>
      <c r="AU1139" s="167" t="s">
        <v>85</v>
      </c>
      <c r="AV1139" s="12" t="s">
        <v>81</v>
      </c>
      <c r="AW1139" s="12" t="s">
        <v>30</v>
      </c>
      <c r="AX1139" s="12" t="s">
        <v>76</v>
      </c>
      <c r="AY1139" s="167" t="s">
        <v>153</v>
      </c>
    </row>
    <row r="1140" spans="2:65" s="13" customFormat="1" ht="11.25">
      <c r="B1140" s="173"/>
      <c r="D1140" s="166" t="s">
        <v>165</v>
      </c>
      <c r="E1140" s="174" t="s">
        <v>1</v>
      </c>
      <c r="F1140" s="175" t="s">
        <v>1926</v>
      </c>
      <c r="H1140" s="176">
        <v>20</v>
      </c>
      <c r="I1140" s="177"/>
      <c r="L1140" s="173"/>
      <c r="M1140" s="178"/>
      <c r="N1140" s="179"/>
      <c r="O1140" s="179"/>
      <c r="P1140" s="179"/>
      <c r="Q1140" s="179"/>
      <c r="R1140" s="179"/>
      <c r="S1140" s="179"/>
      <c r="T1140" s="180"/>
      <c r="AT1140" s="174" t="s">
        <v>165</v>
      </c>
      <c r="AU1140" s="174" t="s">
        <v>85</v>
      </c>
      <c r="AV1140" s="13" t="s">
        <v>85</v>
      </c>
      <c r="AW1140" s="13" t="s">
        <v>30</v>
      </c>
      <c r="AX1140" s="13" t="s">
        <v>76</v>
      </c>
      <c r="AY1140" s="174" t="s">
        <v>153</v>
      </c>
    </row>
    <row r="1141" spans="2:65" s="13" customFormat="1" ht="11.25">
      <c r="B1141" s="173"/>
      <c r="D1141" s="166" t="s">
        <v>165</v>
      </c>
      <c r="E1141" s="174" t="s">
        <v>1</v>
      </c>
      <c r="F1141" s="175" t="s">
        <v>543</v>
      </c>
      <c r="H1141" s="176">
        <v>-1.8</v>
      </c>
      <c r="I1141" s="177"/>
      <c r="L1141" s="173"/>
      <c r="M1141" s="178"/>
      <c r="N1141" s="179"/>
      <c r="O1141" s="179"/>
      <c r="P1141" s="179"/>
      <c r="Q1141" s="179"/>
      <c r="R1141" s="179"/>
      <c r="S1141" s="179"/>
      <c r="T1141" s="180"/>
      <c r="AT1141" s="174" t="s">
        <v>165</v>
      </c>
      <c r="AU1141" s="174" t="s">
        <v>85</v>
      </c>
      <c r="AV1141" s="13" t="s">
        <v>85</v>
      </c>
      <c r="AW1141" s="13" t="s">
        <v>30</v>
      </c>
      <c r="AX1141" s="13" t="s">
        <v>76</v>
      </c>
      <c r="AY1141" s="174" t="s">
        <v>153</v>
      </c>
    </row>
    <row r="1142" spans="2:65" s="12" customFormat="1" ht="11.25">
      <c r="B1142" s="165"/>
      <c r="D1142" s="166" t="s">
        <v>165</v>
      </c>
      <c r="E1142" s="167" t="s">
        <v>1</v>
      </c>
      <c r="F1142" s="168" t="s">
        <v>544</v>
      </c>
      <c r="H1142" s="167" t="s">
        <v>1</v>
      </c>
      <c r="I1142" s="169"/>
      <c r="L1142" s="165"/>
      <c r="M1142" s="170"/>
      <c r="N1142" s="171"/>
      <c r="O1142" s="171"/>
      <c r="P1142" s="171"/>
      <c r="Q1142" s="171"/>
      <c r="R1142" s="171"/>
      <c r="S1142" s="171"/>
      <c r="T1142" s="172"/>
      <c r="AT1142" s="167" t="s">
        <v>165</v>
      </c>
      <c r="AU1142" s="167" t="s">
        <v>85</v>
      </c>
      <c r="AV1142" s="12" t="s">
        <v>81</v>
      </c>
      <c r="AW1142" s="12" t="s">
        <v>30</v>
      </c>
      <c r="AX1142" s="12" t="s">
        <v>76</v>
      </c>
      <c r="AY1142" s="167" t="s">
        <v>153</v>
      </c>
    </row>
    <row r="1143" spans="2:65" s="13" customFormat="1" ht="11.25">
      <c r="B1143" s="173"/>
      <c r="D1143" s="166" t="s">
        <v>165</v>
      </c>
      <c r="E1143" s="174" t="s">
        <v>1</v>
      </c>
      <c r="F1143" s="175" t="s">
        <v>1927</v>
      </c>
      <c r="H1143" s="176">
        <v>29.2</v>
      </c>
      <c r="I1143" s="177"/>
      <c r="L1143" s="173"/>
      <c r="M1143" s="178"/>
      <c r="N1143" s="179"/>
      <c r="O1143" s="179"/>
      <c r="P1143" s="179"/>
      <c r="Q1143" s="179"/>
      <c r="R1143" s="179"/>
      <c r="S1143" s="179"/>
      <c r="T1143" s="180"/>
      <c r="AT1143" s="174" t="s">
        <v>165</v>
      </c>
      <c r="AU1143" s="174" t="s">
        <v>85</v>
      </c>
      <c r="AV1143" s="13" t="s">
        <v>85</v>
      </c>
      <c r="AW1143" s="13" t="s">
        <v>30</v>
      </c>
      <c r="AX1143" s="13" t="s">
        <v>76</v>
      </c>
      <c r="AY1143" s="174" t="s">
        <v>153</v>
      </c>
    </row>
    <row r="1144" spans="2:65" s="13" customFormat="1" ht="11.25">
      <c r="B1144" s="173"/>
      <c r="D1144" s="166" t="s">
        <v>165</v>
      </c>
      <c r="E1144" s="174" t="s">
        <v>1</v>
      </c>
      <c r="F1144" s="175" t="s">
        <v>543</v>
      </c>
      <c r="H1144" s="176">
        <v>-1.8</v>
      </c>
      <c r="I1144" s="177"/>
      <c r="L1144" s="173"/>
      <c r="M1144" s="178"/>
      <c r="N1144" s="179"/>
      <c r="O1144" s="179"/>
      <c r="P1144" s="179"/>
      <c r="Q1144" s="179"/>
      <c r="R1144" s="179"/>
      <c r="S1144" s="179"/>
      <c r="T1144" s="180"/>
      <c r="AT1144" s="174" t="s">
        <v>165</v>
      </c>
      <c r="AU1144" s="174" t="s">
        <v>85</v>
      </c>
      <c r="AV1144" s="13" t="s">
        <v>85</v>
      </c>
      <c r="AW1144" s="13" t="s">
        <v>30</v>
      </c>
      <c r="AX1144" s="13" t="s">
        <v>76</v>
      </c>
      <c r="AY1144" s="174" t="s">
        <v>153</v>
      </c>
    </row>
    <row r="1145" spans="2:65" s="12" customFormat="1" ht="11.25">
      <c r="B1145" s="165"/>
      <c r="D1145" s="166" t="s">
        <v>165</v>
      </c>
      <c r="E1145" s="167" t="s">
        <v>1</v>
      </c>
      <c r="F1145" s="168" t="s">
        <v>548</v>
      </c>
      <c r="H1145" s="167" t="s">
        <v>1</v>
      </c>
      <c r="I1145" s="169"/>
      <c r="L1145" s="165"/>
      <c r="M1145" s="170"/>
      <c r="N1145" s="171"/>
      <c r="O1145" s="171"/>
      <c r="P1145" s="171"/>
      <c r="Q1145" s="171"/>
      <c r="R1145" s="171"/>
      <c r="S1145" s="171"/>
      <c r="T1145" s="172"/>
      <c r="AT1145" s="167" t="s">
        <v>165</v>
      </c>
      <c r="AU1145" s="167" t="s">
        <v>85</v>
      </c>
      <c r="AV1145" s="12" t="s">
        <v>81</v>
      </c>
      <c r="AW1145" s="12" t="s">
        <v>30</v>
      </c>
      <c r="AX1145" s="12" t="s">
        <v>76</v>
      </c>
      <c r="AY1145" s="167" t="s">
        <v>153</v>
      </c>
    </row>
    <row r="1146" spans="2:65" s="13" customFormat="1" ht="11.25">
      <c r="B1146" s="173"/>
      <c r="D1146" s="166" t="s">
        <v>165</v>
      </c>
      <c r="E1146" s="174" t="s">
        <v>1</v>
      </c>
      <c r="F1146" s="175" t="s">
        <v>1928</v>
      </c>
      <c r="H1146" s="176">
        <v>19.93</v>
      </c>
      <c r="I1146" s="177"/>
      <c r="L1146" s="173"/>
      <c r="M1146" s="178"/>
      <c r="N1146" s="179"/>
      <c r="O1146" s="179"/>
      <c r="P1146" s="179"/>
      <c r="Q1146" s="179"/>
      <c r="R1146" s="179"/>
      <c r="S1146" s="179"/>
      <c r="T1146" s="180"/>
      <c r="AT1146" s="174" t="s">
        <v>165</v>
      </c>
      <c r="AU1146" s="174" t="s">
        <v>85</v>
      </c>
      <c r="AV1146" s="13" t="s">
        <v>85</v>
      </c>
      <c r="AW1146" s="13" t="s">
        <v>30</v>
      </c>
      <c r="AX1146" s="13" t="s">
        <v>76</v>
      </c>
      <c r="AY1146" s="174" t="s">
        <v>153</v>
      </c>
    </row>
    <row r="1147" spans="2:65" s="13" customFormat="1" ht="11.25">
      <c r="B1147" s="173"/>
      <c r="D1147" s="166" t="s">
        <v>165</v>
      </c>
      <c r="E1147" s="174" t="s">
        <v>1</v>
      </c>
      <c r="F1147" s="175" t="s">
        <v>536</v>
      </c>
      <c r="H1147" s="176">
        <v>-3.2</v>
      </c>
      <c r="I1147" s="177"/>
      <c r="L1147" s="173"/>
      <c r="M1147" s="178"/>
      <c r="N1147" s="179"/>
      <c r="O1147" s="179"/>
      <c r="P1147" s="179"/>
      <c r="Q1147" s="179"/>
      <c r="R1147" s="179"/>
      <c r="S1147" s="179"/>
      <c r="T1147" s="180"/>
      <c r="AT1147" s="174" t="s">
        <v>165</v>
      </c>
      <c r="AU1147" s="174" t="s">
        <v>85</v>
      </c>
      <c r="AV1147" s="13" t="s">
        <v>85</v>
      </c>
      <c r="AW1147" s="13" t="s">
        <v>30</v>
      </c>
      <c r="AX1147" s="13" t="s">
        <v>76</v>
      </c>
      <c r="AY1147" s="174" t="s">
        <v>153</v>
      </c>
    </row>
    <row r="1148" spans="2:65" s="14" customFormat="1" ht="11.25">
      <c r="B1148" s="190"/>
      <c r="D1148" s="166" t="s">
        <v>165</v>
      </c>
      <c r="E1148" s="191" t="s">
        <v>1</v>
      </c>
      <c r="F1148" s="192" t="s">
        <v>264</v>
      </c>
      <c r="H1148" s="193">
        <v>146.059</v>
      </c>
      <c r="I1148" s="194"/>
      <c r="L1148" s="190"/>
      <c r="M1148" s="195"/>
      <c r="N1148" s="196"/>
      <c r="O1148" s="196"/>
      <c r="P1148" s="196"/>
      <c r="Q1148" s="196"/>
      <c r="R1148" s="196"/>
      <c r="S1148" s="196"/>
      <c r="T1148" s="197"/>
      <c r="AT1148" s="191" t="s">
        <v>165</v>
      </c>
      <c r="AU1148" s="191" t="s">
        <v>85</v>
      </c>
      <c r="AV1148" s="14" t="s">
        <v>91</v>
      </c>
      <c r="AW1148" s="14" t="s">
        <v>30</v>
      </c>
      <c r="AX1148" s="14" t="s">
        <v>81</v>
      </c>
      <c r="AY1148" s="191" t="s">
        <v>153</v>
      </c>
    </row>
    <row r="1149" spans="2:65" s="1" customFormat="1" ht="24" customHeight="1">
      <c r="B1149" s="151"/>
      <c r="C1149" s="152" t="s">
        <v>1929</v>
      </c>
      <c r="D1149" s="152" t="s">
        <v>155</v>
      </c>
      <c r="E1149" s="153" t="s">
        <v>1930</v>
      </c>
      <c r="F1149" s="154" t="s">
        <v>1931</v>
      </c>
      <c r="G1149" s="155" t="s">
        <v>251</v>
      </c>
      <c r="H1149" s="156">
        <v>2</v>
      </c>
      <c r="I1149" s="157"/>
      <c r="J1149" s="156">
        <f>ROUND(I1149*H1149,3)</f>
        <v>0</v>
      </c>
      <c r="K1149" s="154" t="s">
        <v>1</v>
      </c>
      <c r="L1149" s="32"/>
      <c r="M1149" s="158" t="s">
        <v>1</v>
      </c>
      <c r="N1149" s="159" t="s">
        <v>42</v>
      </c>
      <c r="O1149" s="55"/>
      <c r="P1149" s="160">
        <f>O1149*H1149</f>
        <v>0</v>
      </c>
      <c r="Q1149" s="160">
        <v>2.7999999999999998E-4</v>
      </c>
      <c r="R1149" s="160">
        <f>Q1149*H1149</f>
        <v>5.5999999999999995E-4</v>
      </c>
      <c r="S1149" s="160">
        <v>0</v>
      </c>
      <c r="T1149" s="161">
        <f>S1149*H1149</f>
        <v>0</v>
      </c>
      <c r="AR1149" s="162" t="s">
        <v>229</v>
      </c>
      <c r="AT1149" s="162" t="s">
        <v>155</v>
      </c>
      <c r="AU1149" s="162" t="s">
        <v>85</v>
      </c>
      <c r="AY1149" s="17" t="s">
        <v>153</v>
      </c>
      <c r="BE1149" s="163">
        <f>IF(N1149="základná",J1149,0)</f>
        <v>0</v>
      </c>
      <c r="BF1149" s="163">
        <f>IF(N1149="znížená",J1149,0)</f>
        <v>0</v>
      </c>
      <c r="BG1149" s="163">
        <f>IF(N1149="zákl. prenesená",J1149,0)</f>
        <v>0</v>
      </c>
      <c r="BH1149" s="163">
        <f>IF(N1149="zníž. prenesená",J1149,0)</f>
        <v>0</v>
      </c>
      <c r="BI1149" s="163">
        <f>IF(N1149="nulová",J1149,0)</f>
        <v>0</v>
      </c>
      <c r="BJ1149" s="17" t="s">
        <v>85</v>
      </c>
      <c r="BK1149" s="164">
        <f>ROUND(I1149*H1149,3)</f>
        <v>0</v>
      </c>
      <c r="BL1149" s="17" t="s">
        <v>229</v>
      </c>
      <c r="BM1149" s="162" t="s">
        <v>1932</v>
      </c>
    </row>
    <row r="1150" spans="2:65" s="11" customFormat="1" ht="22.9" customHeight="1">
      <c r="B1150" s="138"/>
      <c r="D1150" s="139" t="s">
        <v>75</v>
      </c>
      <c r="E1150" s="149" t="s">
        <v>1933</v>
      </c>
      <c r="F1150" s="149" t="s">
        <v>1934</v>
      </c>
      <c r="I1150" s="141"/>
      <c r="J1150" s="150">
        <f>BK1150</f>
        <v>0</v>
      </c>
      <c r="L1150" s="138"/>
      <c r="M1150" s="143"/>
      <c r="N1150" s="144"/>
      <c r="O1150" s="144"/>
      <c r="P1150" s="145">
        <f>SUM(P1151:P1220)</f>
        <v>0</v>
      </c>
      <c r="Q1150" s="144"/>
      <c r="R1150" s="145">
        <f>SUM(R1151:R1220)</f>
        <v>0</v>
      </c>
      <c r="S1150" s="144"/>
      <c r="T1150" s="146">
        <f>SUM(T1151:T1220)</f>
        <v>0</v>
      </c>
      <c r="AR1150" s="139" t="s">
        <v>85</v>
      </c>
      <c r="AT1150" s="147" t="s">
        <v>75</v>
      </c>
      <c r="AU1150" s="147" t="s">
        <v>81</v>
      </c>
      <c r="AY1150" s="139" t="s">
        <v>153</v>
      </c>
      <c r="BK1150" s="148">
        <f>SUM(BK1151:BK1220)</f>
        <v>0</v>
      </c>
    </row>
    <row r="1151" spans="2:65" s="1" customFormat="1" ht="36" customHeight="1">
      <c r="B1151" s="151"/>
      <c r="C1151" s="152" t="s">
        <v>1935</v>
      </c>
      <c r="D1151" s="152" t="s">
        <v>155</v>
      </c>
      <c r="E1151" s="153" t="s">
        <v>1936</v>
      </c>
      <c r="F1151" s="154" t="s">
        <v>1937</v>
      </c>
      <c r="G1151" s="155" t="s">
        <v>158</v>
      </c>
      <c r="H1151" s="156">
        <v>461.94799999999998</v>
      </c>
      <c r="I1151" s="157"/>
      <c r="J1151" s="156">
        <f>ROUND(I1151*H1151,3)</f>
        <v>0</v>
      </c>
      <c r="K1151" s="154" t="s">
        <v>1</v>
      </c>
      <c r="L1151" s="32"/>
      <c r="M1151" s="158" t="s">
        <v>1</v>
      </c>
      <c r="N1151" s="159" t="s">
        <v>42</v>
      </c>
      <c r="O1151" s="55"/>
      <c r="P1151" s="160">
        <f>O1151*H1151</f>
        <v>0</v>
      </c>
      <c r="Q1151" s="160">
        <v>0</v>
      </c>
      <c r="R1151" s="160">
        <f>Q1151*H1151</f>
        <v>0</v>
      </c>
      <c r="S1151" s="160">
        <v>0</v>
      </c>
      <c r="T1151" s="161">
        <f>S1151*H1151</f>
        <v>0</v>
      </c>
      <c r="AR1151" s="162" t="s">
        <v>91</v>
      </c>
      <c r="AT1151" s="162" t="s">
        <v>155</v>
      </c>
      <c r="AU1151" s="162" t="s">
        <v>85</v>
      </c>
      <c r="AY1151" s="17" t="s">
        <v>153</v>
      </c>
      <c r="BE1151" s="163">
        <f>IF(N1151="základná",J1151,0)</f>
        <v>0</v>
      </c>
      <c r="BF1151" s="163">
        <f>IF(N1151="znížená",J1151,0)</f>
        <v>0</v>
      </c>
      <c r="BG1151" s="163">
        <f>IF(N1151="zákl. prenesená",J1151,0)</f>
        <v>0</v>
      </c>
      <c r="BH1151" s="163">
        <f>IF(N1151="zníž. prenesená",J1151,0)</f>
        <v>0</v>
      </c>
      <c r="BI1151" s="163">
        <f>IF(N1151="nulová",J1151,0)</f>
        <v>0</v>
      </c>
      <c r="BJ1151" s="17" t="s">
        <v>85</v>
      </c>
      <c r="BK1151" s="164">
        <f>ROUND(I1151*H1151,3)</f>
        <v>0</v>
      </c>
      <c r="BL1151" s="17" t="s">
        <v>91</v>
      </c>
      <c r="BM1151" s="162" t="s">
        <v>1938</v>
      </c>
    </row>
    <row r="1152" spans="2:65" s="12" customFormat="1" ht="11.25">
      <c r="B1152" s="165"/>
      <c r="D1152" s="166" t="s">
        <v>165</v>
      </c>
      <c r="E1152" s="167" t="s">
        <v>1</v>
      </c>
      <c r="F1152" s="168" t="s">
        <v>519</v>
      </c>
      <c r="H1152" s="167" t="s">
        <v>1</v>
      </c>
      <c r="I1152" s="169"/>
      <c r="L1152" s="165"/>
      <c r="M1152" s="170"/>
      <c r="N1152" s="171"/>
      <c r="O1152" s="171"/>
      <c r="P1152" s="171"/>
      <c r="Q1152" s="171"/>
      <c r="R1152" s="171"/>
      <c r="S1152" s="171"/>
      <c r="T1152" s="172"/>
      <c r="AT1152" s="167" t="s">
        <v>165</v>
      </c>
      <c r="AU1152" s="167" t="s">
        <v>85</v>
      </c>
      <c r="AV1152" s="12" t="s">
        <v>81</v>
      </c>
      <c r="AW1152" s="12" t="s">
        <v>30</v>
      </c>
      <c r="AX1152" s="12" t="s">
        <v>76</v>
      </c>
      <c r="AY1152" s="167" t="s">
        <v>153</v>
      </c>
    </row>
    <row r="1153" spans="2:51" s="13" customFormat="1" ht="11.25">
      <c r="B1153" s="173"/>
      <c r="D1153" s="166" t="s">
        <v>165</v>
      </c>
      <c r="E1153" s="174" t="s">
        <v>1</v>
      </c>
      <c r="F1153" s="175" t="s">
        <v>520</v>
      </c>
      <c r="H1153" s="176">
        <v>101.1</v>
      </c>
      <c r="I1153" s="177"/>
      <c r="L1153" s="173"/>
      <c r="M1153" s="178"/>
      <c r="N1153" s="179"/>
      <c r="O1153" s="179"/>
      <c r="P1153" s="179"/>
      <c r="Q1153" s="179"/>
      <c r="R1153" s="179"/>
      <c r="S1153" s="179"/>
      <c r="T1153" s="180"/>
      <c r="AT1153" s="174" t="s">
        <v>165</v>
      </c>
      <c r="AU1153" s="174" t="s">
        <v>85</v>
      </c>
      <c r="AV1153" s="13" t="s">
        <v>85</v>
      </c>
      <c r="AW1153" s="13" t="s">
        <v>30</v>
      </c>
      <c r="AX1153" s="13" t="s">
        <v>76</v>
      </c>
      <c r="AY1153" s="174" t="s">
        <v>153</v>
      </c>
    </row>
    <row r="1154" spans="2:51" s="13" customFormat="1" ht="11.25">
      <c r="B1154" s="173"/>
      <c r="D1154" s="166" t="s">
        <v>165</v>
      </c>
      <c r="E1154" s="174" t="s">
        <v>1</v>
      </c>
      <c r="F1154" s="175" t="s">
        <v>521</v>
      </c>
      <c r="H1154" s="176">
        <v>-1.4</v>
      </c>
      <c r="I1154" s="177"/>
      <c r="L1154" s="173"/>
      <c r="M1154" s="178"/>
      <c r="N1154" s="179"/>
      <c r="O1154" s="179"/>
      <c r="P1154" s="179"/>
      <c r="Q1154" s="179"/>
      <c r="R1154" s="179"/>
      <c r="S1154" s="179"/>
      <c r="T1154" s="180"/>
      <c r="AT1154" s="174" t="s">
        <v>165</v>
      </c>
      <c r="AU1154" s="174" t="s">
        <v>85</v>
      </c>
      <c r="AV1154" s="13" t="s">
        <v>85</v>
      </c>
      <c r="AW1154" s="13" t="s">
        <v>30</v>
      </c>
      <c r="AX1154" s="13" t="s">
        <v>76</v>
      </c>
      <c r="AY1154" s="174" t="s">
        <v>153</v>
      </c>
    </row>
    <row r="1155" spans="2:51" s="13" customFormat="1" ht="11.25">
      <c r="B1155" s="173"/>
      <c r="D1155" s="166" t="s">
        <v>165</v>
      </c>
      <c r="E1155" s="174" t="s">
        <v>1</v>
      </c>
      <c r="F1155" s="175" t="s">
        <v>522</v>
      </c>
      <c r="H1155" s="176">
        <v>-8</v>
      </c>
      <c r="I1155" s="177"/>
      <c r="L1155" s="173"/>
      <c r="M1155" s="178"/>
      <c r="N1155" s="179"/>
      <c r="O1155" s="179"/>
      <c r="P1155" s="179"/>
      <c r="Q1155" s="179"/>
      <c r="R1155" s="179"/>
      <c r="S1155" s="179"/>
      <c r="T1155" s="180"/>
      <c r="AT1155" s="174" t="s">
        <v>165</v>
      </c>
      <c r="AU1155" s="174" t="s">
        <v>85</v>
      </c>
      <c r="AV1155" s="13" t="s">
        <v>85</v>
      </c>
      <c r="AW1155" s="13" t="s">
        <v>30</v>
      </c>
      <c r="AX1155" s="13" t="s">
        <v>76</v>
      </c>
      <c r="AY1155" s="174" t="s">
        <v>153</v>
      </c>
    </row>
    <row r="1156" spans="2:51" s="13" customFormat="1" ht="11.25">
      <c r="B1156" s="173"/>
      <c r="D1156" s="166" t="s">
        <v>165</v>
      </c>
      <c r="E1156" s="174" t="s">
        <v>1</v>
      </c>
      <c r="F1156" s="175" t="s">
        <v>523</v>
      </c>
      <c r="H1156" s="176">
        <v>-5.4</v>
      </c>
      <c r="I1156" s="177"/>
      <c r="L1156" s="173"/>
      <c r="M1156" s="178"/>
      <c r="N1156" s="179"/>
      <c r="O1156" s="179"/>
      <c r="P1156" s="179"/>
      <c r="Q1156" s="179"/>
      <c r="R1156" s="179"/>
      <c r="S1156" s="179"/>
      <c r="T1156" s="180"/>
      <c r="AT1156" s="174" t="s">
        <v>165</v>
      </c>
      <c r="AU1156" s="174" t="s">
        <v>85</v>
      </c>
      <c r="AV1156" s="13" t="s">
        <v>85</v>
      </c>
      <c r="AW1156" s="13" t="s">
        <v>30</v>
      </c>
      <c r="AX1156" s="13" t="s">
        <v>76</v>
      </c>
      <c r="AY1156" s="174" t="s">
        <v>153</v>
      </c>
    </row>
    <row r="1157" spans="2:51" s="13" customFormat="1" ht="11.25">
      <c r="B1157" s="173"/>
      <c r="D1157" s="166" t="s">
        <v>165</v>
      </c>
      <c r="E1157" s="174" t="s">
        <v>1</v>
      </c>
      <c r="F1157" s="175" t="s">
        <v>524</v>
      </c>
      <c r="H1157" s="176">
        <v>-2.31</v>
      </c>
      <c r="I1157" s="177"/>
      <c r="L1157" s="173"/>
      <c r="M1157" s="178"/>
      <c r="N1157" s="179"/>
      <c r="O1157" s="179"/>
      <c r="P1157" s="179"/>
      <c r="Q1157" s="179"/>
      <c r="R1157" s="179"/>
      <c r="S1157" s="179"/>
      <c r="T1157" s="180"/>
      <c r="AT1157" s="174" t="s">
        <v>165</v>
      </c>
      <c r="AU1157" s="174" t="s">
        <v>85</v>
      </c>
      <c r="AV1157" s="13" t="s">
        <v>85</v>
      </c>
      <c r="AW1157" s="13" t="s">
        <v>30</v>
      </c>
      <c r="AX1157" s="13" t="s">
        <v>76</v>
      </c>
      <c r="AY1157" s="174" t="s">
        <v>153</v>
      </c>
    </row>
    <row r="1158" spans="2:51" s="13" customFormat="1" ht="11.25">
      <c r="B1158" s="173"/>
      <c r="D1158" s="166" t="s">
        <v>165</v>
      </c>
      <c r="E1158" s="174" t="s">
        <v>1</v>
      </c>
      <c r="F1158" s="175" t="s">
        <v>525</v>
      </c>
      <c r="H1158" s="176">
        <v>-3.4649999999999999</v>
      </c>
      <c r="I1158" s="177"/>
      <c r="L1158" s="173"/>
      <c r="M1158" s="178"/>
      <c r="N1158" s="179"/>
      <c r="O1158" s="179"/>
      <c r="P1158" s="179"/>
      <c r="Q1158" s="179"/>
      <c r="R1158" s="179"/>
      <c r="S1158" s="179"/>
      <c r="T1158" s="180"/>
      <c r="AT1158" s="174" t="s">
        <v>165</v>
      </c>
      <c r="AU1158" s="174" t="s">
        <v>85</v>
      </c>
      <c r="AV1158" s="13" t="s">
        <v>85</v>
      </c>
      <c r="AW1158" s="13" t="s">
        <v>30</v>
      </c>
      <c r="AX1158" s="13" t="s">
        <v>76</v>
      </c>
      <c r="AY1158" s="174" t="s">
        <v>153</v>
      </c>
    </row>
    <row r="1159" spans="2:51" s="13" customFormat="1" ht="11.25">
      <c r="B1159" s="173"/>
      <c r="D1159" s="166" t="s">
        <v>165</v>
      </c>
      <c r="E1159" s="174" t="s">
        <v>1</v>
      </c>
      <c r="F1159" s="175" t="s">
        <v>526</v>
      </c>
      <c r="H1159" s="176">
        <v>-3.68</v>
      </c>
      <c r="I1159" s="177"/>
      <c r="L1159" s="173"/>
      <c r="M1159" s="178"/>
      <c r="N1159" s="179"/>
      <c r="O1159" s="179"/>
      <c r="P1159" s="179"/>
      <c r="Q1159" s="179"/>
      <c r="R1159" s="179"/>
      <c r="S1159" s="179"/>
      <c r="T1159" s="180"/>
      <c r="AT1159" s="174" t="s">
        <v>165</v>
      </c>
      <c r="AU1159" s="174" t="s">
        <v>85</v>
      </c>
      <c r="AV1159" s="13" t="s">
        <v>85</v>
      </c>
      <c r="AW1159" s="13" t="s">
        <v>30</v>
      </c>
      <c r="AX1159" s="13" t="s">
        <v>76</v>
      </c>
      <c r="AY1159" s="174" t="s">
        <v>153</v>
      </c>
    </row>
    <row r="1160" spans="2:51" s="13" customFormat="1" ht="11.25">
      <c r="B1160" s="173"/>
      <c r="D1160" s="166" t="s">
        <v>165</v>
      </c>
      <c r="E1160" s="174" t="s">
        <v>1</v>
      </c>
      <c r="F1160" s="175" t="s">
        <v>527</v>
      </c>
      <c r="H1160" s="176">
        <v>-4.2960000000000003</v>
      </c>
      <c r="I1160" s="177"/>
      <c r="L1160" s="173"/>
      <c r="M1160" s="178"/>
      <c r="N1160" s="179"/>
      <c r="O1160" s="179"/>
      <c r="P1160" s="179"/>
      <c r="Q1160" s="179"/>
      <c r="R1160" s="179"/>
      <c r="S1160" s="179"/>
      <c r="T1160" s="180"/>
      <c r="AT1160" s="174" t="s">
        <v>165</v>
      </c>
      <c r="AU1160" s="174" t="s">
        <v>85</v>
      </c>
      <c r="AV1160" s="13" t="s">
        <v>85</v>
      </c>
      <c r="AW1160" s="13" t="s">
        <v>30</v>
      </c>
      <c r="AX1160" s="13" t="s">
        <v>76</v>
      </c>
      <c r="AY1160" s="174" t="s">
        <v>153</v>
      </c>
    </row>
    <row r="1161" spans="2:51" s="12" customFormat="1" ht="11.25">
      <c r="B1161" s="165"/>
      <c r="D1161" s="166" t="s">
        <v>165</v>
      </c>
      <c r="E1161" s="167" t="s">
        <v>1</v>
      </c>
      <c r="F1161" s="168" t="s">
        <v>528</v>
      </c>
      <c r="H1161" s="167" t="s">
        <v>1</v>
      </c>
      <c r="I1161" s="169"/>
      <c r="L1161" s="165"/>
      <c r="M1161" s="170"/>
      <c r="N1161" s="171"/>
      <c r="O1161" s="171"/>
      <c r="P1161" s="171"/>
      <c r="Q1161" s="171"/>
      <c r="R1161" s="171"/>
      <c r="S1161" s="171"/>
      <c r="T1161" s="172"/>
      <c r="AT1161" s="167" t="s">
        <v>165</v>
      </c>
      <c r="AU1161" s="167" t="s">
        <v>85</v>
      </c>
      <c r="AV1161" s="12" t="s">
        <v>81</v>
      </c>
      <c r="AW1161" s="12" t="s">
        <v>30</v>
      </c>
      <c r="AX1161" s="12" t="s">
        <v>76</v>
      </c>
      <c r="AY1161" s="167" t="s">
        <v>153</v>
      </c>
    </row>
    <row r="1162" spans="2:51" s="13" customFormat="1" ht="11.25">
      <c r="B1162" s="173"/>
      <c r="D1162" s="166" t="s">
        <v>165</v>
      </c>
      <c r="E1162" s="174" t="s">
        <v>1</v>
      </c>
      <c r="F1162" s="175" t="s">
        <v>529</v>
      </c>
      <c r="H1162" s="176">
        <v>22.8</v>
      </c>
      <c r="I1162" s="177"/>
      <c r="L1162" s="173"/>
      <c r="M1162" s="178"/>
      <c r="N1162" s="179"/>
      <c r="O1162" s="179"/>
      <c r="P1162" s="179"/>
      <c r="Q1162" s="179"/>
      <c r="R1162" s="179"/>
      <c r="S1162" s="179"/>
      <c r="T1162" s="180"/>
      <c r="AT1162" s="174" t="s">
        <v>165</v>
      </c>
      <c r="AU1162" s="174" t="s">
        <v>85</v>
      </c>
      <c r="AV1162" s="13" t="s">
        <v>85</v>
      </c>
      <c r="AW1162" s="13" t="s">
        <v>30</v>
      </c>
      <c r="AX1162" s="13" t="s">
        <v>76</v>
      </c>
      <c r="AY1162" s="174" t="s">
        <v>153</v>
      </c>
    </row>
    <row r="1163" spans="2:51" s="13" customFormat="1" ht="11.25">
      <c r="B1163" s="173"/>
      <c r="D1163" s="166" t="s">
        <v>165</v>
      </c>
      <c r="E1163" s="174" t="s">
        <v>1</v>
      </c>
      <c r="F1163" s="175" t="s">
        <v>530</v>
      </c>
      <c r="H1163" s="176">
        <v>-6.93</v>
      </c>
      <c r="I1163" s="177"/>
      <c r="L1163" s="173"/>
      <c r="M1163" s="178"/>
      <c r="N1163" s="179"/>
      <c r="O1163" s="179"/>
      <c r="P1163" s="179"/>
      <c r="Q1163" s="179"/>
      <c r="R1163" s="179"/>
      <c r="S1163" s="179"/>
      <c r="T1163" s="180"/>
      <c r="AT1163" s="174" t="s">
        <v>165</v>
      </c>
      <c r="AU1163" s="174" t="s">
        <v>85</v>
      </c>
      <c r="AV1163" s="13" t="s">
        <v>85</v>
      </c>
      <c r="AW1163" s="13" t="s">
        <v>30</v>
      </c>
      <c r="AX1163" s="13" t="s">
        <v>76</v>
      </c>
      <c r="AY1163" s="174" t="s">
        <v>153</v>
      </c>
    </row>
    <row r="1164" spans="2:51" s="12" customFormat="1" ht="11.25">
      <c r="B1164" s="165"/>
      <c r="D1164" s="166" t="s">
        <v>165</v>
      </c>
      <c r="E1164" s="167" t="s">
        <v>1</v>
      </c>
      <c r="F1164" s="168" t="s">
        <v>531</v>
      </c>
      <c r="H1164" s="167" t="s">
        <v>1</v>
      </c>
      <c r="I1164" s="169"/>
      <c r="L1164" s="165"/>
      <c r="M1164" s="170"/>
      <c r="N1164" s="171"/>
      <c r="O1164" s="171"/>
      <c r="P1164" s="171"/>
      <c r="Q1164" s="171"/>
      <c r="R1164" s="171"/>
      <c r="S1164" s="171"/>
      <c r="T1164" s="172"/>
      <c r="AT1164" s="167" t="s">
        <v>165</v>
      </c>
      <c r="AU1164" s="167" t="s">
        <v>85</v>
      </c>
      <c r="AV1164" s="12" t="s">
        <v>81</v>
      </c>
      <c r="AW1164" s="12" t="s">
        <v>30</v>
      </c>
      <c r="AX1164" s="12" t="s">
        <v>76</v>
      </c>
      <c r="AY1164" s="167" t="s">
        <v>153</v>
      </c>
    </row>
    <row r="1165" spans="2:51" s="13" customFormat="1" ht="11.25">
      <c r="B1165" s="173"/>
      <c r="D1165" s="166" t="s">
        <v>165</v>
      </c>
      <c r="E1165" s="174" t="s">
        <v>1</v>
      </c>
      <c r="F1165" s="175" t="s">
        <v>532</v>
      </c>
      <c r="H1165" s="176">
        <v>18.600000000000001</v>
      </c>
      <c r="I1165" s="177"/>
      <c r="L1165" s="173"/>
      <c r="M1165" s="178"/>
      <c r="N1165" s="179"/>
      <c r="O1165" s="179"/>
      <c r="P1165" s="179"/>
      <c r="Q1165" s="179"/>
      <c r="R1165" s="179"/>
      <c r="S1165" s="179"/>
      <c r="T1165" s="180"/>
      <c r="AT1165" s="174" t="s">
        <v>165</v>
      </c>
      <c r="AU1165" s="174" t="s">
        <v>85</v>
      </c>
      <c r="AV1165" s="13" t="s">
        <v>85</v>
      </c>
      <c r="AW1165" s="13" t="s">
        <v>30</v>
      </c>
      <c r="AX1165" s="13" t="s">
        <v>76</v>
      </c>
      <c r="AY1165" s="174" t="s">
        <v>153</v>
      </c>
    </row>
    <row r="1166" spans="2:51" s="13" customFormat="1" ht="11.25">
      <c r="B1166" s="173"/>
      <c r="D1166" s="166" t="s">
        <v>165</v>
      </c>
      <c r="E1166" s="174" t="s">
        <v>1</v>
      </c>
      <c r="F1166" s="175" t="s">
        <v>533</v>
      </c>
      <c r="H1166" s="176">
        <v>-2.8</v>
      </c>
      <c r="I1166" s="177"/>
      <c r="L1166" s="173"/>
      <c r="M1166" s="178"/>
      <c r="N1166" s="179"/>
      <c r="O1166" s="179"/>
      <c r="P1166" s="179"/>
      <c r="Q1166" s="179"/>
      <c r="R1166" s="179"/>
      <c r="S1166" s="179"/>
      <c r="T1166" s="180"/>
      <c r="AT1166" s="174" t="s">
        <v>165</v>
      </c>
      <c r="AU1166" s="174" t="s">
        <v>85</v>
      </c>
      <c r="AV1166" s="13" t="s">
        <v>85</v>
      </c>
      <c r="AW1166" s="13" t="s">
        <v>30</v>
      </c>
      <c r="AX1166" s="13" t="s">
        <v>76</v>
      </c>
      <c r="AY1166" s="174" t="s">
        <v>153</v>
      </c>
    </row>
    <row r="1167" spans="2:51" s="12" customFormat="1" ht="11.25">
      <c r="B1167" s="165"/>
      <c r="D1167" s="166" t="s">
        <v>165</v>
      </c>
      <c r="E1167" s="167" t="s">
        <v>1</v>
      </c>
      <c r="F1167" s="168" t="s">
        <v>1861</v>
      </c>
      <c r="H1167" s="167" t="s">
        <v>1</v>
      </c>
      <c r="I1167" s="169"/>
      <c r="L1167" s="165"/>
      <c r="M1167" s="170"/>
      <c r="N1167" s="171"/>
      <c r="O1167" s="171"/>
      <c r="P1167" s="171"/>
      <c r="Q1167" s="171"/>
      <c r="R1167" s="171"/>
      <c r="S1167" s="171"/>
      <c r="T1167" s="172"/>
      <c r="AT1167" s="167" t="s">
        <v>165</v>
      </c>
      <c r="AU1167" s="167" t="s">
        <v>85</v>
      </c>
      <c r="AV1167" s="12" t="s">
        <v>81</v>
      </c>
      <c r="AW1167" s="12" t="s">
        <v>30</v>
      </c>
      <c r="AX1167" s="12" t="s">
        <v>76</v>
      </c>
      <c r="AY1167" s="167" t="s">
        <v>153</v>
      </c>
    </row>
    <row r="1168" spans="2:51" s="13" customFormat="1" ht="11.25">
      <c r="B1168" s="173"/>
      <c r="D1168" s="166" t="s">
        <v>165</v>
      </c>
      <c r="E1168" s="174" t="s">
        <v>1</v>
      </c>
      <c r="F1168" s="175" t="s">
        <v>1939</v>
      </c>
      <c r="H1168" s="176">
        <v>71.7</v>
      </c>
      <c r="I1168" s="177"/>
      <c r="L1168" s="173"/>
      <c r="M1168" s="178"/>
      <c r="N1168" s="179"/>
      <c r="O1168" s="179"/>
      <c r="P1168" s="179"/>
      <c r="Q1168" s="179"/>
      <c r="R1168" s="179"/>
      <c r="S1168" s="179"/>
      <c r="T1168" s="180"/>
      <c r="AT1168" s="174" t="s">
        <v>165</v>
      </c>
      <c r="AU1168" s="174" t="s">
        <v>85</v>
      </c>
      <c r="AV1168" s="13" t="s">
        <v>85</v>
      </c>
      <c r="AW1168" s="13" t="s">
        <v>30</v>
      </c>
      <c r="AX1168" s="13" t="s">
        <v>76</v>
      </c>
      <c r="AY1168" s="174" t="s">
        <v>153</v>
      </c>
    </row>
    <row r="1169" spans="2:51" s="13" customFormat="1" ht="11.25">
      <c r="B1169" s="173"/>
      <c r="D1169" s="166" t="s">
        <v>165</v>
      </c>
      <c r="E1169" s="174" t="s">
        <v>1</v>
      </c>
      <c r="F1169" s="175" t="s">
        <v>521</v>
      </c>
      <c r="H1169" s="176">
        <v>-1.4</v>
      </c>
      <c r="I1169" s="177"/>
      <c r="L1169" s="173"/>
      <c r="M1169" s="178"/>
      <c r="N1169" s="179"/>
      <c r="O1169" s="179"/>
      <c r="P1169" s="179"/>
      <c r="Q1169" s="179"/>
      <c r="R1169" s="179"/>
      <c r="S1169" s="179"/>
      <c r="T1169" s="180"/>
      <c r="AT1169" s="174" t="s">
        <v>165</v>
      </c>
      <c r="AU1169" s="174" t="s">
        <v>85</v>
      </c>
      <c r="AV1169" s="13" t="s">
        <v>85</v>
      </c>
      <c r="AW1169" s="13" t="s">
        <v>30</v>
      </c>
      <c r="AX1169" s="13" t="s">
        <v>76</v>
      </c>
      <c r="AY1169" s="174" t="s">
        <v>153</v>
      </c>
    </row>
    <row r="1170" spans="2:51" s="13" customFormat="1" ht="11.25">
      <c r="B1170" s="173"/>
      <c r="D1170" s="166" t="s">
        <v>165</v>
      </c>
      <c r="E1170" s="174" t="s">
        <v>1</v>
      </c>
      <c r="F1170" s="175" t="s">
        <v>562</v>
      </c>
      <c r="H1170" s="176">
        <v>-1.6</v>
      </c>
      <c r="I1170" s="177"/>
      <c r="L1170" s="173"/>
      <c r="M1170" s="178"/>
      <c r="N1170" s="179"/>
      <c r="O1170" s="179"/>
      <c r="P1170" s="179"/>
      <c r="Q1170" s="179"/>
      <c r="R1170" s="179"/>
      <c r="S1170" s="179"/>
      <c r="T1170" s="180"/>
      <c r="AT1170" s="174" t="s">
        <v>165</v>
      </c>
      <c r="AU1170" s="174" t="s">
        <v>85</v>
      </c>
      <c r="AV1170" s="13" t="s">
        <v>85</v>
      </c>
      <c r="AW1170" s="13" t="s">
        <v>30</v>
      </c>
      <c r="AX1170" s="13" t="s">
        <v>76</v>
      </c>
      <c r="AY1170" s="174" t="s">
        <v>153</v>
      </c>
    </row>
    <row r="1171" spans="2:51" s="13" customFormat="1" ht="11.25">
      <c r="B1171" s="173"/>
      <c r="D1171" s="166" t="s">
        <v>165</v>
      </c>
      <c r="E1171" s="174" t="s">
        <v>1</v>
      </c>
      <c r="F1171" s="175" t="s">
        <v>543</v>
      </c>
      <c r="H1171" s="176">
        <v>-1.8</v>
      </c>
      <c r="I1171" s="177"/>
      <c r="L1171" s="173"/>
      <c r="M1171" s="178"/>
      <c r="N1171" s="179"/>
      <c r="O1171" s="179"/>
      <c r="P1171" s="179"/>
      <c r="Q1171" s="179"/>
      <c r="R1171" s="179"/>
      <c r="S1171" s="179"/>
      <c r="T1171" s="180"/>
      <c r="AT1171" s="174" t="s">
        <v>165</v>
      </c>
      <c r="AU1171" s="174" t="s">
        <v>85</v>
      </c>
      <c r="AV1171" s="13" t="s">
        <v>85</v>
      </c>
      <c r="AW1171" s="13" t="s">
        <v>30</v>
      </c>
      <c r="AX1171" s="13" t="s">
        <v>76</v>
      </c>
      <c r="AY1171" s="174" t="s">
        <v>153</v>
      </c>
    </row>
    <row r="1172" spans="2:51" s="13" customFormat="1" ht="11.25">
      <c r="B1172" s="173"/>
      <c r="D1172" s="166" t="s">
        <v>165</v>
      </c>
      <c r="E1172" s="174" t="s">
        <v>1</v>
      </c>
      <c r="F1172" s="175" t="s">
        <v>525</v>
      </c>
      <c r="H1172" s="176">
        <v>-3.4649999999999999</v>
      </c>
      <c r="I1172" s="177"/>
      <c r="L1172" s="173"/>
      <c r="M1172" s="178"/>
      <c r="N1172" s="179"/>
      <c r="O1172" s="179"/>
      <c r="P1172" s="179"/>
      <c r="Q1172" s="179"/>
      <c r="R1172" s="179"/>
      <c r="S1172" s="179"/>
      <c r="T1172" s="180"/>
      <c r="AT1172" s="174" t="s">
        <v>165</v>
      </c>
      <c r="AU1172" s="174" t="s">
        <v>85</v>
      </c>
      <c r="AV1172" s="13" t="s">
        <v>85</v>
      </c>
      <c r="AW1172" s="13" t="s">
        <v>30</v>
      </c>
      <c r="AX1172" s="13" t="s">
        <v>76</v>
      </c>
      <c r="AY1172" s="174" t="s">
        <v>153</v>
      </c>
    </row>
    <row r="1173" spans="2:51" s="13" customFormat="1" ht="11.25">
      <c r="B1173" s="173"/>
      <c r="D1173" s="166" t="s">
        <v>165</v>
      </c>
      <c r="E1173" s="174" t="s">
        <v>1</v>
      </c>
      <c r="F1173" s="175" t="s">
        <v>640</v>
      </c>
      <c r="H1173" s="176">
        <v>-2.2120000000000002</v>
      </c>
      <c r="I1173" s="177"/>
      <c r="L1173" s="173"/>
      <c r="M1173" s="178"/>
      <c r="N1173" s="179"/>
      <c r="O1173" s="179"/>
      <c r="P1173" s="179"/>
      <c r="Q1173" s="179"/>
      <c r="R1173" s="179"/>
      <c r="S1173" s="179"/>
      <c r="T1173" s="180"/>
      <c r="AT1173" s="174" t="s">
        <v>165</v>
      </c>
      <c r="AU1173" s="174" t="s">
        <v>85</v>
      </c>
      <c r="AV1173" s="13" t="s">
        <v>85</v>
      </c>
      <c r="AW1173" s="13" t="s">
        <v>30</v>
      </c>
      <c r="AX1173" s="13" t="s">
        <v>76</v>
      </c>
      <c r="AY1173" s="174" t="s">
        <v>153</v>
      </c>
    </row>
    <row r="1174" spans="2:51" s="13" customFormat="1" ht="11.25">
      <c r="B1174" s="173"/>
      <c r="D1174" s="166" t="s">
        <v>165</v>
      </c>
      <c r="E1174" s="174" t="s">
        <v>1</v>
      </c>
      <c r="F1174" s="175" t="s">
        <v>1940</v>
      </c>
      <c r="H1174" s="176">
        <v>1.3140000000000001</v>
      </c>
      <c r="I1174" s="177"/>
      <c r="L1174" s="173"/>
      <c r="M1174" s="178"/>
      <c r="N1174" s="179"/>
      <c r="O1174" s="179"/>
      <c r="P1174" s="179"/>
      <c r="Q1174" s="179"/>
      <c r="R1174" s="179"/>
      <c r="S1174" s="179"/>
      <c r="T1174" s="180"/>
      <c r="AT1174" s="174" t="s">
        <v>165</v>
      </c>
      <c r="AU1174" s="174" t="s">
        <v>85</v>
      </c>
      <c r="AV1174" s="13" t="s">
        <v>85</v>
      </c>
      <c r="AW1174" s="13" t="s">
        <v>30</v>
      </c>
      <c r="AX1174" s="13" t="s">
        <v>76</v>
      </c>
      <c r="AY1174" s="174" t="s">
        <v>153</v>
      </c>
    </row>
    <row r="1175" spans="2:51" s="12" customFormat="1" ht="11.25">
      <c r="B1175" s="165"/>
      <c r="D1175" s="166" t="s">
        <v>165</v>
      </c>
      <c r="E1175" s="167" t="s">
        <v>1</v>
      </c>
      <c r="F1175" s="168" t="s">
        <v>534</v>
      </c>
      <c r="H1175" s="167" t="s">
        <v>1</v>
      </c>
      <c r="I1175" s="169"/>
      <c r="L1175" s="165"/>
      <c r="M1175" s="170"/>
      <c r="N1175" s="171"/>
      <c r="O1175" s="171"/>
      <c r="P1175" s="171"/>
      <c r="Q1175" s="171"/>
      <c r="R1175" s="171"/>
      <c r="S1175" s="171"/>
      <c r="T1175" s="172"/>
      <c r="AT1175" s="167" t="s">
        <v>165</v>
      </c>
      <c r="AU1175" s="167" t="s">
        <v>85</v>
      </c>
      <c r="AV1175" s="12" t="s">
        <v>81</v>
      </c>
      <c r="AW1175" s="12" t="s">
        <v>30</v>
      </c>
      <c r="AX1175" s="12" t="s">
        <v>76</v>
      </c>
      <c r="AY1175" s="167" t="s">
        <v>153</v>
      </c>
    </row>
    <row r="1176" spans="2:51" s="13" customFormat="1" ht="11.25">
      <c r="B1176" s="173"/>
      <c r="D1176" s="166" t="s">
        <v>165</v>
      </c>
      <c r="E1176" s="174" t="s">
        <v>1</v>
      </c>
      <c r="F1176" s="175" t="s">
        <v>535</v>
      </c>
      <c r="H1176" s="176">
        <v>45.3</v>
      </c>
      <c r="I1176" s="177"/>
      <c r="L1176" s="173"/>
      <c r="M1176" s="178"/>
      <c r="N1176" s="179"/>
      <c r="O1176" s="179"/>
      <c r="P1176" s="179"/>
      <c r="Q1176" s="179"/>
      <c r="R1176" s="179"/>
      <c r="S1176" s="179"/>
      <c r="T1176" s="180"/>
      <c r="AT1176" s="174" t="s">
        <v>165</v>
      </c>
      <c r="AU1176" s="174" t="s">
        <v>85</v>
      </c>
      <c r="AV1176" s="13" t="s">
        <v>85</v>
      </c>
      <c r="AW1176" s="13" t="s">
        <v>30</v>
      </c>
      <c r="AX1176" s="13" t="s">
        <v>76</v>
      </c>
      <c r="AY1176" s="174" t="s">
        <v>153</v>
      </c>
    </row>
    <row r="1177" spans="2:51" s="13" customFormat="1" ht="11.25">
      <c r="B1177" s="173"/>
      <c r="D1177" s="166" t="s">
        <v>165</v>
      </c>
      <c r="E1177" s="174" t="s">
        <v>1</v>
      </c>
      <c r="F1177" s="175" t="s">
        <v>536</v>
      </c>
      <c r="H1177" s="176">
        <v>-3.2</v>
      </c>
      <c r="I1177" s="177"/>
      <c r="L1177" s="173"/>
      <c r="M1177" s="178"/>
      <c r="N1177" s="179"/>
      <c r="O1177" s="179"/>
      <c r="P1177" s="179"/>
      <c r="Q1177" s="179"/>
      <c r="R1177" s="179"/>
      <c r="S1177" s="179"/>
      <c r="T1177" s="180"/>
      <c r="AT1177" s="174" t="s">
        <v>165</v>
      </c>
      <c r="AU1177" s="174" t="s">
        <v>85</v>
      </c>
      <c r="AV1177" s="13" t="s">
        <v>85</v>
      </c>
      <c r="AW1177" s="13" t="s">
        <v>30</v>
      </c>
      <c r="AX1177" s="13" t="s">
        <v>76</v>
      </c>
      <c r="AY1177" s="174" t="s">
        <v>153</v>
      </c>
    </row>
    <row r="1178" spans="2:51" s="13" customFormat="1" ht="11.25">
      <c r="B1178" s="173"/>
      <c r="D1178" s="166" t="s">
        <v>165</v>
      </c>
      <c r="E1178" s="174" t="s">
        <v>1</v>
      </c>
      <c r="F1178" s="175" t="s">
        <v>537</v>
      </c>
      <c r="H1178" s="176">
        <v>-1.208</v>
      </c>
      <c r="I1178" s="177"/>
      <c r="L1178" s="173"/>
      <c r="M1178" s="178"/>
      <c r="N1178" s="179"/>
      <c r="O1178" s="179"/>
      <c r="P1178" s="179"/>
      <c r="Q1178" s="179"/>
      <c r="R1178" s="179"/>
      <c r="S1178" s="179"/>
      <c r="T1178" s="180"/>
      <c r="AT1178" s="174" t="s">
        <v>165</v>
      </c>
      <c r="AU1178" s="174" t="s">
        <v>85</v>
      </c>
      <c r="AV1178" s="13" t="s">
        <v>85</v>
      </c>
      <c r="AW1178" s="13" t="s">
        <v>30</v>
      </c>
      <c r="AX1178" s="13" t="s">
        <v>76</v>
      </c>
      <c r="AY1178" s="174" t="s">
        <v>153</v>
      </c>
    </row>
    <row r="1179" spans="2:51" s="13" customFormat="1" ht="11.25">
      <c r="B1179" s="173"/>
      <c r="D1179" s="166" t="s">
        <v>165</v>
      </c>
      <c r="E1179" s="174" t="s">
        <v>1</v>
      </c>
      <c r="F1179" s="175" t="s">
        <v>538</v>
      </c>
      <c r="H1179" s="176">
        <v>0.81299999999999994</v>
      </c>
      <c r="I1179" s="177"/>
      <c r="L1179" s="173"/>
      <c r="M1179" s="178"/>
      <c r="N1179" s="179"/>
      <c r="O1179" s="179"/>
      <c r="P1179" s="179"/>
      <c r="Q1179" s="179"/>
      <c r="R1179" s="179"/>
      <c r="S1179" s="179"/>
      <c r="T1179" s="180"/>
      <c r="AT1179" s="174" t="s">
        <v>165</v>
      </c>
      <c r="AU1179" s="174" t="s">
        <v>85</v>
      </c>
      <c r="AV1179" s="13" t="s">
        <v>85</v>
      </c>
      <c r="AW1179" s="13" t="s">
        <v>30</v>
      </c>
      <c r="AX1179" s="13" t="s">
        <v>76</v>
      </c>
      <c r="AY1179" s="174" t="s">
        <v>153</v>
      </c>
    </row>
    <row r="1180" spans="2:51" s="13" customFormat="1" ht="11.25">
      <c r="B1180" s="173"/>
      <c r="D1180" s="166" t="s">
        <v>165</v>
      </c>
      <c r="E1180" s="174" t="s">
        <v>1</v>
      </c>
      <c r="F1180" s="175" t="s">
        <v>539</v>
      </c>
      <c r="H1180" s="176">
        <v>-2.91</v>
      </c>
      <c r="I1180" s="177"/>
      <c r="L1180" s="173"/>
      <c r="M1180" s="178"/>
      <c r="N1180" s="179"/>
      <c r="O1180" s="179"/>
      <c r="P1180" s="179"/>
      <c r="Q1180" s="179"/>
      <c r="R1180" s="179"/>
      <c r="S1180" s="179"/>
      <c r="T1180" s="180"/>
      <c r="AT1180" s="174" t="s">
        <v>165</v>
      </c>
      <c r="AU1180" s="174" t="s">
        <v>85</v>
      </c>
      <c r="AV1180" s="13" t="s">
        <v>85</v>
      </c>
      <c r="AW1180" s="13" t="s">
        <v>30</v>
      </c>
      <c r="AX1180" s="13" t="s">
        <v>76</v>
      </c>
      <c r="AY1180" s="174" t="s">
        <v>153</v>
      </c>
    </row>
    <row r="1181" spans="2:51" s="13" customFormat="1" ht="11.25">
      <c r="B1181" s="173"/>
      <c r="D1181" s="166" t="s">
        <v>165</v>
      </c>
      <c r="E1181" s="174" t="s">
        <v>1</v>
      </c>
      <c r="F1181" s="175" t="s">
        <v>540</v>
      </c>
      <c r="H1181" s="176">
        <v>1.6140000000000001</v>
      </c>
      <c r="I1181" s="177"/>
      <c r="L1181" s="173"/>
      <c r="M1181" s="178"/>
      <c r="N1181" s="179"/>
      <c r="O1181" s="179"/>
      <c r="P1181" s="179"/>
      <c r="Q1181" s="179"/>
      <c r="R1181" s="179"/>
      <c r="S1181" s="179"/>
      <c r="T1181" s="180"/>
      <c r="AT1181" s="174" t="s">
        <v>165</v>
      </c>
      <c r="AU1181" s="174" t="s">
        <v>85</v>
      </c>
      <c r="AV1181" s="13" t="s">
        <v>85</v>
      </c>
      <c r="AW1181" s="13" t="s">
        <v>30</v>
      </c>
      <c r="AX1181" s="13" t="s">
        <v>76</v>
      </c>
      <c r="AY1181" s="174" t="s">
        <v>153</v>
      </c>
    </row>
    <row r="1182" spans="2:51" s="12" customFormat="1" ht="11.25">
      <c r="B1182" s="165"/>
      <c r="D1182" s="166" t="s">
        <v>165</v>
      </c>
      <c r="E1182" s="167" t="s">
        <v>1</v>
      </c>
      <c r="F1182" s="168" t="s">
        <v>541</v>
      </c>
      <c r="H1182" s="167" t="s">
        <v>1</v>
      </c>
      <c r="I1182" s="169"/>
      <c r="L1182" s="165"/>
      <c r="M1182" s="170"/>
      <c r="N1182" s="171"/>
      <c r="O1182" s="171"/>
      <c r="P1182" s="171"/>
      <c r="Q1182" s="171"/>
      <c r="R1182" s="171"/>
      <c r="S1182" s="171"/>
      <c r="T1182" s="172"/>
      <c r="AT1182" s="167" t="s">
        <v>165</v>
      </c>
      <c r="AU1182" s="167" t="s">
        <v>85</v>
      </c>
      <c r="AV1182" s="12" t="s">
        <v>81</v>
      </c>
      <c r="AW1182" s="12" t="s">
        <v>30</v>
      </c>
      <c r="AX1182" s="12" t="s">
        <v>76</v>
      </c>
      <c r="AY1182" s="167" t="s">
        <v>153</v>
      </c>
    </row>
    <row r="1183" spans="2:51" s="13" customFormat="1" ht="11.25">
      <c r="B1183" s="173"/>
      <c r="D1183" s="166" t="s">
        <v>165</v>
      </c>
      <c r="E1183" s="174" t="s">
        <v>1</v>
      </c>
      <c r="F1183" s="175" t="s">
        <v>542</v>
      </c>
      <c r="H1183" s="176">
        <v>36.5</v>
      </c>
      <c r="I1183" s="177"/>
      <c r="L1183" s="173"/>
      <c r="M1183" s="178"/>
      <c r="N1183" s="179"/>
      <c r="O1183" s="179"/>
      <c r="P1183" s="179"/>
      <c r="Q1183" s="179"/>
      <c r="R1183" s="179"/>
      <c r="S1183" s="179"/>
      <c r="T1183" s="180"/>
      <c r="AT1183" s="174" t="s">
        <v>165</v>
      </c>
      <c r="AU1183" s="174" t="s">
        <v>85</v>
      </c>
      <c r="AV1183" s="13" t="s">
        <v>85</v>
      </c>
      <c r="AW1183" s="13" t="s">
        <v>30</v>
      </c>
      <c r="AX1183" s="13" t="s">
        <v>76</v>
      </c>
      <c r="AY1183" s="174" t="s">
        <v>153</v>
      </c>
    </row>
    <row r="1184" spans="2:51" s="13" customFormat="1" ht="11.25">
      <c r="B1184" s="173"/>
      <c r="D1184" s="166" t="s">
        <v>165</v>
      </c>
      <c r="E1184" s="174" t="s">
        <v>1</v>
      </c>
      <c r="F1184" s="175" t="s">
        <v>543</v>
      </c>
      <c r="H1184" s="176">
        <v>-1.8</v>
      </c>
      <c r="I1184" s="177"/>
      <c r="L1184" s="173"/>
      <c r="M1184" s="178"/>
      <c r="N1184" s="179"/>
      <c r="O1184" s="179"/>
      <c r="P1184" s="179"/>
      <c r="Q1184" s="179"/>
      <c r="R1184" s="179"/>
      <c r="S1184" s="179"/>
      <c r="T1184" s="180"/>
      <c r="AT1184" s="174" t="s">
        <v>165</v>
      </c>
      <c r="AU1184" s="174" t="s">
        <v>85</v>
      </c>
      <c r="AV1184" s="13" t="s">
        <v>85</v>
      </c>
      <c r="AW1184" s="13" t="s">
        <v>30</v>
      </c>
      <c r="AX1184" s="13" t="s">
        <v>76</v>
      </c>
      <c r="AY1184" s="174" t="s">
        <v>153</v>
      </c>
    </row>
    <row r="1185" spans="2:51" s="12" customFormat="1" ht="11.25">
      <c r="B1185" s="165"/>
      <c r="D1185" s="166" t="s">
        <v>165</v>
      </c>
      <c r="E1185" s="167" t="s">
        <v>1</v>
      </c>
      <c r="F1185" s="168" t="s">
        <v>544</v>
      </c>
      <c r="H1185" s="167" t="s">
        <v>1</v>
      </c>
      <c r="I1185" s="169"/>
      <c r="L1185" s="165"/>
      <c r="M1185" s="170"/>
      <c r="N1185" s="171"/>
      <c r="O1185" s="171"/>
      <c r="P1185" s="171"/>
      <c r="Q1185" s="171"/>
      <c r="R1185" s="171"/>
      <c r="S1185" s="171"/>
      <c r="T1185" s="172"/>
      <c r="AT1185" s="167" t="s">
        <v>165</v>
      </c>
      <c r="AU1185" s="167" t="s">
        <v>85</v>
      </c>
      <c r="AV1185" s="12" t="s">
        <v>81</v>
      </c>
      <c r="AW1185" s="12" t="s">
        <v>30</v>
      </c>
      <c r="AX1185" s="12" t="s">
        <v>76</v>
      </c>
      <c r="AY1185" s="167" t="s">
        <v>153</v>
      </c>
    </row>
    <row r="1186" spans="2:51" s="13" customFormat="1" ht="11.25">
      <c r="B1186" s="173"/>
      <c r="D1186" s="166" t="s">
        <v>165</v>
      </c>
      <c r="E1186" s="174" t="s">
        <v>1</v>
      </c>
      <c r="F1186" s="175" t="s">
        <v>545</v>
      </c>
      <c r="H1186" s="176">
        <v>43.8</v>
      </c>
      <c r="I1186" s="177"/>
      <c r="L1186" s="173"/>
      <c r="M1186" s="178"/>
      <c r="N1186" s="179"/>
      <c r="O1186" s="179"/>
      <c r="P1186" s="179"/>
      <c r="Q1186" s="179"/>
      <c r="R1186" s="179"/>
      <c r="S1186" s="179"/>
      <c r="T1186" s="180"/>
      <c r="AT1186" s="174" t="s">
        <v>165</v>
      </c>
      <c r="AU1186" s="174" t="s">
        <v>85</v>
      </c>
      <c r="AV1186" s="13" t="s">
        <v>85</v>
      </c>
      <c r="AW1186" s="13" t="s">
        <v>30</v>
      </c>
      <c r="AX1186" s="13" t="s">
        <v>76</v>
      </c>
      <c r="AY1186" s="174" t="s">
        <v>153</v>
      </c>
    </row>
    <row r="1187" spans="2:51" s="13" customFormat="1" ht="11.25">
      <c r="B1187" s="173"/>
      <c r="D1187" s="166" t="s">
        <v>165</v>
      </c>
      <c r="E1187" s="174" t="s">
        <v>1</v>
      </c>
      <c r="F1187" s="175" t="s">
        <v>543</v>
      </c>
      <c r="H1187" s="176">
        <v>-1.8</v>
      </c>
      <c r="I1187" s="177"/>
      <c r="L1187" s="173"/>
      <c r="M1187" s="178"/>
      <c r="N1187" s="179"/>
      <c r="O1187" s="179"/>
      <c r="P1187" s="179"/>
      <c r="Q1187" s="179"/>
      <c r="R1187" s="179"/>
      <c r="S1187" s="179"/>
      <c r="T1187" s="180"/>
      <c r="AT1187" s="174" t="s">
        <v>165</v>
      </c>
      <c r="AU1187" s="174" t="s">
        <v>85</v>
      </c>
      <c r="AV1187" s="13" t="s">
        <v>85</v>
      </c>
      <c r="AW1187" s="13" t="s">
        <v>30</v>
      </c>
      <c r="AX1187" s="13" t="s">
        <v>76</v>
      </c>
      <c r="AY1187" s="174" t="s">
        <v>153</v>
      </c>
    </row>
    <row r="1188" spans="2:51" s="13" customFormat="1" ht="11.25">
      <c r="B1188" s="173"/>
      <c r="D1188" s="166" t="s">
        <v>165</v>
      </c>
      <c r="E1188" s="174" t="s">
        <v>1</v>
      </c>
      <c r="F1188" s="175" t="s">
        <v>546</v>
      </c>
      <c r="H1188" s="176">
        <v>-1.94</v>
      </c>
      <c r="I1188" s="177"/>
      <c r="L1188" s="173"/>
      <c r="M1188" s="178"/>
      <c r="N1188" s="179"/>
      <c r="O1188" s="179"/>
      <c r="P1188" s="179"/>
      <c r="Q1188" s="179"/>
      <c r="R1188" s="179"/>
      <c r="S1188" s="179"/>
      <c r="T1188" s="180"/>
      <c r="AT1188" s="174" t="s">
        <v>165</v>
      </c>
      <c r="AU1188" s="174" t="s">
        <v>85</v>
      </c>
      <c r="AV1188" s="13" t="s">
        <v>85</v>
      </c>
      <c r="AW1188" s="13" t="s">
        <v>30</v>
      </c>
      <c r="AX1188" s="13" t="s">
        <v>76</v>
      </c>
      <c r="AY1188" s="174" t="s">
        <v>153</v>
      </c>
    </row>
    <row r="1189" spans="2:51" s="13" customFormat="1" ht="11.25">
      <c r="B1189" s="173"/>
      <c r="D1189" s="166" t="s">
        <v>165</v>
      </c>
      <c r="E1189" s="174" t="s">
        <v>1</v>
      </c>
      <c r="F1189" s="175" t="s">
        <v>547</v>
      </c>
      <c r="H1189" s="176">
        <v>1.464</v>
      </c>
      <c r="I1189" s="177"/>
      <c r="L1189" s="173"/>
      <c r="M1189" s="178"/>
      <c r="N1189" s="179"/>
      <c r="O1189" s="179"/>
      <c r="P1189" s="179"/>
      <c r="Q1189" s="179"/>
      <c r="R1189" s="179"/>
      <c r="S1189" s="179"/>
      <c r="T1189" s="180"/>
      <c r="AT1189" s="174" t="s">
        <v>165</v>
      </c>
      <c r="AU1189" s="174" t="s">
        <v>85</v>
      </c>
      <c r="AV1189" s="13" t="s">
        <v>85</v>
      </c>
      <c r="AW1189" s="13" t="s">
        <v>30</v>
      </c>
      <c r="AX1189" s="13" t="s">
        <v>76</v>
      </c>
      <c r="AY1189" s="174" t="s">
        <v>153</v>
      </c>
    </row>
    <row r="1190" spans="2:51" s="12" customFormat="1" ht="11.25">
      <c r="B1190" s="165"/>
      <c r="D1190" s="166" t="s">
        <v>165</v>
      </c>
      <c r="E1190" s="167" t="s">
        <v>1</v>
      </c>
      <c r="F1190" s="168" t="s">
        <v>548</v>
      </c>
      <c r="H1190" s="167" t="s">
        <v>1</v>
      </c>
      <c r="I1190" s="169"/>
      <c r="L1190" s="165"/>
      <c r="M1190" s="170"/>
      <c r="N1190" s="171"/>
      <c r="O1190" s="171"/>
      <c r="P1190" s="171"/>
      <c r="Q1190" s="171"/>
      <c r="R1190" s="171"/>
      <c r="S1190" s="171"/>
      <c r="T1190" s="172"/>
      <c r="AT1190" s="167" t="s">
        <v>165</v>
      </c>
      <c r="AU1190" s="167" t="s">
        <v>85</v>
      </c>
      <c r="AV1190" s="12" t="s">
        <v>81</v>
      </c>
      <c r="AW1190" s="12" t="s">
        <v>30</v>
      </c>
      <c r="AX1190" s="12" t="s">
        <v>76</v>
      </c>
      <c r="AY1190" s="167" t="s">
        <v>153</v>
      </c>
    </row>
    <row r="1191" spans="2:51" s="13" customFormat="1" ht="11.25">
      <c r="B1191" s="173"/>
      <c r="D1191" s="166" t="s">
        <v>165</v>
      </c>
      <c r="E1191" s="174" t="s">
        <v>1</v>
      </c>
      <c r="F1191" s="175" t="s">
        <v>549</v>
      </c>
      <c r="H1191" s="176">
        <v>29.895</v>
      </c>
      <c r="I1191" s="177"/>
      <c r="L1191" s="173"/>
      <c r="M1191" s="178"/>
      <c r="N1191" s="179"/>
      <c r="O1191" s="179"/>
      <c r="P1191" s="179"/>
      <c r="Q1191" s="179"/>
      <c r="R1191" s="179"/>
      <c r="S1191" s="179"/>
      <c r="T1191" s="180"/>
      <c r="AT1191" s="174" t="s">
        <v>165</v>
      </c>
      <c r="AU1191" s="174" t="s">
        <v>85</v>
      </c>
      <c r="AV1191" s="13" t="s">
        <v>85</v>
      </c>
      <c r="AW1191" s="13" t="s">
        <v>30</v>
      </c>
      <c r="AX1191" s="13" t="s">
        <v>76</v>
      </c>
      <c r="AY1191" s="174" t="s">
        <v>153</v>
      </c>
    </row>
    <row r="1192" spans="2:51" s="13" customFormat="1" ht="11.25">
      <c r="B1192" s="173"/>
      <c r="D1192" s="166" t="s">
        <v>165</v>
      </c>
      <c r="E1192" s="174" t="s">
        <v>1</v>
      </c>
      <c r="F1192" s="175" t="s">
        <v>536</v>
      </c>
      <c r="H1192" s="176">
        <v>-3.2</v>
      </c>
      <c r="I1192" s="177"/>
      <c r="L1192" s="173"/>
      <c r="M1192" s="178"/>
      <c r="N1192" s="179"/>
      <c r="O1192" s="179"/>
      <c r="P1192" s="179"/>
      <c r="Q1192" s="179"/>
      <c r="R1192" s="179"/>
      <c r="S1192" s="179"/>
      <c r="T1192" s="180"/>
      <c r="AT1192" s="174" t="s">
        <v>165</v>
      </c>
      <c r="AU1192" s="174" t="s">
        <v>85</v>
      </c>
      <c r="AV1192" s="13" t="s">
        <v>85</v>
      </c>
      <c r="AW1192" s="13" t="s">
        <v>30</v>
      </c>
      <c r="AX1192" s="13" t="s">
        <v>76</v>
      </c>
      <c r="AY1192" s="174" t="s">
        <v>153</v>
      </c>
    </row>
    <row r="1193" spans="2:51" s="12" customFormat="1" ht="11.25">
      <c r="B1193" s="165"/>
      <c r="D1193" s="166" t="s">
        <v>165</v>
      </c>
      <c r="E1193" s="167" t="s">
        <v>1</v>
      </c>
      <c r="F1193" s="168" t="s">
        <v>550</v>
      </c>
      <c r="H1193" s="167" t="s">
        <v>1</v>
      </c>
      <c r="I1193" s="169"/>
      <c r="L1193" s="165"/>
      <c r="M1193" s="170"/>
      <c r="N1193" s="171"/>
      <c r="O1193" s="171"/>
      <c r="P1193" s="171"/>
      <c r="Q1193" s="171"/>
      <c r="R1193" s="171"/>
      <c r="S1193" s="171"/>
      <c r="T1193" s="172"/>
      <c r="AT1193" s="167" t="s">
        <v>165</v>
      </c>
      <c r="AU1193" s="167" t="s">
        <v>85</v>
      </c>
      <c r="AV1193" s="12" t="s">
        <v>81</v>
      </c>
      <c r="AW1193" s="12" t="s">
        <v>30</v>
      </c>
      <c r="AX1193" s="12" t="s">
        <v>76</v>
      </c>
      <c r="AY1193" s="167" t="s">
        <v>153</v>
      </c>
    </row>
    <row r="1194" spans="2:51" s="13" customFormat="1" ht="11.25">
      <c r="B1194" s="173"/>
      <c r="D1194" s="166" t="s">
        <v>165</v>
      </c>
      <c r="E1194" s="174" t="s">
        <v>1</v>
      </c>
      <c r="F1194" s="175" t="s">
        <v>551</v>
      </c>
      <c r="H1194" s="176">
        <v>48.807000000000002</v>
      </c>
      <c r="I1194" s="177"/>
      <c r="L1194" s="173"/>
      <c r="M1194" s="178"/>
      <c r="N1194" s="179"/>
      <c r="O1194" s="179"/>
      <c r="P1194" s="179"/>
      <c r="Q1194" s="179"/>
      <c r="R1194" s="179"/>
      <c r="S1194" s="179"/>
      <c r="T1194" s="180"/>
      <c r="AT1194" s="174" t="s">
        <v>165</v>
      </c>
      <c r="AU1194" s="174" t="s">
        <v>85</v>
      </c>
      <c r="AV1194" s="13" t="s">
        <v>85</v>
      </c>
      <c r="AW1194" s="13" t="s">
        <v>30</v>
      </c>
      <c r="AX1194" s="13" t="s">
        <v>76</v>
      </c>
      <c r="AY1194" s="174" t="s">
        <v>153</v>
      </c>
    </row>
    <row r="1195" spans="2:51" s="13" customFormat="1" ht="11.25">
      <c r="B1195" s="173"/>
      <c r="D1195" s="166" t="s">
        <v>165</v>
      </c>
      <c r="E1195" s="174" t="s">
        <v>1</v>
      </c>
      <c r="F1195" s="175" t="s">
        <v>524</v>
      </c>
      <c r="H1195" s="176">
        <v>-2.31</v>
      </c>
      <c r="I1195" s="177"/>
      <c r="L1195" s="173"/>
      <c r="M1195" s="178"/>
      <c r="N1195" s="179"/>
      <c r="O1195" s="179"/>
      <c r="P1195" s="179"/>
      <c r="Q1195" s="179"/>
      <c r="R1195" s="179"/>
      <c r="S1195" s="179"/>
      <c r="T1195" s="180"/>
      <c r="AT1195" s="174" t="s">
        <v>165</v>
      </c>
      <c r="AU1195" s="174" t="s">
        <v>85</v>
      </c>
      <c r="AV1195" s="13" t="s">
        <v>85</v>
      </c>
      <c r="AW1195" s="13" t="s">
        <v>30</v>
      </c>
      <c r="AX1195" s="13" t="s">
        <v>76</v>
      </c>
      <c r="AY1195" s="174" t="s">
        <v>153</v>
      </c>
    </row>
    <row r="1196" spans="2:51" s="13" customFormat="1" ht="11.25">
      <c r="B1196" s="173"/>
      <c r="D1196" s="166" t="s">
        <v>165</v>
      </c>
      <c r="E1196" s="174" t="s">
        <v>1</v>
      </c>
      <c r="F1196" s="175" t="s">
        <v>552</v>
      </c>
      <c r="H1196" s="176">
        <v>-4.6559999999999997</v>
      </c>
      <c r="I1196" s="177"/>
      <c r="L1196" s="173"/>
      <c r="M1196" s="178"/>
      <c r="N1196" s="179"/>
      <c r="O1196" s="179"/>
      <c r="P1196" s="179"/>
      <c r="Q1196" s="179"/>
      <c r="R1196" s="179"/>
      <c r="S1196" s="179"/>
      <c r="T1196" s="180"/>
      <c r="AT1196" s="174" t="s">
        <v>165</v>
      </c>
      <c r="AU1196" s="174" t="s">
        <v>85</v>
      </c>
      <c r="AV1196" s="13" t="s">
        <v>85</v>
      </c>
      <c r="AW1196" s="13" t="s">
        <v>30</v>
      </c>
      <c r="AX1196" s="13" t="s">
        <v>76</v>
      </c>
      <c r="AY1196" s="174" t="s">
        <v>153</v>
      </c>
    </row>
    <row r="1197" spans="2:51" s="13" customFormat="1" ht="11.25">
      <c r="B1197" s="173"/>
      <c r="D1197" s="166" t="s">
        <v>165</v>
      </c>
      <c r="E1197" s="174" t="s">
        <v>1</v>
      </c>
      <c r="F1197" s="175" t="s">
        <v>553</v>
      </c>
      <c r="H1197" s="176">
        <v>1.8839999999999999</v>
      </c>
      <c r="I1197" s="177"/>
      <c r="L1197" s="173"/>
      <c r="M1197" s="178"/>
      <c r="N1197" s="179"/>
      <c r="O1197" s="179"/>
      <c r="P1197" s="179"/>
      <c r="Q1197" s="179"/>
      <c r="R1197" s="179"/>
      <c r="S1197" s="179"/>
      <c r="T1197" s="180"/>
      <c r="AT1197" s="174" t="s">
        <v>165</v>
      </c>
      <c r="AU1197" s="174" t="s">
        <v>85</v>
      </c>
      <c r="AV1197" s="13" t="s">
        <v>85</v>
      </c>
      <c r="AW1197" s="13" t="s">
        <v>30</v>
      </c>
      <c r="AX1197" s="13" t="s">
        <v>76</v>
      </c>
      <c r="AY1197" s="174" t="s">
        <v>153</v>
      </c>
    </row>
    <row r="1198" spans="2:51" s="12" customFormat="1" ht="11.25">
      <c r="B1198" s="165"/>
      <c r="D1198" s="166" t="s">
        <v>165</v>
      </c>
      <c r="E1198" s="167" t="s">
        <v>1</v>
      </c>
      <c r="F1198" s="168" t="s">
        <v>554</v>
      </c>
      <c r="H1198" s="167" t="s">
        <v>1</v>
      </c>
      <c r="I1198" s="169"/>
      <c r="L1198" s="165"/>
      <c r="M1198" s="170"/>
      <c r="N1198" s="171"/>
      <c r="O1198" s="171"/>
      <c r="P1198" s="171"/>
      <c r="Q1198" s="171"/>
      <c r="R1198" s="171"/>
      <c r="S1198" s="171"/>
      <c r="T1198" s="172"/>
      <c r="AT1198" s="167" t="s">
        <v>165</v>
      </c>
      <c r="AU1198" s="167" t="s">
        <v>85</v>
      </c>
      <c r="AV1198" s="12" t="s">
        <v>81</v>
      </c>
      <c r="AW1198" s="12" t="s">
        <v>30</v>
      </c>
      <c r="AX1198" s="12" t="s">
        <v>76</v>
      </c>
      <c r="AY1198" s="167" t="s">
        <v>153</v>
      </c>
    </row>
    <row r="1199" spans="2:51" s="13" customFormat="1" ht="11.25">
      <c r="B1199" s="173"/>
      <c r="D1199" s="166" t="s">
        <v>165</v>
      </c>
      <c r="E1199" s="174" t="s">
        <v>1</v>
      </c>
      <c r="F1199" s="175" t="s">
        <v>555</v>
      </c>
      <c r="H1199" s="176">
        <v>52.8</v>
      </c>
      <c r="I1199" s="177"/>
      <c r="L1199" s="173"/>
      <c r="M1199" s="178"/>
      <c r="N1199" s="179"/>
      <c r="O1199" s="179"/>
      <c r="P1199" s="179"/>
      <c r="Q1199" s="179"/>
      <c r="R1199" s="179"/>
      <c r="S1199" s="179"/>
      <c r="T1199" s="180"/>
      <c r="AT1199" s="174" t="s">
        <v>165</v>
      </c>
      <c r="AU1199" s="174" t="s">
        <v>85</v>
      </c>
      <c r="AV1199" s="13" t="s">
        <v>85</v>
      </c>
      <c r="AW1199" s="13" t="s">
        <v>30</v>
      </c>
      <c r="AX1199" s="13" t="s">
        <v>76</v>
      </c>
      <c r="AY1199" s="174" t="s">
        <v>153</v>
      </c>
    </row>
    <row r="1200" spans="2:51" s="13" customFormat="1" ht="11.25">
      <c r="B1200" s="173"/>
      <c r="D1200" s="166" t="s">
        <v>165</v>
      </c>
      <c r="E1200" s="174" t="s">
        <v>1</v>
      </c>
      <c r="F1200" s="175" t="s">
        <v>543</v>
      </c>
      <c r="H1200" s="176">
        <v>-1.8</v>
      </c>
      <c r="I1200" s="177"/>
      <c r="L1200" s="173"/>
      <c r="M1200" s="178"/>
      <c r="N1200" s="179"/>
      <c r="O1200" s="179"/>
      <c r="P1200" s="179"/>
      <c r="Q1200" s="179"/>
      <c r="R1200" s="179"/>
      <c r="S1200" s="179"/>
      <c r="T1200" s="180"/>
      <c r="AT1200" s="174" t="s">
        <v>165</v>
      </c>
      <c r="AU1200" s="174" t="s">
        <v>85</v>
      </c>
      <c r="AV1200" s="13" t="s">
        <v>85</v>
      </c>
      <c r="AW1200" s="13" t="s">
        <v>30</v>
      </c>
      <c r="AX1200" s="13" t="s">
        <v>76</v>
      </c>
      <c r="AY1200" s="174" t="s">
        <v>153</v>
      </c>
    </row>
    <row r="1201" spans="2:51" s="13" customFormat="1" ht="11.25">
      <c r="B1201" s="173"/>
      <c r="D1201" s="166" t="s">
        <v>165</v>
      </c>
      <c r="E1201" s="174" t="s">
        <v>1</v>
      </c>
      <c r="F1201" s="175" t="s">
        <v>552</v>
      </c>
      <c r="H1201" s="176">
        <v>-4.6559999999999997</v>
      </c>
      <c r="I1201" s="177"/>
      <c r="L1201" s="173"/>
      <c r="M1201" s="178"/>
      <c r="N1201" s="179"/>
      <c r="O1201" s="179"/>
      <c r="P1201" s="179"/>
      <c r="Q1201" s="179"/>
      <c r="R1201" s="179"/>
      <c r="S1201" s="179"/>
      <c r="T1201" s="180"/>
      <c r="AT1201" s="174" t="s">
        <v>165</v>
      </c>
      <c r="AU1201" s="174" t="s">
        <v>85</v>
      </c>
      <c r="AV1201" s="13" t="s">
        <v>85</v>
      </c>
      <c r="AW1201" s="13" t="s">
        <v>30</v>
      </c>
      <c r="AX1201" s="13" t="s">
        <v>76</v>
      </c>
      <c r="AY1201" s="174" t="s">
        <v>153</v>
      </c>
    </row>
    <row r="1202" spans="2:51" s="13" customFormat="1" ht="11.25">
      <c r="B1202" s="173"/>
      <c r="D1202" s="166" t="s">
        <v>165</v>
      </c>
      <c r="E1202" s="174" t="s">
        <v>1</v>
      </c>
      <c r="F1202" s="175" t="s">
        <v>553</v>
      </c>
      <c r="H1202" s="176">
        <v>1.8839999999999999</v>
      </c>
      <c r="I1202" s="177"/>
      <c r="L1202" s="173"/>
      <c r="M1202" s="178"/>
      <c r="N1202" s="179"/>
      <c r="O1202" s="179"/>
      <c r="P1202" s="179"/>
      <c r="Q1202" s="179"/>
      <c r="R1202" s="179"/>
      <c r="S1202" s="179"/>
      <c r="T1202" s="180"/>
      <c r="AT1202" s="174" t="s">
        <v>165</v>
      </c>
      <c r="AU1202" s="174" t="s">
        <v>85</v>
      </c>
      <c r="AV1202" s="13" t="s">
        <v>85</v>
      </c>
      <c r="AW1202" s="13" t="s">
        <v>30</v>
      </c>
      <c r="AX1202" s="13" t="s">
        <v>76</v>
      </c>
      <c r="AY1202" s="174" t="s">
        <v>153</v>
      </c>
    </row>
    <row r="1203" spans="2:51" s="12" customFormat="1" ht="11.25">
      <c r="B1203" s="165"/>
      <c r="D1203" s="166" t="s">
        <v>165</v>
      </c>
      <c r="E1203" s="167" t="s">
        <v>1</v>
      </c>
      <c r="F1203" s="168" t="s">
        <v>556</v>
      </c>
      <c r="H1203" s="167" t="s">
        <v>1</v>
      </c>
      <c r="I1203" s="169"/>
      <c r="L1203" s="165"/>
      <c r="M1203" s="170"/>
      <c r="N1203" s="171"/>
      <c r="O1203" s="171"/>
      <c r="P1203" s="171"/>
      <c r="Q1203" s="171"/>
      <c r="R1203" s="171"/>
      <c r="S1203" s="171"/>
      <c r="T1203" s="172"/>
      <c r="AT1203" s="167" t="s">
        <v>165</v>
      </c>
      <c r="AU1203" s="167" t="s">
        <v>85</v>
      </c>
      <c r="AV1203" s="12" t="s">
        <v>81</v>
      </c>
      <c r="AW1203" s="12" t="s">
        <v>30</v>
      </c>
      <c r="AX1203" s="12" t="s">
        <v>76</v>
      </c>
      <c r="AY1203" s="167" t="s">
        <v>153</v>
      </c>
    </row>
    <row r="1204" spans="2:51" s="13" customFormat="1" ht="11.25">
      <c r="B1204" s="173"/>
      <c r="D1204" s="166" t="s">
        <v>165</v>
      </c>
      <c r="E1204" s="174" t="s">
        <v>1</v>
      </c>
      <c r="F1204" s="175" t="s">
        <v>1941</v>
      </c>
      <c r="H1204" s="176">
        <v>6.32</v>
      </c>
      <c r="I1204" s="177"/>
      <c r="L1204" s="173"/>
      <c r="M1204" s="178"/>
      <c r="N1204" s="179"/>
      <c r="O1204" s="179"/>
      <c r="P1204" s="179"/>
      <c r="Q1204" s="179"/>
      <c r="R1204" s="179"/>
      <c r="S1204" s="179"/>
      <c r="T1204" s="180"/>
      <c r="AT1204" s="174" t="s">
        <v>165</v>
      </c>
      <c r="AU1204" s="174" t="s">
        <v>85</v>
      </c>
      <c r="AV1204" s="13" t="s">
        <v>85</v>
      </c>
      <c r="AW1204" s="13" t="s">
        <v>30</v>
      </c>
      <c r="AX1204" s="13" t="s">
        <v>76</v>
      </c>
      <c r="AY1204" s="174" t="s">
        <v>153</v>
      </c>
    </row>
    <row r="1205" spans="2:51" s="12" customFormat="1" ht="11.25">
      <c r="B1205" s="165"/>
      <c r="D1205" s="166" t="s">
        <v>165</v>
      </c>
      <c r="E1205" s="167" t="s">
        <v>1</v>
      </c>
      <c r="F1205" s="168" t="s">
        <v>558</v>
      </c>
      <c r="H1205" s="167" t="s">
        <v>1</v>
      </c>
      <c r="I1205" s="169"/>
      <c r="L1205" s="165"/>
      <c r="M1205" s="170"/>
      <c r="N1205" s="171"/>
      <c r="O1205" s="171"/>
      <c r="P1205" s="171"/>
      <c r="Q1205" s="171"/>
      <c r="R1205" s="171"/>
      <c r="S1205" s="171"/>
      <c r="T1205" s="172"/>
      <c r="AT1205" s="167" t="s">
        <v>165</v>
      </c>
      <c r="AU1205" s="167" t="s">
        <v>85</v>
      </c>
      <c r="AV1205" s="12" t="s">
        <v>81</v>
      </c>
      <c r="AW1205" s="12" t="s">
        <v>30</v>
      </c>
      <c r="AX1205" s="12" t="s">
        <v>76</v>
      </c>
      <c r="AY1205" s="167" t="s">
        <v>153</v>
      </c>
    </row>
    <row r="1206" spans="2:51" s="13" customFormat="1" ht="11.25">
      <c r="B1206" s="173"/>
      <c r="D1206" s="166" t="s">
        <v>165</v>
      </c>
      <c r="E1206" s="174" t="s">
        <v>1</v>
      </c>
      <c r="F1206" s="175" t="s">
        <v>1942</v>
      </c>
      <c r="H1206" s="176">
        <v>5.3609999999999998</v>
      </c>
      <c r="I1206" s="177"/>
      <c r="L1206" s="173"/>
      <c r="M1206" s="178"/>
      <c r="N1206" s="179"/>
      <c r="O1206" s="179"/>
      <c r="P1206" s="179"/>
      <c r="Q1206" s="179"/>
      <c r="R1206" s="179"/>
      <c r="S1206" s="179"/>
      <c r="T1206" s="180"/>
      <c r="AT1206" s="174" t="s">
        <v>165</v>
      </c>
      <c r="AU1206" s="174" t="s">
        <v>85</v>
      </c>
      <c r="AV1206" s="13" t="s">
        <v>85</v>
      </c>
      <c r="AW1206" s="13" t="s">
        <v>30</v>
      </c>
      <c r="AX1206" s="13" t="s">
        <v>76</v>
      </c>
      <c r="AY1206" s="174" t="s">
        <v>153</v>
      </c>
    </row>
    <row r="1207" spans="2:51" s="12" customFormat="1" ht="11.25">
      <c r="B1207" s="165"/>
      <c r="D1207" s="166" t="s">
        <v>165</v>
      </c>
      <c r="E1207" s="167" t="s">
        <v>1</v>
      </c>
      <c r="F1207" s="168" t="s">
        <v>560</v>
      </c>
      <c r="H1207" s="167" t="s">
        <v>1</v>
      </c>
      <c r="I1207" s="169"/>
      <c r="L1207" s="165"/>
      <c r="M1207" s="170"/>
      <c r="N1207" s="171"/>
      <c r="O1207" s="171"/>
      <c r="P1207" s="171"/>
      <c r="Q1207" s="171"/>
      <c r="R1207" s="171"/>
      <c r="S1207" s="171"/>
      <c r="T1207" s="172"/>
      <c r="AT1207" s="167" t="s">
        <v>165</v>
      </c>
      <c r="AU1207" s="167" t="s">
        <v>85</v>
      </c>
      <c r="AV1207" s="12" t="s">
        <v>81</v>
      </c>
      <c r="AW1207" s="12" t="s">
        <v>30</v>
      </c>
      <c r="AX1207" s="12" t="s">
        <v>76</v>
      </c>
      <c r="AY1207" s="167" t="s">
        <v>153</v>
      </c>
    </row>
    <row r="1208" spans="2:51" s="13" customFormat="1" ht="11.25">
      <c r="B1208" s="173"/>
      <c r="D1208" s="166" t="s">
        <v>165</v>
      </c>
      <c r="E1208" s="174" t="s">
        <v>1</v>
      </c>
      <c r="F1208" s="175" t="s">
        <v>1943</v>
      </c>
      <c r="H1208" s="176">
        <v>4.5999999999999996</v>
      </c>
      <c r="I1208" s="177"/>
      <c r="L1208" s="173"/>
      <c r="M1208" s="178"/>
      <c r="N1208" s="179"/>
      <c r="O1208" s="179"/>
      <c r="P1208" s="179"/>
      <c r="Q1208" s="179"/>
      <c r="R1208" s="179"/>
      <c r="S1208" s="179"/>
      <c r="T1208" s="180"/>
      <c r="AT1208" s="174" t="s">
        <v>165</v>
      </c>
      <c r="AU1208" s="174" t="s">
        <v>85</v>
      </c>
      <c r="AV1208" s="13" t="s">
        <v>85</v>
      </c>
      <c r="AW1208" s="13" t="s">
        <v>30</v>
      </c>
      <c r="AX1208" s="13" t="s">
        <v>76</v>
      </c>
      <c r="AY1208" s="174" t="s">
        <v>153</v>
      </c>
    </row>
    <row r="1209" spans="2:51" s="12" customFormat="1" ht="11.25">
      <c r="B1209" s="165"/>
      <c r="D1209" s="166" t="s">
        <v>165</v>
      </c>
      <c r="E1209" s="167" t="s">
        <v>1</v>
      </c>
      <c r="F1209" s="168" t="s">
        <v>563</v>
      </c>
      <c r="H1209" s="167" t="s">
        <v>1</v>
      </c>
      <c r="I1209" s="169"/>
      <c r="L1209" s="165"/>
      <c r="M1209" s="170"/>
      <c r="N1209" s="171"/>
      <c r="O1209" s="171"/>
      <c r="P1209" s="171"/>
      <c r="Q1209" s="171"/>
      <c r="R1209" s="171"/>
      <c r="S1209" s="171"/>
      <c r="T1209" s="172"/>
      <c r="AT1209" s="167" t="s">
        <v>165</v>
      </c>
      <c r="AU1209" s="167" t="s">
        <v>85</v>
      </c>
      <c r="AV1209" s="12" t="s">
        <v>81</v>
      </c>
      <c r="AW1209" s="12" t="s">
        <v>30</v>
      </c>
      <c r="AX1209" s="12" t="s">
        <v>76</v>
      </c>
      <c r="AY1209" s="167" t="s">
        <v>153</v>
      </c>
    </row>
    <row r="1210" spans="2:51" s="13" customFormat="1" ht="11.25">
      <c r="B1210" s="173"/>
      <c r="D1210" s="166" t="s">
        <v>165</v>
      </c>
      <c r="E1210" s="174" t="s">
        <v>1</v>
      </c>
      <c r="F1210" s="175" t="s">
        <v>1944</v>
      </c>
      <c r="H1210" s="176">
        <v>3.6</v>
      </c>
      <c r="I1210" s="177"/>
      <c r="L1210" s="173"/>
      <c r="M1210" s="178"/>
      <c r="N1210" s="179"/>
      <c r="O1210" s="179"/>
      <c r="P1210" s="179"/>
      <c r="Q1210" s="179"/>
      <c r="R1210" s="179"/>
      <c r="S1210" s="179"/>
      <c r="T1210" s="180"/>
      <c r="AT1210" s="174" t="s">
        <v>165</v>
      </c>
      <c r="AU1210" s="174" t="s">
        <v>85</v>
      </c>
      <c r="AV1210" s="13" t="s">
        <v>85</v>
      </c>
      <c r="AW1210" s="13" t="s">
        <v>30</v>
      </c>
      <c r="AX1210" s="13" t="s">
        <v>76</v>
      </c>
      <c r="AY1210" s="174" t="s">
        <v>153</v>
      </c>
    </row>
    <row r="1211" spans="2:51" s="12" customFormat="1" ht="11.25">
      <c r="B1211" s="165"/>
      <c r="D1211" s="166" t="s">
        <v>165</v>
      </c>
      <c r="E1211" s="167" t="s">
        <v>1</v>
      </c>
      <c r="F1211" s="168" t="s">
        <v>565</v>
      </c>
      <c r="H1211" s="167" t="s">
        <v>1</v>
      </c>
      <c r="I1211" s="169"/>
      <c r="L1211" s="165"/>
      <c r="M1211" s="170"/>
      <c r="N1211" s="171"/>
      <c r="O1211" s="171"/>
      <c r="P1211" s="171"/>
      <c r="Q1211" s="171"/>
      <c r="R1211" s="171"/>
      <c r="S1211" s="171"/>
      <c r="T1211" s="172"/>
      <c r="AT1211" s="167" t="s">
        <v>165</v>
      </c>
      <c r="AU1211" s="167" t="s">
        <v>85</v>
      </c>
      <c r="AV1211" s="12" t="s">
        <v>81</v>
      </c>
      <c r="AW1211" s="12" t="s">
        <v>30</v>
      </c>
      <c r="AX1211" s="12" t="s">
        <v>76</v>
      </c>
      <c r="AY1211" s="167" t="s">
        <v>153</v>
      </c>
    </row>
    <row r="1212" spans="2:51" s="13" customFormat="1" ht="11.25">
      <c r="B1212" s="173"/>
      <c r="D1212" s="166" t="s">
        <v>165</v>
      </c>
      <c r="E1212" s="174" t="s">
        <v>1</v>
      </c>
      <c r="F1212" s="175" t="s">
        <v>1943</v>
      </c>
      <c r="H1212" s="176">
        <v>4.5999999999999996</v>
      </c>
      <c r="I1212" s="177"/>
      <c r="L1212" s="173"/>
      <c r="M1212" s="178"/>
      <c r="N1212" s="179"/>
      <c r="O1212" s="179"/>
      <c r="P1212" s="179"/>
      <c r="Q1212" s="179"/>
      <c r="R1212" s="179"/>
      <c r="S1212" s="179"/>
      <c r="T1212" s="180"/>
      <c r="AT1212" s="174" t="s">
        <v>165</v>
      </c>
      <c r="AU1212" s="174" t="s">
        <v>85</v>
      </c>
      <c r="AV1212" s="13" t="s">
        <v>85</v>
      </c>
      <c r="AW1212" s="13" t="s">
        <v>30</v>
      </c>
      <c r="AX1212" s="13" t="s">
        <v>76</v>
      </c>
      <c r="AY1212" s="174" t="s">
        <v>153</v>
      </c>
    </row>
    <row r="1213" spans="2:51" s="12" customFormat="1" ht="11.25">
      <c r="B1213" s="165"/>
      <c r="D1213" s="166" t="s">
        <v>165</v>
      </c>
      <c r="E1213" s="167" t="s">
        <v>1</v>
      </c>
      <c r="F1213" s="168" t="s">
        <v>566</v>
      </c>
      <c r="H1213" s="167" t="s">
        <v>1</v>
      </c>
      <c r="I1213" s="169"/>
      <c r="L1213" s="165"/>
      <c r="M1213" s="170"/>
      <c r="N1213" s="171"/>
      <c r="O1213" s="171"/>
      <c r="P1213" s="171"/>
      <c r="Q1213" s="171"/>
      <c r="R1213" s="171"/>
      <c r="S1213" s="171"/>
      <c r="T1213" s="172"/>
      <c r="AT1213" s="167" t="s">
        <v>165</v>
      </c>
      <c r="AU1213" s="167" t="s">
        <v>85</v>
      </c>
      <c r="AV1213" s="12" t="s">
        <v>81</v>
      </c>
      <c r="AW1213" s="12" t="s">
        <v>30</v>
      </c>
      <c r="AX1213" s="12" t="s">
        <v>76</v>
      </c>
      <c r="AY1213" s="167" t="s">
        <v>153</v>
      </c>
    </row>
    <row r="1214" spans="2:51" s="13" customFormat="1" ht="11.25">
      <c r="B1214" s="173"/>
      <c r="D1214" s="166" t="s">
        <v>165</v>
      </c>
      <c r="E1214" s="174" t="s">
        <v>1</v>
      </c>
      <c r="F1214" s="175" t="s">
        <v>1944</v>
      </c>
      <c r="H1214" s="176">
        <v>3.6</v>
      </c>
      <c r="I1214" s="177"/>
      <c r="L1214" s="173"/>
      <c r="M1214" s="178"/>
      <c r="N1214" s="179"/>
      <c r="O1214" s="179"/>
      <c r="P1214" s="179"/>
      <c r="Q1214" s="179"/>
      <c r="R1214" s="179"/>
      <c r="S1214" s="179"/>
      <c r="T1214" s="180"/>
      <c r="AT1214" s="174" t="s">
        <v>165</v>
      </c>
      <c r="AU1214" s="174" t="s">
        <v>85</v>
      </c>
      <c r="AV1214" s="13" t="s">
        <v>85</v>
      </c>
      <c r="AW1214" s="13" t="s">
        <v>30</v>
      </c>
      <c r="AX1214" s="13" t="s">
        <v>76</v>
      </c>
      <c r="AY1214" s="174" t="s">
        <v>153</v>
      </c>
    </row>
    <row r="1215" spans="2:51" s="12" customFormat="1" ht="11.25">
      <c r="B1215" s="165"/>
      <c r="D1215" s="166" t="s">
        <v>165</v>
      </c>
      <c r="E1215" s="167" t="s">
        <v>1</v>
      </c>
      <c r="F1215" s="168" t="s">
        <v>571</v>
      </c>
      <c r="H1215" s="167" t="s">
        <v>1</v>
      </c>
      <c r="I1215" s="169"/>
      <c r="L1215" s="165"/>
      <c r="M1215" s="170"/>
      <c r="N1215" s="171"/>
      <c r="O1215" s="171"/>
      <c r="P1215" s="171"/>
      <c r="Q1215" s="171"/>
      <c r="R1215" s="171"/>
      <c r="S1215" s="171"/>
      <c r="T1215" s="172"/>
      <c r="AT1215" s="167" t="s">
        <v>165</v>
      </c>
      <c r="AU1215" s="167" t="s">
        <v>85</v>
      </c>
      <c r="AV1215" s="12" t="s">
        <v>81</v>
      </c>
      <c r="AW1215" s="12" t="s">
        <v>30</v>
      </c>
      <c r="AX1215" s="12" t="s">
        <v>76</v>
      </c>
      <c r="AY1215" s="167" t="s">
        <v>153</v>
      </c>
    </row>
    <row r="1216" spans="2:51" s="13" customFormat="1" ht="11.25">
      <c r="B1216" s="173"/>
      <c r="D1216" s="166" t="s">
        <v>165</v>
      </c>
      <c r="E1216" s="174" t="s">
        <v>1</v>
      </c>
      <c r="F1216" s="175" t="s">
        <v>572</v>
      </c>
      <c r="H1216" s="176">
        <v>9.3000000000000007</v>
      </c>
      <c r="I1216" s="177"/>
      <c r="L1216" s="173"/>
      <c r="M1216" s="178"/>
      <c r="N1216" s="179"/>
      <c r="O1216" s="179"/>
      <c r="P1216" s="179"/>
      <c r="Q1216" s="179"/>
      <c r="R1216" s="179"/>
      <c r="S1216" s="179"/>
      <c r="T1216" s="180"/>
      <c r="AT1216" s="174" t="s">
        <v>165</v>
      </c>
      <c r="AU1216" s="174" t="s">
        <v>85</v>
      </c>
      <c r="AV1216" s="13" t="s">
        <v>85</v>
      </c>
      <c r="AW1216" s="13" t="s">
        <v>30</v>
      </c>
      <c r="AX1216" s="13" t="s">
        <v>76</v>
      </c>
      <c r="AY1216" s="174" t="s">
        <v>153</v>
      </c>
    </row>
    <row r="1217" spans="2:65" s="12" customFormat="1" ht="11.25">
      <c r="B1217" s="165"/>
      <c r="D1217" s="166" t="s">
        <v>165</v>
      </c>
      <c r="E1217" s="167" t="s">
        <v>1</v>
      </c>
      <c r="F1217" s="168" t="s">
        <v>573</v>
      </c>
      <c r="H1217" s="167" t="s">
        <v>1</v>
      </c>
      <c r="I1217" s="169"/>
      <c r="L1217" s="165"/>
      <c r="M1217" s="170"/>
      <c r="N1217" s="171"/>
      <c r="O1217" s="171"/>
      <c r="P1217" s="171"/>
      <c r="Q1217" s="171"/>
      <c r="R1217" s="171"/>
      <c r="S1217" s="171"/>
      <c r="T1217" s="172"/>
      <c r="AT1217" s="167" t="s">
        <v>165</v>
      </c>
      <c r="AU1217" s="167" t="s">
        <v>85</v>
      </c>
      <c r="AV1217" s="12" t="s">
        <v>81</v>
      </c>
      <c r="AW1217" s="12" t="s">
        <v>30</v>
      </c>
      <c r="AX1217" s="12" t="s">
        <v>76</v>
      </c>
      <c r="AY1217" s="167" t="s">
        <v>153</v>
      </c>
    </row>
    <row r="1218" spans="2:65" s="13" customFormat="1" ht="11.25">
      <c r="B1218" s="173"/>
      <c r="D1218" s="166" t="s">
        <v>165</v>
      </c>
      <c r="E1218" s="174" t="s">
        <v>1</v>
      </c>
      <c r="F1218" s="175" t="s">
        <v>574</v>
      </c>
      <c r="H1218" s="176">
        <v>22.53</v>
      </c>
      <c r="I1218" s="177"/>
      <c r="L1218" s="173"/>
      <c r="M1218" s="178"/>
      <c r="N1218" s="179"/>
      <c r="O1218" s="179"/>
      <c r="P1218" s="179"/>
      <c r="Q1218" s="179"/>
      <c r="R1218" s="179"/>
      <c r="S1218" s="179"/>
      <c r="T1218" s="180"/>
      <c r="AT1218" s="174" t="s">
        <v>165</v>
      </c>
      <c r="AU1218" s="174" t="s">
        <v>85</v>
      </c>
      <c r="AV1218" s="13" t="s">
        <v>85</v>
      </c>
      <c r="AW1218" s="13" t="s">
        <v>30</v>
      </c>
      <c r="AX1218" s="13" t="s">
        <v>76</v>
      </c>
      <c r="AY1218" s="174" t="s">
        <v>153</v>
      </c>
    </row>
    <row r="1219" spans="2:65" s="14" customFormat="1" ht="11.25">
      <c r="B1219" s="190"/>
      <c r="D1219" s="166" t="s">
        <v>165</v>
      </c>
      <c r="E1219" s="191" t="s">
        <v>1</v>
      </c>
      <c r="F1219" s="192" t="s">
        <v>264</v>
      </c>
      <c r="H1219" s="193">
        <v>461.94799999999998</v>
      </c>
      <c r="I1219" s="194"/>
      <c r="L1219" s="190"/>
      <c r="M1219" s="195"/>
      <c r="N1219" s="196"/>
      <c r="O1219" s="196"/>
      <c r="P1219" s="196"/>
      <c r="Q1219" s="196"/>
      <c r="R1219" s="196"/>
      <c r="S1219" s="196"/>
      <c r="T1219" s="197"/>
      <c r="AT1219" s="191" t="s">
        <v>165</v>
      </c>
      <c r="AU1219" s="191" t="s">
        <v>85</v>
      </c>
      <c r="AV1219" s="14" t="s">
        <v>91</v>
      </c>
      <c r="AW1219" s="14" t="s">
        <v>30</v>
      </c>
      <c r="AX1219" s="14" t="s">
        <v>81</v>
      </c>
      <c r="AY1219" s="191" t="s">
        <v>153</v>
      </c>
    </row>
    <row r="1220" spans="2:65" s="1" customFormat="1" ht="36" customHeight="1">
      <c r="B1220" s="151"/>
      <c r="C1220" s="152" t="s">
        <v>1945</v>
      </c>
      <c r="D1220" s="152" t="s">
        <v>155</v>
      </c>
      <c r="E1220" s="153" t="s">
        <v>1946</v>
      </c>
      <c r="F1220" s="154" t="s">
        <v>1947</v>
      </c>
      <c r="G1220" s="155" t="s">
        <v>158</v>
      </c>
      <c r="H1220" s="156">
        <v>6.16</v>
      </c>
      <c r="I1220" s="157"/>
      <c r="J1220" s="156">
        <f>ROUND(I1220*H1220,3)</f>
        <v>0</v>
      </c>
      <c r="K1220" s="154" t="s">
        <v>1</v>
      </c>
      <c r="L1220" s="32"/>
      <c r="M1220" s="158" t="s">
        <v>1</v>
      </c>
      <c r="N1220" s="159" t="s">
        <v>42</v>
      </c>
      <c r="O1220" s="55"/>
      <c r="P1220" s="160">
        <f>O1220*H1220</f>
        <v>0</v>
      </c>
      <c r="Q1220" s="160">
        <v>0</v>
      </c>
      <c r="R1220" s="160">
        <f>Q1220*H1220</f>
        <v>0</v>
      </c>
      <c r="S1220" s="160">
        <v>0</v>
      </c>
      <c r="T1220" s="161">
        <f>S1220*H1220</f>
        <v>0</v>
      </c>
      <c r="AR1220" s="162" t="s">
        <v>91</v>
      </c>
      <c r="AT1220" s="162" t="s">
        <v>155</v>
      </c>
      <c r="AU1220" s="162" t="s">
        <v>85</v>
      </c>
      <c r="AY1220" s="17" t="s">
        <v>153</v>
      </c>
      <c r="BE1220" s="163">
        <f>IF(N1220="základná",J1220,0)</f>
        <v>0</v>
      </c>
      <c r="BF1220" s="163">
        <f>IF(N1220="znížená",J1220,0)</f>
        <v>0</v>
      </c>
      <c r="BG1220" s="163">
        <f>IF(N1220="zákl. prenesená",J1220,0)</f>
        <v>0</v>
      </c>
      <c r="BH1220" s="163">
        <f>IF(N1220="zníž. prenesená",J1220,0)</f>
        <v>0</v>
      </c>
      <c r="BI1220" s="163">
        <f>IF(N1220="nulová",J1220,0)</f>
        <v>0</v>
      </c>
      <c r="BJ1220" s="17" t="s">
        <v>85</v>
      </c>
      <c r="BK1220" s="164">
        <f>ROUND(I1220*H1220,3)</f>
        <v>0</v>
      </c>
      <c r="BL1220" s="17" t="s">
        <v>91</v>
      </c>
      <c r="BM1220" s="162" t="s">
        <v>1948</v>
      </c>
    </row>
    <row r="1221" spans="2:65" s="11" customFormat="1" ht="22.9" customHeight="1">
      <c r="B1221" s="138"/>
      <c r="D1221" s="139" t="s">
        <v>75</v>
      </c>
      <c r="E1221" s="149" t="s">
        <v>1949</v>
      </c>
      <c r="F1221" s="149" t="s">
        <v>1950</v>
      </c>
      <c r="I1221" s="141"/>
      <c r="J1221" s="150">
        <f>BK1221</f>
        <v>0</v>
      </c>
      <c r="L1221" s="138"/>
      <c r="M1221" s="143"/>
      <c r="N1221" s="144"/>
      <c r="O1221" s="144"/>
      <c r="P1221" s="145">
        <f>SUM(P1222:P1227)</f>
        <v>0</v>
      </c>
      <c r="Q1221" s="144"/>
      <c r="R1221" s="145">
        <f>SUM(R1222:R1227)</f>
        <v>0</v>
      </c>
      <c r="S1221" s="144"/>
      <c r="T1221" s="146">
        <f>SUM(T1222:T1227)</f>
        <v>0</v>
      </c>
      <c r="AR1221" s="139" t="s">
        <v>85</v>
      </c>
      <c r="AT1221" s="147" t="s">
        <v>75</v>
      </c>
      <c r="AU1221" s="147" t="s">
        <v>81</v>
      </c>
      <c r="AY1221" s="139" t="s">
        <v>153</v>
      </c>
      <c r="BK1221" s="148">
        <f>SUM(BK1222:BK1227)</f>
        <v>0</v>
      </c>
    </row>
    <row r="1222" spans="2:65" s="1" customFormat="1" ht="24" customHeight="1">
      <c r="B1222" s="151"/>
      <c r="C1222" s="152" t="s">
        <v>1951</v>
      </c>
      <c r="D1222" s="152" t="s">
        <v>155</v>
      </c>
      <c r="E1222" s="153" t="s">
        <v>1952</v>
      </c>
      <c r="F1222" s="154" t="s">
        <v>1953</v>
      </c>
      <c r="G1222" s="155" t="s">
        <v>251</v>
      </c>
      <c r="H1222" s="156">
        <v>2</v>
      </c>
      <c r="I1222" s="157"/>
      <c r="J1222" s="156">
        <f t="shared" ref="J1222:J1227" si="130">ROUND(I1222*H1222,3)</f>
        <v>0</v>
      </c>
      <c r="K1222" s="154" t="s">
        <v>1</v>
      </c>
      <c r="L1222" s="32"/>
      <c r="M1222" s="158" t="s">
        <v>1</v>
      </c>
      <c r="N1222" s="159" t="s">
        <v>42</v>
      </c>
      <c r="O1222" s="55"/>
      <c r="P1222" s="160">
        <f t="shared" ref="P1222:P1227" si="131">O1222*H1222</f>
        <v>0</v>
      </c>
      <c r="Q1222" s="160">
        <v>0</v>
      </c>
      <c r="R1222" s="160">
        <f t="shared" ref="R1222:R1227" si="132">Q1222*H1222</f>
        <v>0</v>
      </c>
      <c r="S1222" s="160">
        <v>0</v>
      </c>
      <c r="T1222" s="161">
        <f t="shared" ref="T1222:T1227" si="133">S1222*H1222</f>
        <v>0</v>
      </c>
      <c r="AR1222" s="162" t="s">
        <v>91</v>
      </c>
      <c r="AT1222" s="162" t="s">
        <v>155</v>
      </c>
      <c r="AU1222" s="162" t="s">
        <v>85</v>
      </c>
      <c r="AY1222" s="17" t="s">
        <v>153</v>
      </c>
      <c r="BE1222" s="163">
        <f t="shared" ref="BE1222:BE1227" si="134">IF(N1222="základná",J1222,0)</f>
        <v>0</v>
      </c>
      <c r="BF1222" s="163">
        <f t="shared" ref="BF1222:BF1227" si="135">IF(N1222="znížená",J1222,0)</f>
        <v>0</v>
      </c>
      <c r="BG1222" s="163">
        <f t="shared" ref="BG1222:BG1227" si="136">IF(N1222="zákl. prenesená",J1222,0)</f>
        <v>0</v>
      </c>
      <c r="BH1222" s="163">
        <f t="shared" ref="BH1222:BH1227" si="137">IF(N1222="zníž. prenesená",J1222,0)</f>
        <v>0</v>
      </c>
      <c r="BI1222" s="163">
        <f t="shared" ref="BI1222:BI1227" si="138">IF(N1222="nulová",J1222,0)</f>
        <v>0</v>
      </c>
      <c r="BJ1222" s="17" t="s">
        <v>85</v>
      </c>
      <c r="BK1222" s="164">
        <f t="shared" ref="BK1222:BK1227" si="139">ROUND(I1222*H1222,3)</f>
        <v>0</v>
      </c>
      <c r="BL1222" s="17" t="s">
        <v>91</v>
      </c>
      <c r="BM1222" s="162" t="s">
        <v>1954</v>
      </c>
    </row>
    <row r="1223" spans="2:65" s="1" customFormat="1" ht="24" customHeight="1">
      <c r="B1223" s="151"/>
      <c r="C1223" s="152" t="s">
        <v>1955</v>
      </c>
      <c r="D1223" s="152" t="s">
        <v>155</v>
      </c>
      <c r="E1223" s="153" t="s">
        <v>1956</v>
      </c>
      <c r="F1223" s="154" t="s">
        <v>1957</v>
      </c>
      <c r="G1223" s="155" t="s">
        <v>251</v>
      </c>
      <c r="H1223" s="156">
        <v>2</v>
      </c>
      <c r="I1223" s="157"/>
      <c r="J1223" s="156">
        <f t="shared" si="130"/>
        <v>0</v>
      </c>
      <c r="K1223" s="154" t="s">
        <v>1</v>
      </c>
      <c r="L1223" s="32"/>
      <c r="M1223" s="158" t="s">
        <v>1</v>
      </c>
      <c r="N1223" s="159" t="s">
        <v>42</v>
      </c>
      <c r="O1223" s="55"/>
      <c r="P1223" s="160">
        <f t="shared" si="131"/>
        <v>0</v>
      </c>
      <c r="Q1223" s="160">
        <v>0</v>
      </c>
      <c r="R1223" s="160">
        <f t="shared" si="132"/>
        <v>0</v>
      </c>
      <c r="S1223" s="160">
        <v>0</v>
      </c>
      <c r="T1223" s="161">
        <f t="shared" si="133"/>
        <v>0</v>
      </c>
      <c r="AR1223" s="162" t="s">
        <v>91</v>
      </c>
      <c r="AT1223" s="162" t="s">
        <v>155</v>
      </c>
      <c r="AU1223" s="162" t="s">
        <v>85</v>
      </c>
      <c r="AY1223" s="17" t="s">
        <v>153</v>
      </c>
      <c r="BE1223" s="163">
        <f t="shared" si="134"/>
        <v>0</v>
      </c>
      <c r="BF1223" s="163">
        <f t="shared" si="135"/>
        <v>0</v>
      </c>
      <c r="BG1223" s="163">
        <f t="shared" si="136"/>
        <v>0</v>
      </c>
      <c r="BH1223" s="163">
        <f t="shared" si="137"/>
        <v>0</v>
      </c>
      <c r="BI1223" s="163">
        <f t="shared" si="138"/>
        <v>0</v>
      </c>
      <c r="BJ1223" s="17" t="s">
        <v>85</v>
      </c>
      <c r="BK1223" s="164">
        <f t="shared" si="139"/>
        <v>0</v>
      </c>
      <c r="BL1223" s="17" t="s">
        <v>91</v>
      </c>
      <c r="BM1223" s="162" t="s">
        <v>1958</v>
      </c>
    </row>
    <row r="1224" spans="2:65" s="1" customFormat="1" ht="24" customHeight="1">
      <c r="B1224" s="151"/>
      <c r="C1224" s="152" t="s">
        <v>1959</v>
      </c>
      <c r="D1224" s="152" t="s">
        <v>155</v>
      </c>
      <c r="E1224" s="153" t="s">
        <v>1960</v>
      </c>
      <c r="F1224" s="154" t="s">
        <v>1961</v>
      </c>
      <c r="G1224" s="155" t="s">
        <v>251</v>
      </c>
      <c r="H1224" s="156">
        <v>2</v>
      </c>
      <c r="I1224" s="157"/>
      <c r="J1224" s="156">
        <f t="shared" si="130"/>
        <v>0</v>
      </c>
      <c r="K1224" s="154" t="s">
        <v>1</v>
      </c>
      <c r="L1224" s="32"/>
      <c r="M1224" s="158" t="s">
        <v>1</v>
      </c>
      <c r="N1224" s="159" t="s">
        <v>42</v>
      </c>
      <c r="O1224" s="55"/>
      <c r="P1224" s="160">
        <f t="shared" si="131"/>
        <v>0</v>
      </c>
      <c r="Q1224" s="160">
        <v>0</v>
      </c>
      <c r="R1224" s="160">
        <f t="shared" si="132"/>
        <v>0</v>
      </c>
      <c r="S1224" s="160">
        <v>0</v>
      </c>
      <c r="T1224" s="161">
        <f t="shared" si="133"/>
        <v>0</v>
      </c>
      <c r="AR1224" s="162" t="s">
        <v>91</v>
      </c>
      <c r="AT1224" s="162" t="s">
        <v>155</v>
      </c>
      <c r="AU1224" s="162" t="s">
        <v>85</v>
      </c>
      <c r="AY1224" s="17" t="s">
        <v>153</v>
      </c>
      <c r="BE1224" s="163">
        <f t="shared" si="134"/>
        <v>0</v>
      </c>
      <c r="BF1224" s="163">
        <f t="shared" si="135"/>
        <v>0</v>
      </c>
      <c r="BG1224" s="163">
        <f t="shared" si="136"/>
        <v>0</v>
      </c>
      <c r="BH1224" s="163">
        <f t="shared" si="137"/>
        <v>0</v>
      </c>
      <c r="BI1224" s="163">
        <f t="shared" si="138"/>
        <v>0</v>
      </c>
      <c r="BJ1224" s="17" t="s">
        <v>85</v>
      </c>
      <c r="BK1224" s="164">
        <f t="shared" si="139"/>
        <v>0</v>
      </c>
      <c r="BL1224" s="17" t="s">
        <v>91</v>
      </c>
      <c r="BM1224" s="162" t="s">
        <v>1962</v>
      </c>
    </row>
    <row r="1225" spans="2:65" s="1" customFormat="1" ht="36" customHeight="1">
      <c r="B1225" s="151"/>
      <c r="C1225" s="152" t="s">
        <v>1963</v>
      </c>
      <c r="D1225" s="152" t="s">
        <v>155</v>
      </c>
      <c r="E1225" s="153" t="s">
        <v>1964</v>
      </c>
      <c r="F1225" s="154" t="s">
        <v>1965</v>
      </c>
      <c r="G1225" s="155" t="s">
        <v>251</v>
      </c>
      <c r="H1225" s="156">
        <v>1</v>
      </c>
      <c r="I1225" s="157"/>
      <c r="J1225" s="156">
        <f t="shared" si="130"/>
        <v>0</v>
      </c>
      <c r="K1225" s="154" t="s">
        <v>1</v>
      </c>
      <c r="L1225" s="32"/>
      <c r="M1225" s="158" t="s">
        <v>1</v>
      </c>
      <c r="N1225" s="159" t="s">
        <v>42</v>
      </c>
      <c r="O1225" s="55"/>
      <c r="P1225" s="160">
        <f t="shared" si="131"/>
        <v>0</v>
      </c>
      <c r="Q1225" s="160">
        <v>0</v>
      </c>
      <c r="R1225" s="160">
        <f t="shared" si="132"/>
        <v>0</v>
      </c>
      <c r="S1225" s="160">
        <v>0</v>
      </c>
      <c r="T1225" s="161">
        <f t="shared" si="133"/>
        <v>0</v>
      </c>
      <c r="AR1225" s="162" t="s">
        <v>91</v>
      </c>
      <c r="AT1225" s="162" t="s">
        <v>155</v>
      </c>
      <c r="AU1225" s="162" t="s">
        <v>85</v>
      </c>
      <c r="AY1225" s="17" t="s">
        <v>153</v>
      </c>
      <c r="BE1225" s="163">
        <f t="shared" si="134"/>
        <v>0</v>
      </c>
      <c r="BF1225" s="163">
        <f t="shared" si="135"/>
        <v>0</v>
      </c>
      <c r="BG1225" s="163">
        <f t="shared" si="136"/>
        <v>0</v>
      </c>
      <c r="BH1225" s="163">
        <f t="shared" si="137"/>
        <v>0</v>
      </c>
      <c r="BI1225" s="163">
        <f t="shared" si="138"/>
        <v>0</v>
      </c>
      <c r="BJ1225" s="17" t="s">
        <v>85</v>
      </c>
      <c r="BK1225" s="164">
        <f t="shared" si="139"/>
        <v>0</v>
      </c>
      <c r="BL1225" s="17" t="s">
        <v>91</v>
      </c>
      <c r="BM1225" s="162" t="s">
        <v>1966</v>
      </c>
    </row>
    <row r="1226" spans="2:65" s="1" customFormat="1" ht="24" customHeight="1">
      <c r="B1226" s="151"/>
      <c r="C1226" s="152" t="s">
        <v>1967</v>
      </c>
      <c r="D1226" s="152" t="s">
        <v>155</v>
      </c>
      <c r="E1226" s="153" t="s">
        <v>1968</v>
      </c>
      <c r="F1226" s="154" t="s">
        <v>1969</v>
      </c>
      <c r="G1226" s="155" t="s">
        <v>251</v>
      </c>
      <c r="H1226" s="156">
        <v>3</v>
      </c>
      <c r="I1226" s="157"/>
      <c r="J1226" s="156">
        <f t="shared" si="130"/>
        <v>0</v>
      </c>
      <c r="K1226" s="154" t="s">
        <v>1</v>
      </c>
      <c r="L1226" s="32"/>
      <c r="M1226" s="158" t="s">
        <v>1</v>
      </c>
      <c r="N1226" s="159" t="s">
        <v>42</v>
      </c>
      <c r="O1226" s="55"/>
      <c r="P1226" s="160">
        <f t="shared" si="131"/>
        <v>0</v>
      </c>
      <c r="Q1226" s="160">
        <v>0</v>
      </c>
      <c r="R1226" s="160">
        <f t="shared" si="132"/>
        <v>0</v>
      </c>
      <c r="S1226" s="160">
        <v>0</v>
      </c>
      <c r="T1226" s="161">
        <f t="shared" si="133"/>
        <v>0</v>
      </c>
      <c r="AR1226" s="162" t="s">
        <v>91</v>
      </c>
      <c r="AT1226" s="162" t="s">
        <v>155</v>
      </c>
      <c r="AU1226" s="162" t="s">
        <v>85</v>
      </c>
      <c r="AY1226" s="17" t="s">
        <v>153</v>
      </c>
      <c r="BE1226" s="163">
        <f t="shared" si="134"/>
        <v>0</v>
      </c>
      <c r="BF1226" s="163">
        <f t="shared" si="135"/>
        <v>0</v>
      </c>
      <c r="BG1226" s="163">
        <f t="shared" si="136"/>
        <v>0</v>
      </c>
      <c r="BH1226" s="163">
        <f t="shared" si="137"/>
        <v>0</v>
      </c>
      <c r="BI1226" s="163">
        <f t="shared" si="138"/>
        <v>0</v>
      </c>
      <c r="BJ1226" s="17" t="s">
        <v>85</v>
      </c>
      <c r="BK1226" s="164">
        <f t="shared" si="139"/>
        <v>0</v>
      </c>
      <c r="BL1226" s="17" t="s">
        <v>91</v>
      </c>
      <c r="BM1226" s="162" t="s">
        <v>1970</v>
      </c>
    </row>
    <row r="1227" spans="2:65" s="1" customFormat="1" ht="36" customHeight="1">
      <c r="B1227" s="151"/>
      <c r="C1227" s="152" t="s">
        <v>1971</v>
      </c>
      <c r="D1227" s="152" t="s">
        <v>155</v>
      </c>
      <c r="E1227" s="153" t="s">
        <v>1972</v>
      </c>
      <c r="F1227" s="154" t="s">
        <v>1973</v>
      </c>
      <c r="G1227" s="155" t="s">
        <v>251</v>
      </c>
      <c r="H1227" s="156">
        <v>3</v>
      </c>
      <c r="I1227" s="157"/>
      <c r="J1227" s="156">
        <f t="shared" si="130"/>
        <v>0</v>
      </c>
      <c r="K1227" s="154" t="s">
        <v>1</v>
      </c>
      <c r="L1227" s="32"/>
      <c r="M1227" s="158" t="s">
        <v>1</v>
      </c>
      <c r="N1227" s="159" t="s">
        <v>42</v>
      </c>
      <c r="O1227" s="55"/>
      <c r="P1227" s="160">
        <f t="shared" si="131"/>
        <v>0</v>
      </c>
      <c r="Q1227" s="160">
        <v>0</v>
      </c>
      <c r="R1227" s="160">
        <f t="shared" si="132"/>
        <v>0</v>
      </c>
      <c r="S1227" s="160">
        <v>0</v>
      </c>
      <c r="T1227" s="161">
        <f t="shared" si="133"/>
        <v>0</v>
      </c>
      <c r="AR1227" s="162" t="s">
        <v>91</v>
      </c>
      <c r="AT1227" s="162" t="s">
        <v>155</v>
      </c>
      <c r="AU1227" s="162" t="s">
        <v>85</v>
      </c>
      <c r="AY1227" s="17" t="s">
        <v>153</v>
      </c>
      <c r="BE1227" s="163">
        <f t="shared" si="134"/>
        <v>0</v>
      </c>
      <c r="BF1227" s="163">
        <f t="shared" si="135"/>
        <v>0</v>
      </c>
      <c r="BG1227" s="163">
        <f t="shared" si="136"/>
        <v>0</v>
      </c>
      <c r="BH1227" s="163">
        <f t="shared" si="137"/>
        <v>0</v>
      </c>
      <c r="BI1227" s="163">
        <f t="shared" si="138"/>
        <v>0</v>
      </c>
      <c r="BJ1227" s="17" t="s">
        <v>85</v>
      </c>
      <c r="BK1227" s="164">
        <f t="shared" si="139"/>
        <v>0</v>
      </c>
      <c r="BL1227" s="17" t="s">
        <v>91</v>
      </c>
      <c r="BM1227" s="162" t="s">
        <v>1974</v>
      </c>
    </row>
    <row r="1228" spans="2:65" s="11" customFormat="1" ht="25.9" customHeight="1">
      <c r="B1228" s="138"/>
      <c r="D1228" s="139" t="s">
        <v>75</v>
      </c>
      <c r="E1228" s="140" t="s">
        <v>203</v>
      </c>
      <c r="F1228" s="140" t="s">
        <v>1975</v>
      </c>
      <c r="I1228" s="141"/>
      <c r="J1228" s="142">
        <f>BK1228</f>
        <v>0</v>
      </c>
      <c r="L1228" s="138"/>
      <c r="M1228" s="143"/>
      <c r="N1228" s="144"/>
      <c r="O1228" s="144"/>
      <c r="P1228" s="145">
        <f>P1229+P1388+P1480</f>
        <v>0</v>
      </c>
      <c r="Q1228" s="144"/>
      <c r="R1228" s="145">
        <f>R1229+R1388+R1480</f>
        <v>1.5330900000000005</v>
      </c>
      <c r="S1228" s="144"/>
      <c r="T1228" s="146">
        <f>T1229+T1388+T1480</f>
        <v>0</v>
      </c>
      <c r="AR1228" s="139" t="s">
        <v>88</v>
      </c>
      <c r="AT1228" s="147" t="s">
        <v>75</v>
      </c>
      <c r="AU1228" s="147" t="s">
        <v>76</v>
      </c>
      <c r="AY1228" s="139" t="s">
        <v>153</v>
      </c>
      <c r="BK1228" s="148">
        <f>BK1229+BK1388+BK1480</f>
        <v>0</v>
      </c>
    </row>
    <row r="1229" spans="2:65" s="11" customFormat="1" ht="22.9" customHeight="1">
      <c r="B1229" s="138"/>
      <c r="D1229" s="139" t="s">
        <v>75</v>
      </c>
      <c r="E1229" s="149" t="s">
        <v>1976</v>
      </c>
      <c r="F1229" s="149" t="s">
        <v>1977</v>
      </c>
      <c r="I1229" s="141"/>
      <c r="J1229" s="150">
        <f>BK1229</f>
        <v>0</v>
      </c>
      <c r="L1229" s="138"/>
      <c r="M1229" s="143"/>
      <c r="N1229" s="144"/>
      <c r="O1229" s="144"/>
      <c r="P1229" s="145">
        <f>SUM(P1230:P1387)</f>
        <v>0</v>
      </c>
      <c r="Q1229" s="144"/>
      <c r="R1229" s="145">
        <f>SUM(R1230:R1387)</f>
        <v>1.5330900000000005</v>
      </c>
      <c r="S1229" s="144"/>
      <c r="T1229" s="146">
        <f>SUM(T1230:T1387)</f>
        <v>0</v>
      </c>
      <c r="AR1229" s="139" t="s">
        <v>88</v>
      </c>
      <c r="AT1229" s="147" t="s">
        <v>75</v>
      </c>
      <c r="AU1229" s="147" t="s">
        <v>81</v>
      </c>
      <c r="AY1229" s="139" t="s">
        <v>153</v>
      </c>
      <c r="BK1229" s="148">
        <f>SUM(BK1230:BK1387)</f>
        <v>0</v>
      </c>
    </row>
    <row r="1230" spans="2:65" s="1" customFormat="1" ht="16.5" customHeight="1">
      <c r="B1230" s="151"/>
      <c r="C1230" s="152" t="s">
        <v>1978</v>
      </c>
      <c r="D1230" s="152" t="s">
        <v>155</v>
      </c>
      <c r="E1230" s="153" t="s">
        <v>1979</v>
      </c>
      <c r="F1230" s="154" t="s">
        <v>1980</v>
      </c>
      <c r="G1230" s="155" t="s">
        <v>251</v>
      </c>
      <c r="H1230" s="156">
        <v>1</v>
      </c>
      <c r="I1230" s="157"/>
      <c r="J1230" s="156">
        <f t="shared" ref="J1230:J1261" si="140">ROUND(I1230*H1230,3)</f>
        <v>0</v>
      </c>
      <c r="K1230" s="154" t="s">
        <v>1</v>
      </c>
      <c r="L1230" s="32"/>
      <c r="M1230" s="158" t="s">
        <v>1</v>
      </c>
      <c r="N1230" s="159" t="s">
        <v>42</v>
      </c>
      <c r="O1230" s="55"/>
      <c r="P1230" s="160">
        <f t="shared" ref="P1230:P1261" si="141">O1230*H1230</f>
        <v>0</v>
      </c>
      <c r="Q1230" s="160">
        <v>0</v>
      </c>
      <c r="R1230" s="160">
        <f t="shared" ref="R1230:R1261" si="142">Q1230*H1230</f>
        <v>0</v>
      </c>
      <c r="S1230" s="160">
        <v>0</v>
      </c>
      <c r="T1230" s="161">
        <f t="shared" ref="T1230:T1261" si="143">S1230*H1230</f>
        <v>0</v>
      </c>
      <c r="AR1230" s="162" t="s">
        <v>1981</v>
      </c>
      <c r="AT1230" s="162" t="s">
        <v>155</v>
      </c>
      <c r="AU1230" s="162" t="s">
        <v>85</v>
      </c>
      <c r="AY1230" s="17" t="s">
        <v>153</v>
      </c>
      <c r="BE1230" s="163">
        <f t="shared" ref="BE1230:BE1261" si="144">IF(N1230="základná",J1230,0)</f>
        <v>0</v>
      </c>
      <c r="BF1230" s="163">
        <f t="shared" ref="BF1230:BF1261" si="145">IF(N1230="znížená",J1230,0)</f>
        <v>0</v>
      </c>
      <c r="BG1230" s="163">
        <f t="shared" ref="BG1230:BG1261" si="146">IF(N1230="zákl. prenesená",J1230,0)</f>
        <v>0</v>
      </c>
      <c r="BH1230" s="163">
        <f t="shared" ref="BH1230:BH1261" si="147">IF(N1230="zníž. prenesená",J1230,0)</f>
        <v>0</v>
      </c>
      <c r="BI1230" s="163">
        <f t="shared" ref="BI1230:BI1261" si="148">IF(N1230="nulová",J1230,0)</f>
        <v>0</v>
      </c>
      <c r="BJ1230" s="17" t="s">
        <v>85</v>
      </c>
      <c r="BK1230" s="164">
        <f t="shared" ref="BK1230:BK1261" si="149">ROUND(I1230*H1230,3)</f>
        <v>0</v>
      </c>
      <c r="BL1230" s="17" t="s">
        <v>1981</v>
      </c>
      <c r="BM1230" s="162" t="s">
        <v>1982</v>
      </c>
    </row>
    <row r="1231" spans="2:65" s="1" customFormat="1" ht="16.5" customHeight="1">
      <c r="B1231" s="151"/>
      <c r="C1231" s="181" t="s">
        <v>1983</v>
      </c>
      <c r="D1231" s="181" t="s">
        <v>203</v>
      </c>
      <c r="E1231" s="182" t="s">
        <v>1984</v>
      </c>
      <c r="F1231" s="183" t="s">
        <v>1985</v>
      </c>
      <c r="G1231" s="184" t="s">
        <v>251</v>
      </c>
      <c r="H1231" s="185">
        <v>1</v>
      </c>
      <c r="I1231" s="186"/>
      <c r="J1231" s="185">
        <f t="shared" si="140"/>
        <v>0</v>
      </c>
      <c r="K1231" s="183" t="s">
        <v>1</v>
      </c>
      <c r="L1231" s="187"/>
      <c r="M1231" s="188" t="s">
        <v>1</v>
      </c>
      <c r="N1231" s="189" t="s">
        <v>42</v>
      </c>
      <c r="O1231" s="55"/>
      <c r="P1231" s="160">
        <f t="shared" si="141"/>
        <v>0</v>
      </c>
      <c r="Q1231" s="160">
        <v>0.12345</v>
      </c>
      <c r="R1231" s="160">
        <f t="shared" si="142"/>
        <v>0.12345</v>
      </c>
      <c r="S1231" s="160">
        <v>0</v>
      </c>
      <c r="T1231" s="161">
        <f t="shared" si="143"/>
        <v>0</v>
      </c>
      <c r="AR1231" s="162" t="s">
        <v>1981</v>
      </c>
      <c r="AT1231" s="162" t="s">
        <v>203</v>
      </c>
      <c r="AU1231" s="162" t="s">
        <v>85</v>
      </c>
      <c r="AY1231" s="17" t="s">
        <v>153</v>
      </c>
      <c r="BE1231" s="163">
        <f t="shared" si="144"/>
        <v>0</v>
      </c>
      <c r="BF1231" s="163">
        <f t="shared" si="145"/>
        <v>0</v>
      </c>
      <c r="BG1231" s="163">
        <f t="shared" si="146"/>
        <v>0</v>
      </c>
      <c r="BH1231" s="163">
        <f t="shared" si="147"/>
        <v>0</v>
      </c>
      <c r="BI1231" s="163">
        <f t="shared" si="148"/>
        <v>0</v>
      </c>
      <c r="BJ1231" s="17" t="s">
        <v>85</v>
      </c>
      <c r="BK1231" s="164">
        <f t="shared" si="149"/>
        <v>0</v>
      </c>
      <c r="BL1231" s="17" t="s">
        <v>1981</v>
      </c>
      <c r="BM1231" s="162" t="s">
        <v>1986</v>
      </c>
    </row>
    <row r="1232" spans="2:65" s="1" customFormat="1" ht="16.5" customHeight="1">
      <c r="B1232" s="151"/>
      <c r="C1232" s="152" t="s">
        <v>1987</v>
      </c>
      <c r="D1232" s="152" t="s">
        <v>155</v>
      </c>
      <c r="E1232" s="153" t="s">
        <v>1988</v>
      </c>
      <c r="F1232" s="154" t="s">
        <v>1989</v>
      </c>
      <c r="G1232" s="155" t="s">
        <v>251</v>
      </c>
      <c r="H1232" s="156">
        <v>2</v>
      </c>
      <c r="I1232" s="157"/>
      <c r="J1232" s="156">
        <f t="shared" si="140"/>
        <v>0</v>
      </c>
      <c r="K1232" s="154" t="s">
        <v>1</v>
      </c>
      <c r="L1232" s="32"/>
      <c r="M1232" s="158" t="s">
        <v>1</v>
      </c>
      <c r="N1232" s="159" t="s">
        <v>42</v>
      </c>
      <c r="O1232" s="55"/>
      <c r="P1232" s="160">
        <f t="shared" si="141"/>
        <v>0</v>
      </c>
      <c r="Q1232" s="160">
        <v>0</v>
      </c>
      <c r="R1232" s="160">
        <f t="shared" si="142"/>
        <v>0</v>
      </c>
      <c r="S1232" s="160">
        <v>0</v>
      </c>
      <c r="T1232" s="161">
        <f t="shared" si="143"/>
        <v>0</v>
      </c>
      <c r="AR1232" s="162" t="s">
        <v>1981</v>
      </c>
      <c r="AT1232" s="162" t="s">
        <v>155</v>
      </c>
      <c r="AU1232" s="162" t="s">
        <v>85</v>
      </c>
      <c r="AY1232" s="17" t="s">
        <v>153</v>
      </c>
      <c r="BE1232" s="163">
        <f t="shared" si="144"/>
        <v>0</v>
      </c>
      <c r="BF1232" s="163">
        <f t="shared" si="145"/>
        <v>0</v>
      </c>
      <c r="BG1232" s="163">
        <f t="shared" si="146"/>
        <v>0</v>
      </c>
      <c r="BH1232" s="163">
        <f t="shared" si="147"/>
        <v>0</v>
      </c>
      <c r="BI1232" s="163">
        <f t="shared" si="148"/>
        <v>0</v>
      </c>
      <c r="BJ1232" s="17" t="s">
        <v>85</v>
      </c>
      <c r="BK1232" s="164">
        <f t="shared" si="149"/>
        <v>0</v>
      </c>
      <c r="BL1232" s="17" t="s">
        <v>1981</v>
      </c>
      <c r="BM1232" s="162" t="s">
        <v>1990</v>
      </c>
    </row>
    <row r="1233" spans="2:65" s="1" customFormat="1" ht="16.5" customHeight="1">
      <c r="B1233" s="151"/>
      <c r="C1233" s="181" t="s">
        <v>1991</v>
      </c>
      <c r="D1233" s="181" t="s">
        <v>203</v>
      </c>
      <c r="E1233" s="182" t="s">
        <v>1992</v>
      </c>
      <c r="F1233" s="183" t="s">
        <v>1993</v>
      </c>
      <c r="G1233" s="184" t="s">
        <v>251</v>
      </c>
      <c r="H1233" s="185">
        <v>1</v>
      </c>
      <c r="I1233" s="186"/>
      <c r="J1233" s="185">
        <f t="shared" si="140"/>
        <v>0</v>
      </c>
      <c r="K1233" s="183" t="s">
        <v>1</v>
      </c>
      <c r="L1233" s="187"/>
      <c r="M1233" s="188" t="s">
        <v>1</v>
      </c>
      <c r="N1233" s="189" t="s">
        <v>42</v>
      </c>
      <c r="O1233" s="55"/>
      <c r="P1233" s="160">
        <f t="shared" si="141"/>
        <v>0</v>
      </c>
      <c r="Q1233" s="160">
        <v>0.12345</v>
      </c>
      <c r="R1233" s="160">
        <f t="shared" si="142"/>
        <v>0.12345</v>
      </c>
      <c r="S1233" s="160">
        <v>0</v>
      </c>
      <c r="T1233" s="161">
        <f t="shared" si="143"/>
        <v>0</v>
      </c>
      <c r="AR1233" s="162" t="s">
        <v>1981</v>
      </c>
      <c r="AT1233" s="162" t="s">
        <v>203</v>
      </c>
      <c r="AU1233" s="162" t="s">
        <v>85</v>
      </c>
      <c r="AY1233" s="17" t="s">
        <v>153</v>
      </c>
      <c r="BE1233" s="163">
        <f t="shared" si="144"/>
        <v>0</v>
      </c>
      <c r="BF1233" s="163">
        <f t="shared" si="145"/>
        <v>0</v>
      </c>
      <c r="BG1233" s="163">
        <f t="shared" si="146"/>
        <v>0</v>
      </c>
      <c r="BH1233" s="163">
        <f t="shared" si="147"/>
        <v>0</v>
      </c>
      <c r="BI1233" s="163">
        <f t="shared" si="148"/>
        <v>0</v>
      </c>
      <c r="BJ1233" s="17" t="s">
        <v>85</v>
      </c>
      <c r="BK1233" s="164">
        <f t="shared" si="149"/>
        <v>0</v>
      </c>
      <c r="BL1233" s="17" t="s">
        <v>1981</v>
      </c>
      <c r="BM1233" s="162" t="s">
        <v>1994</v>
      </c>
    </row>
    <row r="1234" spans="2:65" s="1" customFormat="1" ht="16.5" customHeight="1">
      <c r="B1234" s="151"/>
      <c r="C1234" s="181" t="s">
        <v>1995</v>
      </c>
      <c r="D1234" s="181" t="s">
        <v>203</v>
      </c>
      <c r="E1234" s="182" t="s">
        <v>1996</v>
      </c>
      <c r="F1234" s="183" t="s">
        <v>1997</v>
      </c>
      <c r="G1234" s="184" t="s">
        <v>251</v>
      </c>
      <c r="H1234" s="185">
        <v>1</v>
      </c>
      <c r="I1234" s="186"/>
      <c r="J1234" s="185">
        <f t="shared" si="140"/>
        <v>0</v>
      </c>
      <c r="K1234" s="183" t="s">
        <v>1</v>
      </c>
      <c r="L1234" s="187"/>
      <c r="M1234" s="188" t="s">
        <v>1</v>
      </c>
      <c r="N1234" s="189" t="s">
        <v>42</v>
      </c>
      <c r="O1234" s="55"/>
      <c r="P1234" s="160">
        <f t="shared" si="141"/>
        <v>0</v>
      </c>
      <c r="Q1234" s="160">
        <v>0.12345</v>
      </c>
      <c r="R1234" s="160">
        <f t="shared" si="142"/>
        <v>0.12345</v>
      </c>
      <c r="S1234" s="160">
        <v>0</v>
      </c>
      <c r="T1234" s="161">
        <f t="shared" si="143"/>
        <v>0</v>
      </c>
      <c r="AR1234" s="162" t="s">
        <v>1981</v>
      </c>
      <c r="AT1234" s="162" t="s">
        <v>203</v>
      </c>
      <c r="AU1234" s="162" t="s">
        <v>85</v>
      </c>
      <c r="AY1234" s="17" t="s">
        <v>153</v>
      </c>
      <c r="BE1234" s="163">
        <f t="shared" si="144"/>
        <v>0</v>
      </c>
      <c r="BF1234" s="163">
        <f t="shared" si="145"/>
        <v>0</v>
      </c>
      <c r="BG1234" s="163">
        <f t="shared" si="146"/>
        <v>0</v>
      </c>
      <c r="BH1234" s="163">
        <f t="shared" si="147"/>
        <v>0</v>
      </c>
      <c r="BI1234" s="163">
        <f t="shared" si="148"/>
        <v>0</v>
      </c>
      <c r="BJ1234" s="17" t="s">
        <v>85</v>
      </c>
      <c r="BK1234" s="164">
        <f t="shared" si="149"/>
        <v>0</v>
      </c>
      <c r="BL1234" s="17" t="s">
        <v>1981</v>
      </c>
      <c r="BM1234" s="162" t="s">
        <v>1998</v>
      </c>
    </row>
    <row r="1235" spans="2:65" s="1" customFormat="1" ht="16.5" customHeight="1">
      <c r="B1235" s="151"/>
      <c r="C1235" s="152" t="s">
        <v>1999</v>
      </c>
      <c r="D1235" s="152" t="s">
        <v>155</v>
      </c>
      <c r="E1235" s="153" t="s">
        <v>2000</v>
      </c>
      <c r="F1235" s="154" t="s">
        <v>2001</v>
      </c>
      <c r="G1235" s="155" t="s">
        <v>251</v>
      </c>
      <c r="H1235" s="156">
        <v>2</v>
      </c>
      <c r="I1235" s="157"/>
      <c r="J1235" s="156">
        <f t="shared" si="140"/>
        <v>0</v>
      </c>
      <c r="K1235" s="154" t="s">
        <v>1</v>
      </c>
      <c r="L1235" s="32"/>
      <c r="M1235" s="158" t="s">
        <v>1</v>
      </c>
      <c r="N1235" s="159" t="s">
        <v>42</v>
      </c>
      <c r="O1235" s="55"/>
      <c r="P1235" s="160">
        <f t="shared" si="141"/>
        <v>0</v>
      </c>
      <c r="Q1235" s="160">
        <v>0</v>
      </c>
      <c r="R1235" s="160">
        <f t="shared" si="142"/>
        <v>0</v>
      </c>
      <c r="S1235" s="160">
        <v>0</v>
      </c>
      <c r="T1235" s="161">
        <f t="shared" si="143"/>
        <v>0</v>
      </c>
      <c r="AR1235" s="162" t="s">
        <v>1981</v>
      </c>
      <c r="AT1235" s="162" t="s">
        <v>155</v>
      </c>
      <c r="AU1235" s="162" t="s">
        <v>85</v>
      </c>
      <c r="AY1235" s="17" t="s">
        <v>153</v>
      </c>
      <c r="BE1235" s="163">
        <f t="shared" si="144"/>
        <v>0</v>
      </c>
      <c r="BF1235" s="163">
        <f t="shared" si="145"/>
        <v>0</v>
      </c>
      <c r="BG1235" s="163">
        <f t="shared" si="146"/>
        <v>0</v>
      </c>
      <c r="BH1235" s="163">
        <f t="shared" si="147"/>
        <v>0</v>
      </c>
      <c r="BI1235" s="163">
        <f t="shared" si="148"/>
        <v>0</v>
      </c>
      <c r="BJ1235" s="17" t="s">
        <v>85</v>
      </c>
      <c r="BK1235" s="164">
        <f t="shared" si="149"/>
        <v>0</v>
      </c>
      <c r="BL1235" s="17" t="s">
        <v>1981</v>
      </c>
      <c r="BM1235" s="162" t="s">
        <v>2002</v>
      </c>
    </row>
    <row r="1236" spans="2:65" s="1" customFormat="1" ht="16.5" customHeight="1">
      <c r="B1236" s="151"/>
      <c r="C1236" s="152" t="s">
        <v>2003</v>
      </c>
      <c r="D1236" s="152" t="s">
        <v>155</v>
      </c>
      <c r="E1236" s="153" t="s">
        <v>2004</v>
      </c>
      <c r="F1236" s="154" t="s">
        <v>2005</v>
      </c>
      <c r="G1236" s="155" t="s">
        <v>251</v>
      </c>
      <c r="H1236" s="156">
        <v>45</v>
      </c>
      <c r="I1236" s="157"/>
      <c r="J1236" s="156">
        <f t="shared" si="140"/>
        <v>0</v>
      </c>
      <c r="K1236" s="154" t="s">
        <v>1</v>
      </c>
      <c r="L1236" s="32"/>
      <c r="M1236" s="158" t="s">
        <v>1</v>
      </c>
      <c r="N1236" s="159" t="s">
        <v>42</v>
      </c>
      <c r="O1236" s="55"/>
      <c r="P1236" s="160">
        <f t="shared" si="141"/>
        <v>0</v>
      </c>
      <c r="Q1236" s="160">
        <v>0</v>
      </c>
      <c r="R1236" s="160">
        <f t="shared" si="142"/>
        <v>0</v>
      </c>
      <c r="S1236" s="160">
        <v>0</v>
      </c>
      <c r="T1236" s="161">
        <f t="shared" si="143"/>
        <v>0</v>
      </c>
      <c r="AR1236" s="162" t="s">
        <v>1981</v>
      </c>
      <c r="AT1236" s="162" t="s">
        <v>155</v>
      </c>
      <c r="AU1236" s="162" t="s">
        <v>85</v>
      </c>
      <c r="AY1236" s="17" t="s">
        <v>153</v>
      </c>
      <c r="BE1236" s="163">
        <f t="shared" si="144"/>
        <v>0</v>
      </c>
      <c r="BF1236" s="163">
        <f t="shared" si="145"/>
        <v>0</v>
      </c>
      <c r="BG1236" s="163">
        <f t="shared" si="146"/>
        <v>0</v>
      </c>
      <c r="BH1236" s="163">
        <f t="shared" si="147"/>
        <v>0</v>
      </c>
      <c r="BI1236" s="163">
        <f t="shared" si="148"/>
        <v>0</v>
      </c>
      <c r="BJ1236" s="17" t="s">
        <v>85</v>
      </c>
      <c r="BK1236" s="164">
        <f t="shared" si="149"/>
        <v>0</v>
      </c>
      <c r="BL1236" s="17" t="s">
        <v>1981</v>
      </c>
      <c r="BM1236" s="162" t="s">
        <v>2006</v>
      </c>
    </row>
    <row r="1237" spans="2:65" s="1" customFormat="1" ht="24" customHeight="1">
      <c r="B1237" s="151"/>
      <c r="C1237" s="181" t="s">
        <v>2007</v>
      </c>
      <c r="D1237" s="181" t="s">
        <v>203</v>
      </c>
      <c r="E1237" s="182" t="s">
        <v>2008</v>
      </c>
      <c r="F1237" s="183" t="s">
        <v>2009</v>
      </c>
      <c r="G1237" s="184" t="s">
        <v>251</v>
      </c>
      <c r="H1237" s="185">
        <v>24</v>
      </c>
      <c r="I1237" s="186"/>
      <c r="J1237" s="185">
        <f t="shared" si="140"/>
        <v>0</v>
      </c>
      <c r="K1237" s="183" t="s">
        <v>1</v>
      </c>
      <c r="L1237" s="187"/>
      <c r="M1237" s="188" t="s">
        <v>1</v>
      </c>
      <c r="N1237" s="189" t="s">
        <v>42</v>
      </c>
      <c r="O1237" s="55"/>
      <c r="P1237" s="160">
        <f t="shared" si="141"/>
        <v>0</v>
      </c>
      <c r="Q1237" s="160">
        <v>6.4999999999999997E-3</v>
      </c>
      <c r="R1237" s="160">
        <f t="shared" si="142"/>
        <v>0.156</v>
      </c>
      <c r="S1237" s="160">
        <v>0</v>
      </c>
      <c r="T1237" s="161">
        <f t="shared" si="143"/>
        <v>0</v>
      </c>
      <c r="AR1237" s="162" t="s">
        <v>1981</v>
      </c>
      <c r="AT1237" s="162" t="s">
        <v>203</v>
      </c>
      <c r="AU1237" s="162" t="s">
        <v>85</v>
      </c>
      <c r="AY1237" s="17" t="s">
        <v>153</v>
      </c>
      <c r="BE1237" s="163">
        <f t="shared" si="144"/>
        <v>0</v>
      </c>
      <c r="BF1237" s="163">
        <f t="shared" si="145"/>
        <v>0</v>
      </c>
      <c r="BG1237" s="163">
        <f t="shared" si="146"/>
        <v>0</v>
      </c>
      <c r="BH1237" s="163">
        <f t="shared" si="147"/>
        <v>0</v>
      </c>
      <c r="BI1237" s="163">
        <f t="shared" si="148"/>
        <v>0</v>
      </c>
      <c r="BJ1237" s="17" t="s">
        <v>85</v>
      </c>
      <c r="BK1237" s="164">
        <f t="shared" si="149"/>
        <v>0</v>
      </c>
      <c r="BL1237" s="17" t="s">
        <v>1981</v>
      </c>
      <c r="BM1237" s="162" t="s">
        <v>2010</v>
      </c>
    </row>
    <row r="1238" spans="2:65" s="1" customFormat="1" ht="24" customHeight="1">
      <c r="B1238" s="151"/>
      <c r="C1238" s="181" t="s">
        <v>2011</v>
      </c>
      <c r="D1238" s="181" t="s">
        <v>203</v>
      </c>
      <c r="E1238" s="182" t="s">
        <v>2012</v>
      </c>
      <c r="F1238" s="183" t="s">
        <v>2013</v>
      </c>
      <c r="G1238" s="184" t="s">
        <v>251</v>
      </c>
      <c r="H1238" s="185">
        <v>17</v>
      </c>
      <c r="I1238" s="186"/>
      <c r="J1238" s="185">
        <f t="shared" si="140"/>
        <v>0</v>
      </c>
      <c r="K1238" s="183" t="s">
        <v>1</v>
      </c>
      <c r="L1238" s="187"/>
      <c r="M1238" s="188" t="s">
        <v>1</v>
      </c>
      <c r="N1238" s="189" t="s">
        <v>42</v>
      </c>
      <c r="O1238" s="55"/>
      <c r="P1238" s="160">
        <f t="shared" si="141"/>
        <v>0</v>
      </c>
      <c r="Q1238" s="160">
        <v>7.5000000000000002E-4</v>
      </c>
      <c r="R1238" s="160">
        <f t="shared" si="142"/>
        <v>1.2750000000000001E-2</v>
      </c>
      <c r="S1238" s="160">
        <v>0</v>
      </c>
      <c r="T1238" s="161">
        <f t="shared" si="143"/>
        <v>0</v>
      </c>
      <c r="AR1238" s="162" t="s">
        <v>1981</v>
      </c>
      <c r="AT1238" s="162" t="s">
        <v>203</v>
      </c>
      <c r="AU1238" s="162" t="s">
        <v>85</v>
      </c>
      <c r="AY1238" s="17" t="s">
        <v>153</v>
      </c>
      <c r="BE1238" s="163">
        <f t="shared" si="144"/>
        <v>0</v>
      </c>
      <c r="BF1238" s="163">
        <f t="shared" si="145"/>
        <v>0</v>
      </c>
      <c r="BG1238" s="163">
        <f t="shared" si="146"/>
        <v>0</v>
      </c>
      <c r="BH1238" s="163">
        <f t="shared" si="147"/>
        <v>0</v>
      </c>
      <c r="BI1238" s="163">
        <f t="shared" si="148"/>
        <v>0</v>
      </c>
      <c r="BJ1238" s="17" t="s">
        <v>85</v>
      </c>
      <c r="BK1238" s="164">
        <f t="shared" si="149"/>
        <v>0</v>
      </c>
      <c r="BL1238" s="17" t="s">
        <v>1981</v>
      </c>
      <c r="BM1238" s="162" t="s">
        <v>2014</v>
      </c>
    </row>
    <row r="1239" spans="2:65" s="1" customFormat="1" ht="36" customHeight="1">
      <c r="B1239" s="151"/>
      <c r="C1239" s="181" t="s">
        <v>2015</v>
      </c>
      <c r="D1239" s="181" t="s">
        <v>203</v>
      </c>
      <c r="E1239" s="182" t="s">
        <v>2016</v>
      </c>
      <c r="F1239" s="183" t="s">
        <v>2017</v>
      </c>
      <c r="G1239" s="184" t="s">
        <v>251</v>
      </c>
      <c r="H1239" s="185">
        <v>2</v>
      </c>
      <c r="I1239" s="186"/>
      <c r="J1239" s="185">
        <f t="shared" si="140"/>
        <v>0</v>
      </c>
      <c r="K1239" s="183" t="s">
        <v>1</v>
      </c>
      <c r="L1239" s="187"/>
      <c r="M1239" s="188" t="s">
        <v>1</v>
      </c>
      <c r="N1239" s="189" t="s">
        <v>42</v>
      </c>
      <c r="O1239" s="55"/>
      <c r="P1239" s="160">
        <f t="shared" si="141"/>
        <v>0</v>
      </c>
      <c r="Q1239" s="160">
        <v>7.5000000000000002E-4</v>
      </c>
      <c r="R1239" s="160">
        <f t="shared" si="142"/>
        <v>1.5E-3</v>
      </c>
      <c r="S1239" s="160">
        <v>0</v>
      </c>
      <c r="T1239" s="161">
        <f t="shared" si="143"/>
        <v>0</v>
      </c>
      <c r="AR1239" s="162" t="s">
        <v>1981</v>
      </c>
      <c r="AT1239" s="162" t="s">
        <v>203</v>
      </c>
      <c r="AU1239" s="162" t="s">
        <v>85</v>
      </c>
      <c r="AY1239" s="17" t="s">
        <v>153</v>
      </c>
      <c r="BE1239" s="163">
        <f t="shared" si="144"/>
        <v>0</v>
      </c>
      <c r="BF1239" s="163">
        <f t="shared" si="145"/>
        <v>0</v>
      </c>
      <c r="BG1239" s="163">
        <f t="shared" si="146"/>
        <v>0</v>
      </c>
      <c r="BH1239" s="163">
        <f t="shared" si="147"/>
        <v>0</v>
      </c>
      <c r="BI1239" s="163">
        <f t="shared" si="148"/>
        <v>0</v>
      </c>
      <c r="BJ1239" s="17" t="s">
        <v>85</v>
      </c>
      <c r="BK1239" s="164">
        <f t="shared" si="149"/>
        <v>0</v>
      </c>
      <c r="BL1239" s="17" t="s">
        <v>1981</v>
      </c>
      <c r="BM1239" s="162" t="s">
        <v>2018</v>
      </c>
    </row>
    <row r="1240" spans="2:65" s="1" customFormat="1" ht="24" customHeight="1">
      <c r="B1240" s="151"/>
      <c r="C1240" s="181" t="s">
        <v>2019</v>
      </c>
      <c r="D1240" s="181" t="s">
        <v>203</v>
      </c>
      <c r="E1240" s="182" t="s">
        <v>2020</v>
      </c>
      <c r="F1240" s="183" t="s">
        <v>2021</v>
      </c>
      <c r="G1240" s="184" t="s">
        <v>251</v>
      </c>
      <c r="H1240" s="185">
        <v>2</v>
      </c>
      <c r="I1240" s="186"/>
      <c r="J1240" s="185">
        <f t="shared" si="140"/>
        <v>0</v>
      </c>
      <c r="K1240" s="183" t="s">
        <v>1</v>
      </c>
      <c r="L1240" s="187"/>
      <c r="M1240" s="188" t="s">
        <v>1</v>
      </c>
      <c r="N1240" s="189" t="s">
        <v>42</v>
      </c>
      <c r="O1240" s="55"/>
      <c r="P1240" s="160">
        <f t="shared" si="141"/>
        <v>0</v>
      </c>
      <c r="Q1240" s="160">
        <v>6.4999999999999997E-3</v>
      </c>
      <c r="R1240" s="160">
        <f t="shared" si="142"/>
        <v>1.2999999999999999E-2</v>
      </c>
      <c r="S1240" s="160">
        <v>0</v>
      </c>
      <c r="T1240" s="161">
        <f t="shared" si="143"/>
        <v>0</v>
      </c>
      <c r="AR1240" s="162" t="s">
        <v>1981</v>
      </c>
      <c r="AT1240" s="162" t="s">
        <v>203</v>
      </c>
      <c r="AU1240" s="162" t="s">
        <v>85</v>
      </c>
      <c r="AY1240" s="17" t="s">
        <v>153</v>
      </c>
      <c r="BE1240" s="163">
        <f t="shared" si="144"/>
        <v>0</v>
      </c>
      <c r="BF1240" s="163">
        <f t="shared" si="145"/>
        <v>0</v>
      </c>
      <c r="BG1240" s="163">
        <f t="shared" si="146"/>
        <v>0</v>
      </c>
      <c r="BH1240" s="163">
        <f t="shared" si="147"/>
        <v>0</v>
      </c>
      <c r="BI1240" s="163">
        <f t="shared" si="148"/>
        <v>0</v>
      </c>
      <c r="BJ1240" s="17" t="s">
        <v>85</v>
      </c>
      <c r="BK1240" s="164">
        <f t="shared" si="149"/>
        <v>0</v>
      </c>
      <c r="BL1240" s="17" t="s">
        <v>1981</v>
      </c>
      <c r="BM1240" s="162" t="s">
        <v>2022</v>
      </c>
    </row>
    <row r="1241" spans="2:65" s="1" customFormat="1" ht="24" customHeight="1">
      <c r="B1241" s="151"/>
      <c r="C1241" s="152" t="s">
        <v>2023</v>
      </c>
      <c r="D1241" s="152" t="s">
        <v>155</v>
      </c>
      <c r="E1241" s="153" t="s">
        <v>2024</v>
      </c>
      <c r="F1241" s="154" t="s">
        <v>2025</v>
      </c>
      <c r="G1241" s="155" t="s">
        <v>251</v>
      </c>
      <c r="H1241" s="156">
        <v>10</v>
      </c>
      <c r="I1241" s="157"/>
      <c r="J1241" s="156">
        <f t="shared" si="140"/>
        <v>0</v>
      </c>
      <c r="K1241" s="154" t="s">
        <v>1</v>
      </c>
      <c r="L1241" s="32"/>
      <c r="M1241" s="158" t="s">
        <v>1</v>
      </c>
      <c r="N1241" s="159" t="s">
        <v>42</v>
      </c>
      <c r="O1241" s="55"/>
      <c r="P1241" s="160">
        <f t="shared" si="141"/>
        <v>0</v>
      </c>
      <c r="Q1241" s="160">
        <v>0</v>
      </c>
      <c r="R1241" s="160">
        <f t="shared" si="142"/>
        <v>0</v>
      </c>
      <c r="S1241" s="160">
        <v>0</v>
      </c>
      <c r="T1241" s="161">
        <f t="shared" si="143"/>
        <v>0</v>
      </c>
      <c r="AR1241" s="162" t="s">
        <v>1981</v>
      </c>
      <c r="AT1241" s="162" t="s">
        <v>155</v>
      </c>
      <c r="AU1241" s="162" t="s">
        <v>85</v>
      </c>
      <c r="AY1241" s="17" t="s">
        <v>153</v>
      </c>
      <c r="BE1241" s="163">
        <f t="shared" si="144"/>
        <v>0</v>
      </c>
      <c r="BF1241" s="163">
        <f t="shared" si="145"/>
        <v>0</v>
      </c>
      <c r="BG1241" s="163">
        <f t="shared" si="146"/>
        <v>0</v>
      </c>
      <c r="BH1241" s="163">
        <f t="shared" si="147"/>
        <v>0</v>
      </c>
      <c r="BI1241" s="163">
        <f t="shared" si="148"/>
        <v>0</v>
      </c>
      <c r="BJ1241" s="17" t="s">
        <v>85</v>
      </c>
      <c r="BK1241" s="164">
        <f t="shared" si="149"/>
        <v>0</v>
      </c>
      <c r="BL1241" s="17" t="s">
        <v>1981</v>
      </c>
      <c r="BM1241" s="162" t="s">
        <v>2026</v>
      </c>
    </row>
    <row r="1242" spans="2:65" s="1" customFormat="1" ht="36" customHeight="1">
      <c r="B1242" s="151"/>
      <c r="C1242" s="181" t="s">
        <v>2027</v>
      </c>
      <c r="D1242" s="181" t="s">
        <v>203</v>
      </c>
      <c r="E1242" s="182" t="s">
        <v>2028</v>
      </c>
      <c r="F1242" s="183" t="s">
        <v>2029</v>
      </c>
      <c r="G1242" s="184" t="s">
        <v>251</v>
      </c>
      <c r="H1242" s="185">
        <v>10</v>
      </c>
      <c r="I1242" s="186"/>
      <c r="J1242" s="185">
        <f t="shared" si="140"/>
        <v>0</v>
      </c>
      <c r="K1242" s="183" t="s">
        <v>1</v>
      </c>
      <c r="L1242" s="187"/>
      <c r="M1242" s="188" t="s">
        <v>1</v>
      </c>
      <c r="N1242" s="189" t="s">
        <v>42</v>
      </c>
      <c r="O1242" s="55"/>
      <c r="P1242" s="160">
        <f t="shared" si="141"/>
        <v>0</v>
      </c>
      <c r="Q1242" s="160">
        <v>6.9999999999999999E-4</v>
      </c>
      <c r="R1242" s="160">
        <f t="shared" si="142"/>
        <v>7.0000000000000001E-3</v>
      </c>
      <c r="S1242" s="160">
        <v>0</v>
      </c>
      <c r="T1242" s="161">
        <f t="shared" si="143"/>
        <v>0</v>
      </c>
      <c r="AR1242" s="162" t="s">
        <v>1981</v>
      </c>
      <c r="AT1242" s="162" t="s">
        <v>203</v>
      </c>
      <c r="AU1242" s="162" t="s">
        <v>85</v>
      </c>
      <c r="AY1242" s="17" t="s">
        <v>153</v>
      </c>
      <c r="BE1242" s="163">
        <f t="shared" si="144"/>
        <v>0</v>
      </c>
      <c r="BF1242" s="163">
        <f t="shared" si="145"/>
        <v>0</v>
      </c>
      <c r="BG1242" s="163">
        <f t="shared" si="146"/>
        <v>0</v>
      </c>
      <c r="BH1242" s="163">
        <f t="shared" si="147"/>
        <v>0</v>
      </c>
      <c r="BI1242" s="163">
        <f t="shared" si="148"/>
        <v>0</v>
      </c>
      <c r="BJ1242" s="17" t="s">
        <v>85</v>
      </c>
      <c r="BK1242" s="164">
        <f t="shared" si="149"/>
        <v>0</v>
      </c>
      <c r="BL1242" s="17" t="s">
        <v>1981</v>
      </c>
      <c r="BM1242" s="162" t="s">
        <v>2030</v>
      </c>
    </row>
    <row r="1243" spans="2:65" s="1" customFormat="1" ht="16.5" customHeight="1">
      <c r="B1243" s="151"/>
      <c r="C1243" s="152" t="s">
        <v>2031</v>
      </c>
      <c r="D1243" s="152" t="s">
        <v>155</v>
      </c>
      <c r="E1243" s="153" t="s">
        <v>2032</v>
      </c>
      <c r="F1243" s="154" t="s">
        <v>2033</v>
      </c>
      <c r="G1243" s="155" t="s">
        <v>251</v>
      </c>
      <c r="H1243" s="156">
        <v>3</v>
      </c>
      <c r="I1243" s="157"/>
      <c r="J1243" s="156">
        <f t="shared" si="140"/>
        <v>0</v>
      </c>
      <c r="K1243" s="154" t="s">
        <v>1</v>
      </c>
      <c r="L1243" s="32"/>
      <c r="M1243" s="158" t="s">
        <v>1</v>
      </c>
      <c r="N1243" s="159" t="s">
        <v>42</v>
      </c>
      <c r="O1243" s="55"/>
      <c r="P1243" s="160">
        <f t="shared" si="141"/>
        <v>0</v>
      </c>
      <c r="Q1243" s="160">
        <v>0</v>
      </c>
      <c r="R1243" s="160">
        <f t="shared" si="142"/>
        <v>0</v>
      </c>
      <c r="S1243" s="160">
        <v>0</v>
      </c>
      <c r="T1243" s="161">
        <f t="shared" si="143"/>
        <v>0</v>
      </c>
      <c r="AR1243" s="162" t="s">
        <v>1981</v>
      </c>
      <c r="AT1243" s="162" t="s">
        <v>155</v>
      </c>
      <c r="AU1243" s="162" t="s">
        <v>85</v>
      </c>
      <c r="AY1243" s="17" t="s">
        <v>153</v>
      </c>
      <c r="BE1243" s="163">
        <f t="shared" si="144"/>
        <v>0</v>
      </c>
      <c r="BF1243" s="163">
        <f t="shared" si="145"/>
        <v>0</v>
      </c>
      <c r="BG1243" s="163">
        <f t="shared" si="146"/>
        <v>0</v>
      </c>
      <c r="BH1243" s="163">
        <f t="shared" si="147"/>
        <v>0</v>
      </c>
      <c r="BI1243" s="163">
        <f t="shared" si="148"/>
        <v>0</v>
      </c>
      <c r="BJ1243" s="17" t="s">
        <v>85</v>
      </c>
      <c r="BK1243" s="164">
        <f t="shared" si="149"/>
        <v>0</v>
      </c>
      <c r="BL1243" s="17" t="s">
        <v>1981</v>
      </c>
      <c r="BM1243" s="162" t="s">
        <v>2034</v>
      </c>
    </row>
    <row r="1244" spans="2:65" s="1" customFormat="1" ht="24" customHeight="1">
      <c r="B1244" s="151"/>
      <c r="C1244" s="181" t="s">
        <v>2035</v>
      </c>
      <c r="D1244" s="181" t="s">
        <v>203</v>
      </c>
      <c r="E1244" s="182" t="s">
        <v>2036</v>
      </c>
      <c r="F1244" s="183" t="s">
        <v>2037</v>
      </c>
      <c r="G1244" s="184" t="s">
        <v>251</v>
      </c>
      <c r="H1244" s="185">
        <v>1</v>
      </c>
      <c r="I1244" s="186"/>
      <c r="J1244" s="185">
        <f t="shared" si="140"/>
        <v>0</v>
      </c>
      <c r="K1244" s="183" t="s">
        <v>1</v>
      </c>
      <c r="L1244" s="187"/>
      <c r="M1244" s="188" t="s">
        <v>1</v>
      </c>
      <c r="N1244" s="189" t="s">
        <v>42</v>
      </c>
      <c r="O1244" s="55"/>
      <c r="P1244" s="160">
        <f t="shared" si="141"/>
        <v>0</v>
      </c>
      <c r="Q1244" s="160">
        <v>9.0000000000000006E-5</v>
      </c>
      <c r="R1244" s="160">
        <f t="shared" si="142"/>
        <v>9.0000000000000006E-5</v>
      </c>
      <c r="S1244" s="160">
        <v>0</v>
      </c>
      <c r="T1244" s="161">
        <f t="shared" si="143"/>
        <v>0</v>
      </c>
      <c r="AR1244" s="162" t="s">
        <v>1981</v>
      </c>
      <c r="AT1244" s="162" t="s">
        <v>203</v>
      </c>
      <c r="AU1244" s="162" t="s">
        <v>85</v>
      </c>
      <c r="AY1244" s="17" t="s">
        <v>153</v>
      </c>
      <c r="BE1244" s="163">
        <f t="shared" si="144"/>
        <v>0</v>
      </c>
      <c r="BF1244" s="163">
        <f t="shared" si="145"/>
        <v>0</v>
      </c>
      <c r="BG1244" s="163">
        <f t="shared" si="146"/>
        <v>0</v>
      </c>
      <c r="BH1244" s="163">
        <f t="shared" si="147"/>
        <v>0</v>
      </c>
      <c r="BI1244" s="163">
        <f t="shared" si="148"/>
        <v>0</v>
      </c>
      <c r="BJ1244" s="17" t="s">
        <v>85</v>
      </c>
      <c r="BK1244" s="164">
        <f t="shared" si="149"/>
        <v>0</v>
      </c>
      <c r="BL1244" s="17" t="s">
        <v>1981</v>
      </c>
      <c r="BM1244" s="162" t="s">
        <v>2038</v>
      </c>
    </row>
    <row r="1245" spans="2:65" s="1" customFormat="1" ht="36" customHeight="1">
      <c r="B1245" s="151"/>
      <c r="C1245" s="181" t="s">
        <v>2039</v>
      </c>
      <c r="D1245" s="181" t="s">
        <v>203</v>
      </c>
      <c r="E1245" s="182" t="s">
        <v>2040</v>
      </c>
      <c r="F1245" s="183" t="s">
        <v>2041</v>
      </c>
      <c r="G1245" s="184" t="s">
        <v>251</v>
      </c>
      <c r="H1245" s="185">
        <v>2</v>
      </c>
      <c r="I1245" s="186"/>
      <c r="J1245" s="185">
        <f t="shared" si="140"/>
        <v>0</v>
      </c>
      <c r="K1245" s="183" t="s">
        <v>1</v>
      </c>
      <c r="L1245" s="187"/>
      <c r="M1245" s="188" t="s">
        <v>1</v>
      </c>
      <c r="N1245" s="189" t="s">
        <v>42</v>
      </c>
      <c r="O1245" s="55"/>
      <c r="P1245" s="160">
        <f t="shared" si="141"/>
        <v>0</v>
      </c>
      <c r="Q1245" s="160">
        <v>9.0000000000000006E-5</v>
      </c>
      <c r="R1245" s="160">
        <f t="shared" si="142"/>
        <v>1.8000000000000001E-4</v>
      </c>
      <c r="S1245" s="160">
        <v>0</v>
      </c>
      <c r="T1245" s="161">
        <f t="shared" si="143"/>
        <v>0</v>
      </c>
      <c r="AR1245" s="162" t="s">
        <v>1981</v>
      </c>
      <c r="AT1245" s="162" t="s">
        <v>203</v>
      </c>
      <c r="AU1245" s="162" t="s">
        <v>85</v>
      </c>
      <c r="AY1245" s="17" t="s">
        <v>153</v>
      </c>
      <c r="BE1245" s="163">
        <f t="shared" si="144"/>
        <v>0</v>
      </c>
      <c r="BF1245" s="163">
        <f t="shared" si="145"/>
        <v>0</v>
      </c>
      <c r="BG1245" s="163">
        <f t="shared" si="146"/>
        <v>0</v>
      </c>
      <c r="BH1245" s="163">
        <f t="shared" si="147"/>
        <v>0</v>
      </c>
      <c r="BI1245" s="163">
        <f t="shared" si="148"/>
        <v>0</v>
      </c>
      <c r="BJ1245" s="17" t="s">
        <v>85</v>
      </c>
      <c r="BK1245" s="164">
        <f t="shared" si="149"/>
        <v>0</v>
      </c>
      <c r="BL1245" s="17" t="s">
        <v>1981</v>
      </c>
      <c r="BM1245" s="162" t="s">
        <v>2042</v>
      </c>
    </row>
    <row r="1246" spans="2:65" s="1" customFormat="1" ht="16.5" customHeight="1">
      <c r="B1246" s="151"/>
      <c r="C1246" s="152" t="s">
        <v>2043</v>
      </c>
      <c r="D1246" s="152" t="s">
        <v>155</v>
      </c>
      <c r="E1246" s="153" t="s">
        <v>2044</v>
      </c>
      <c r="F1246" s="154" t="s">
        <v>2045</v>
      </c>
      <c r="G1246" s="155" t="s">
        <v>251</v>
      </c>
      <c r="H1246" s="156">
        <v>1</v>
      </c>
      <c r="I1246" s="157"/>
      <c r="J1246" s="156">
        <f t="shared" si="140"/>
        <v>0</v>
      </c>
      <c r="K1246" s="154" t="s">
        <v>1</v>
      </c>
      <c r="L1246" s="32"/>
      <c r="M1246" s="158" t="s">
        <v>1</v>
      </c>
      <c r="N1246" s="159" t="s">
        <v>42</v>
      </c>
      <c r="O1246" s="55"/>
      <c r="P1246" s="160">
        <f t="shared" si="141"/>
        <v>0</v>
      </c>
      <c r="Q1246" s="160">
        <v>0</v>
      </c>
      <c r="R1246" s="160">
        <f t="shared" si="142"/>
        <v>0</v>
      </c>
      <c r="S1246" s="160">
        <v>0</v>
      </c>
      <c r="T1246" s="161">
        <f t="shared" si="143"/>
        <v>0</v>
      </c>
      <c r="AR1246" s="162" t="s">
        <v>1981</v>
      </c>
      <c r="AT1246" s="162" t="s">
        <v>155</v>
      </c>
      <c r="AU1246" s="162" t="s">
        <v>85</v>
      </c>
      <c r="AY1246" s="17" t="s">
        <v>153</v>
      </c>
      <c r="BE1246" s="163">
        <f t="shared" si="144"/>
        <v>0</v>
      </c>
      <c r="BF1246" s="163">
        <f t="shared" si="145"/>
        <v>0</v>
      </c>
      <c r="BG1246" s="163">
        <f t="shared" si="146"/>
        <v>0</v>
      </c>
      <c r="BH1246" s="163">
        <f t="shared" si="147"/>
        <v>0</v>
      </c>
      <c r="BI1246" s="163">
        <f t="shared" si="148"/>
        <v>0</v>
      </c>
      <c r="BJ1246" s="17" t="s">
        <v>85</v>
      </c>
      <c r="BK1246" s="164">
        <f t="shared" si="149"/>
        <v>0</v>
      </c>
      <c r="BL1246" s="17" t="s">
        <v>1981</v>
      </c>
      <c r="BM1246" s="162" t="s">
        <v>2046</v>
      </c>
    </row>
    <row r="1247" spans="2:65" s="1" customFormat="1" ht="24" customHeight="1">
      <c r="B1247" s="151"/>
      <c r="C1247" s="181" t="s">
        <v>2047</v>
      </c>
      <c r="D1247" s="181" t="s">
        <v>203</v>
      </c>
      <c r="E1247" s="182" t="s">
        <v>2048</v>
      </c>
      <c r="F1247" s="183" t="s">
        <v>2049</v>
      </c>
      <c r="G1247" s="184" t="s">
        <v>251</v>
      </c>
      <c r="H1247" s="185">
        <v>1</v>
      </c>
      <c r="I1247" s="186"/>
      <c r="J1247" s="185">
        <f t="shared" si="140"/>
        <v>0</v>
      </c>
      <c r="K1247" s="183" t="s">
        <v>1</v>
      </c>
      <c r="L1247" s="187"/>
      <c r="M1247" s="188" t="s">
        <v>1</v>
      </c>
      <c r="N1247" s="189" t="s">
        <v>42</v>
      </c>
      <c r="O1247" s="55"/>
      <c r="P1247" s="160">
        <f t="shared" si="141"/>
        <v>0</v>
      </c>
      <c r="Q1247" s="160">
        <v>3.0000000000000001E-5</v>
      </c>
      <c r="R1247" s="160">
        <f t="shared" si="142"/>
        <v>3.0000000000000001E-5</v>
      </c>
      <c r="S1247" s="160">
        <v>0</v>
      </c>
      <c r="T1247" s="161">
        <f t="shared" si="143"/>
        <v>0</v>
      </c>
      <c r="AR1247" s="162" t="s">
        <v>1981</v>
      </c>
      <c r="AT1247" s="162" t="s">
        <v>203</v>
      </c>
      <c r="AU1247" s="162" t="s">
        <v>85</v>
      </c>
      <c r="AY1247" s="17" t="s">
        <v>153</v>
      </c>
      <c r="BE1247" s="163">
        <f t="shared" si="144"/>
        <v>0</v>
      </c>
      <c r="BF1247" s="163">
        <f t="shared" si="145"/>
        <v>0</v>
      </c>
      <c r="BG1247" s="163">
        <f t="shared" si="146"/>
        <v>0</v>
      </c>
      <c r="BH1247" s="163">
        <f t="shared" si="147"/>
        <v>0</v>
      </c>
      <c r="BI1247" s="163">
        <f t="shared" si="148"/>
        <v>0</v>
      </c>
      <c r="BJ1247" s="17" t="s">
        <v>85</v>
      </c>
      <c r="BK1247" s="164">
        <f t="shared" si="149"/>
        <v>0</v>
      </c>
      <c r="BL1247" s="17" t="s">
        <v>1981</v>
      </c>
      <c r="BM1247" s="162" t="s">
        <v>2050</v>
      </c>
    </row>
    <row r="1248" spans="2:65" s="1" customFormat="1" ht="24" customHeight="1">
      <c r="B1248" s="151"/>
      <c r="C1248" s="152" t="s">
        <v>2051</v>
      </c>
      <c r="D1248" s="152" t="s">
        <v>155</v>
      </c>
      <c r="E1248" s="153" t="s">
        <v>2052</v>
      </c>
      <c r="F1248" s="154" t="s">
        <v>2053</v>
      </c>
      <c r="G1248" s="155" t="s">
        <v>251</v>
      </c>
      <c r="H1248" s="156">
        <v>6</v>
      </c>
      <c r="I1248" s="157"/>
      <c r="J1248" s="156">
        <f t="shared" si="140"/>
        <v>0</v>
      </c>
      <c r="K1248" s="154" t="s">
        <v>1</v>
      </c>
      <c r="L1248" s="32"/>
      <c r="M1248" s="158" t="s">
        <v>1</v>
      </c>
      <c r="N1248" s="159" t="s">
        <v>42</v>
      </c>
      <c r="O1248" s="55"/>
      <c r="P1248" s="160">
        <f t="shared" si="141"/>
        <v>0</v>
      </c>
      <c r="Q1248" s="160">
        <v>0</v>
      </c>
      <c r="R1248" s="160">
        <f t="shared" si="142"/>
        <v>0</v>
      </c>
      <c r="S1248" s="160">
        <v>0</v>
      </c>
      <c r="T1248" s="161">
        <f t="shared" si="143"/>
        <v>0</v>
      </c>
      <c r="AR1248" s="162" t="s">
        <v>1981</v>
      </c>
      <c r="AT1248" s="162" t="s">
        <v>155</v>
      </c>
      <c r="AU1248" s="162" t="s">
        <v>85</v>
      </c>
      <c r="AY1248" s="17" t="s">
        <v>153</v>
      </c>
      <c r="BE1248" s="163">
        <f t="shared" si="144"/>
        <v>0</v>
      </c>
      <c r="BF1248" s="163">
        <f t="shared" si="145"/>
        <v>0</v>
      </c>
      <c r="BG1248" s="163">
        <f t="shared" si="146"/>
        <v>0</v>
      </c>
      <c r="BH1248" s="163">
        <f t="shared" si="147"/>
        <v>0</v>
      </c>
      <c r="BI1248" s="163">
        <f t="shared" si="148"/>
        <v>0</v>
      </c>
      <c r="BJ1248" s="17" t="s">
        <v>85</v>
      </c>
      <c r="BK1248" s="164">
        <f t="shared" si="149"/>
        <v>0</v>
      </c>
      <c r="BL1248" s="17" t="s">
        <v>1981</v>
      </c>
      <c r="BM1248" s="162" t="s">
        <v>2054</v>
      </c>
    </row>
    <row r="1249" spans="2:65" s="1" customFormat="1" ht="16.5" customHeight="1">
      <c r="B1249" s="151"/>
      <c r="C1249" s="181" t="s">
        <v>2055</v>
      </c>
      <c r="D1249" s="181" t="s">
        <v>203</v>
      </c>
      <c r="E1249" s="182" t="s">
        <v>2056</v>
      </c>
      <c r="F1249" s="183" t="s">
        <v>2057</v>
      </c>
      <c r="G1249" s="184" t="s">
        <v>251</v>
      </c>
      <c r="H1249" s="185">
        <v>6</v>
      </c>
      <c r="I1249" s="186"/>
      <c r="J1249" s="185">
        <f t="shared" si="140"/>
        <v>0</v>
      </c>
      <c r="K1249" s="183" t="s">
        <v>1</v>
      </c>
      <c r="L1249" s="187"/>
      <c r="M1249" s="188" t="s">
        <v>1</v>
      </c>
      <c r="N1249" s="189" t="s">
        <v>42</v>
      </c>
      <c r="O1249" s="55"/>
      <c r="P1249" s="160">
        <f t="shared" si="141"/>
        <v>0</v>
      </c>
      <c r="Q1249" s="160">
        <v>0</v>
      </c>
      <c r="R1249" s="160">
        <f t="shared" si="142"/>
        <v>0</v>
      </c>
      <c r="S1249" s="160">
        <v>0</v>
      </c>
      <c r="T1249" s="161">
        <f t="shared" si="143"/>
        <v>0</v>
      </c>
      <c r="AR1249" s="162" t="s">
        <v>1981</v>
      </c>
      <c r="AT1249" s="162" t="s">
        <v>203</v>
      </c>
      <c r="AU1249" s="162" t="s">
        <v>85</v>
      </c>
      <c r="AY1249" s="17" t="s">
        <v>153</v>
      </c>
      <c r="BE1249" s="163">
        <f t="shared" si="144"/>
        <v>0</v>
      </c>
      <c r="BF1249" s="163">
        <f t="shared" si="145"/>
        <v>0</v>
      </c>
      <c r="BG1249" s="163">
        <f t="shared" si="146"/>
        <v>0</v>
      </c>
      <c r="BH1249" s="163">
        <f t="shared" si="147"/>
        <v>0</v>
      </c>
      <c r="BI1249" s="163">
        <f t="shared" si="148"/>
        <v>0</v>
      </c>
      <c r="BJ1249" s="17" t="s">
        <v>85</v>
      </c>
      <c r="BK1249" s="164">
        <f t="shared" si="149"/>
        <v>0</v>
      </c>
      <c r="BL1249" s="17" t="s">
        <v>1981</v>
      </c>
      <c r="BM1249" s="162" t="s">
        <v>2058</v>
      </c>
    </row>
    <row r="1250" spans="2:65" s="1" customFormat="1" ht="24" customHeight="1">
      <c r="B1250" s="151"/>
      <c r="C1250" s="152" t="s">
        <v>2059</v>
      </c>
      <c r="D1250" s="152" t="s">
        <v>155</v>
      </c>
      <c r="E1250" s="153" t="s">
        <v>2060</v>
      </c>
      <c r="F1250" s="154" t="s">
        <v>2061</v>
      </c>
      <c r="G1250" s="155" t="s">
        <v>251</v>
      </c>
      <c r="H1250" s="156">
        <v>5</v>
      </c>
      <c r="I1250" s="157"/>
      <c r="J1250" s="156">
        <f t="shared" si="140"/>
        <v>0</v>
      </c>
      <c r="K1250" s="154" t="s">
        <v>1</v>
      </c>
      <c r="L1250" s="32"/>
      <c r="M1250" s="158" t="s">
        <v>1</v>
      </c>
      <c r="N1250" s="159" t="s">
        <v>42</v>
      </c>
      <c r="O1250" s="55"/>
      <c r="P1250" s="160">
        <f t="shared" si="141"/>
        <v>0</v>
      </c>
      <c r="Q1250" s="160">
        <v>0</v>
      </c>
      <c r="R1250" s="160">
        <f t="shared" si="142"/>
        <v>0</v>
      </c>
      <c r="S1250" s="160">
        <v>0</v>
      </c>
      <c r="T1250" s="161">
        <f t="shared" si="143"/>
        <v>0</v>
      </c>
      <c r="AR1250" s="162" t="s">
        <v>1981</v>
      </c>
      <c r="AT1250" s="162" t="s">
        <v>155</v>
      </c>
      <c r="AU1250" s="162" t="s">
        <v>85</v>
      </c>
      <c r="AY1250" s="17" t="s">
        <v>153</v>
      </c>
      <c r="BE1250" s="163">
        <f t="shared" si="144"/>
        <v>0</v>
      </c>
      <c r="BF1250" s="163">
        <f t="shared" si="145"/>
        <v>0</v>
      </c>
      <c r="BG1250" s="163">
        <f t="shared" si="146"/>
        <v>0</v>
      </c>
      <c r="BH1250" s="163">
        <f t="shared" si="147"/>
        <v>0</v>
      </c>
      <c r="BI1250" s="163">
        <f t="shared" si="148"/>
        <v>0</v>
      </c>
      <c r="BJ1250" s="17" t="s">
        <v>85</v>
      </c>
      <c r="BK1250" s="164">
        <f t="shared" si="149"/>
        <v>0</v>
      </c>
      <c r="BL1250" s="17" t="s">
        <v>1981</v>
      </c>
      <c r="BM1250" s="162" t="s">
        <v>2062</v>
      </c>
    </row>
    <row r="1251" spans="2:65" s="1" customFormat="1" ht="16.5" customHeight="1">
      <c r="B1251" s="151"/>
      <c r="C1251" s="181" t="s">
        <v>2063</v>
      </c>
      <c r="D1251" s="181" t="s">
        <v>203</v>
      </c>
      <c r="E1251" s="182" t="s">
        <v>2064</v>
      </c>
      <c r="F1251" s="183" t="s">
        <v>2065</v>
      </c>
      <c r="G1251" s="184" t="s">
        <v>251</v>
      </c>
      <c r="H1251" s="185">
        <v>5</v>
      </c>
      <c r="I1251" s="186"/>
      <c r="J1251" s="185">
        <f t="shared" si="140"/>
        <v>0</v>
      </c>
      <c r="K1251" s="183" t="s">
        <v>1</v>
      </c>
      <c r="L1251" s="187"/>
      <c r="M1251" s="188" t="s">
        <v>1</v>
      </c>
      <c r="N1251" s="189" t="s">
        <v>42</v>
      </c>
      <c r="O1251" s="55"/>
      <c r="P1251" s="160">
        <f t="shared" si="141"/>
        <v>0</v>
      </c>
      <c r="Q1251" s="160">
        <v>0</v>
      </c>
      <c r="R1251" s="160">
        <f t="shared" si="142"/>
        <v>0</v>
      </c>
      <c r="S1251" s="160">
        <v>0</v>
      </c>
      <c r="T1251" s="161">
        <f t="shared" si="143"/>
        <v>0</v>
      </c>
      <c r="AR1251" s="162" t="s">
        <v>1981</v>
      </c>
      <c r="AT1251" s="162" t="s">
        <v>203</v>
      </c>
      <c r="AU1251" s="162" t="s">
        <v>85</v>
      </c>
      <c r="AY1251" s="17" t="s">
        <v>153</v>
      </c>
      <c r="BE1251" s="163">
        <f t="shared" si="144"/>
        <v>0</v>
      </c>
      <c r="BF1251" s="163">
        <f t="shared" si="145"/>
        <v>0</v>
      </c>
      <c r="BG1251" s="163">
        <f t="shared" si="146"/>
        <v>0</v>
      </c>
      <c r="BH1251" s="163">
        <f t="shared" si="147"/>
        <v>0</v>
      </c>
      <c r="BI1251" s="163">
        <f t="shared" si="148"/>
        <v>0</v>
      </c>
      <c r="BJ1251" s="17" t="s">
        <v>85</v>
      </c>
      <c r="BK1251" s="164">
        <f t="shared" si="149"/>
        <v>0</v>
      </c>
      <c r="BL1251" s="17" t="s">
        <v>1981</v>
      </c>
      <c r="BM1251" s="162" t="s">
        <v>2066</v>
      </c>
    </row>
    <row r="1252" spans="2:65" s="1" customFormat="1" ht="24" customHeight="1">
      <c r="B1252" s="151"/>
      <c r="C1252" s="152" t="s">
        <v>2067</v>
      </c>
      <c r="D1252" s="152" t="s">
        <v>155</v>
      </c>
      <c r="E1252" s="153" t="s">
        <v>2068</v>
      </c>
      <c r="F1252" s="154" t="s">
        <v>2069</v>
      </c>
      <c r="G1252" s="155" t="s">
        <v>251</v>
      </c>
      <c r="H1252" s="156">
        <v>6</v>
      </c>
      <c r="I1252" s="157"/>
      <c r="J1252" s="156">
        <f t="shared" si="140"/>
        <v>0</v>
      </c>
      <c r="K1252" s="154" t="s">
        <v>1</v>
      </c>
      <c r="L1252" s="32"/>
      <c r="M1252" s="158" t="s">
        <v>1</v>
      </c>
      <c r="N1252" s="159" t="s">
        <v>42</v>
      </c>
      <c r="O1252" s="55"/>
      <c r="P1252" s="160">
        <f t="shared" si="141"/>
        <v>0</v>
      </c>
      <c r="Q1252" s="160">
        <v>0</v>
      </c>
      <c r="R1252" s="160">
        <f t="shared" si="142"/>
        <v>0</v>
      </c>
      <c r="S1252" s="160">
        <v>0</v>
      </c>
      <c r="T1252" s="161">
        <f t="shared" si="143"/>
        <v>0</v>
      </c>
      <c r="AR1252" s="162" t="s">
        <v>1981</v>
      </c>
      <c r="AT1252" s="162" t="s">
        <v>155</v>
      </c>
      <c r="AU1252" s="162" t="s">
        <v>85</v>
      </c>
      <c r="AY1252" s="17" t="s">
        <v>153</v>
      </c>
      <c r="BE1252" s="163">
        <f t="shared" si="144"/>
        <v>0</v>
      </c>
      <c r="BF1252" s="163">
        <f t="shared" si="145"/>
        <v>0</v>
      </c>
      <c r="BG1252" s="163">
        <f t="shared" si="146"/>
        <v>0</v>
      </c>
      <c r="BH1252" s="163">
        <f t="shared" si="147"/>
        <v>0</v>
      </c>
      <c r="BI1252" s="163">
        <f t="shared" si="148"/>
        <v>0</v>
      </c>
      <c r="BJ1252" s="17" t="s">
        <v>85</v>
      </c>
      <c r="BK1252" s="164">
        <f t="shared" si="149"/>
        <v>0</v>
      </c>
      <c r="BL1252" s="17" t="s">
        <v>1981</v>
      </c>
      <c r="BM1252" s="162" t="s">
        <v>2070</v>
      </c>
    </row>
    <row r="1253" spans="2:65" s="1" customFormat="1" ht="16.5" customHeight="1">
      <c r="B1253" s="151"/>
      <c r="C1253" s="181" t="s">
        <v>2071</v>
      </c>
      <c r="D1253" s="181" t="s">
        <v>203</v>
      </c>
      <c r="E1253" s="182" t="s">
        <v>2072</v>
      </c>
      <c r="F1253" s="183" t="s">
        <v>2073</v>
      </c>
      <c r="G1253" s="184" t="s">
        <v>251</v>
      </c>
      <c r="H1253" s="185">
        <v>6</v>
      </c>
      <c r="I1253" s="186"/>
      <c r="J1253" s="185">
        <f t="shared" si="140"/>
        <v>0</v>
      </c>
      <c r="K1253" s="183" t="s">
        <v>1</v>
      </c>
      <c r="L1253" s="187"/>
      <c r="M1253" s="188" t="s">
        <v>1</v>
      </c>
      <c r="N1253" s="189" t="s">
        <v>42</v>
      </c>
      <c r="O1253" s="55"/>
      <c r="P1253" s="160">
        <f t="shared" si="141"/>
        <v>0</v>
      </c>
      <c r="Q1253" s="160">
        <v>0</v>
      </c>
      <c r="R1253" s="160">
        <f t="shared" si="142"/>
        <v>0</v>
      </c>
      <c r="S1253" s="160">
        <v>0</v>
      </c>
      <c r="T1253" s="161">
        <f t="shared" si="143"/>
        <v>0</v>
      </c>
      <c r="AR1253" s="162" t="s">
        <v>1981</v>
      </c>
      <c r="AT1253" s="162" t="s">
        <v>203</v>
      </c>
      <c r="AU1253" s="162" t="s">
        <v>85</v>
      </c>
      <c r="AY1253" s="17" t="s">
        <v>153</v>
      </c>
      <c r="BE1253" s="163">
        <f t="shared" si="144"/>
        <v>0</v>
      </c>
      <c r="BF1253" s="163">
        <f t="shared" si="145"/>
        <v>0</v>
      </c>
      <c r="BG1253" s="163">
        <f t="shared" si="146"/>
        <v>0</v>
      </c>
      <c r="BH1253" s="163">
        <f t="shared" si="147"/>
        <v>0</v>
      </c>
      <c r="BI1253" s="163">
        <f t="shared" si="148"/>
        <v>0</v>
      </c>
      <c r="BJ1253" s="17" t="s">
        <v>85</v>
      </c>
      <c r="BK1253" s="164">
        <f t="shared" si="149"/>
        <v>0</v>
      </c>
      <c r="BL1253" s="17" t="s">
        <v>1981</v>
      </c>
      <c r="BM1253" s="162" t="s">
        <v>2074</v>
      </c>
    </row>
    <row r="1254" spans="2:65" s="1" customFormat="1" ht="16.5" customHeight="1">
      <c r="B1254" s="151"/>
      <c r="C1254" s="152" t="s">
        <v>2075</v>
      </c>
      <c r="D1254" s="152" t="s">
        <v>155</v>
      </c>
      <c r="E1254" s="153" t="s">
        <v>2076</v>
      </c>
      <c r="F1254" s="154" t="s">
        <v>2077</v>
      </c>
      <c r="G1254" s="155" t="s">
        <v>251</v>
      </c>
      <c r="H1254" s="156">
        <v>3</v>
      </c>
      <c r="I1254" s="157"/>
      <c r="J1254" s="156">
        <f t="shared" si="140"/>
        <v>0</v>
      </c>
      <c r="K1254" s="154" t="s">
        <v>1</v>
      </c>
      <c r="L1254" s="32"/>
      <c r="M1254" s="158" t="s">
        <v>1</v>
      </c>
      <c r="N1254" s="159" t="s">
        <v>42</v>
      </c>
      <c r="O1254" s="55"/>
      <c r="P1254" s="160">
        <f t="shared" si="141"/>
        <v>0</v>
      </c>
      <c r="Q1254" s="160">
        <v>0</v>
      </c>
      <c r="R1254" s="160">
        <f t="shared" si="142"/>
        <v>0</v>
      </c>
      <c r="S1254" s="160">
        <v>0</v>
      </c>
      <c r="T1254" s="161">
        <f t="shared" si="143"/>
        <v>0</v>
      </c>
      <c r="AR1254" s="162" t="s">
        <v>1981</v>
      </c>
      <c r="AT1254" s="162" t="s">
        <v>155</v>
      </c>
      <c r="AU1254" s="162" t="s">
        <v>85</v>
      </c>
      <c r="AY1254" s="17" t="s">
        <v>153</v>
      </c>
      <c r="BE1254" s="163">
        <f t="shared" si="144"/>
        <v>0</v>
      </c>
      <c r="BF1254" s="163">
        <f t="shared" si="145"/>
        <v>0</v>
      </c>
      <c r="BG1254" s="163">
        <f t="shared" si="146"/>
        <v>0</v>
      </c>
      <c r="BH1254" s="163">
        <f t="shared" si="147"/>
        <v>0</v>
      </c>
      <c r="BI1254" s="163">
        <f t="shared" si="148"/>
        <v>0</v>
      </c>
      <c r="BJ1254" s="17" t="s">
        <v>85</v>
      </c>
      <c r="BK1254" s="164">
        <f t="shared" si="149"/>
        <v>0</v>
      </c>
      <c r="BL1254" s="17" t="s">
        <v>1981</v>
      </c>
      <c r="BM1254" s="162" t="s">
        <v>2078</v>
      </c>
    </row>
    <row r="1255" spans="2:65" s="1" customFormat="1" ht="24" customHeight="1">
      <c r="B1255" s="151"/>
      <c r="C1255" s="181" t="s">
        <v>2079</v>
      </c>
      <c r="D1255" s="181" t="s">
        <v>203</v>
      </c>
      <c r="E1255" s="182" t="s">
        <v>2080</v>
      </c>
      <c r="F1255" s="183" t="s">
        <v>2081</v>
      </c>
      <c r="G1255" s="184" t="s">
        <v>251</v>
      </c>
      <c r="H1255" s="185">
        <v>3</v>
      </c>
      <c r="I1255" s="186"/>
      <c r="J1255" s="185">
        <f t="shared" si="140"/>
        <v>0</v>
      </c>
      <c r="K1255" s="183" t="s">
        <v>1</v>
      </c>
      <c r="L1255" s="187"/>
      <c r="M1255" s="188" t="s">
        <v>1</v>
      </c>
      <c r="N1255" s="189" t="s">
        <v>42</v>
      </c>
      <c r="O1255" s="55"/>
      <c r="P1255" s="160">
        <f t="shared" si="141"/>
        <v>0</v>
      </c>
      <c r="Q1255" s="160">
        <v>2.0000000000000002E-5</v>
      </c>
      <c r="R1255" s="160">
        <f t="shared" si="142"/>
        <v>6.0000000000000008E-5</v>
      </c>
      <c r="S1255" s="160">
        <v>0</v>
      </c>
      <c r="T1255" s="161">
        <f t="shared" si="143"/>
        <v>0</v>
      </c>
      <c r="AR1255" s="162" t="s">
        <v>1981</v>
      </c>
      <c r="AT1255" s="162" t="s">
        <v>203</v>
      </c>
      <c r="AU1255" s="162" t="s">
        <v>85</v>
      </c>
      <c r="AY1255" s="17" t="s">
        <v>153</v>
      </c>
      <c r="BE1255" s="163">
        <f t="shared" si="144"/>
        <v>0</v>
      </c>
      <c r="BF1255" s="163">
        <f t="shared" si="145"/>
        <v>0</v>
      </c>
      <c r="BG1255" s="163">
        <f t="shared" si="146"/>
        <v>0</v>
      </c>
      <c r="BH1255" s="163">
        <f t="shared" si="147"/>
        <v>0</v>
      </c>
      <c r="BI1255" s="163">
        <f t="shared" si="148"/>
        <v>0</v>
      </c>
      <c r="BJ1255" s="17" t="s">
        <v>85</v>
      </c>
      <c r="BK1255" s="164">
        <f t="shared" si="149"/>
        <v>0</v>
      </c>
      <c r="BL1255" s="17" t="s">
        <v>1981</v>
      </c>
      <c r="BM1255" s="162" t="s">
        <v>2082</v>
      </c>
    </row>
    <row r="1256" spans="2:65" s="1" customFormat="1" ht="24" customHeight="1">
      <c r="B1256" s="151"/>
      <c r="C1256" s="152" t="s">
        <v>2083</v>
      </c>
      <c r="D1256" s="152" t="s">
        <v>155</v>
      </c>
      <c r="E1256" s="153" t="s">
        <v>2084</v>
      </c>
      <c r="F1256" s="154" t="s">
        <v>2085</v>
      </c>
      <c r="G1256" s="155" t="s">
        <v>251</v>
      </c>
      <c r="H1256" s="156">
        <v>4</v>
      </c>
      <c r="I1256" s="157"/>
      <c r="J1256" s="156">
        <f t="shared" si="140"/>
        <v>0</v>
      </c>
      <c r="K1256" s="154" t="s">
        <v>1</v>
      </c>
      <c r="L1256" s="32"/>
      <c r="M1256" s="158" t="s">
        <v>1</v>
      </c>
      <c r="N1256" s="159" t="s">
        <v>42</v>
      </c>
      <c r="O1256" s="55"/>
      <c r="P1256" s="160">
        <f t="shared" si="141"/>
        <v>0</v>
      </c>
      <c r="Q1256" s="160">
        <v>0</v>
      </c>
      <c r="R1256" s="160">
        <f t="shared" si="142"/>
        <v>0</v>
      </c>
      <c r="S1256" s="160">
        <v>0</v>
      </c>
      <c r="T1256" s="161">
        <f t="shared" si="143"/>
        <v>0</v>
      </c>
      <c r="AR1256" s="162" t="s">
        <v>1981</v>
      </c>
      <c r="AT1256" s="162" t="s">
        <v>155</v>
      </c>
      <c r="AU1256" s="162" t="s">
        <v>85</v>
      </c>
      <c r="AY1256" s="17" t="s">
        <v>153</v>
      </c>
      <c r="BE1256" s="163">
        <f t="shared" si="144"/>
        <v>0</v>
      </c>
      <c r="BF1256" s="163">
        <f t="shared" si="145"/>
        <v>0</v>
      </c>
      <c r="BG1256" s="163">
        <f t="shared" si="146"/>
        <v>0</v>
      </c>
      <c r="BH1256" s="163">
        <f t="shared" si="147"/>
        <v>0</v>
      </c>
      <c r="BI1256" s="163">
        <f t="shared" si="148"/>
        <v>0</v>
      </c>
      <c r="BJ1256" s="17" t="s">
        <v>85</v>
      </c>
      <c r="BK1256" s="164">
        <f t="shared" si="149"/>
        <v>0</v>
      </c>
      <c r="BL1256" s="17" t="s">
        <v>1981</v>
      </c>
      <c r="BM1256" s="162" t="s">
        <v>2086</v>
      </c>
    </row>
    <row r="1257" spans="2:65" s="1" customFormat="1" ht="16.5" customHeight="1">
      <c r="B1257" s="151"/>
      <c r="C1257" s="181" t="s">
        <v>2087</v>
      </c>
      <c r="D1257" s="181" t="s">
        <v>203</v>
      </c>
      <c r="E1257" s="182" t="s">
        <v>2088</v>
      </c>
      <c r="F1257" s="183" t="s">
        <v>2089</v>
      </c>
      <c r="G1257" s="184" t="s">
        <v>251</v>
      </c>
      <c r="H1257" s="185">
        <v>4</v>
      </c>
      <c r="I1257" s="186"/>
      <c r="J1257" s="185">
        <f t="shared" si="140"/>
        <v>0</v>
      </c>
      <c r="K1257" s="183" t="s">
        <v>1</v>
      </c>
      <c r="L1257" s="187"/>
      <c r="M1257" s="188" t="s">
        <v>1</v>
      </c>
      <c r="N1257" s="189" t="s">
        <v>42</v>
      </c>
      <c r="O1257" s="55"/>
      <c r="P1257" s="160">
        <f t="shared" si="141"/>
        <v>0</v>
      </c>
      <c r="Q1257" s="160">
        <v>0</v>
      </c>
      <c r="R1257" s="160">
        <f t="shared" si="142"/>
        <v>0</v>
      </c>
      <c r="S1257" s="160">
        <v>0</v>
      </c>
      <c r="T1257" s="161">
        <f t="shared" si="143"/>
        <v>0</v>
      </c>
      <c r="AR1257" s="162" t="s">
        <v>1981</v>
      </c>
      <c r="AT1257" s="162" t="s">
        <v>203</v>
      </c>
      <c r="AU1257" s="162" t="s">
        <v>85</v>
      </c>
      <c r="AY1257" s="17" t="s">
        <v>153</v>
      </c>
      <c r="BE1257" s="163">
        <f t="shared" si="144"/>
        <v>0</v>
      </c>
      <c r="BF1257" s="163">
        <f t="shared" si="145"/>
        <v>0</v>
      </c>
      <c r="BG1257" s="163">
        <f t="shared" si="146"/>
        <v>0</v>
      </c>
      <c r="BH1257" s="163">
        <f t="shared" si="147"/>
        <v>0</v>
      </c>
      <c r="BI1257" s="163">
        <f t="shared" si="148"/>
        <v>0</v>
      </c>
      <c r="BJ1257" s="17" t="s">
        <v>85</v>
      </c>
      <c r="BK1257" s="164">
        <f t="shared" si="149"/>
        <v>0</v>
      </c>
      <c r="BL1257" s="17" t="s">
        <v>1981</v>
      </c>
      <c r="BM1257" s="162" t="s">
        <v>2090</v>
      </c>
    </row>
    <row r="1258" spans="2:65" s="1" customFormat="1" ht="16.5" customHeight="1">
      <c r="B1258" s="151"/>
      <c r="C1258" s="152" t="s">
        <v>2091</v>
      </c>
      <c r="D1258" s="152" t="s">
        <v>155</v>
      </c>
      <c r="E1258" s="153" t="s">
        <v>2092</v>
      </c>
      <c r="F1258" s="154" t="s">
        <v>2093</v>
      </c>
      <c r="G1258" s="155" t="s">
        <v>251</v>
      </c>
      <c r="H1258" s="156">
        <v>3</v>
      </c>
      <c r="I1258" s="157"/>
      <c r="J1258" s="156">
        <f t="shared" si="140"/>
        <v>0</v>
      </c>
      <c r="K1258" s="154" t="s">
        <v>1</v>
      </c>
      <c r="L1258" s="32"/>
      <c r="M1258" s="158" t="s">
        <v>1</v>
      </c>
      <c r="N1258" s="159" t="s">
        <v>42</v>
      </c>
      <c r="O1258" s="55"/>
      <c r="P1258" s="160">
        <f t="shared" si="141"/>
        <v>0</v>
      </c>
      <c r="Q1258" s="160">
        <v>0</v>
      </c>
      <c r="R1258" s="160">
        <f t="shared" si="142"/>
        <v>0</v>
      </c>
      <c r="S1258" s="160">
        <v>0</v>
      </c>
      <c r="T1258" s="161">
        <f t="shared" si="143"/>
        <v>0</v>
      </c>
      <c r="AR1258" s="162" t="s">
        <v>1981</v>
      </c>
      <c r="AT1258" s="162" t="s">
        <v>155</v>
      </c>
      <c r="AU1258" s="162" t="s">
        <v>85</v>
      </c>
      <c r="AY1258" s="17" t="s">
        <v>153</v>
      </c>
      <c r="BE1258" s="163">
        <f t="shared" si="144"/>
        <v>0</v>
      </c>
      <c r="BF1258" s="163">
        <f t="shared" si="145"/>
        <v>0</v>
      </c>
      <c r="BG1258" s="163">
        <f t="shared" si="146"/>
        <v>0</v>
      </c>
      <c r="BH1258" s="163">
        <f t="shared" si="147"/>
        <v>0</v>
      </c>
      <c r="BI1258" s="163">
        <f t="shared" si="148"/>
        <v>0</v>
      </c>
      <c r="BJ1258" s="17" t="s">
        <v>85</v>
      </c>
      <c r="BK1258" s="164">
        <f t="shared" si="149"/>
        <v>0</v>
      </c>
      <c r="BL1258" s="17" t="s">
        <v>1981</v>
      </c>
      <c r="BM1258" s="162" t="s">
        <v>2094</v>
      </c>
    </row>
    <row r="1259" spans="2:65" s="1" customFormat="1" ht="16.5" customHeight="1">
      <c r="B1259" s="151"/>
      <c r="C1259" s="181" t="s">
        <v>2095</v>
      </c>
      <c r="D1259" s="181" t="s">
        <v>203</v>
      </c>
      <c r="E1259" s="182" t="s">
        <v>2096</v>
      </c>
      <c r="F1259" s="183" t="s">
        <v>2097</v>
      </c>
      <c r="G1259" s="184" t="s">
        <v>251</v>
      </c>
      <c r="H1259" s="185">
        <v>3</v>
      </c>
      <c r="I1259" s="186"/>
      <c r="J1259" s="185">
        <f t="shared" si="140"/>
        <v>0</v>
      </c>
      <c r="K1259" s="183" t="s">
        <v>1</v>
      </c>
      <c r="L1259" s="187"/>
      <c r="M1259" s="188" t="s">
        <v>1</v>
      </c>
      <c r="N1259" s="189" t="s">
        <v>42</v>
      </c>
      <c r="O1259" s="55"/>
      <c r="P1259" s="160">
        <f t="shared" si="141"/>
        <v>0</v>
      </c>
      <c r="Q1259" s="160">
        <v>2.0000000000000001E-4</v>
      </c>
      <c r="R1259" s="160">
        <f t="shared" si="142"/>
        <v>6.0000000000000006E-4</v>
      </c>
      <c r="S1259" s="160">
        <v>0</v>
      </c>
      <c r="T1259" s="161">
        <f t="shared" si="143"/>
        <v>0</v>
      </c>
      <c r="AR1259" s="162" t="s">
        <v>1981</v>
      </c>
      <c r="AT1259" s="162" t="s">
        <v>203</v>
      </c>
      <c r="AU1259" s="162" t="s">
        <v>85</v>
      </c>
      <c r="AY1259" s="17" t="s">
        <v>153</v>
      </c>
      <c r="BE1259" s="163">
        <f t="shared" si="144"/>
        <v>0</v>
      </c>
      <c r="BF1259" s="163">
        <f t="shared" si="145"/>
        <v>0</v>
      </c>
      <c r="BG1259" s="163">
        <f t="shared" si="146"/>
        <v>0</v>
      </c>
      <c r="BH1259" s="163">
        <f t="shared" si="147"/>
        <v>0</v>
      </c>
      <c r="BI1259" s="163">
        <f t="shared" si="148"/>
        <v>0</v>
      </c>
      <c r="BJ1259" s="17" t="s">
        <v>85</v>
      </c>
      <c r="BK1259" s="164">
        <f t="shared" si="149"/>
        <v>0</v>
      </c>
      <c r="BL1259" s="17" t="s">
        <v>1981</v>
      </c>
      <c r="BM1259" s="162" t="s">
        <v>2098</v>
      </c>
    </row>
    <row r="1260" spans="2:65" s="1" customFormat="1" ht="16.5" customHeight="1">
      <c r="B1260" s="151"/>
      <c r="C1260" s="152" t="s">
        <v>2099</v>
      </c>
      <c r="D1260" s="152" t="s">
        <v>155</v>
      </c>
      <c r="E1260" s="153" t="s">
        <v>2100</v>
      </c>
      <c r="F1260" s="154" t="s">
        <v>2101</v>
      </c>
      <c r="G1260" s="155" t="s">
        <v>251</v>
      </c>
      <c r="H1260" s="156">
        <v>2</v>
      </c>
      <c r="I1260" s="157"/>
      <c r="J1260" s="156">
        <f t="shared" si="140"/>
        <v>0</v>
      </c>
      <c r="K1260" s="154" t="s">
        <v>1</v>
      </c>
      <c r="L1260" s="32"/>
      <c r="M1260" s="158" t="s">
        <v>1</v>
      </c>
      <c r="N1260" s="159" t="s">
        <v>42</v>
      </c>
      <c r="O1260" s="55"/>
      <c r="P1260" s="160">
        <f t="shared" si="141"/>
        <v>0</v>
      </c>
      <c r="Q1260" s="160">
        <v>0</v>
      </c>
      <c r="R1260" s="160">
        <f t="shared" si="142"/>
        <v>0</v>
      </c>
      <c r="S1260" s="160">
        <v>0</v>
      </c>
      <c r="T1260" s="161">
        <f t="shared" si="143"/>
        <v>0</v>
      </c>
      <c r="AR1260" s="162" t="s">
        <v>1981</v>
      </c>
      <c r="AT1260" s="162" t="s">
        <v>155</v>
      </c>
      <c r="AU1260" s="162" t="s">
        <v>85</v>
      </c>
      <c r="AY1260" s="17" t="s">
        <v>153</v>
      </c>
      <c r="BE1260" s="163">
        <f t="shared" si="144"/>
        <v>0</v>
      </c>
      <c r="BF1260" s="163">
        <f t="shared" si="145"/>
        <v>0</v>
      </c>
      <c r="BG1260" s="163">
        <f t="shared" si="146"/>
        <v>0</v>
      </c>
      <c r="BH1260" s="163">
        <f t="shared" si="147"/>
        <v>0</v>
      </c>
      <c r="BI1260" s="163">
        <f t="shared" si="148"/>
        <v>0</v>
      </c>
      <c r="BJ1260" s="17" t="s">
        <v>85</v>
      </c>
      <c r="BK1260" s="164">
        <f t="shared" si="149"/>
        <v>0</v>
      </c>
      <c r="BL1260" s="17" t="s">
        <v>1981</v>
      </c>
      <c r="BM1260" s="162" t="s">
        <v>2102</v>
      </c>
    </row>
    <row r="1261" spans="2:65" s="1" customFormat="1" ht="16.5" customHeight="1">
      <c r="B1261" s="151"/>
      <c r="C1261" s="181" t="s">
        <v>2103</v>
      </c>
      <c r="D1261" s="181" t="s">
        <v>203</v>
      </c>
      <c r="E1261" s="182" t="s">
        <v>2104</v>
      </c>
      <c r="F1261" s="183" t="s">
        <v>2105</v>
      </c>
      <c r="G1261" s="184" t="s">
        <v>251</v>
      </c>
      <c r="H1261" s="185">
        <v>1</v>
      </c>
      <c r="I1261" s="186"/>
      <c r="J1261" s="185">
        <f t="shared" si="140"/>
        <v>0</v>
      </c>
      <c r="K1261" s="183" t="s">
        <v>1</v>
      </c>
      <c r="L1261" s="187"/>
      <c r="M1261" s="188" t="s">
        <v>1</v>
      </c>
      <c r="N1261" s="189" t="s">
        <v>42</v>
      </c>
      <c r="O1261" s="55"/>
      <c r="P1261" s="160">
        <f t="shared" si="141"/>
        <v>0</v>
      </c>
      <c r="Q1261" s="160">
        <v>2.2000000000000001E-4</v>
      </c>
      <c r="R1261" s="160">
        <f t="shared" si="142"/>
        <v>2.2000000000000001E-4</v>
      </c>
      <c r="S1261" s="160">
        <v>0</v>
      </c>
      <c r="T1261" s="161">
        <f t="shared" si="143"/>
        <v>0</v>
      </c>
      <c r="AR1261" s="162" t="s">
        <v>1981</v>
      </c>
      <c r="AT1261" s="162" t="s">
        <v>203</v>
      </c>
      <c r="AU1261" s="162" t="s">
        <v>85</v>
      </c>
      <c r="AY1261" s="17" t="s">
        <v>153</v>
      </c>
      <c r="BE1261" s="163">
        <f t="shared" si="144"/>
        <v>0</v>
      </c>
      <c r="BF1261" s="163">
        <f t="shared" si="145"/>
        <v>0</v>
      </c>
      <c r="BG1261" s="163">
        <f t="shared" si="146"/>
        <v>0</v>
      </c>
      <c r="BH1261" s="163">
        <f t="shared" si="147"/>
        <v>0</v>
      </c>
      <c r="BI1261" s="163">
        <f t="shared" si="148"/>
        <v>0</v>
      </c>
      <c r="BJ1261" s="17" t="s">
        <v>85</v>
      </c>
      <c r="BK1261" s="164">
        <f t="shared" si="149"/>
        <v>0</v>
      </c>
      <c r="BL1261" s="17" t="s">
        <v>1981</v>
      </c>
      <c r="BM1261" s="162" t="s">
        <v>2106</v>
      </c>
    </row>
    <row r="1262" spans="2:65" s="1" customFormat="1" ht="16.5" customHeight="1">
      <c r="B1262" s="151"/>
      <c r="C1262" s="181" t="s">
        <v>2107</v>
      </c>
      <c r="D1262" s="181" t="s">
        <v>203</v>
      </c>
      <c r="E1262" s="182" t="s">
        <v>2108</v>
      </c>
      <c r="F1262" s="183" t="s">
        <v>2109</v>
      </c>
      <c r="G1262" s="184" t="s">
        <v>251</v>
      </c>
      <c r="H1262" s="185">
        <v>1</v>
      </c>
      <c r="I1262" s="186"/>
      <c r="J1262" s="185">
        <f t="shared" ref="J1262:J1293" si="150">ROUND(I1262*H1262,3)</f>
        <v>0</v>
      </c>
      <c r="K1262" s="183" t="s">
        <v>1</v>
      </c>
      <c r="L1262" s="187"/>
      <c r="M1262" s="188" t="s">
        <v>1</v>
      </c>
      <c r="N1262" s="189" t="s">
        <v>42</v>
      </c>
      <c r="O1262" s="55"/>
      <c r="P1262" s="160">
        <f t="shared" ref="P1262:P1293" si="151">O1262*H1262</f>
        <v>0</v>
      </c>
      <c r="Q1262" s="160">
        <v>2.2000000000000001E-4</v>
      </c>
      <c r="R1262" s="160">
        <f t="shared" ref="R1262:R1293" si="152">Q1262*H1262</f>
        <v>2.2000000000000001E-4</v>
      </c>
      <c r="S1262" s="160">
        <v>0</v>
      </c>
      <c r="T1262" s="161">
        <f t="shared" ref="T1262:T1293" si="153">S1262*H1262</f>
        <v>0</v>
      </c>
      <c r="AR1262" s="162" t="s">
        <v>1981</v>
      </c>
      <c r="AT1262" s="162" t="s">
        <v>203</v>
      </c>
      <c r="AU1262" s="162" t="s">
        <v>85</v>
      </c>
      <c r="AY1262" s="17" t="s">
        <v>153</v>
      </c>
      <c r="BE1262" s="163">
        <f t="shared" ref="BE1262:BE1293" si="154">IF(N1262="základná",J1262,0)</f>
        <v>0</v>
      </c>
      <c r="BF1262" s="163">
        <f t="shared" ref="BF1262:BF1293" si="155">IF(N1262="znížená",J1262,0)</f>
        <v>0</v>
      </c>
      <c r="BG1262" s="163">
        <f t="shared" ref="BG1262:BG1293" si="156">IF(N1262="zákl. prenesená",J1262,0)</f>
        <v>0</v>
      </c>
      <c r="BH1262" s="163">
        <f t="shared" ref="BH1262:BH1293" si="157">IF(N1262="zníž. prenesená",J1262,0)</f>
        <v>0</v>
      </c>
      <c r="BI1262" s="163">
        <f t="shared" ref="BI1262:BI1293" si="158">IF(N1262="nulová",J1262,0)</f>
        <v>0</v>
      </c>
      <c r="BJ1262" s="17" t="s">
        <v>85</v>
      </c>
      <c r="BK1262" s="164">
        <f t="shared" ref="BK1262:BK1293" si="159">ROUND(I1262*H1262,3)</f>
        <v>0</v>
      </c>
      <c r="BL1262" s="17" t="s">
        <v>1981</v>
      </c>
      <c r="BM1262" s="162" t="s">
        <v>2110</v>
      </c>
    </row>
    <row r="1263" spans="2:65" s="1" customFormat="1" ht="24" customHeight="1">
      <c r="B1263" s="151"/>
      <c r="C1263" s="152" t="s">
        <v>2111</v>
      </c>
      <c r="D1263" s="152" t="s">
        <v>155</v>
      </c>
      <c r="E1263" s="153" t="s">
        <v>2112</v>
      </c>
      <c r="F1263" s="154" t="s">
        <v>2113</v>
      </c>
      <c r="G1263" s="155" t="s">
        <v>251</v>
      </c>
      <c r="H1263" s="156">
        <v>13</v>
      </c>
      <c r="I1263" s="157"/>
      <c r="J1263" s="156">
        <f t="shared" si="150"/>
        <v>0</v>
      </c>
      <c r="K1263" s="154" t="s">
        <v>1</v>
      </c>
      <c r="L1263" s="32"/>
      <c r="M1263" s="158" t="s">
        <v>1</v>
      </c>
      <c r="N1263" s="159" t="s">
        <v>42</v>
      </c>
      <c r="O1263" s="55"/>
      <c r="P1263" s="160">
        <f t="shared" si="151"/>
        <v>0</v>
      </c>
      <c r="Q1263" s="160">
        <v>0</v>
      </c>
      <c r="R1263" s="160">
        <f t="shared" si="152"/>
        <v>0</v>
      </c>
      <c r="S1263" s="160">
        <v>0</v>
      </c>
      <c r="T1263" s="161">
        <f t="shared" si="153"/>
        <v>0</v>
      </c>
      <c r="AR1263" s="162" t="s">
        <v>1981</v>
      </c>
      <c r="AT1263" s="162" t="s">
        <v>155</v>
      </c>
      <c r="AU1263" s="162" t="s">
        <v>85</v>
      </c>
      <c r="AY1263" s="17" t="s">
        <v>153</v>
      </c>
      <c r="BE1263" s="163">
        <f t="shared" si="154"/>
        <v>0</v>
      </c>
      <c r="BF1263" s="163">
        <f t="shared" si="155"/>
        <v>0</v>
      </c>
      <c r="BG1263" s="163">
        <f t="shared" si="156"/>
        <v>0</v>
      </c>
      <c r="BH1263" s="163">
        <f t="shared" si="157"/>
        <v>0</v>
      </c>
      <c r="BI1263" s="163">
        <f t="shared" si="158"/>
        <v>0</v>
      </c>
      <c r="BJ1263" s="17" t="s">
        <v>85</v>
      </c>
      <c r="BK1263" s="164">
        <f t="shared" si="159"/>
        <v>0</v>
      </c>
      <c r="BL1263" s="17" t="s">
        <v>1981</v>
      </c>
      <c r="BM1263" s="162" t="s">
        <v>2114</v>
      </c>
    </row>
    <row r="1264" spans="2:65" s="1" customFormat="1" ht="16.5" customHeight="1">
      <c r="B1264" s="151"/>
      <c r="C1264" s="181" t="s">
        <v>2115</v>
      </c>
      <c r="D1264" s="181" t="s">
        <v>203</v>
      </c>
      <c r="E1264" s="182" t="s">
        <v>2116</v>
      </c>
      <c r="F1264" s="183" t="s">
        <v>2117</v>
      </c>
      <c r="G1264" s="184" t="s">
        <v>251</v>
      </c>
      <c r="H1264" s="185">
        <v>12</v>
      </c>
      <c r="I1264" s="186"/>
      <c r="J1264" s="185">
        <f t="shared" si="150"/>
        <v>0</v>
      </c>
      <c r="K1264" s="183" t="s">
        <v>1</v>
      </c>
      <c r="L1264" s="187"/>
      <c r="M1264" s="188" t="s">
        <v>1</v>
      </c>
      <c r="N1264" s="189" t="s">
        <v>42</v>
      </c>
      <c r="O1264" s="55"/>
      <c r="P1264" s="160">
        <f t="shared" si="151"/>
        <v>0</v>
      </c>
      <c r="Q1264" s="160">
        <v>0</v>
      </c>
      <c r="R1264" s="160">
        <f t="shared" si="152"/>
        <v>0</v>
      </c>
      <c r="S1264" s="160">
        <v>0</v>
      </c>
      <c r="T1264" s="161">
        <f t="shared" si="153"/>
        <v>0</v>
      </c>
      <c r="AR1264" s="162" t="s">
        <v>1981</v>
      </c>
      <c r="AT1264" s="162" t="s">
        <v>203</v>
      </c>
      <c r="AU1264" s="162" t="s">
        <v>85</v>
      </c>
      <c r="AY1264" s="17" t="s">
        <v>153</v>
      </c>
      <c r="BE1264" s="163">
        <f t="shared" si="154"/>
        <v>0</v>
      </c>
      <c r="BF1264" s="163">
        <f t="shared" si="155"/>
        <v>0</v>
      </c>
      <c r="BG1264" s="163">
        <f t="shared" si="156"/>
        <v>0</v>
      </c>
      <c r="BH1264" s="163">
        <f t="shared" si="157"/>
        <v>0</v>
      </c>
      <c r="BI1264" s="163">
        <f t="shared" si="158"/>
        <v>0</v>
      </c>
      <c r="BJ1264" s="17" t="s">
        <v>85</v>
      </c>
      <c r="BK1264" s="164">
        <f t="shared" si="159"/>
        <v>0</v>
      </c>
      <c r="BL1264" s="17" t="s">
        <v>1981</v>
      </c>
      <c r="BM1264" s="162" t="s">
        <v>2118</v>
      </c>
    </row>
    <row r="1265" spans="2:65" s="1" customFormat="1" ht="16.5" customHeight="1">
      <c r="B1265" s="151"/>
      <c r="C1265" s="181" t="s">
        <v>2119</v>
      </c>
      <c r="D1265" s="181" t="s">
        <v>203</v>
      </c>
      <c r="E1265" s="182" t="s">
        <v>2120</v>
      </c>
      <c r="F1265" s="183" t="s">
        <v>2121</v>
      </c>
      <c r="G1265" s="184" t="s">
        <v>251</v>
      </c>
      <c r="H1265" s="185">
        <v>1</v>
      </c>
      <c r="I1265" s="186"/>
      <c r="J1265" s="185">
        <f t="shared" si="150"/>
        <v>0</v>
      </c>
      <c r="K1265" s="183" t="s">
        <v>1</v>
      </c>
      <c r="L1265" s="187"/>
      <c r="M1265" s="188" t="s">
        <v>1</v>
      </c>
      <c r="N1265" s="189" t="s">
        <v>42</v>
      </c>
      <c r="O1265" s="55"/>
      <c r="P1265" s="160">
        <f t="shared" si="151"/>
        <v>0</v>
      </c>
      <c r="Q1265" s="160">
        <v>0</v>
      </c>
      <c r="R1265" s="160">
        <f t="shared" si="152"/>
        <v>0</v>
      </c>
      <c r="S1265" s="160">
        <v>0</v>
      </c>
      <c r="T1265" s="161">
        <f t="shared" si="153"/>
        <v>0</v>
      </c>
      <c r="AR1265" s="162" t="s">
        <v>1981</v>
      </c>
      <c r="AT1265" s="162" t="s">
        <v>203</v>
      </c>
      <c r="AU1265" s="162" t="s">
        <v>85</v>
      </c>
      <c r="AY1265" s="17" t="s">
        <v>153</v>
      </c>
      <c r="BE1265" s="163">
        <f t="shared" si="154"/>
        <v>0</v>
      </c>
      <c r="BF1265" s="163">
        <f t="shared" si="155"/>
        <v>0</v>
      </c>
      <c r="BG1265" s="163">
        <f t="shared" si="156"/>
        <v>0</v>
      </c>
      <c r="BH1265" s="163">
        <f t="shared" si="157"/>
        <v>0</v>
      </c>
      <c r="BI1265" s="163">
        <f t="shared" si="158"/>
        <v>0</v>
      </c>
      <c r="BJ1265" s="17" t="s">
        <v>85</v>
      </c>
      <c r="BK1265" s="164">
        <f t="shared" si="159"/>
        <v>0</v>
      </c>
      <c r="BL1265" s="17" t="s">
        <v>1981</v>
      </c>
      <c r="BM1265" s="162" t="s">
        <v>2122</v>
      </c>
    </row>
    <row r="1266" spans="2:65" s="1" customFormat="1" ht="24" customHeight="1">
      <c r="B1266" s="151"/>
      <c r="C1266" s="152" t="s">
        <v>2123</v>
      </c>
      <c r="D1266" s="152" t="s">
        <v>155</v>
      </c>
      <c r="E1266" s="153" t="s">
        <v>2124</v>
      </c>
      <c r="F1266" s="154" t="s">
        <v>2125</v>
      </c>
      <c r="G1266" s="155" t="s">
        <v>251</v>
      </c>
      <c r="H1266" s="156">
        <v>10</v>
      </c>
      <c r="I1266" s="157"/>
      <c r="J1266" s="156">
        <f t="shared" si="150"/>
        <v>0</v>
      </c>
      <c r="K1266" s="154" t="s">
        <v>1</v>
      </c>
      <c r="L1266" s="32"/>
      <c r="M1266" s="158" t="s">
        <v>1</v>
      </c>
      <c r="N1266" s="159" t="s">
        <v>42</v>
      </c>
      <c r="O1266" s="55"/>
      <c r="P1266" s="160">
        <f t="shared" si="151"/>
        <v>0</v>
      </c>
      <c r="Q1266" s="160">
        <v>0</v>
      </c>
      <c r="R1266" s="160">
        <f t="shared" si="152"/>
        <v>0</v>
      </c>
      <c r="S1266" s="160">
        <v>0</v>
      </c>
      <c r="T1266" s="161">
        <f t="shared" si="153"/>
        <v>0</v>
      </c>
      <c r="AR1266" s="162" t="s">
        <v>1981</v>
      </c>
      <c r="AT1266" s="162" t="s">
        <v>155</v>
      </c>
      <c r="AU1266" s="162" t="s">
        <v>85</v>
      </c>
      <c r="AY1266" s="17" t="s">
        <v>153</v>
      </c>
      <c r="BE1266" s="163">
        <f t="shared" si="154"/>
        <v>0</v>
      </c>
      <c r="BF1266" s="163">
        <f t="shared" si="155"/>
        <v>0</v>
      </c>
      <c r="BG1266" s="163">
        <f t="shared" si="156"/>
        <v>0</v>
      </c>
      <c r="BH1266" s="163">
        <f t="shared" si="157"/>
        <v>0</v>
      </c>
      <c r="BI1266" s="163">
        <f t="shared" si="158"/>
        <v>0</v>
      </c>
      <c r="BJ1266" s="17" t="s">
        <v>85</v>
      </c>
      <c r="BK1266" s="164">
        <f t="shared" si="159"/>
        <v>0</v>
      </c>
      <c r="BL1266" s="17" t="s">
        <v>1981</v>
      </c>
      <c r="BM1266" s="162" t="s">
        <v>2126</v>
      </c>
    </row>
    <row r="1267" spans="2:65" s="1" customFormat="1" ht="16.5" customHeight="1">
      <c r="B1267" s="151"/>
      <c r="C1267" s="181" t="s">
        <v>2127</v>
      </c>
      <c r="D1267" s="181" t="s">
        <v>203</v>
      </c>
      <c r="E1267" s="182" t="s">
        <v>2128</v>
      </c>
      <c r="F1267" s="183" t="s">
        <v>2129</v>
      </c>
      <c r="G1267" s="184" t="s">
        <v>251</v>
      </c>
      <c r="H1267" s="185">
        <v>10</v>
      </c>
      <c r="I1267" s="186"/>
      <c r="J1267" s="185">
        <f t="shared" si="150"/>
        <v>0</v>
      </c>
      <c r="K1267" s="183" t="s">
        <v>1</v>
      </c>
      <c r="L1267" s="187"/>
      <c r="M1267" s="188" t="s">
        <v>1</v>
      </c>
      <c r="N1267" s="189" t="s">
        <v>42</v>
      </c>
      <c r="O1267" s="55"/>
      <c r="P1267" s="160">
        <f t="shared" si="151"/>
        <v>0</v>
      </c>
      <c r="Q1267" s="160">
        <v>0</v>
      </c>
      <c r="R1267" s="160">
        <f t="shared" si="152"/>
        <v>0</v>
      </c>
      <c r="S1267" s="160">
        <v>0</v>
      </c>
      <c r="T1267" s="161">
        <f t="shared" si="153"/>
        <v>0</v>
      </c>
      <c r="AR1267" s="162" t="s">
        <v>1981</v>
      </c>
      <c r="AT1267" s="162" t="s">
        <v>203</v>
      </c>
      <c r="AU1267" s="162" t="s">
        <v>85</v>
      </c>
      <c r="AY1267" s="17" t="s">
        <v>153</v>
      </c>
      <c r="BE1267" s="163">
        <f t="shared" si="154"/>
        <v>0</v>
      </c>
      <c r="BF1267" s="163">
        <f t="shared" si="155"/>
        <v>0</v>
      </c>
      <c r="BG1267" s="163">
        <f t="shared" si="156"/>
        <v>0</v>
      </c>
      <c r="BH1267" s="163">
        <f t="shared" si="157"/>
        <v>0</v>
      </c>
      <c r="BI1267" s="163">
        <f t="shared" si="158"/>
        <v>0</v>
      </c>
      <c r="BJ1267" s="17" t="s">
        <v>85</v>
      </c>
      <c r="BK1267" s="164">
        <f t="shared" si="159"/>
        <v>0</v>
      </c>
      <c r="BL1267" s="17" t="s">
        <v>1981</v>
      </c>
      <c r="BM1267" s="162" t="s">
        <v>2130</v>
      </c>
    </row>
    <row r="1268" spans="2:65" s="1" customFormat="1" ht="24" customHeight="1">
      <c r="B1268" s="151"/>
      <c r="C1268" s="181" t="s">
        <v>2131</v>
      </c>
      <c r="D1268" s="181" t="s">
        <v>203</v>
      </c>
      <c r="E1268" s="182" t="s">
        <v>2132</v>
      </c>
      <c r="F1268" s="183" t="s">
        <v>2133</v>
      </c>
      <c r="G1268" s="184" t="s">
        <v>251</v>
      </c>
      <c r="H1268" s="185">
        <v>0</v>
      </c>
      <c r="I1268" s="186"/>
      <c r="J1268" s="185">
        <f t="shared" si="150"/>
        <v>0</v>
      </c>
      <c r="K1268" s="183" t="s">
        <v>1</v>
      </c>
      <c r="L1268" s="187"/>
      <c r="M1268" s="188" t="s">
        <v>1</v>
      </c>
      <c r="N1268" s="189" t="s">
        <v>42</v>
      </c>
      <c r="O1268" s="55"/>
      <c r="P1268" s="160">
        <f t="shared" si="151"/>
        <v>0</v>
      </c>
      <c r="Q1268" s="160">
        <v>0</v>
      </c>
      <c r="R1268" s="160">
        <f t="shared" si="152"/>
        <v>0</v>
      </c>
      <c r="S1268" s="160">
        <v>0</v>
      </c>
      <c r="T1268" s="161">
        <f t="shared" si="153"/>
        <v>0</v>
      </c>
      <c r="AR1268" s="162" t="s">
        <v>1981</v>
      </c>
      <c r="AT1268" s="162" t="s">
        <v>203</v>
      </c>
      <c r="AU1268" s="162" t="s">
        <v>85</v>
      </c>
      <c r="AY1268" s="17" t="s">
        <v>153</v>
      </c>
      <c r="BE1268" s="163">
        <f t="shared" si="154"/>
        <v>0</v>
      </c>
      <c r="BF1268" s="163">
        <f t="shared" si="155"/>
        <v>0</v>
      </c>
      <c r="BG1268" s="163">
        <f t="shared" si="156"/>
        <v>0</v>
      </c>
      <c r="BH1268" s="163">
        <f t="shared" si="157"/>
        <v>0</v>
      </c>
      <c r="BI1268" s="163">
        <f t="shared" si="158"/>
        <v>0</v>
      </c>
      <c r="BJ1268" s="17" t="s">
        <v>85</v>
      </c>
      <c r="BK1268" s="164">
        <f t="shared" si="159"/>
        <v>0</v>
      </c>
      <c r="BL1268" s="17" t="s">
        <v>1981</v>
      </c>
      <c r="BM1268" s="162" t="s">
        <v>2134</v>
      </c>
    </row>
    <row r="1269" spans="2:65" s="1" customFormat="1" ht="24" customHeight="1">
      <c r="B1269" s="151"/>
      <c r="C1269" s="152" t="s">
        <v>2135</v>
      </c>
      <c r="D1269" s="152" t="s">
        <v>155</v>
      </c>
      <c r="E1269" s="153" t="s">
        <v>2136</v>
      </c>
      <c r="F1269" s="154" t="s">
        <v>2137</v>
      </c>
      <c r="G1269" s="155" t="s">
        <v>251</v>
      </c>
      <c r="H1269" s="156">
        <v>1</v>
      </c>
      <c r="I1269" s="157"/>
      <c r="J1269" s="156">
        <f t="shared" si="150"/>
        <v>0</v>
      </c>
      <c r="K1269" s="154" t="s">
        <v>1</v>
      </c>
      <c r="L1269" s="32"/>
      <c r="M1269" s="158" t="s">
        <v>1</v>
      </c>
      <c r="N1269" s="159" t="s">
        <v>42</v>
      </c>
      <c r="O1269" s="55"/>
      <c r="P1269" s="160">
        <f t="shared" si="151"/>
        <v>0</v>
      </c>
      <c r="Q1269" s="160">
        <v>0</v>
      </c>
      <c r="R1269" s="160">
        <f t="shared" si="152"/>
        <v>0</v>
      </c>
      <c r="S1269" s="160">
        <v>0</v>
      </c>
      <c r="T1269" s="161">
        <f t="shared" si="153"/>
        <v>0</v>
      </c>
      <c r="AR1269" s="162" t="s">
        <v>1981</v>
      </c>
      <c r="AT1269" s="162" t="s">
        <v>155</v>
      </c>
      <c r="AU1269" s="162" t="s">
        <v>85</v>
      </c>
      <c r="AY1269" s="17" t="s">
        <v>153</v>
      </c>
      <c r="BE1269" s="163">
        <f t="shared" si="154"/>
        <v>0</v>
      </c>
      <c r="BF1269" s="163">
        <f t="shared" si="155"/>
        <v>0</v>
      </c>
      <c r="BG1269" s="163">
        <f t="shared" si="156"/>
        <v>0</v>
      </c>
      <c r="BH1269" s="163">
        <f t="shared" si="157"/>
        <v>0</v>
      </c>
      <c r="BI1269" s="163">
        <f t="shared" si="158"/>
        <v>0</v>
      </c>
      <c r="BJ1269" s="17" t="s">
        <v>85</v>
      </c>
      <c r="BK1269" s="164">
        <f t="shared" si="159"/>
        <v>0</v>
      </c>
      <c r="BL1269" s="17" t="s">
        <v>1981</v>
      </c>
      <c r="BM1269" s="162" t="s">
        <v>2138</v>
      </c>
    </row>
    <row r="1270" spans="2:65" s="1" customFormat="1" ht="24" customHeight="1">
      <c r="B1270" s="151"/>
      <c r="C1270" s="181" t="s">
        <v>2139</v>
      </c>
      <c r="D1270" s="181" t="s">
        <v>203</v>
      </c>
      <c r="E1270" s="182" t="s">
        <v>2140</v>
      </c>
      <c r="F1270" s="183" t="s">
        <v>2141</v>
      </c>
      <c r="G1270" s="184" t="s">
        <v>251</v>
      </c>
      <c r="H1270" s="185">
        <v>1</v>
      </c>
      <c r="I1270" s="186"/>
      <c r="J1270" s="185">
        <f t="shared" si="150"/>
        <v>0</v>
      </c>
      <c r="K1270" s="183" t="s">
        <v>1</v>
      </c>
      <c r="L1270" s="187"/>
      <c r="M1270" s="188" t="s">
        <v>1</v>
      </c>
      <c r="N1270" s="189" t="s">
        <v>42</v>
      </c>
      <c r="O1270" s="55"/>
      <c r="P1270" s="160">
        <f t="shared" si="151"/>
        <v>0</v>
      </c>
      <c r="Q1270" s="160">
        <v>6.9999999999999994E-5</v>
      </c>
      <c r="R1270" s="160">
        <f t="shared" si="152"/>
        <v>6.9999999999999994E-5</v>
      </c>
      <c r="S1270" s="160">
        <v>0</v>
      </c>
      <c r="T1270" s="161">
        <f t="shared" si="153"/>
        <v>0</v>
      </c>
      <c r="AR1270" s="162" t="s">
        <v>1981</v>
      </c>
      <c r="AT1270" s="162" t="s">
        <v>203</v>
      </c>
      <c r="AU1270" s="162" t="s">
        <v>85</v>
      </c>
      <c r="AY1270" s="17" t="s">
        <v>153</v>
      </c>
      <c r="BE1270" s="163">
        <f t="shared" si="154"/>
        <v>0</v>
      </c>
      <c r="BF1270" s="163">
        <f t="shared" si="155"/>
        <v>0</v>
      </c>
      <c r="BG1270" s="163">
        <f t="shared" si="156"/>
        <v>0</v>
      </c>
      <c r="BH1270" s="163">
        <f t="shared" si="157"/>
        <v>0</v>
      </c>
      <c r="BI1270" s="163">
        <f t="shared" si="158"/>
        <v>0</v>
      </c>
      <c r="BJ1270" s="17" t="s">
        <v>85</v>
      </c>
      <c r="BK1270" s="164">
        <f t="shared" si="159"/>
        <v>0</v>
      </c>
      <c r="BL1270" s="17" t="s">
        <v>1981</v>
      </c>
      <c r="BM1270" s="162" t="s">
        <v>2142</v>
      </c>
    </row>
    <row r="1271" spans="2:65" s="1" customFormat="1" ht="24" customHeight="1">
      <c r="B1271" s="151"/>
      <c r="C1271" s="152" t="s">
        <v>2143</v>
      </c>
      <c r="D1271" s="152" t="s">
        <v>155</v>
      </c>
      <c r="E1271" s="153" t="s">
        <v>2144</v>
      </c>
      <c r="F1271" s="154" t="s">
        <v>2145</v>
      </c>
      <c r="G1271" s="155" t="s">
        <v>251</v>
      </c>
      <c r="H1271" s="156">
        <v>1</v>
      </c>
      <c r="I1271" s="157"/>
      <c r="J1271" s="156">
        <f t="shared" si="150"/>
        <v>0</v>
      </c>
      <c r="K1271" s="154" t="s">
        <v>1</v>
      </c>
      <c r="L1271" s="32"/>
      <c r="M1271" s="158" t="s">
        <v>1</v>
      </c>
      <c r="N1271" s="159" t="s">
        <v>42</v>
      </c>
      <c r="O1271" s="55"/>
      <c r="P1271" s="160">
        <f t="shared" si="151"/>
        <v>0</v>
      </c>
      <c r="Q1271" s="160">
        <v>0</v>
      </c>
      <c r="R1271" s="160">
        <f t="shared" si="152"/>
        <v>0</v>
      </c>
      <c r="S1271" s="160">
        <v>0</v>
      </c>
      <c r="T1271" s="161">
        <f t="shared" si="153"/>
        <v>0</v>
      </c>
      <c r="AR1271" s="162" t="s">
        <v>1981</v>
      </c>
      <c r="AT1271" s="162" t="s">
        <v>155</v>
      </c>
      <c r="AU1271" s="162" t="s">
        <v>85</v>
      </c>
      <c r="AY1271" s="17" t="s">
        <v>153</v>
      </c>
      <c r="BE1271" s="163">
        <f t="shared" si="154"/>
        <v>0</v>
      </c>
      <c r="BF1271" s="163">
        <f t="shared" si="155"/>
        <v>0</v>
      </c>
      <c r="BG1271" s="163">
        <f t="shared" si="156"/>
        <v>0</v>
      </c>
      <c r="BH1271" s="163">
        <f t="shared" si="157"/>
        <v>0</v>
      </c>
      <c r="BI1271" s="163">
        <f t="shared" si="158"/>
        <v>0</v>
      </c>
      <c r="BJ1271" s="17" t="s">
        <v>85</v>
      </c>
      <c r="BK1271" s="164">
        <f t="shared" si="159"/>
        <v>0</v>
      </c>
      <c r="BL1271" s="17" t="s">
        <v>1981</v>
      </c>
      <c r="BM1271" s="162" t="s">
        <v>2146</v>
      </c>
    </row>
    <row r="1272" spans="2:65" s="1" customFormat="1" ht="16.5" customHeight="1">
      <c r="B1272" s="151"/>
      <c r="C1272" s="181" t="s">
        <v>2147</v>
      </c>
      <c r="D1272" s="181" t="s">
        <v>203</v>
      </c>
      <c r="E1272" s="182" t="s">
        <v>2148</v>
      </c>
      <c r="F1272" s="183" t="s">
        <v>2149</v>
      </c>
      <c r="G1272" s="184" t="s">
        <v>251</v>
      </c>
      <c r="H1272" s="185">
        <v>1</v>
      </c>
      <c r="I1272" s="186"/>
      <c r="J1272" s="185">
        <f t="shared" si="150"/>
        <v>0</v>
      </c>
      <c r="K1272" s="183" t="s">
        <v>1</v>
      </c>
      <c r="L1272" s="187"/>
      <c r="M1272" s="188" t="s">
        <v>1</v>
      </c>
      <c r="N1272" s="189" t="s">
        <v>42</v>
      </c>
      <c r="O1272" s="55"/>
      <c r="P1272" s="160">
        <f t="shared" si="151"/>
        <v>0</v>
      </c>
      <c r="Q1272" s="160">
        <v>6.9999999999999994E-5</v>
      </c>
      <c r="R1272" s="160">
        <f t="shared" si="152"/>
        <v>6.9999999999999994E-5</v>
      </c>
      <c r="S1272" s="160">
        <v>0</v>
      </c>
      <c r="T1272" s="161">
        <f t="shared" si="153"/>
        <v>0</v>
      </c>
      <c r="AR1272" s="162" t="s">
        <v>1981</v>
      </c>
      <c r="AT1272" s="162" t="s">
        <v>203</v>
      </c>
      <c r="AU1272" s="162" t="s">
        <v>85</v>
      </c>
      <c r="AY1272" s="17" t="s">
        <v>153</v>
      </c>
      <c r="BE1272" s="163">
        <f t="shared" si="154"/>
        <v>0</v>
      </c>
      <c r="BF1272" s="163">
        <f t="shared" si="155"/>
        <v>0</v>
      </c>
      <c r="BG1272" s="163">
        <f t="shared" si="156"/>
        <v>0</v>
      </c>
      <c r="BH1272" s="163">
        <f t="shared" si="157"/>
        <v>0</v>
      </c>
      <c r="BI1272" s="163">
        <f t="shared" si="158"/>
        <v>0</v>
      </c>
      <c r="BJ1272" s="17" t="s">
        <v>85</v>
      </c>
      <c r="BK1272" s="164">
        <f t="shared" si="159"/>
        <v>0</v>
      </c>
      <c r="BL1272" s="17" t="s">
        <v>1981</v>
      </c>
      <c r="BM1272" s="162" t="s">
        <v>2150</v>
      </c>
    </row>
    <row r="1273" spans="2:65" s="1" customFormat="1" ht="24" customHeight="1">
      <c r="B1273" s="151"/>
      <c r="C1273" s="152" t="s">
        <v>2151</v>
      </c>
      <c r="D1273" s="152" t="s">
        <v>155</v>
      </c>
      <c r="E1273" s="153" t="s">
        <v>2152</v>
      </c>
      <c r="F1273" s="154" t="s">
        <v>2153</v>
      </c>
      <c r="G1273" s="155" t="s">
        <v>251</v>
      </c>
      <c r="H1273" s="156">
        <v>15</v>
      </c>
      <c r="I1273" s="157"/>
      <c r="J1273" s="156">
        <f t="shared" si="150"/>
        <v>0</v>
      </c>
      <c r="K1273" s="154" t="s">
        <v>1</v>
      </c>
      <c r="L1273" s="32"/>
      <c r="M1273" s="158" t="s">
        <v>1</v>
      </c>
      <c r="N1273" s="159" t="s">
        <v>42</v>
      </c>
      <c r="O1273" s="55"/>
      <c r="P1273" s="160">
        <f t="shared" si="151"/>
        <v>0</v>
      </c>
      <c r="Q1273" s="160">
        <v>0</v>
      </c>
      <c r="R1273" s="160">
        <f t="shared" si="152"/>
        <v>0</v>
      </c>
      <c r="S1273" s="160">
        <v>0</v>
      </c>
      <c r="T1273" s="161">
        <f t="shared" si="153"/>
        <v>0</v>
      </c>
      <c r="AR1273" s="162" t="s">
        <v>1981</v>
      </c>
      <c r="AT1273" s="162" t="s">
        <v>155</v>
      </c>
      <c r="AU1273" s="162" t="s">
        <v>85</v>
      </c>
      <c r="AY1273" s="17" t="s">
        <v>153</v>
      </c>
      <c r="BE1273" s="163">
        <f t="shared" si="154"/>
        <v>0</v>
      </c>
      <c r="BF1273" s="163">
        <f t="shared" si="155"/>
        <v>0</v>
      </c>
      <c r="BG1273" s="163">
        <f t="shared" si="156"/>
        <v>0</v>
      </c>
      <c r="BH1273" s="163">
        <f t="shared" si="157"/>
        <v>0</v>
      </c>
      <c r="BI1273" s="163">
        <f t="shared" si="158"/>
        <v>0</v>
      </c>
      <c r="BJ1273" s="17" t="s">
        <v>85</v>
      </c>
      <c r="BK1273" s="164">
        <f t="shared" si="159"/>
        <v>0</v>
      </c>
      <c r="BL1273" s="17" t="s">
        <v>1981</v>
      </c>
      <c r="BM1273" s="162" t="s">
        <v>2154</v>
      </c>
    </row>
    <row r="1274" spans="2:65" s="1" customFormat="1" ht="24" customHeight="1">
      <c r="B1274" s="151"/>
      <c r="C1274" s="181" t="s">
        <v>2155</v>
      </c>
      <c r="D1274" s="181" t="s">
        <v>203</v>
      </c>
      <c r="E1274" s="182" t="s">
        <v>2156</v>
      </c>
      <c r="F1274" s="183" t="s">
        <v>2157</v>
      </c>
      <c r="G1274" s="184" t="s">
        <v>251</v>
      </c>
      <c r="H1274" s="185">
        <v>7</v>
      </c>
      <c r="I1274" s="186"/>
      <c r="J1274" s="185">
        <f t="shared" si="150"/>
        <v>0</v>
      </c>
      <c r="K1274" s="183" t="s">
        <v>1</v>
      </c>
      <c r="L1274" s="187"/>
      <c r="M1274" s="188" t="s">
        <v>1</v>
      </c>
      <c r="N1274" s="189" t="s">
        <v>42</v>
      </c>
      <c r="O1274" s="55"/>
      <c r="P1274" s="160">
        <f t="shared" si="151"/>
        <v>0</v>
      </c>
      <c r="Q1274" s="160">
        <v>0</v>
      </c>
      <c r="R1274" s="160">
        <f t="shared" si="152"/>
        <v>0</v>
      </c>
      <c r="S1274" s="160">
        <v>0</v>
      </c>
      <c r="T1274" s="161">
        <f t="shared" si="153"/>
        <v>0</v>
      </c>
      <c r="AR1274" s="162" t="s">
        <v>1981</v>
      </c>
      <c r="AT1274" s="162" t="s">
        <v>203</v>
      </c>
      <c r="AU1274" s="162" t="s">
        <v>85</v>
      </c>
      <c r="AY1274" s="17" t="s">
        <v>153</v>
      </c>
      <c r="BE1274" s="163">
        <f t="shared" si="154"/>
        <v>0</v>
      </c>
      <c r="BF1274" s="163">
        <f t="shared" si="155"/>
        <v>0</v>
      </c>
      <c r="BG1274" s="163">
        <f t="shared" si="156"/>
        <v>0</v>
      </c>
      <c r="BH1274" s="163">
        <f t="shared" si="157"/>
        <v>0</v>
      </c>
      <c r="BI1274" s="163">
        <f t="shared" si="158"/>
        <v>0</v>
      </c>
      <c r="BJ1274" s="17" t="s">
        <v>85</v>
      </c>
      <c r="BK1274" s="164">
        <f t="shared" si="159"/>
        <v>0</v>
      </c>
      <c r="BL1274" s="17" t="s">
        <v>1981</v>
      </c>
      <c r="BM1274" s="162" t="s">
        <v>2158</v>
      </c>
    </row>
    <row r="1275" spans="2:65" s="1" customFormat="1" ht="36" customHeight="1">
      <c r="B1275" s="151"/>
      <c r="C1275" s="181" t="s">
        <v>2159</v>
      </c>
      <c r="D1275" s="181" t="s">
        <v>203</v>
      </c>
      <c r="E1275" s="182" t="s">
        <v>2160</v>
      </c>
      <c r="F1275" s="183" t="s">
        <v>2161</v>
      </c>
      <c r="G1275" s="184" t="s">
        <v>251</v>
      </c>
      <c r="H1275" s="185">
        <v>8</v>
      </c>
      <c r="I1275" s="186"/>
      <c r="J1275" s="185">
        <f t="shared" si="150"/>
        <v>0</v>
      </c>
      <c r="K1275" s="183" t="s">
        <v>1</v>
      </c>
      <c r="L1275" s="187"/>
      <c r="M1275" s="188" t="s">
        <v>1</v>
      </c>
      <c r="N1275" s="189" t="s">
        <v>42</v>
      </c>
      <c r="O1275" s="55"/>
      <c r="P1275" s="160">
        <f t="shared" si="151"/>
        <v>0</v>
      </c>
      <c r="Q1275" s="160">
        <v>0</v>
      </c>
      <c r="R1275" s="160">
        <f t="shared" si="152"/>
        <v>0</v>
      </c>
      <c r="S1275" s="160">
        <v>0</v>
      </c>
      <c r="T1275" s="161">
        <f t="shared" si="153"/>
        <v>0</v>
      </c>
      <c r="AR1275" s="162" t="s">
        <v>1981</v>
      </c>
      <c r="AT1275" s="162" t="s">
        <v>203</v>
      </c>
      <c r="AU1275" s="162" t="s">
        <v>85</v>
      </c>
      <c r="AY1275" s="17" t="s">
        <v>153</v>
      </c>
      <c r="BE1275" s="163">
        <f t="shared" si="154"/>
        <v>0</v>
      </c>
      <c r="BF1275" s="163">
        <f t="shared" si="155"/>
        <v>0</v>
      </c>
      <c r="BG1275" s="163">
        <f t="shared" si="156"/>
        <v>0</v>
      </c>
      <c r="BH1275" s="163">
        <f t="shared" si="157"/>
        <v>0</v>
      </c>
      <c r="BI1275" s="163">
        <f t="shared" si="158"/>
        <v>0</v>
      </c>
      <c r="BJ1275" s="17" t="s">
        <v>85</v>
      </c>
      <c r="BK1275" s="164">
        <f t="shared" si="159"/>
        <v>0</v>
      </c>
      <c r="BL1275" s="17" t="s">
        <v>1981</v>
      </c>
      <c r="BM1275" s="162" t="s">
        <v>2162</v>
      </c>
    </row>
    <row r="1276" spans="2:65" s="1" customFormat="1" ht="16.5" customHeight="1">
      <c r="B1276" s="151"/>
      <c r="C1276" s="181" t="s">
        <v>2163</v>
      </c>
      <c r="D1276" s="181" t="s">
        <v>203</v>
      </c>
      <c r="E1276" s="182" t="s">
        <v>2164</v>
      </c>
      <c r="F1276" s="183" t="s">
        <v>2165</v>
      </c>
      <c r="G1276" s="184" t="s">
        <v>251</v>
      </c>
      <c r="H1276" s="185">
        <v>15</v>
      </c>
      <c r="I1276" s="186"/>
      <c r="J1276" s="185">
        <f t="shared" si="150"/>
        <v>0</v>
      </c>
      <c r="K1276" s="183" t="s">
        <v>1</v>
      </c>
      <c r="L1276" s="187"/>
      <c r="M1276" s="188" t="s">
        <v>1</v>
      </c>
      <c r="N1276" s="189" t="s">
        <v>42</v>
      </c>
      <c r="O1276" s="55"/>
      <c r="P1276" s="160">
        <f t="shared" si="151"/>
        <v>0</v>
      </c>
      <c r="Q1276" s="160">
        <v>0</v>
      </c>
      <c r="R1276" s="160">
        <f t="shared" si="152"/>
        <v>0</v>
      </c>
      <c r="S1276" s="160">
        <v>0</v>
      </c>
      <c r="T1276" s="161">
        <f t="shared" si="153"/>
        <v>0</v>
      </c>
      <c r="AR1276" s="162" t="s">
        <v>1981</v>
      </c>
      <c r="AT1276" s="162" t="s">
        <v>203</v>
      </c>
      <c r="AU1276" s="162" t="s">
        <v>85</v>
      </c>
      <c r="AY1276" s="17" t="s">
        <v>153</v>
      </c>
      <c r="BE1276" s="163">
        <f t="shared" si="154"/>
        <v>0</v>
      </c>
      <c r="BF1276" s="163">
        <f t="shared" si="155"/>
        <v>0</v>
      </c>
      <c r="BG1276" s="163">
        <f t="shared" si="156"/>
        <v>0</v>
      </c>
      <c r="BH1276" s="163">
        <f t="shared" si="157"/>
        <v>0</v>
      </c>
      <c r="BI1276" s="163">
        <f t="shared" si="158"/>
        <v>0</v>
      </c>
      <c r="BJ1276" s="17" t="s">
        <v>85</v>
      </c>
      <c r="BK1276" s="164">
        <f t="shared" si="159"/>
        <v>0</v>
      </c>
      <c r="BL1276" s="17" t="s">
        <v>1981</v>
      </c>
      <c r="BM1276" s="162" t="s">
        <v>2166</v>
      </c>
    </row>
    <row r="1277" spans="2:65" s="1" customFormat="1" ht="24" customHeight="1">
      <c r="B1277" s="151"/>
      <c r="C1277" s="152" t="s">
        <v>2167</v>
      </c>
      <c r="D1277" s="152" t="s">
        <v>155</v>
      </c>
      <c r="E1277" s="153" t="s">
        <v>2168</v>
      </c>
      <c r="F1277" s="154" t="s">
        <v>2169</v>
      </c>
      <c r="G1277" s="155" t="s">
        <v>251</v>
      </c>
      <c r="H1277" s="156">
        <v>11</v>
      </c>
      <c r="I1277" s="157"/>
      <c r="J1277" s="156">
        <f t="shared" si="150"/>
        <v>0</v>
      </c>
      <c r="K1277" s="154" t="s">
        <v>1</v>
      </c>
      <c r="L1277" s="32"/>
      <c r="M1277" s="158" t="s">
        <v>1</v>
      </c>
      <c r="N1277" s="159" t="s">
        <v>42</v>
      </c>
      <c r="O1277" s="55"/>
      <c r="P1277" s="160">
        <f t="shared" si="151"/>
        <v>0</v>
      </c>
      <c r="Q1277" s="160">
        <v>0</v>
      </c>
      <c r="R1277" s="160">
        <f t="shared" si="152"/>
        <v>0</v>
      </c>
      <c r="S1277" s="160">
        <v>0</v>
      </c>
      <c r="T1277" s="161">
        <f t="shared" si="153"/>
        <v>0</v>
      </c>
      <c r="AR1277" s="162" t="s">
        <v>1981</v>
      </c>
      <c r="AT1277" s="162" t="s">
        <v>155</v>
      </c>
      <c r="AU1277" s="162" t="s">
        <v>85</v>
      </c>
      <c r="AY1277" s="17" t="s">
        <v>153</v>
      </c>
      <c r="BE1277" s="163">
        <f t="shared" si="154"/>
        <v>0</v>
      </c>
      <c r="BF1277" s="163">
        <f t="shared" si="155"/>
        <v>0</v>
      </c>
      <c r="BG1277" s="163">
        <f t="shared" si="156"/>
        <v>0</v>
      </c>
      <c r="BH1277" s="163">
        <f t="shared" si="157"/>
        <v>0</v>
      </c>
      <c r="BI1277" s="163">
        <f t="shared" si="158"/>
        <v>0</v>
      </c>
      <c r="BJ1277" s="17" t="s">
        <v>85</v>
      </c>
      <c r="BK1277" s="164">
        <f t="shared" si="159"/>
        <v>0</v>
      </c>
      <c r="BL1277" s="17" t="s">
        <v>1981</v>
      </c>
      <c r="BM1277" s="162" t="s">
        <v>2170</v>
      </c>
    </row>
    <row r="1278" spans="2:65" s="1" customFormat="1" ht="24" customHeight="1">
      <c r="B1278" s="151"/>
      <c r="C1278" s="181" t="s">
        <v>2171</v>
      </c>
      <c r="D1278" s="181" t="s">
        <v>203</v>
      </c>
      <c r="E1278" s="182" t="s">
        <v>2172</v>
      </c>
      <c r="F1278" s="183" t="s">
        <v>2173</v>
      </c>
      <c r="G1278" s="184" t="s">
        <v>251</v>
      </c>
      <c r="H1278" s="185">
        <v>5</v>
      </c>
      <c r="I1278" s="186"/>
      <c r="J1278" s="185">
        <f t="shared" si="150"/>
        <v>0</v>
      </c>
      <c r="K1278" s="183" t="s">
        <v>1</v>
      </c>
      <c r="L1278" s="187"/>
      <c r="M1278" s="188" t="s">
        <v>1</v>
      </c>
      <c r="N1278" s="189" t="s">
        <v>42</v>
      </c>
      <c r="O1278" s="55"/>
      <c r="P1278" s="160">
        <f t="shared" si="151"/>
        <v>0</v>
      </c>
      <c r="Q1278" s="160">
        <v>0</v>
      </c>
      <c r="R1278" s="160">
        <f t="shared" si="152"/>
        <v>0</v>
      </c>
      <c r="S1278" s="160">
        <v>0</v>
      </c>
      <c r="T1278" s="161">
        <f t="shared" si="153"/>
        <v>0</v>
      </c>
      <c r="AR1278" s="162" t="s">
        <v>1981</v>
      </c>
      <c r="AT1278" s="162" t="s">
        <v>203</v>
      </c>
      <c r="AU1278" s="162" t="s">
        <v>85</v>
      </c>
      <c r="AY1278" s="17" t="s">
        <v>153</v>
      </c>
      <c r="BE1278" s="163">
        <f t="shared" si="154"/>
        <v>0</v>
      </c>
      <c r="BF1278" s="163">
        <f t="shared" si="155"/>
        <v>0</v>
      </c>
      <c r="BG1278" s="163">
        <f t="shared" si="156"/>
        <v>0</v>
      </c>
      <c r="BH1278" s="163">
        <f t="shared" si="157"/>
        <v>0</v>
      </c>
      <c r="BI1278" s="163">
        <f t="shared" si="158"/>
        <v>0</v>
      </c>
      <c r="BJ1278" s="17" t="s">
        <v>85</v>
      </c>
      <c r="BK1278" s="164">
        <f t="shared" si="159"/>
        <v>0</v>
      </c>
      <c r="BL1278" s="17" t="s">
        <v>1981</v>
      </c>
      <c r="BM1278" s="162" t="s">
        <v>2174</v>
      </c>
    </row>
    <row r="1279" spans="2:65" s="1" customFormat="1" ht="36" customHeight="1">
      <c r="B1279" s="151"/>
      <c r="C1279" s="181" t="s">
        <v>2175</v>
      </c>
      <c r="D1279" s="181" t="s">
        <v>203</v>
      </c>
      <c r="E1279" s="182" t="s">
        <v>2176</v>
      </c>
      <c r="F1279" s="183" t="s">
        <v>2177</v>
      </c>
      <c r="G1279" s="184" t="s">
        <v>251</v>
      </c>
      <c r="H1279" s="185">
        <v>6</v>
      </c>
      <c r="I1279" s="186"/>
      <c r="J1279" s="185">
        <f t="shared" si="150"/>
        <v>0</v>
      </c>
      <c r="K1279" s="183" t="s">
        <v>1</v>
      </c>
      <c r="L1279" s="187"/>
      <c r="M1279" s="188" t="s">
        <v>1</v>
      </c>
      <c r="N1279" s="189" t="s">
        <v>42</v>
      </c>
      <c r="O1279" s="55"/>
      <c r="P1279" s="160">
        <f t="shared" si="151"/>
        <v>0</v>
      </c>
      <c r="Q1279" s="160">
        <v>0</v>
      </c>
      <c r="R1279" s="160">
        <f t="shared" si="152"/>
        <v>0</v>
      </c>
      <c r="S1279" s="160">
        <v>0</v>
      </c>
      <c r="T1279" s="161">
        <f t="shared" si="153"/>
        <v>0</v>
      </c>
      <c r="AR1279" s="162" t="s">
        <v>1981</v>
      </c>
      <c r="AT1279" s="162" t="s">
        <v>203</v>
      </c>
      <c r="AU1279" s="162" t="s">
        <v>85</v>
      </c>
      <c r="AY1279" s="17" t="s">
        <v>153</v>
      </c>
      <c r="BE1279" s="163">
        <f t="shared" si="154"/>
        <v>0</v>
      </c>
      <c r="BF1279" s="163">
        <f t="shared" si="155"/>
        <v>0</v>
      </c>
      <c r="BG1279" s="163">
        <f t="shared" si="156"/>
        <v>0</v>
      </c>
      <c r="BH1279" s="163">
        <f t="shared" si="157"/>
        <v>0</v>
      </c>
      <c r="BI1279" s="163">
        <f t="shared" si="158"/>
        <v>0</v>
      </c>
      <c r="BJ1279" s="17" t="s">
        <v>85</v>
      </c>
      <c r="BK1279" s="164">
        <f t="shared" si="159"/>
        <v>0</v>
      </c>
      <c r="BL1279" s="17" t="s">
        <v>1981</v>
      </c>
      <c r="BM1279" s="162" t="s">
        <v>2178</v>
      </c>
    </row>
    <row r="1280" spans="2:65" s="1" customFormat="1" ht="16.5" customHeight="1">
      <c r="B1280" s="151"/>
      <c r="C1280" s="181" t="s">
        <v>2179</v>
      </c>
      <c r="D1280" s="181" t="s">
        <v>203</v>
      </c>
      <c r="E1280" s="182" t="s">
        <v>2180</v>
      </c>
      <c r="F1280" s="183" t="s">
        <v>2181</v>
      </c>
      <c r="G1280" s="184" t="s">
        <v>251</v>
      </c>
      <c r="H1280" s="185">
        <v>11</v>
      </c>
      <c r="I1280" s="186"/>
      <c r="J1280" s="185">
        <f t="shared" si="150"/>
        <v>0</v>
      </c>
      <c r="K1280" s="183" t="s">
        <v>1</v>
      </c>
      <c r="L1280" s="187"/>
      <c r="M1280" s="188" t="s">
        <v>1</v>
      </c>
      <c r="N1280" s="189" t="s">
        <v>42</v>
      </c>
      <c r="O1280" s="55"/>
      <c r="P1280" s="160">
        <f t="shared" si="151"/>
        <v>0</v>
      </c>
      <c r="Q1280" s="160">
        <v>0</v>
      </c>
      <c r="R1280" s="160">
        <f t="shared" si="152"/>
        <v>0</v>
      </c>
      <c r="S1280" s="160">
        <v>0</v>
      </c>
      <c r="T1280" s="161">
        <f t="shared" si="153"/>
        <v>0</v>
      </c>
      <c r="AR1280" s="162" t="s">
        <v>1981</v>
      </c>
      <c r="AT1280" s="162" t="s">
        <v>203</v>
      </c>
      <c r="AU1280" s="162" t="s">
        <v>85</v>
      </c>
      <c r="AY1280" s="17" t="s">
        <v>153</v>
      </c>
      <c r="BE1280" s="163">
        <f t="shared" si="154"/>
        <v>0</v>
      </c>
      <c r="BF1280" s="163">
        <f t="shared" si="155"/>
        <v>0</v>
      </c>
      <c r="BG1280" s="163">
        <f t="shared" si="156"/>
        <v>0</v>
      </c>
      <c r="BH1280" s="163">
        <f t="shared" si="157"/>
        <v>0</v>
      </c>
      <c r="BI1280" s="163">
        <f t="shared" si="158"/>
        <v>0</v>
      </c>
      <c r="BJ1280" s="17" t="s">
        <v>85</v>
      </c>
      <c r="BK1280" s="164">
        <f t="shared" si="159"/>
        <v>0</v>
      </c>
      <c r="BL1280" s="17" t="s">
        <v>1981</v>
      </c>
      <c r="BM1280" s="162" t="s">
        <v>2182</v>
      </c>
    </row>
    <row r="1281" spans="2:65" s="1" customFormat="1" ht="16.5" customHeight="1">
      <c r="B1281" s="151"/>
      <c r="C1281" s="152" t="s">
        <v>2183</v>
      </c>
      <c r="D1281" s="152" t="s">
        <v>155</v>
      </c>
      <c r="E1281" s="153" t="s">
        <v>2184</v>
      </c>
      <c r="F1281" s="154" t="s">
        <v>2185</v>
      </c>
      <c r="G1281" s="155" t="s">
        <v>251</v>
      </c>
      <c r="H1281" s="156">
        <v>5</v>
      </c>
      <c r="I1281" s="157"/>
      <c r="J1281" s="156">
        <f t="shared" si="150"/>
        <v>0</v>
      </c>
      <c r="K1281" s="154" t="s">
        <v>1</v>
      </c>
      <c r="L1281" s="32"/>
      <c r="M1281" s="158" t="s">
        <v>1</v>
      </c>
      <c r="N1281" s="159" t="s">
        <v>42</v>
      </c>
      <c r="O1281" s="55"/>
      <c r="P1281" s="160">
        <f t="shared" si="151"/>
        <v>0</v>
      </c>
      <c r="Q1281" s="160">
        <v>0</v>
      </c>
      <c r="R1281" s="160">
        <f t="shared" si="152"/>
        <v>0</v>
      </c>
      <c r="S1281" s="160">
        <v>0</v>
      </c>
      <c r="T1281" s="161">
        <f t="shared" si="153"/>
        <v>0</v>
      </c>
      <c r="AR1281" s="162" t="s">
        <v>1981</v>
      </c>
      <c r="AT1281" s="162" t="s">
        <v>155</v>
      </c>
      <c r="AU1281" s="162" t="s">
        <v>85</v>
      </c>
      <c r="AY1281" s="17" t="s">
        <v>153</v>
      </c>
      <c r="BE1281" s="163">
        <f t="shared" si="154"/>
        <v>0</v>
      </c>
      <c r="BF1281" s="163">
        <f t="shared" si="155"/>
        <v>0</v>
      </c>
      <c r="BG1281" s="163">
        <f t="shared" si="156"/>
        <v>0</v>
      </c>
      <c r="BH1281" s="163">
        <f t="shared" si="157"/>
        <v>0</v>
      </c>
      <c r="BI1281" s="163">
        <f t="shared" si="158"/>
        <v>0</v>
      </c>
      <c r="BJ1281" s="17" t="s">
        <v>85</v>
      </c>
      <c r="BK1281" s="164">
        <f t="shared" si="159"/>
        <v>0</v>
      </c>
      <c r="BL1281" s="17" t="s">
        <v>1981</v>
      </c>
      <c r="BM1281" s="162" t="s">
        <v>2186</v>
      </c>
    </row>
    <row r="1282" spans="2:65" s="1" customFormat="1" ht="24" customHeight="1">
      <c r="B1282" s="151"/>
      <c r="C1282" s="181" t="s">
        <v>2187</v>
      </c>
      <c r="D1282" s="181" t="s">
        <v>203</v>
      </c>
      <c r="E1282" s="182" t="s">
        <v>2188</v>
      </c>
      <c r="F1282" s="183" t="s">
        <v>2189</v>
      </c>
      <c r="G1282" s="184" t="s">
        <v>251</v>
      </c>
      <c r="H1282" s="185">
        <v>1</v>
      </c>
      <c r="I1282" s="186"/>
      <c r="J1282" s="185">
        <f t="shared" si="150"/>
        <v>0</v>
      </c>
      <c r="K1282" s="183" t="s">
        <v>1</v>
      </c>
      <c r="L1282" s="187"/>
      <c r="M1282" s="188" t="s">
        <v>1</v>
      </c>
      <c r="N1282" s="189" t="s">
        <v>42</v>
      </c>
      <c r="O1282" s="55"/>
      <c r="P1282" s="160">
        <f t="shared" si="151"/>
        <v>0</v>
      </c>
      <c r="Q1282" s="160">
        <v>1.1480000000000001E-2</v>
      </c>
      <c r="R1282" s="160">
        <f t="shared" si="152"/>
        <v>1.1480000000000001E-2</v>
      </c>
      <c r="S1282" s="160">
        <v>0</v>
      </c>
      <c r="T1282" s="161">
        <f t="shared" si="153"/>
        <v>0</v>
      </c>
      <c r="AR1282" s="162" t="s">
        <v>1981</v>
      </c>
      <c r="AT1282" s="162" t="s">
        <v>203</v>
      </c>
      <c r="AU1282" s="162" t="s">
        <v>85</v>
      </c>
      <c r="AY1282" s="17" t="s">
        <v>153</v>
      </c>
      <c r="BE1282" s="163">
        <f t="shared" si="154"/>
        <v>0</v>
      </c>
      <c r="BF1282" s="163">
        <f t="shared" si="155"/>
        <v>0</v>
      </c>
      <c r="BG1282" s="163">
        <f t="shared" si="156"/>
        <v>0</v>
      </c>
      <c r="BH1282" s="163">
        <f t="shared" si="157"/>
        <v>0</v>
      </c>
      <c r="BI1282" s="163">
        <f t="shared" si="158"/>
        <v>0</v>
      </c>
      <c r="BJ1282" s="17" t="s">
        <v>85</v>
      </c>
      <c r="BK1282" s="164">
        <f t="shared" si="159"/>
        <v>0</v>
      </c>
      <c r="BL1282" s="17" t="s">
        <v>1981</v>
      </c>
      <c r="BM1282" s="162" t="s">
        <v>2190</v>
      </c>
    </row>
    <row r="1283" spans="2:65" s="1" customFormat="1" ht="24" customHeight="1">
      <c r="B1283" s="151"/>
      <c r="C1283" s="181" t="s">
        <v>2191</v>
      </c>
      <c r="D1283" s="181" t="s">
        <v>203</v>
      </c>
      <c r="E1283" s="182" t="s">
        <v>2192</v>
      </c>
      <c r="F1283" s="183" t="s">
        <v>2193</v>
      </c>
      <c r="G1283" s="184" t="s">
        <v>251</v>
      </c>
      <c r="H1283" s="185">
        <v>3</v>
      </c>
      <c r="I1283" s="186"/>
      <c r="J1283" s="185">
        <f t="shared" si="150"/>
        <v>0</v>
      </c>
      <c r="K1283" s="183" t="s">
        <v>1</v>
      </c>
      <c r="L1283" s="187"/>
      <c r="M1283" s="188" t="s">
        <v>1</v>
      </c>
      <c r="N1283" s="189" t="s">
        <v>42</v>
      </c>
      <c r="O1283" s="55"/>
      <c r="P1283" s="160">
        <f t="shared" si="151"/>
        <v>0</v>
      </c>
      <c r="Q1283" s="160">
        <v>1.1480000000000001E-2</v>
      </c>
      <c r="R1283" s="160">
        <f t="shared" si="152"/>
        <v>3.4439999999999998E-2</v>
      </c>
      <c r="S1283" s="160">
        <v>0</v>
      </c>
      <c r="T1283" s="161">
        <f t="shared" si="153"/>
        <v>0</v>
      </c>
      <c r="AR1283" s="162" t="s">
        <v>1981</v>
      </c>
      <c r="AT1283" s="162" t="s">
        <v>203</v>
      </c>
      <c r="AU1283" s="162" t="s">
        <v>85</v>
      </c>
      <c r="AY1283" s="17" t="s">
        <v>153</v>
      </c>
      <c r="BE1283" s="163">
        <f t="shared" si="154"/>
        <v>0</v>
      </c>
      <c r="BF1283" s="163">
        <f t="shared" si="155"/>
        <v>0</v>
      </c>
      <c r="BG1283" s="163">
        <f t="shared" si="156"/>
        <v>0</v>
      </c>
      <c r="BH1283" s="163">
        <f t="shared" si="157"/>
        <v>0</v>
      </c>
      <c r="BI1283" s="163">
        <f t="shared" si="158"/>
        <v>0</v>
      </c>
      <c r="BJ1283" s="17" t="s">
        <v>85</v>
      </c>
      <c r="BK1283" s="164">
        <f t="shared" si="159"/>
        <v>0</v>
      </c>
      <c r="BL1283" s="17" t="s">
        <v>1981</v>
      </c>
      <c r="BM1283" s="162" t="s">
        <v>2194</v>
      </c>
    </row>
    <row r="1284" spans="2:65" s="1" customFormat="1" ht="24" customHeight="1">
      <c r="B1284" s="151"/>
      <c r="C1284" s="181" t="s">
        <v>2195</v>
      </c>
      <c r="D1284" s="181" t="s">
        <v>203</v>
      </c>
      <c r="E1284" s="182" t="s">
        <v>2196</v>
      </c>
      <c r="F1284" s="183" t="s">
        <v>2197</v>
      </c>
      <c r="G1284" s="184" t="s">
        <v>251</v>
      </c>
      <c r="H1284" s="185">
        <v>1</v>
      </c>
      <c r="I1284" s="186"/>
      <c r="J1284" s="185">
        <f t="shared" si="150"/>
        <v>0</v>
      </c>
      <c r="K1284" s="183" t="s">
        <v>1</v>
      </c>
      <c r="L1284" s="187"/>
      <c r="M1284" s="188" t="s">
        <v>1</v>
      </c>
      <c r="N1284" s="189" t="s">
        <v>42</v>
      </c>
      <c r="O1284" s="55"/>
      <c r="P1284" s="160">
        <f t="shared" si="151"/>
        <v>0</v>
      </c>
      <c r="Q1284" s="160">
        <v>1.1480000000000001E-2</v>
      </c>
      <c r="R1284" s="160">
        <f t="shared" si="152"/>
        <v>1.1480000000000001E-2</v>
      </c>
      <c r="S1284" s="160">
        <v>0</v>
      </c>
      <c r="T1284" s="161">
        <f t="shared" si="153"/>
        <v>0</v>
      </c>
      <c r="AR1284" s="162" t="s">
        <v>1981</v>
      </c>
      <c r="AT1284" s="162" t="s">
        <v>203</v>
      </c>
      <c r="AU1284" s="162" t="s">
        <v>85</v>
      </c>
      <c r="AY1284" s="17" t="s">
        <v>153</v>
      </c>
      <c r="BE1284" s="163">
        <f t="shared" si="154"/>
        <v>0</v>
      </c>
      <c r="BF1284" s="163">
        <f t="shared" si="155"/>
        <v>0</v>
      </c>
      <c r="BG1284" s="163">
        <f t="shared" si="156"/>
        <v>0</v>
      </c>
      <c r="BH1284" s="163">
        <f t="shared" si="157"/>
        <v>0</v>
      </c>
      <c r="BI1284" s="163">
        <f t="shared" si="158"/>
        <v>0</v>
      </c>
      <c r="BJ1284" s="17" t="s">
        <v>85</v>
      </c>
      <c r="BK1284" s="164">
        <f t="shared" si="159"/>
        <v>0</v>
      </c>
      <c r="BL1284" s="17" t="s">
        <v>1981</v>
      </c>
      <c r="BM1284" s="162" t="s">
        <v>2198</v>
      </c>
    </row>
    <row r="1285" spans="2:65" s="1" customFormat="1" ht="24" customHeight="1">
      <c r="B1285" s="151"/>
      <c r="C1285" s="152" t="s">
        <v>2199</v>
      </c>
      <c r="D1285" s="152" t="s">
        <v>155</v>
      </c>
      <c r="E1285" s="153" t="s">
        <v>2200</v>
      </c>
      <c r="F1285" s="154" t="s">
        <v>2201</v>
      </c>
      <c r="G1285" s="155" t="s">
        <v>251</v>
      </c>
      <c r="H1285" s="156">
        <v>3</v>
      </c>
      <c r="I1285" s="157"/>
      <c r="J1285" s="156">
        <f t="shared" si="150"/>
        <v>0</v>
      </c>
      <c r="K1285" s="154" t="s">
        <v>1</v>
      </c>
      <c r="L1285" s="32"/>
      <c r="M1285" s="158" t="s">
        <v>1</v>
      </c>
      <c r="N1285" s="159" t="s">
        <v>42</v>
      </c>
      <c r="O1285" s="55"/>
      <c r="P1285" s="160">
        <f t="shared" si="151"/>
        <v>0</v>
      </c>
      <c r="Q1285" s="160">
        <v>0</v>
      </c>
      <c r="R1285" s="160">
        <f t="shared" si="152"/>
        <v>0</v>
      </c>
      <c r="S1285" s="160">
        <v>0</v>
      </c>
      <c r="T1285" s="161">
        <f t="shared" si="153"/>
        <v>0</v>
      </c>
      <c r="AR1285" s="162" t="s">
        <v>1981</v>
      </c>
      <c r="AT1285" s="162" t="s">
        <v>155</v>
      </c>
      <c r="AU1285" s="162" t="s">
        <v>85</v>
      </c>
      <c r="AY1285" s="17" t="s">
        <v>153</v>
      </c>
      <c r="BE1285" s="163">
        <f t="shared" si="154"/>
        <v>0</v>
      </c>
      <c r="BF1285" s="163">
        <f t="shared" si="155"/>
        <v>0</v>
      </c>
      <c r="BG1285" s="163">
        <f t="shared" si="156"/>
        <v>0</v>
      </c>
      <c r="BH1285" s="163">
        <f t="shared" si="157"/>
        <v>0</v>
      </c>
      <c r="BI1285" s="163">
        <f t="shared" si="158"/>
        <v>0</v>
      </c>
      <c r="BJ1285" s="17" t="s">
        <v>85</v>
      </c>
      <c r="BK1285" s="164">
        <f t="shared" si="159"/>
        <v>0</v>
      </c>
      <c r="BL1285" s="17" t="s">
        <v>1981</v>
      </c>
      <c r="BM1285" s="162" t="s">
        <v>2202</v>
      </c>
    </row>
    <row r="1286" spans="2:65" s="1" customFormat="1" ht="24" customHeight="1">
      <c r="B1286" s="151"/>
      <c r="C1286" s="181" t="s">
        <v>2203</v>
      </c>
      <c r="D1286" s="181" t="s">
        <v>203</v>
      </c>
      <c r="E1286" s="182" t="s">
        <v>2204</v>
      </c>
      <c r="F1286" s="183" t="s">
        <v>2205</v>
      </c>
      <c r="G1286" s="184" t="s">
        <v>251</v>
      </c>
      <c r="H1286" s="185">
        <v>3</v>
      </c>
      <c r="I1286" s="186"/>
      <c r="J1286" s="185">
        <f t="shared" si="150"/>
        <v>0</v>
      </c>
      <c r="K1286" s="183" t="s">
        <v>1</v>
      </c>
      <c r="L1286" s="187"/>
      <c r="M1286" s="188" t="s">
        <v>1</v>
      </c>
      <c r="N1286" s="189" t="s">
        <v>42</v>
      </c>
      <c r="O1286" s="55"/>
      <c r="P1286" s="160">
        <f t="shared" si="151"/>
        <v>0</v>
      </c>
      <c r="Q1286" s="160">
        <v>2.5000000000000001E-4</v>
      </c>
      <c r="R1286" s="160">
        <f t="shared" si="152"/>
        <v>7.5000000000000002E-4</v>
      </c>
      <c r="S1286" s="160">
        <v>0</v>
      </c>
      <c r="T1286" s="161">
        <f t="shared" si="153"/>
        <v>0</v>
      </c>
      <c r="AR1286" s="162" t="s">
        <v>1981</v>
      </c>
      <c r="AT1286" s="162" t="s">
        <v>203</v>
      </c>
      <c r="AU1286" s="162" t="s">
        <v>85</v>
      </c>
      <c r="AY1286" s="17" t="s">
        <v>153</v>
      </c>
      <c r="BE1286" s="163">
        <f t="shared" si="154"/>
        <v>0</v>
      </c>
      <c r="BF1286" s="163">
        <f t="shared" si="155"/>
        <v>0</v>
      </c>
      <c r="BG1286" s="163">
        <f t="shared" si="156"/>
        <v>0</v>
      </c>
      <c r="BH1286" s="163">
        <f t="shared" si="157"/>
        <v>0</v>
      </c>
      <c r="BI1286" s="163">
        <f t="shared" si="158"/>
        <v>0</v>
      </c>
      <c r="BJ1286" s="17" t="s">
        <v>85</v>
      </c>
      <c r="BK1286" s="164">
        <f t="shared" si="159"/>
        <v>0</v>
      </c>
      <c r="BL1286" s="17" t="s">
        <v>1981</v>
      </c>
      <c r="BM1286" s="162" t="s">
        <v>2206</v>
      </c>
    </row>
    <row r="1287" spans="2:65" s="1" customFormat="1" ht="24" customHeight="1">
      <c r="B1287" s="151"/>
      <c r="C1287" s="152" t="s">
        <v>2207</v>
      </c>
      <c r="D1287" s="152" t="s">
        <v>155</v>
      </c>
      <c r="E1287" s="153" t="s">
        <v>2208</v>
      </c>
      <c r="F1287" s="154" t="s">
        <v>2209</v>
      </c>
      <c r="G1287" s="155" t="s">
        <v>251</v>
      </c>
      <c r="H1287" s="156">
        <v>7</v>
      </c>
      <c r="I1287" s="157"/>
      <c r="J1287" s="156">
        <f t="shared" si="150"/>
        <v>0</v>
      </c>
      <c r="K1287" s="154" t="s">
        <v>1</v>
      </c>
      <c r="L1287" s="32"/>
      <c r="M1287" s="158" t="s">
        <v>1</v>
      </c>
      <c r="N1287" s="159" t="s">
        <v>42</v>
      </c>
      <c r="O1287" s="55"/>
      <c r="P1287" s="160">
        <f t="shared" si="151"/>
        <v>0</v>
      </c>
      <c r="Q1287" s="160">
        <v>0</v>
      </c>
      <c r="R1287" s="160">
        <f t="shared" si="152"/>
        <v>0</v>
      </c>
      <c r="S1287" s="160">
        <v>0</v>
      </c>
      <c r="T1287" s="161">
        <f t="shared" si="153"/>
        <v>0</v>
      </c>
      <c r="AR1287" s="162" t="s">
        <v>1981</v>
      </c>
      <c r="AT1287" s="162" t="s">
        <v>155</v>
      </c>
      <c r="AU1287" s="162" t="s">
        <v>85</v>
      </c>
      <c r="AY1287" s="17" t="s">
        <v>153</v>
      </c>
      <c r="BE1287" s="163">
        <f t="shared" si="154"/>
        <v>0</v>
      </c>
      <c r="BF1287" s="163">
        <f t="shared" si="155"/>
        <v>0</v>
      </c>
      <c r="BG1287" s="163">
        <f t="shared" si="156"/>
        <v>0</v>
      </c>
      <c r="BH1287" s="163">
        <f t="shared" si="157"/>
        <v>0</v>
      </c>
      <c r="BI1287" s="163">
        <f t="shared" si="158"/>
        <v>0</v>
      </c>
      <c r="BJ1287" s="17" t="s">
        <v>85</v>
      </c>
      <c r="BK1287" s="164">
        <f t="shared" si="159"/>
        <v>0</v>
      </c>
      <c r="BL1287" s="17" t="s">
        <v>1981</v>
      </c>
      <c r="BM1287" s="162" t="s">
        <v>2210</v>
      </c>
    </row>
    <row r="1288" spans="2:65" s="1" customFormat="1" ht="24" customHeight="1">
      <c r="B1288" s="151"/>
      <c r="C1288" s="181" t="s">
        <v>2211</v>
      </c>
      <c r="D1288" s="181" t="s">
        <v>203</v>
      </c>
      <c r="E1288" s="182" t="s">
        <v>2212</v>
      </c>
      <c r="F1288" s="183" t="s">
        <v>2213</v>
      </c>
      <c r="G1288" s="184" t="s">
        <v>251</v>
      </c>
      <c r="H1288" s="185">
        <v>7</v>
      </c>
      <c r="I1288" s="186"/>
      <c r="J1288" s="185">
        <f t="shared" si="150"/>
        <v>0</v>
      </c>
      <c r="K1288" s="183" t="s">
        <v>1</v>
      </c>
      <c r="L1288" s="187"/>
      <c r="M1288" s="188" t="s">
        <v>1</v>
      </c>
      <c r="N1288" s="189" t="s">
        <v>42</v>
      </c>
      <c r="O1288" s="55"/>
      <c r="P1288" s="160">
        <f t="shared" si="151"/>
        <v>0</v>
      </c>
      <c r="Q1288" s="160">
        <v>0</v>
      </c>
      <c r="R1288" s="160">
        <f t="shared" si="152"/>
        <v>0</v>
      </c>
      <c r="S1288" s="160">
        <v>0</v>
      </c>
      <c r="T1288" s="161">
        <f t="shared" si="153"/>
        <v>0</v>
      </c>
      <c r="AR1288" s="162" t="s">
        <v>1981</v>
      </c>
      <c r="AT1288" s="162" t="s">
        <v>203</v>
      </c>
      <c r="AU1288" s="162" t="s">
        <v>85</v>
      </c>
      <c r="AY1288" s="17" t="s">
        <v>153</v>
      </c>
      <c r="BE1288" s="163">
        <f t="shared" si="154"/>
        <v>0</v>
      </c>
      <c r="BF1288" s="163">
        <f t="shared" si="155"/>
        <v>0</v>
      </c>
      <c r="BG1288" s="163">
        <f t="shared" si="156"/>
        <v>0</v>
      </c>
      <c r="BH1288" s="163">
        <f t="shared" si="157"/>
        <v>0</v>
      </c>
      <c r="BI1288" s="163">
        <f t="shared" si="158"/>
        <v>0</v>
      </c>
      <c r="BJ1288" s="17" t="s">
        <v>85</v>
      </c>
      <c r="BK1288" s="164">
        <f t="shared" si="159"/>
        <v>0</v>
      </c>
      <c r="BL1288" s="17" t="s">
        <v>1981</v>
      </c>
      <c r="BM1288" s="162" t="s">
        <v>2214</v>
      </c>
    </row>
    <row r="1289" spans="2:65" s="1" customFormat="1" ht="16.5" customHeight="1">
      <c r="B1289" s="151"/>
      <c r="C1289" s="152" t="s">
        <v>2215</v>
      </c>
      <c r="D1289" s="152" t="s">
        <v>155</v>
      </c>
      <c r="E1289" s="153" t="s">
        <v>2216</v>
      </c>
      <c r="F1289" s="154" t="s">
        <v>2217</v>
      </c>
      <c r="G1289" s="155" t="s">
        <v>251</v>
      </c>
      <c r="H1289" s="156">
        <v>12</v>
      </c>
      <c r="I1289" s="157"/>
      <c r="J1289" s="156">
        <f t="shared" si="150"/>
        <v>0</v>
      </c>
      <c r="K1289" s="154" t="s">
        <v>1</v>
      </c>
      <c r="L1289" s="32"/>
      <c r="M1289" s="158" t="s">
        <v>1</v>
      </c>
      <c r="N1289" s="159" t="s">
        <v>42</v>
      </c>
      <c r="O1289" s="55"/>
      <c r="P1289" s="160">
        <f t="shared" si="151"/>
        <v>0</v>
      </c>
      <c r="Q1289" s="160">
        <v>0</v>
      </c>
      <c r="R1289" s="160">
        <f t="shared" si="152"/>
        <v>0</v>
      </c>
      <c r="S1289" s="160">
        <v>0</v>
      </c>
      <c r="T1289" s="161">
        <f t="shared" si="153"/>
        <v>0</v>
      </c>
      <c r="AR1289" s="162" t="s">
        <v>1981</v>
      </c>
      <c r="AT1289" s="162" t="s">
        <v>155</v>
      </c>
      <c r="AU1289" s="162" t="s">
        <v>85</v>
      </c>
      <c r="AY1289" s="17" t="s">
        <v>153</v>
      </c>
      <c r="BE1289" s="163">
        <f t="shared" si="154"/>
        <v>0</v>
      </c>
      <c r="BF1289" s="163">
        <f t="shared" si="155"/>
        <v>0</v>
      </c>
      <c r="BG1289" s="163">
        <f t="shared" si="156"/>
        <v>0</v>
      </c>
      <c r="BH1289" s="163">
        <f t="shared" si="157"/>
        <v>0</v>
      </c>
      <c r="BI1289" s="163">
        <f t="shared" si="158"/>
        <v>0</v>
      </c>
      <c r="BJ1289" s="17" t="s">
        <v>85</v>
      </c>
      <c r="BK1289" s="164">
        <f t="shared" si="159"/>
        <v>0</v>
      </c>
      <c r="BL1289" s="17" t="s">
        <v>1981</v>
      </c>
      <c r="BM1289" s="162" t="s">
        <v>2218</v>
      </c>
    </row>
    <row r="1290" spans="2:65" s="1" customFormat="1" ht="16.5" customHeight="1">
      <c r="B1290" s="151"/>
      <c r="C1290" s="181" t="s">
        <v>2219</v>
      </c>
      <c r="D1290" s="181" t="s">
        <v>203</v>
      </c>
      <c r="E1290" s="182" t="s">
        <v>2220</v>
      </c>
      <c r="F1290" s="183" t="s">
        <v>2221</v>
      </c>
      <c r="G1290" s="184" t="s">
        <v>251</v>
      </c>
      <c r="H1290" s="185">
        <v>12</v>
      </c>
      <c r="I1290" s="186"/>
      <c r="J1290" s="185">
        <f t="shared" si="150"/>
        <v>0</v>
      </c>
      <c r="K1290" s="183" t="s">
        <v>1</v>
      </c>
      <c r="L1290" s="187"/>
      <c r="M1290" s="188" t="s">
        <v>1</v>
      </c>
      <c r="N1290" s="189" t="s">
        <v>42</v>
      </c>
      <c r="O1290" s="55"/>
      <c r="P1290" s="160">
        <f t="shared" si="151"/>
        <v>0</v>
      </c>
      <c r="Q1290" s="160">
        <v>1.2E-4</v>
      </c>
      <c r="R1290" s="160">
        <f t="shared" si="152"/>
        <v>1.4400000000000001E-3</v>
      </c>
      <c r="S1290" s="160">
        <v>0</v>
      </c>
      <c r="T1290" s="161">
        <f t="shared" si="153"/>
        <v>0</v>
      </c>
      <c r="AR1290" s="162" t="s">
        <v>1981</v>
      </c>
      <c r="AT1290" s="162" t="s">
        <v>203</v>
      </c>
      <c r="AU1290" s="162" t="s">
        <v>85</v>
      </c>
      <c r="AY1290" s="17" t="s">
        <v>153</v>
      </c>
      <c r="BE1290" s="163">
        <f t="shared" si="154"/>
        <v>0</v>
      </c>
      <c r="BF1290" s="163">
        <f t="shared" si="155"/>
        <v>0</v>
      </c>
      <c r="BG1290" s="163">
        <f t="shared" si="156"/>
        <v>0</v>
      </c>
      <c r="BH1290" s="163">
        <f t="shared" si="157"/>
        <v>0</v>
      </c>
      <c r="BI1290" s="163">
        <f t="shared" si="158"/>
        <v>0</v>
      </c>
      <c r="BJ1290" s="17" t="s">
        <v>85</v>
      </c>
      <c r="BK1290" s="164">
        <f t="shared" si="159"/>
        <v>0</v>
      </c>
      <c r="BL1290" s="17" t="s">
        <v>1981</v>
      </c>
      <c r="BM1290" s="162" t="s">
        <v>2222</v>
      </c>
    </row>
    <row r="1291" spans="2:65" s="1" customFormat="1" ht="24" customHeight="1">
      <c r="B1291" s="151"/>
      <c r="C1291" s="152" t="s">
        <v>2223</v>
      </c>
      <c r="D1291" s="152" t="s">
        <v>155</v>
      </c>
      <c r="E1291" s="153" t="s">
        <v>2224</v>
      </c>
      <c r="F1291" s="154" t="s">
        <v>2225</v>
      </c>
      <c r="G1291" s="155" t="s">
        <v>251</v>
      </c>
      <c r="H1291" s="156">
        <v>12</v>
      </c>
      <c r="I1291" s="157"/>
      <c r="J1291" s="156">
        <f t="shared" si="150"/>
        <v>0</v>
      </c>
      <c r="K1291" s="154" t="s">
        <v>1</v>
      </c>
      <c r="L1291" s="32"/>
      <c r="M1291" s="158" t="s">
        <v>1</v>
      </c>
      <c r="N1291" s="159" t="s">
        <v>42</v>
      </c>
      <c r="O1291" s="55"/>
      <c r="P1291" s="160">
        <f t="shared" si="151"/>
        <v>0</v>
      </c>
      <c r="Q1291" s="160">
        <v>0</v>
      </c>
      <c r="R1291" s="160">
        <f t="shared" si="152"/>
        <v>0</v>
      </c>
      <c r="S1291" s="160">
        <v>0</v>
      </c>
      <c r="T1291" s="161">
        <f t="shared" si="153"/>
        <v>0</v>
      </c>
      <c r="AR1291" s="162" t="s">
        <v>1981</v>
      </c>
      <c r="AT1291" s="162" t="s">
        <v>155</v>
      </c>
      <c r="AU1291" s="162" t="s">
        <v>85</v>
      </c>
      <c r="AY1291" s="17" t="s">
        <v>153</v>
      </c>
      <c r="BE1291" s="163">
        <f t="shared" si="154"/>
        <v>0</v>
      </c>
      <c r="BF1291" s="163">
        <f t="shared" si="155"/>
        <v>0</v>
      </c>
      <c r="BG1291" s="163">
        <f t="shared" si="156"/>
        <v>0</v>
      </c>
      <c r="BH1291" s="163">
        <f t="shared" si="157"/>
        <v>0</v>
      </c>
      <c r="BI1291" s="163">
        <f t="shared" si="158"/>
        <v>0</v>
      </c>
      <c r="BJ1291" s="17" t="s">
        <v>85</v>
      </c>
      <c r="BK1291" s="164">
        <f t="shared" si="159"/>
        <v>0</v>
      </c>
      <c r="BL1291" s="17" t="s">
        <v>1981</v>
      </c>
      <c r="BM1291" s="162" t="s">
        <v>2226</v>
      </c>
    </row>
    <row r="1292" spans="2:65" s="1" customFormat="1" ht="24" customHeight="1">
      <c r="B1292" s="151"/>
      <c r="C1292" s="181" t="s">
        <v>2227</v>
      </c>
      <c r="D1292" s="181" t="s">
        <v>203</v>
      </c>
      <c r="E1292" s="182" t="s">
        <v>2228</v>
      </c>
      <c r="F1292" s="183" t="s">
        <v>2229</v>
      </c>
      <c r="G1292" s="184" t="s">
        <v>251</v>
      </c>
      <c r="H1292" s="185">
        <v>12</v>
      </c>
      <c r="I1292" s="186"/>
      <c r="J1292" s="185">
        <f t="shared" si="150"/>
        <v>0</v>
      </c>
      <c r="K1292" s="183" t="s">
        <v>1</v>
      </c>
      <c r="L1292" s="187"/>
      <c r="M1292" s="188" t="s">
        <v>1</v>
      </c>
      <c r="N1292" s="189" t="s">
        <v>42</v>
      </c>
      <c r="O1292" s="55"/>
      <c r="P1292" s="160">
        <f t="shared" si="151"/>
        <v>0</v>
      </c>
      <c r="Q1292" s="160">
        <v>5.0000000000000002E-5</v>
      </c>
      <c r="R1292" s="160">
        <f t="shared" si="152"/>
        <v>6.0000000000000006E-4</v>
      </c>
      <c r="S1292" s="160">
        <v>0</v>
      </c>
      <c r="T1292" s="161">
        <f t="shared" si="153"/>
        <v>0</v>
      </c>
      <c r="AR1292" s="162" t="s">
        <v>1981</v>
      </c>
      <c r="AT1292" s="162" t="s">
        <v>203</v>
      </c>
      <c r="AU1292" s="162" t="s">
        <v>85</v>
      </c>
      <c r="AY1292" s="17" t="s">
        <v>153</v>
      </c>
      <c r="BE1292" s="163">
        <f t="shared" si="154"/>
        <v>0</v>
      </c>
      <c r="BF1292" s="163">
        <f t="shared" si="155"/>
        <v>0</v>
      </c>
      <c r="BG1292" s="163">
        <f t="shared" si="156"/>
        <v>0</v>
      </c>
      <c r="BH1292" s="163">
        <f t="shared" si="157"/>
        <v>0</v>
      </c>
      <c r="BI1292" s="163">
        <f t="shared" si="158"/>
        <v>0</v>
      </c>
      <c r="BJ1292" s="17" t="s">
        <v>85</v>
      </c>
      <c r="BK1292" s="164">
        <f t="shared" si="159"/>
        <v>0</v>
      </c>
      <c r="BL1292" s="17" t="s">
        <v>1981</v>
      </c>
      <c r="BM1292" s="162" t="s">
        <v>2230</v>
      </c>
    </row>
    <row r="1293" spans="2:65" s="1" customFormat="1" ht="16.5" customHeight="1">
      <c r="B1293" s="151"/>
      <c r="C1293" s="152" t="s">
        <v>2231</v>
      </c>
      <c r="D1293" s="152" t="s">
        <v>155</v>
      </c>
      <c r="E1293" s="153" t="s">
        <v>2232</v>
      </c>
      <c r="F1293" s="154" t="s">
        <v>2233</v>
      </c>
      <c r="G1293" s="155" t="s">
        <v>251</v>
      </c>
      <c r="H1293" s="156">
        <v>1</v>
      </c>
      <c r="I1293" s="157"/>
      <c r="J1293" s="156">
        <f t="shared" si="150"/>
        <v>0</v>
      </c>
      <c r="K1293" s="154" t="s">
        <v>1</v>
      </c>
      <c r="L1293" s="32"/>
      <c r="M1293" s="158" t="s">
        <v>1</v>
      </c>
      <c r="N1293" s="159" t="s">
        <v>42</v>
      </c>
      <c r="O1293" s="55"/>
      <c r="P1293" s="160">
        <f t="shared" si="151"/>
        <v>0</v>
      </c>
      <c r="Q1293" s="160">
        <v>0</v>
      </c>
      <c r="R1293" s="160">
        <f t="shared" si="152"/>
        <v>0</v>
      </c>
      <c r="S1293" s="160">
        <v>0</v>
      </c>
      <c r="T1293" s="161">
        <f t="shared" si="153"/>
        <v>0</v>
      </c>
      <c r="AR1293" s="162" t="s">
        <v>1981</v>
      </c>
      <c r="AT1293" s="162" t="s">
        <v>155</v>
      </c>
      <c r="AU1293" s="162" t="s">
        <v>85</v>
      </c>
      <c r="AY1293" s="17" t="s">
        <v>153</v>
      </c>
      <c r="BE1293" s="163">
        <f t="shared" si="154"/>
        <v>0</v>
      </c>
      <c r="BF1293" s="163">
        <f t="shared" si="155"/>
        <v>0</v>
      </c>
      <c r="BG1293" s="163">
        <f t="shared" si="156"/>
        <v>0</v>
      </c>
      <c r="BH1293" s="163">
        <f t="shared" si="157"/>
        <v>0</v>
      </c>
      <c r="BI1293" s="163">
        <f t="shared" si="158"/>
        <v>0</v>
      </c>
      <c r="BJ1293" s="17" t="s">
        <v>85</v>
      </c>
      <c r="BK1293" s="164">
        <f t="shared" si="159"/>
        <v>0</v>
      </c>
      <c r="BL1293" s="17" t="s">
        <v>1981</v>
      </c>
      <c r="BM1293" s="162" t="s">
        <v>2234</v>
      </c>
    </row>
    <row r="1294" spans="2:65" s="1" customFormat="1" ht="16.5" customHeight="1">
      <c r="B1294" s="151"/>
      <c r="C1294" s="181" t="s">
        <v>2235</v>
      </c>
      <c r="D1294" s="181" t="s">
        <v>203</v>
      </c>
      <c r="E1294" s="182" t="s">
        <v>2236</v>
      </c>
      <c r="F1294" s="183" t="s">
        <v>2237</v>
      </c>
      <c r="G1294" s="184" t="s">
        <v>251</v>
      </c>
      <c r="H1294" s="185">
        <v>1</v>
      </c>
      <c r="I1294" s="186"/>
      <c r="J1294" s="185">
        <f t="shared" ref="J1294:J1325" si="160">ROUND(I1294*H1294,3)</f>
        <v>0</v>
      </c>
      <c r="K1294" s="183" t="s">
        <v>1</v>
      </c>
      <c r="L1294" s="187"/>
      <c r="M1294" s="188" t="s">
        <v>1</v>
      </c>
      <c r="N1294" s="189" t="s">
        <v>42</v>
      </c>
      <c r="O1294" s="55"/>
      <c r="P1294" s="160">
        <f t="shared" ref="P1294:P1325" si="161">O1294*H1294</f>
        <v>0</v>
      </c>
      <c r="Q1294" s="160">
        <v>0</v>
      </c>
      <c r="R1294" s="160">
        <f t="shared" ref="R1294:R1325" si="162">Q1294*H1294</f>
        <v>0</v>
      </c>
      <c r="S1294" s="160">
        <v>0</v>
      </c>
      <c r="T1294" s="161">
        <f t="shared" ref="T1294:T1325" si="163">S1294*H1294</f>
        <v>0</v>
      </c>
      <c r="AR1294" s="162" t="s">
        <v>1981</v>
      </c>
      <c r="AT1294" s="162" t="s">
        <v>203</v>
      </c>
      <c r="AU1294" s="162" t="s">
        <v>85</v>
      </c>
      <c r="AY1294" s="17" t="s">
        <v>153</v>
      </c>
      <c r="BE1294" s="163">
        <f t="shared" ref="BE1294:BE1325" si="164">IF(N1294="základná",J1294,0)</f>
        <v>0</v>
      </c>
      <c r="BF1294" s="163">
        <f t="shared" ref="BF1294:BF1325" si="165">IF(N1294="znížená",J1294,0)</f>
        <v>0</v>
      </c>
      <c r="BG1294" s="163">
        <f t="shared" ref="BG1294:BG1325" si="166">IF(N1294="zákl. prenesená",J1294,0)</f>
        <v>0</v>
      </c>
      <c r="BH1294" s="163">
        <f t="shared" ref="BH1294:BH1325" si="167">IF(N1294="zníž. prenesená",J1294,0)</f>
        <v>0</v>
      </c>
      <c r="BI1294" s="163">
        <f t="shared" ref="BI1294:BI1325" si="168">IF(N1294="nulová",J1294,0)</f>
        <v>0</v>
      </c>
      <c r="BJ1294" s="17" t="s">
        <v>85</v>
      </c>
      <c r="BK1294" s="164">
        <f t="shared" ref="BK1294:BK1325" si="169">ROUND(I1294*H1294,3)</f>
        <v>0</v>
      </c>
      <c r="BL1294" s="17" t="s">
        <v>1981</v>
      </c>
      <c r="BM1294" s="162" t="s">
        <v>2238</v>
      </c>
    </row>
    <row r="1295" spans="2:65" s="1" customFormat="1" ht="16.5" customHeight="1">
      <c r="B1295" s="151"/>
      <c r="C1295" s="152" t="s">
        <v>2239</v>
      </c>
      <c r="D1295" s="152" t="s">
        <v>155</v>
      </c>
      <c r="E1295" s="153" t="s">
        <v>2240</v>
      </c>
      <c r="F1295" s="154" t="s">
        <v>2241</v>
      </c>
      <c r="G1295" s="155" t="s">
        <v>786</v>
      </c>
      <c r="H1295" s="156">
        <v>465</v>
      </c>
      <c r="I1295" s="157"/>
      <c r="J1295" s="156">
        <f t="shared" si="160"/>
        <v>0</v>
      </c>
      <c r="K1295" s="154" t="s">
        <v>1</v>
      </c>
      <c r="L1295" s="32"/>
      <c r="M1295" s="158" t="s">
        <v>1</v>
      </c>
      <c r="N1295" s="159" t="s">
        <v>42</v>
      </c>
      <c r="O1295" s="55"/>
      <c r="P1295" s="160">
        <f t="shared" si="161"/>
        <v>0</v>
      </c>
      <c r="Q1295" s="160">
        <v>0</v>
      </c>
      <c r="R1295" s="160">
        <f t="shared" si="162"/>
        <v>0</v>
      </c>
      <c r="S1295" s="160">
        <v>0</v>
      </c>
      <c r="T1295" s="161">
        <f t="shared" si="163"/>
        <v>0</v>
      </c>
      <c r="AR1295" s="162" t="s">
        <v>1981</v>
      </c>
      <c r="AT1295" s="162" t="s">
        <v>155</v>
      </c>
      <c r="AU1295" s="162" t="s">
        <v>85</v>
      </c>
      <c r="AY1295" s="17" t="s">
        <v>153</v>
      </c>
      <c r="BE1295" s="163">
        <f t="shared" si="164"/>
        <v>0</v>
      </c>
      <c r="BF1295" s="163">
        <f t="shared" si="165"/>
        <v>0</v>
      </c>
      <c r="BG1295" s="163">
        <f t="shared" si="166"/>
        <v>0</v>
      </c>
      <c r="BH1295" s="163">
        <f t="shared" si="167"/>
        <v>0</v>
      </c>
      <c r="BI1295" s="163">
        <f t="shared" si="168"/>
        <v>0</v>
      </c>
      <c r="BJ1295" s="17" t="s">
        <v>85</v>
      </c>
      <c r="BK1295" s="164">
        <f t="shared" si="169"/>
        <v>0</v>
      </c>
      <c r="BL1295" s="17" t="s">
        <v>1981</v>
      </c>
      <c r="BM1295" s="162" t="s">
        <v>2242</v>
      </c>
    </row>
    <row r="1296" spans="2:65" s="1" customFormat="1" ht="16.5" customHeight="1">
      <c r="B1296" s="151"/>
      <c r="C1296" s="181" t="s">
        <v>2243</v>
      </c>
      <c r="D1296" s="181" t="s">
        <v>203</v>
      </c>
      <c r="E1296" s="182" t="s">
        <v>2244</v>
      </c>
      <c r="F1296" s="183" t="s">
        <v>2245</v>
      </c>
      <c r="G1296" s="184" t="s">
        <v>786</v>
      </c>
      <c r="H1296" s="185">
        <v>205</v>
      </c>
      <c r="I1296" s="186"/>
      <c r="J1296" s="185">
        <f t="shared" si="160"/>
        <v>0</v>
      </c>
      <c r="K1296" s="183" t="s">
        <v>1</v>
      </c>
      <c r="L1296" s="187"/>
      <c r="M1296" s="188" t="s">
        <v>1</v>
      </c>
      <c r="N1296" s="189" t="s">
        <v>42</v>
      </c>
      <c r="O1296" s="55"/>
      <c r="P1296" s="160">
        <f t="shared" si="161"/>
        <v>0</v>
      </c>
      <c r="Q1296" s="160">
        <v>1.3999999999999999E-4</v>
      </c>
      <c r="R1296" s="160">
        <f t="shared" si="162"/>
        <v>2.8699999999999996E-2</v>
      </c>
      <c r="S1296" s="160">
        <v>0</v>
      </c>
      <c r="T1296" s="161">
        <f t="shared" si="163"/>
        <v>0</v>
      </c>
      <c r="AR1296" s="162" t="s">
        <v>1981</v>
      </c>
      <c r="AT1296" s="162" t="s">
        <v>203</v>
      </c>
      <c r="AU1296" s="162" t="s">
        <v>85</v>
      </c>
      <c r="AY1296" s="17" t="s">
        <v>153</v>
      </c>
      <c r="BE1296" s="163">
        <f t="shared" si="164"/>
        <v>0</v>
      </c>
      <c r="BF1296" s="163">
        <f t="shared" si="165"/>
        <v>0</v>
      </c>
      <c r="BG1296" s="163">
        <f t="shared" si="166"/>
        <v>0</v>
      </c>
      <c r="BH1296" s="163">
        <f t="shared" si="167"/>
        <v>0</v>
      </c>
      <c r="BI1296" s="163">
        <f t="shared" si="168"/>
        <v>0</v>
      </c>
      <c r="BJ1296" s="17" t="s">
        <v>85</v>
      </c>
      <c r="BK1296" s="164">
        <f t="shared" si="169"/>
        <v>0</v>
      </c>
      <c r="BL1296" s="17" t="s">
        <v>1981</v>
      </c>
      <c r="BM1296" s="162" t="s">
        <v>2246</v>
      </c>
    </row>
    <row r="1297" spans="2:65" s="1" customFormat="1" ht="16.5" customHeight="1">
      <c r="B1297" s="151"/>
      <c r="C1297" s="181" t="s">
        <v>2247</v>
      </c>
      <c r="D1297" s="181" t="s">
        <v>203</v>
      </c>
      <c r="E1297" s="182" t="s">
        <v>2248</v>
      </c>
      <c r="F1297" s="183" t="s">
        <v>2249</v>
      </c>
      <c r="G1297" s="184" t="s">
        <v>786</v>
      </c>
      <c r="H1297" s="185">
        <v>235</v>
      </c>
      <c r="I1297" s="186"/>
      <c r="J1297" s="185">
        <f t="shared" si="160"/>
        <v>0</v>
      </c>
      <c r="K1297" s="183" t="s">
        <v>1</v>
      </c>
      <c r="L1297" s="187"/>
      <c r="M1297" s="188" t="s">
        <v>1</v>
      </c>
      <c r="N1297" s="189" t="s">
        <v>42</v>
      </c>
      <c r="O1297" s="55"/>
      <c r="P1297" s="160">
        <f t="shared" si="161"/>
        <v>0</v>
      </c>
      <c r="Q1297" s="160">
        <v>1.3999999999999999E-4</v>
      </c>
      <c r="R1297" s="160">
        <f t="shared" si="162"/>
        <v>3.2899999999999999E-2</v>
      </c>
      <c r="S1297" s="160">
        <v>0</v>
      </c>
      <c r="T1297" s="161">
        <f t="shared" si="163"/>
        <v>0</v>
      </c>
      <c r="AR1297" s="162" t="s">
        <v>1981</v>
      </c>
      <c r="AT1297" s="162" t="s">
        <v>203</v>
      </c>
      <c r="AU1297" s="162" t="s">
        <v>85</v>
      </c>
      <c r="AY1297" s="17" t="s">
        <v>153</v>
      </c>
      <c r="BE1297" s="163">
        <f t="shared" si="164"/>
        <v>0</v>
      </c>
      <c r="BF1297" s="163">
        <f t="shared" si="165"/>
        <v>0</v>
      </c>
      <c r="BG1297" s="163">
        <f t="shared" si="166"/>
        <v>0</v>
      </c>
      <c r="BH1297" s="163">
        <f t="shared" si="167"/>
        <v>0</v>
      </c>
      <c r="BI1297" s="163">
        <f t="shared" si="168"/>
        <v>0</v>
      </c>
      <c r="BJ1297" s="17" t="s">
        <v>85</v>
      </c>
      <c r="BK1297" s="164">
        <f t="shared" si="169"/>
        <v>0</v>
      </c>
      <c r="BL1297" s="17" t="s">
        <v>1981</v>
      </c>
      <c r="BM1297" s="162" t="s">
        <v>2250</v>
      </c>
    </row>
    <row r="1298" spans="2:65" s="1" customFormat="1" ht="16.5" customHeight="1">
      <c r="B1298" s="151"/>
      <c r="C1298" s="181" t="s">
        <v>2251</v>
      </c>
      <c r="D1298" s="181" t="s">
        <v>203</v>
      </c>
      <c r="E1298" s="182" t="s">
        <v>2252</v>
      </c>
      <c r="F1298" s="183" t="s">
        <v>2253</v>
      </c>
      <c r="G1298" s="184" t="s">
        <v>786</v>
      </c>
      <c r="H1298" s="185">
        <v>25</v>
      </c>
      <c r="I1298" s="186"/>
      <c r="J1298" s="185">
        <f t="shared" si="160"/>
        <v>0</v>
      </c>
      <c r="K1298" s="183" t="s">
        <v>1</v>
      </c>
      <c r="L1298" s="187"/>
      <c r="M1298" s="188" t="s">
        <v>1</v>
      </c>
      <c r="N1298" s="189" t="s">
        <v>42</v>
      </c>
      <c r="O1298" s="55"/>
      <c r="P1298" s="160">
        <f t="shared" si="161"/>
        <v>0</v>
      </c>
      <c r="Q1298" s="160">
        <v>2.9999999999999997E-4</v>
      </c>
      <c r="R1298" s="160">
        <f t="shared" si="162"/>
        <v>7.4999999999999997E-3</v>
      </c>
      <c r="S1298" s="160">
        <v>0</v>
      </c>
      <c r="T1298" s="161">
        <f t="shared" si="163"/>
        <v>0</v>
      </c>
      <c r="AR1298" s="162" t="s">
        <v>1981</v>
      </c>
      <c r="AT1298" s="162" t="s">
        <v>203</v>
      </c>
      <c r="AU1298" s="162" t="s">
        <v>85</v>
      </c>
      <c r="AY1298" s="17" t="s">
        <v>153</v>
      </c>
      <c r="BE1298" s="163">
        <f t="shared" si="164"/>
        <v>0</v>
      </c>
      <c r="BF1298" s="163">
        <f t="shared" si="165"/>
        <v>0</v>
      </c>
      <c r="BG1298" s="163">
        <f t="shared" si="166"/>
        <v>0</v>
      </c>
      <c r="BH1298" s="163">
        <f t="shared" si="167"/>
        <v>0</v>
      </c>
      <c r="BI1298" s="163">
        <f t="shared" si="168"/>
        <v>0</v>
      </c>
      <c r="BJ1298" s="17" t="s">
        <v>85</v>
      </c>
      <c r="BK1298" s="164">
        <f t="shared" si="169"/>
        <v>0</v>
      </c>
      <c r="BL1298" s="17" t="s">
        <v>1981</v>
      </c>
      <c r="BM1298" s="162" t="s">
        <v>2254</v>
      </c>
    </row>
    <row r="1299" spans="2:65" s="1" customFormat="1" ht="16.5" customHeight="1">
      <c r="B1299" s="151"/>
      <c r="C1299" s="152" t="s">
        <v>2255</v>
      </c>
      <c r="D1299" s="152" t="s">
        <v>155</v>
      </c>
      <c r="E1299" s="153" t="s">
        <v>2256</v>
      </c>
      <c r="F1299" s="154" t="s">
        <v>2257</v>
      </c>
      <c r="G1299" s="155" t="s">
        <v>786</v>
      </c>
      <c r="H1299" s="156">
        <v>575</v>
      </c>
      <c r="I1299" s="157"/>
      <c r="J1299" s="156">
        <f t="shared" si="160"/>
        <v>0</v>
      </c>
      <c r="K1299" s="154" t="s">
        <v>1</v>
      </c>
      <c r="L1299" s="32"/>
      <c r="M1299" s="158" t="s">
        <v>1</v>
      </c>
      <c r="N1299" s="159" t="s">
        <v>42</v>
      </c>
      <c r="O1299" s="55"/>
      <c r="P1299" s="160">
        <f t="shared" si="161"/>
        <v>0</v>
      </c>
      <c r="Q1299" s="160">
        <v>0</v>
      </c>
      <c r="R1299" s="160">
        <f t="shared" si="162"/>
        <v>0</v>
      </c>
      <c r="S1299" s="160">
        <v>0</v>
      </c>
      <c r="T1299" s="161">
        <f t="shared" si="163"/>
        <v>0</v>
      </c>
      <c r="AR1299" s="162" t="s">
        <v>1981</v>
      </c>
      <c r="AT1299" s="162" t="s">
        <v>155</v>
      </c>
      <c r="AU1299" s="162" t="s">
        <v>85</v>
      </c>
      <c r="AY1299" s="17" t="s">
        <v>153</v>
      </c>
      <c r="BE1299" s="163">
        <f t="shared" si="164"/>
        <v>0</v>
      </c>
      <c r="BF1299" s="163">
        <f t="shared" si="165"/>
        <v>0</v>
      </c>
      <c r="BG1299" s="163">
        <f t="shared" si="166"/>
        <v>0</v>
      </c>
      <c r="BH1299" s="163">
        <f t="shared" si="167"/>
        <v>0</v>
      </c>
      <c r="BI1299" s="163">
        <f t="shared" si="168"/>
        <v>0</v>
      </c>
      <c r="BJ1299" s="17" t="s">
        <v>85</v>
      </c>
      <c r="BK1299" s="164">
        <f t="shared" si="169"/>
        <v>0</v>
      </c>
      <c r="BL1299" s="17" t="s">
        <v>1981</v>
      </c>
      <c r="BM1299" s="162" t="s">
        <v>2258</v>
      </c>
    </row>
    <row r="1300" spans="2:65" s="1" customFormat="1" ht="16.5" customHeight="1">
      <c r="B1300" s="151"/>
      <c r="C1300" s="181" t="s">
        <v>2259</v>
      </c>
      <c r="D1300" s="181" t="s">
        <v>203</v>
      </c>
      <c r="E1300" s="182" t="s">
        <v>2260</v>
      </c>
      <c r="F1300" s="183" t="s">
        <v>2261</v>
      </c>
      <c r="G1300" s="184" t="s">
        <v>786</v>
      </c>
      <c r="H1300" s="185">
        <v>575</v>
      </c>
      <c r="I1300" s="186"/>
      <c r="J1300" s="185">
        <f t="shared" si="160"/>
        <v>0</v>
      </c>
      <c r="K1300" s="183" t="s">
        <v>1</v>
      </c>
      <c r="L1300" s="187"/>
      <c r="M1300" s="188" t="s">
        <v>1</v>
      </c>
      <c r="N1300" s="189" t="s">
        <v>42</v>
      </c>
      <c r="O1300" s="55"/>
      <c r="P1300" s="160">
        <f t="shared" si="161"/>
        <v>0</v>
      </c>
      <c r="Q1300" s="160">
        <v>1.9000000000000001E-4</v>
      </c>
      <c r="R1300" s="160">
        <f t="shared" si="162"/>
        <v>0.10925</v>
      </c>
      <c r="S1300" s="160">
        <v>0</v>
      </c>
      <c r="T1300" s="161">
        <f t="shared" si="163"/>
        <v>0</v>
      </c>
      <c r="AR1300" s="162" t="s">
        <v>1981</v>
      </c>
      <c r="AT1300" s="162" t="s">
        <v>203</v>
      </c>
      <c r="AU1300" s="162" t="s">
        <v>85</v>
      </c>
      <c r="AY1300" s="17" t="s">
        <v>153</v>
      </c>
      <c r="BE1300" s="163">
        <f t="shared" si="164"/>
        <v>0</v>
      </c>
      <c r="BF1300" s="163">
        <f t="shared" si="165"/>
        <v>0</v>
      </c>
      <c r="BG1300" s="163">
        <f t="shared" si="166"/>
        <v>0</v>
      </c>
      <c r="BH1300" s="163">
        <f t="shared" si="167"/>
        <v>0</v>
      </c>
      <c r="BI1300" s="163">
        <f t="shared" si="168"/>
        <v>0</v>
      </c>
      <c r="BJ1300" s="17" t="s">
        <v>85</v>
      </c>
      <c r="BK1300" s="164">
        <f t="shared" si="169"/>
        <v>0</v>
      </c>
      <c r="BL1300" s="17" t="s">
        <v>1981</v>
      </c>
      <c r="BM1300" s="162" t="s">
        <v>2262</v>
      </c>
    </row>
    <row r="1301" spans="2:65" s="1" customFormat="1" ht="16.5" customHeight="1">
      <c r="B1301" s="151"/>
      <c r="C1301" s="152" t="s">
        <v>2263</v>
      </c>
      <c r="D1301" s="152" t="s">
        <v>155</v>
      </c>
      <c r="E1301" s="153" t="s">
        <v>2264</v>
      </c>
      <c r="F1301" s="154" t="s">
        <v>2265</v>
      </c>
      <c r="G1301" s="155" t="s">
        <v>786</v>
      </c>
      <c r="H1301" s="156">
        <v>30</v>
      </c>
      <c r="I1301" s="157"/>
      <c r="J1301" s="156">
        <f t="shared" si="160"/>
        <v>0</v>
      </c>
      <c r="K1301" s="154" t="s">
        <v>1</v>
      </c>
      <c r="L1301" s="32"/>
      <c r="M1301" s="158" t="s">
        <v>1</v>
      </c>
      <c r="N1301" s="159" t="s">
        <v>42</v>
      </c>
      <c r="O1301" s="55"/>
      <c r="P1301" s="160">
        <f t="shared" si="161"/>
        <v>0</v>
      </c>
      <c r="Q1301" s="160">
        <v>0</v>
      </c>
      <c r="R1301" s="160">
        <f t="shared" si="162"/>
        <v>0</v>
      </c>
      <c r="S1301" s="160">
        <v>0</v>
      </c>
      <c r="T1301" s="161">
        <f t="shared" si="163"/>
        <v>0</v>
      </c>
      <c r="AR1301" s="162" t="s">
        <v>1981</v>
      </c>
      <c r="AT1301" s="162" t="s">
        <v>155</v>
      </c>
      <c r="AU1301" s="162" t="s">
        <v>85</v>
      </c>
      <c r="AY1301" s="17" t="s">
        <v>153</v>
      </c>
      <c r="BE1301" s="163">
        <f t="shared" si="164"/>
        <v>0</v>
      </c>
      <c r="BF1301" s="163">
        <f t="shared" si="165"/>
        <v>0</v>
      </c>
      <c r="BG1301" s="163">
        <f t="shared" si="166"/>
        <v>0</v>
      </c>
      <c r="BH1301" s="163">
        <f t="shared" si="167"/>
        <v>0</v>
      </c>
      <c r="BI1301" s="163">
        <f t="shared" si="168"/>
        <v>0</v>
      </c>
      <c r="BJ1301" s="17" t="s">
        <v>85</v>
      </c>
      <c r="BK1301" s="164">
        <f t="shared" si="169"/>
        <v>0</v>
      </c>
      <c r="BL1301" s="17" t="s">
        <v>1981</v>
      </c>
      <c r="BM1301" s="162" t="s">
        <v>2266</v>
      </c>
    </row>
    <row r="1302" spans="2:65" s="1" customFormat="1" ht="16.5" customHeight="1">
      <c r="B1302" s="151"/>
      <c r="C1302" s="181" t="s">
        <v>2267</v>
      </c>
      <c r="D1302" s="181" t="s">
        <v>203</v>
      </c>
      <c r="E1302" s="182" t="s">
        <v>2268</v>
      </c>
      <c r="F1302" s="183" t="s">
        <v>2269</v>
      </c>
      <c r="G1302" s="184" t="s">
        <v>786</v>
      </c>
      <c r="H1302" s="185">
        <v>30</v>
      </c>
      <c r="I1302" s="186"/>
      <c r="J1302" s="185">
        <f t="shared" si="160"/>
        <v>0</v>
      </c>
      <c r="K1302" s="183" t="s">
        <v>1</v>
      </c>
      <c r="L1302" s="187"/>
      <c r="M1302" s="188" t="s">
        <v>1</v>
      </c>
      <c r="N1302" s="189" t="s">
        <v>42</v>
      </c>
      <c r="O1302" s="55"/>
      <c r="P1302" s="160">
        <f t="shared" si="161"/>
        <v>0</v>
      </c>
      <c r="Q1302" s="160">
        <v>2.5000000000000001E-4</v>
      </c>
      <c r="R1302" s="160">
        <f t="shared" si="162"/>
        <v>7.4999999999999997E-3</v>
      </c>
      <c r="S1302" s="160">
        <v>0</v>
      </c>
      <c r="T1302" s="161">
        <f t="shared" si="163"/>
        <v>0</v>
      </c>
      <c r="AR1302" s="162" t="s">
        <v>1981</v>
      </c>
      <c r="AT1302" s="162" t="s">
        <v>203</v>
      </c>
      <c r="AU1302" s="162" t="s">
        <v>85</v>
      </c>
      <c r="AY1302" s="17" t="s">
        <v>153</v>
      </c>
      <c r="BE1302" s="163">
        <f t="shared" si="164"/>
        <v>0</v>
      </c>
      <c r="BF1302" s="163">
        <f t="shared" si="165"/>
        <v>0</v>
      </c>
      <c r="BG1302" s="163">
        <f t="shared" si="166"/>
        <v>0</v>
      </c>
      <c r="BH1302" s="163">
        <f t="shared" si="167"/>
        <v>0</v>
      </c>
      <c r="BI1302" s="163">
        <f t="shared" si="168"/>
        <v>0</v>
      </c>
      <c r="BJ1302" s="17" t="s">
        <v>85</v>
      </c>
      <c r="BK1302" s="164">
        <f t="shared" si="169"/>
        <v>0</v>
      </c>
      <c r="BL1302" s="17" t="s">
        <v>1981</v>
      </c>
      <c r="BM1302" s="162" t="s">
        <v>2270</v>
      </c>
    </row>
    <row r="1303" spans="2:65" s="1" customFormat="1" ht="16.5" customHeight="1">
      <c r="B1303" s="151"/>
      <c r="C1303" s="152" t="s">
        <v>2271</v>
      </c>
      <c r="D1303" s="152" t="s">
        <v>155</v>
      </c>
      <c r="E1303" s="153" t="s">
        <v>2272</v>
      </c>
      <c r="F1303" s="154" t="s">
        <v>2273</v>
      </c>
      <c r="G1303" s="155" t="s">
        <v>786</v>
      </c>
      <c r="H1303" s="156">
        <v>120</v>
      </c>
      <c r="I1303" s="157"/>
      <c r="J1303" s="156">
        <f t="shared" si="160"/>
        <v>0</v>
      </c>
      <c r="K1303" s="154" t="s">
        <v>1</v>
      </c>
      <c r="L1303" s="32"/>
      <c r="M1303" s="158" t="s">
        <v>1</v>
      </c>
      <c r="N1303" s="159" t="s">
        <v>42</v>
      </c>
      <c r="O1303" s="55"/>
      <c r="P1303" s="160">
        <f t="shared" si="161"/>
        <v>0</v>
      </c>
      <c r="Q1303" s="160">
        <v>0</v>
      </c>
      <c r="R1303" s="160">
        <f t="shared" si="162"/>
        <v>0</v>
      </c>
      <c r="S1303" s="160">
        <v>0</v>
      </c>
      <c r="T1303" s="161">
        <f t="shared" si="163"/>
        <v>0</v>
      </c>
      <c r="AR1303" s="162" t="s">
        <v>1981</v>
      </c>
      <c r="AT1303" s="162" t="s">
        <v>155</v>
      </c>
      <c r="AU1303" s="162" t="s">
        <v>85</v>
      </c>
      <c r="AY1303" s="17" t="s">
        <v>153</v>
      </c>
      <c r="BE1303" s="163">
        <f t="shared" si="164"/>
        <v>0</v>
      </c>
      <c r="BF1303" s="163">
        <f t="shared" si="165"/>
        <v>0</v>
      </c>
      <c r="BG1303" s="163">
        <f t="shared" si="166"/>
        <v>0</v>
      </c>
      <c r="BH1303" s="163">
        <f t="shared" si="167"/>
        <v>0</v>
      </c>
      <c r="BI1303" s="163">
        <f t="shared" si="168"/>
        <v>0</v>
      </c>
      <c r="BJ1303" s="17" t="s">
        <v>85</v>
      </c>
      <c r="BK1303" s="164">
        <f t="shared" si="169"/>
        <v>0</v>
      </c>
      <c r="BL1303" s="17" t="s">
        <v>1981</v>
      </c>
      <c r="BM1303" s="162" t="s">
        <v>2274</v>
      </c>
    </row>
    <row r="1304" spans="2:65" s="1" customFormat="1" ht="16.5" customHeight="1">
      <c r="B1304" s="151"/>
      <c r="C1304" s="181" t="s">
        <v>2275</v>
      </c>
      <c r="D1304" s="181" t="s">
        <v>203</v>
      </c>
      <c r="E1304" s="182" t="s">
        <v>2276</v>
      </c>
      <c r="F1304" s="183" t="s">
        <v>2277</v>
      </c>
      <c r="G1304" s="184" t="s">
        <v>786</v>
      </c>
      <c r="H1304" s="185">
        <v>30</v>
      </c>
      <c r="I1304" s="186"/>
      <c r="J1304" s="185">
        <f t="shared" si="160"/>
        <v>0</v>
      </c>
      <c r="K1304" s="183" t="s">
        <v>1</v>
      </c>
      <c r="L1304" s="187"/>
      <c r="M1304" s="188" t="s">
        <v>1</v>
      </c>
      <c r="N1304" s="189" t="s">
        <v>42</v>
      </c>
      <c r="O1304" s="55"/>
      <c r="P1304" s="160">
        <f t="shared" si="161"/>
        <v>0</v>
      </c>
      <c r="Q1304" s="160">
        <v>1.9000000000000001E-4</v>
      </c>
      <c r="R1304" s="160">
        <f t="shared" si="162"/>
        <v>5.7000000000000002E-3</v>
      </c>
      <c r="S1304" s="160">
        <v>0</v>
      </c>
      <c r="T1304" s="161">
        <f t="shared" si="163"/>
        <v>0</v>
      </c>
      <c r="AR1304" s="162" t="s">
        <v>1981</v>
      </c>
      <c r="AT1304" s="162" t="s">
        <v>203</v>
      </c>
      <c r="AU1304" s="162" t="s">
        <v>85</v>
      </c>
      <c r="AY1304" s="17" t="s">
        <v>153</v>
      </c>
      <c r="BE1304" s="163">
        <f t="shared" si="164"/>
        <v>0</v>
      </c>
      <c r="BF1304" s="163">
        <f t="shared" si="165"/>
        <v>0</v>
      </c>
      <c r="BG1304" s="163">
        <f t="shared" si="166"/>
        <v>0</v>
      </c>
      <c r="BH1304" s="163">
        <f t="shared" si="167"/>
        <v>0</v>
      </c>
      <c r="BI1304" s="163">
        <f t="shared" si="168"/>
        <v>0</v>
      </c>
      <c r="BJ1304" s="17" t="s">
        <v>85</v>
      </c>
      <c r="BK1304" s="164">
        <f t="shared" si="169"/>
        <v>0</v>
      </c>
      <c r="BL1304" s="17" t="s">
        <v>1981</v>
      </c>
      <c r="BM1304" s="162" t="s">
        <v>2278</v>
      </c>
    </row>
    <row r="1305" spans="2:65" s="1" customFormat="1" ht="16.5" customHeight="1">
      <c r="B1305" s="151"/>
      <c r="C1305" s="181" t="s">
        <v>2279</v>
      </c>
      <c r="D1305" s="181" t="s">
        <v>203</v>
      </c>
      <c r="E1305" s="182" t="s">
        <v>2280</v>
      </c>
      <c r="F1305" s="183" t="s">
        <v>2281</v>
      </c>
      <c r="G1305" s="184" t="s">
        <v>786</v>
      </c>
      <c r="H1305" s="185">
        <v>90</v>
      </c>
      <c r="I1305" s="186"/>
      <c r="J1305" s="185">
        <f t="shared" si="160"/>
        <v>0</v>
      </c>
      <c r="K1305" s="183" t="s">
        <v>1</v>
      </c>
      <c r="L1305" s="187"/>
      <c r="M1305" s="188" t="s">
        <v>1</v>
      </c>
      <c r="N1305" s="189" t="s">
        <v>42</v>
      </c>
      <c r="O1305" s="55"/>
      <c r="P1305" s="160">
        <f t="shared" si="161"/>
        <v>0</v>
      </c>
      <c r="Q1305" s="160">
        <v>1.9000000000000001E-4</v>
      </c>
      <c r="R1305" s="160">
        <f t="shared" si="162"/>
        <v>1.7100000000000001E-2</v>
      </c>
      <c r="S1305" s="160">
        <v>0</v>
      </c>
      <c r="T1305" s="161">
        <f t="shared" si="163"/>
        <v>0</v>
      </c>
      <c r="AR1305" s="162" t="s">
        <v>1981</v>
      </c>
      <c r="AT1305" s="162" t="s">
        <v>203</v>
      </c>
      <c r="AU1305" s="162" t="s">
        <v>85</v>
      </c>
      <c r="AY1305" s="17" t="s">
        <v>153</v>
      </c>
      <c r="BE1305" s="163">
        <f t="shared" si="164"/>
        <v>0</v>
      </c>
      <c r="BF1305" s="163">
        <f t="shared" si="165"/>
        <v>0</v>
      </c>
      <c r="BG1305" s="163">
        <f t="shared" si="166"/>
        <v>0</v>
      </c>
      <c r="BH1305" s="163">
        <f t="shared" si="167"/>
        <v>0</v>
      </c>
      <c r="BI1305" s="163">
        <f t="shared" si="168"/>
        <v>0</v>
      </c>
      <c r="BJ1305" s="17" t="s">
        <v>85</v>
      </c>
      <c r="BK1305" s="164">
        <f t="shared" si="169"/>
        <v>0</v>
      </c>
      <c r="BL1305" s="17" t="s">
        <v>1981</v>
      </c>
      <c r="BM1305" s="162" t="s">
        <v>2282</v>
      </c>
    </row>
    <row r="1306" spans="2:65" s="1" customFormat="1" ht="16.5" customHeight="1">
      <c r="B1306" s="151"/>
      <c r="C1306" s="152" t="s">
        <v>2283</v>
      </c>
      <c r="D1306" s="152" t="s">
        <v>155</v>
      </c>
      <c r="E1306" s="153" t="s">
        <v>2284</v>
      </c>
      <c r="F1306" s="154" t="s">
        <v>2285</v>
      </c>
      <c r="G1306" s="155" t="s">
        <v>786</v>
      </c>
      <c r="H1306" s="156">
        <v>24</v>
      </c>
      <c r="I1306" s="157"/>
      <c r="J1306" s="156">
        <f t="shared" si="160"/>
        <v>0</v>
      </c>
      <c r="K1306" s="154" t="s">
        <v>1</v>
      </c>
      <c r="L1306" s="32"/>
      <c r="M1306" s="158" t="s">
        <v>1</v>
      </c>
      <c r="N1306" s="159" t="s">
        <v>42</v>
      </c>
      <c r="O1306" s="55"/>
      <c r="P1306" s="160">
        <f t="shared" si="161"/>
        <v>0</v>
      </c>
      <c r="Q1306" s="160">
        <v>0</v>
      </c>
      <c r="R1306" s="160">
        <f t="shared" si="162"/>
        <v>0</v>
      </c>
      <c r="S1306" s="160">
        <v>0</v>
      </c>
      <c r="T1306" s="161">
        <f t="shared" si="163"/>
        <v>0</v>
      </c>
      <c r="AR1306" s="162" t="s">
        <v>1981</v>
      </c>
      <c r="AT1306" s="162" t="s">
        <v>155</v>
      </c>
      <c r="AU1306" s="162" t="s">
        <v>85</v>
      </c>
      <c r="AY1306" s="17" t="s">
        <v>153</v>
      </c>
      <c r="BE1306" s="163">
        <f t="shared" si="164"/>
        <v>0</v>
      </c>
      <c r="BF1306" s="163">
        <f t="shared" si="165"/>
        <v>0</v>
      </c>
      <c r="BG1306" s="163">
        <f t="shared" si="166"/>
        <v>0</v>
      </c>
      <c r="BH1306" s="163">
        <f t="shared" si="167"/>
        <v>0</v>
      </c>
      <c r="BI1306" s="163">
        <f t="shared" si="168"/>
        <v>0</v>
      </c>
      <c r="BJ1306" s="17" t="s">
        <v>85</v>
      </c>
      <c r="BK1306" s="164">
        <f t="shared" si="169"/>
        <v>0</v>
      </c>
      <c r="BL1306" s="17" t="s">
        <v>1981</v>
      </c>
      <c r="BM1306" s="162" t="s">
        <v>2286</v>
      </c>
    </row>
    <row r="1307" spans="2:65" s="1" customFormat="1" ht="16.5" customHeight="1">
      <c r="B1307" s="151"/>
      <c r="C1307" s="181" t="s">
        <v>2287</v>
      </c>
      <c r="D1307" s="181" t="s">
        <v>203</v>
      </c>
      <c r="E1307" s="182" t="s">
        <v>2288</v>
      </c>
      <c r="F1307" s="183" t="s">
        <v>2289</v>
      </c>
      <c r="G1307" s="184" t="s">
        <v>786</v>
      </c>
      <c r="H1307" s="185">
        <v>24</v>
      </c>
      <c r="I1307" s="186"/>
      <c r="J1307" s="185">
        <f t="shared" si="160"/>
        <v>0</v>
      </c>
      <c r="K1307" s="183" t="s">
        <v>1</v>
      </c>
      <c r="L1307" s="187"/>
      <c r="M1307" s="188" t="s">
        <v>1</v>
      </c>
      <c r="N1307" s="189" t="s">
        <v>42</v>
      </c>
      <c r="O1307" s="55"/>
      <c r="P1307" s="160">
        <f t="shared" si="161"/>
        <v>0</v>
      </c>
      <c r="Q1307" s="160">
        <v>4.8000000000000001E-4</v>
      </c>
      <c r="R1307" s="160">
        <f t="shared" si="162"/>
        <v>1.1520000000000001E-2</v>
      </c>
      <c r="S1307" s="160">
        <v>0</v>
      </c>
      <c r="T1307" s="161">
        <f t="shared" si="163"/>
        <v>0</v>
      </c>
      <c r="AR1307" s="162" t="s">
        <v>1981</v>
      </c>
      <c r="AT1307" s="162" t="s">
        <v>203</v>
      </c>
      <c r="AU1307" s="162" t="s">
        <v>85</v>
      </c>
      <c r="AY1307" s="17" t="s">
        <v>153</v>
      </c>
      <c r="BE1307" s="163">
        <f t="shared" si="164"/>
        <v>0</v>
      </c>
      <c r="BF1307" s="163">
        <f t="shared" si="165"/>
        <v>0</v>
      </c>
      <c r="BG1307" s="163">
        <f t="shared" si="166"/>
        <v>0</v>
      </c>
      <c r="BH1307" s="163">
        <f t="shared" si="167"/>
        <v>0</v>
      </c>
      <c r="BI1307" s="163">
        <f t="shared" si="168"/>
        <v>0</v>
      </c>
      <c r="BJ1307" s="17" t="s">
        <v>85</v>
      </c>
      <c r="BK1307" s="164">
        <f t="shared" si="169"/>
        <v>0</v>
      </c>
      <c r="BL1307" s="17" t="s">
        <v>1981</v>
      </c>
      <c r="BM1307" s="162" t="s">
        <v>2290</v>
      </c>
    </row>
    <row r="1308" spans="2:65" s="1" customFormat="1" ht="16.5" customHeight="1">
      <c r="B1308" s="151"/>
      <c r="C1308" s="152" t="s">
        <v>2291</v>
      </c>
      <c r="D1308" s="152" t="s">
        <v>155</v>
      </c>
      <c r="E1308" s="153" t="s">
        <v>2292</v>
      </c>
      <c r="F1308" s="154" t="s">
        <v>2293</v>
      </c>
      <c r="G1308" s="155" t="s">
        <v>786</v>
      </c>
      <c r="H1308" s="156">
        <v>38</v>
      </c>
      <c r="I1308" s="157"/>
      <c r="J1308" s="156">
        <f t="shared" si="160"/>
        <v>0</v>
      </c>
      <c r="K1308" s="154" t="s">
        <v>1</v>
      </c>
      <c r="L1308" s="32"/>
      <c r="M1308" s="158" t="s">
        <v>1</v>
      </c>
      <c r="N1308" s="159" t="s">
        <v>42</v>
      </c>
      <c r="O1308" s="55"/>
      <c r="P1308" s="160">
        <f t="shared" si="161"/>
        <v>0</v>
      </c>
      <c r="Q1308" s="160">
        <v>0</v>
      </c>
      <c r="R1308" s="160">
        <f t="shared" si="162"/>
        <v>0</v>
      </c>
      <c r="S1308" s="160">
        <v>0</v>
      </c>
      <c r="T1308" s="161">
        <f t="shared" si="163"/>
        <v>0</v>
      </c>
      <c r="AR1308" s="162" t="s">
        <v>1981</v>
      </c>
      <c r="AT1308" s="162" t="s">
        <v>155</v>
      </c>
      <c r="AU1308" s="162" t="s">
        <v>85</v>
      </c>
      <c r="AY1308" s="17" t="s">
        <v>153</v>
      </c>
      <c r="BE1308" s="163">
        <f t="shared" si="164"/>
        <v>0</v>
      </c>
      <c r="BF1308" s="163">
        <f t="shared" si="165"/>
        <v>0</v>
      </c>
      <c r="BG1308" s="163">
        <f t="shared" si="166"/>
        <v>0</v>
      </c>
      <c r="BH1308" s="163">
        <f t="shared" si="167"/>
        <v>0</v>
      </c>
      <c r="BI1308" s="163">
        <f t="shared" si="168"/>
        <v>0</v>
      </c>
      <c r="BJ1308" s="17" t="s">
        <v>85</v>
      </c>
      <c r="BK1308" s="164">
        <f t="shared" si="169"/>
        <v>0</v>
      </c>
      <c r="BL1308" s="17" t="s">
        <v>1981</v>
      </c>
      <c r="BM1308" s="162" t="s">
        <v>2294</v>
      </c>
    </row>
    <row r="1309" spans="2:65" s="1" customFormat="1" ht="16.5" customHeight="1">
      <c r="B1309" s="151"/>
      <c r="C1309" s="181" t="s">
        <v>2295</v>
      </c>
      <c r="D1309" s="181" t="s">
        <v>203</v>
      </c>
      <c r="E1309" s="182" t="s">
        <v>2296</v>
      </c>
      <c r="F1309" s="183" t="s">
        <v>2297</v>
      </c>
      <c r="G1309" s="184" t="s">
        <v>786</v>
      </c>
      <c r="H1309" s="185">
        <v>38</v>
      </c>
      <c r="I1309" s="186"/>
      <c r="J1309" s="185">
        <f t="shared" si="160"/>
        <v>0</v>
      </c>
      <c r="K1309" s="183" t="s">
        <v>1</v>
      </c>
      <c r="L1309" s="187"/>
      <c r="M1309" s="188" t="s">
        <v>1</v>
      </c>
      <c r="N1309" s="189" t="s">
        <v>42</v>
      </c>
      <c r="O1309" s="55"/>
      <c r="P1309" s="160">
        <f t="shared" si="161"/>
        <v>0</v>
      </c>
      <c r="Q1309" s="160">
        <v>7.3999999999999999E-4</v>
      </c>
      <c r="R1309" s="160">
        <f t="shared" si="162"/>
        <v>2.8119999999999999E-2</v>
      </c>
      <c r="S1309" s="160">
        <v>0</v>
      </c>
      <c r="T1309" s="161">
        <f t="shared" si="163"/>
        <v>0</v>
      </c>
      <c r="AR1309" s="162" t="s">
        <v>1981</v>
      </c>
      <c r="AT1309" s="162" t="s">
        <v>203</v>
      </c>
      <c r="AU1309" s="162" t="s">
        <v>85</v>
      </c>
      <c r="AY1309" s="17" t="s">
        <v>153</v>
      </c>
      <c r="BE1309" s="163">
        <f t="shared" si="164"/>
        <v>0</v>
      </c>
      <c r="BF1309" s="163">
        <f t="shared" si="165"/>
        <v>0</v>
      </c>
      <c r="BG1309" s="163">
        <f t="shared" si="166"/>
        <v>0</v>
      </c>
      <c r="BH1309" s="163">
        <f t="shared" si="167"/>
        <v>0</v>
      </c>
      <c r="BI1309" s="163">
        <f t="shared" si="168"/>
        <v>0</v>
      </c>
      <c r="BJ1309" s="17" t="s">
        <v>85</v>
      </c>
      <c r="BK1309" s="164">
        <f t="shared" si="169"/>
        <v>0</v>
      </c>
      <c r="BL1309" s="17" t="s">
        <v>1981</v>
      </c>
      <c r="BM1309" s="162" t="s">
        <v>2298</v>
      </c>
    </row>
    <row r="1310" spans="2:65" s="1" customFormat="1" ht="16.5" customHeight="1">
      <c r="B1310" s="151"/>
      <c r="C1310" s="152" t="s">
        <v>2299</v>
      </c>
      <c r="D1310" s="152" t="s">
        <v>155</v>
      </c>
      <c r="E1310" s="153" t="s">
        <v>2300</v>
      </c>
      <c r="F1310" s="154" t="s">
        <v>2301</v>
      </c>
      <c r="G1310" s="155" t="s">
        <v>786</v>
      </c>
      <c r="H1310" s="156">
        <v>34</v>
      </c>
      <c r="I1310" s="157"/>
      <c r="J1310" s="156">
        <f t="shared" si="160"/>
        <v>0</v>
      </c>
      <c r="K1310" s="154" t="s">
        <v>1</v>
      </c>
      <c r="L1310" s="32"/>
      <c r="M1310" s="158" t="s">
        <v>1</v>
      </c>
      <c r="N1310" s="159" t="s">
        <v>42</v>
      </c>
      <c r="O1310" s="55"/>
      <c r="P1310" s="160">
        <f t="shared" si="161"/>
        <v>0</v>
      </c>
      <c r="Q1310" s="160">
        <v>0</v>
      </c>
      <c r="R1310" s="160">
        <f t="shared" si="162"/>
        <v>0</v>
      </c>
      <c r="S1310" s="160">
        <v>0</v>
      </c>
      <c r="T1310" s="161">
        <f t="shared" si="163"/>
        <v>0</v>
      </c>
      <c r="AR1310" s="162" t="s">
        <v>1981</v>
      </c>
      <c r="AT1310" s="162" t="s">
        <v>155</v>
      </c>
      <c r="AU1310" s="162" t="s">
        <v>85</v>
      </c>
      <c r="AY1310" s="17" t="s">
        <v>153</v>
      </c>
      <c r="BE1310" s="163">
        <f t="shared" si="164"/>
        <v>0</v>
      </c>
      <c r="BF1310" s="163">
        <f t="shared" si="165"/>
        <v>0</v>
      </c>
      <c r="BG1310" s="163">
        <f t="shared" si="166"/>
        <v>0</v>
      </c>
      <c r="BH1310" s="163">
        <f t="shared" si="167"/>
        <v>0</v>
      </c>
      <c r="BI1310" s="163">
        <f t="shared" si="168"/>
        <v>0</v>
      </c>
      <c r="BJ1310" s="17" t="s">
        <v>85</v>
      </c>
      <c r="BK1310" s="164">
        <f t="shared" si="169"/>
        <v>0</v>
      </c>
      <c r="BL1310" s="17" t="s">
        <v>1981</v>
      </c>
      <c r="BM1310" s="162" t="s">
        <v>2302</v>
      </c>
    </row>
    <row r="1311" spans="2:65" s="1" customFormat="1" ht="16.5" customHeight="1">
      <c r="B1311" s="151"/>
      <c r="C1311" s="181" t="s">
        <v>2303</v>
      </c>
      <c r="D1311" s="181" t="s">
        <v>203</v>
      </c>
      <c r="E1311" s="182" t="s">
        <v>2304</v>
      </c>
      <c r="F1311" s="183" t="s">
        <v>2305</v>
      </c>
      <c r="G1311" s="184" t="s">
        <v>786</v>
      </c>
      <c r="H1311" s="185">
        <v>34</v>
      </c>
      <c r="I1311" s="186"/>
      <c r="J1311" s="185">
        <f t="shared" si="160"/>
        <v>0</v>
      </c>
      <c r="K1311" s="183" t="s">
        <v>1</v>
      </c>
      <c r="L1311" s="187"/>
      <c r="M1311" s="188" t="s">
        <v>1</v>
      </c>
      <c r="N1311" s="189" t="s">
        <v>42</v>
      </c>
      <c r="O1311" s="55"/>
      <c r="P1311" s="160">
        <f t="shared" si="161"/>
        <v>0</v>
      </c>
      <c r="Q1311" s="160">
        <v>1.97E-3</v>
      </c>
      <c r="R1311" s="160">
        <f t="shared" si="162"/>
        <v>6.6979999999999998E-2</v>
      </c>
      <c r="S1311" s="160">
        <v>0</v>
      </c>
      <c r="T1311" s="161">
        <f t="shared" si="163"/>
        <v>0</v>
      </c>
      <c r="AR1311" s="162" t="s">
        <v>1981</v>
      </c>
      <c r="AT1311" s="162" t="s">
        <v>203</v>
      </c>
      <c r="AU1311" s="162" t="s">
        <v>85</v>
      </c>
      <c r="AY1311" s="17" t="s">
        <v>153</v>
      </c>
      <c r="BE1311" s="163">
        <f t="shared" si="164"/>
        <v>0</v>
      </c>
      <c r="BF1311" s="163">
        <f t="shared" si="165"/>
        <v>0</v>
      </c>
      <c r="BG1311" s="163">
        <f t="shared" si="166"/>
        <v>0</v>
      </c>
      <c r="BH1311" s="163">
        <f t="shared" si="167"/>
        <v>0</v>
      </c>
      <c r="BI1311" s="163">
        <f t="shared" si="168"/>
        <v>0</v>
      </c>
      <c r="BJ1311" s="17" t="s">
        <v>85</v>
      </c>
      <c r="BK1311" s="164">
        <f t="shared" si="169"/>
        <v>0</v>
      </c>
      <c r="BL1311" s="17" t="s">
        <v>1981</v>
      </c>
      <c r="BM1311" s="162" t="s">
        <v>2306</v>
      </c>
    </row>
    <row r="1312" spans="2:65" s="1" customFormat="1" ht="16.5" customHeight="1">
      <c r="B1312" s="151"/>
      <c r="C1312" s="152" t="s">
        <v>2307</v>
      </c>
      <c r="D1312" s="152" t="s">
        <v>155</v>
      </c>
      <c r="E1312" s="153" t="s">
        <v>2308</v>
      </c>
      <c r="F1312" s="154" t="s">
        <v>2309</v>
      </c>
      <c r="G1312" s="155" t="s">
        <v>786</v>
      </c>
      <c r="H1312" s="156">
        <v>12</v>
      </c>
      <c r="I1312" s="157"/>
      <c r="J1312" s="156">
        <f t="shared" si="160"/>
        <v>0</v>
      </c>
      <c r="K1312" s="154" t="s">
        <v>1</v>
      </c>
      <c r="L1312" s="32"/>
      <c r="M1312" s="158" t="s">
        <v>1</v>
      </c>
      <c r="N1312" s="159" t="s">
        <v>42</v>
      </c>
      <c r="O1312" s="55"/>
      <c r="P1312" s="160">
        <f t="shared" si="161"/>
        <v>0</v>
      </c>
      <c r="Q1312" s="160">
        <v>0</v>
      </c>
      <c r="R1312" s="160">
        <f t="shared" si="162"/>
        <v>0</v>
      </c>
      <c r="S1312" s="160">
        <v>0</v>
      </c>
      <c r="T1312" s="161">
        <f t="shared" si="163"/>
        <v>0</v>
      </c>
      <c r="AR1312" s="162" t="s">
        <v>1981</v>
      </c>
      <c r="AT1312" s="162" t="s">
        <v>155</v>
      </c>
      <c r="AU1312" s="162" t="s">
        <v>85</v>
      </c>
      <c r="AY1312" s="17" t="s">
        <v>153</v>
      </c>
      <c r="BE1312" s="163">
        <f t="shared" si="164"/>
        <v>0</v>
      </c>
      <c r="BF1312" s="163">
        <f t="shared" si="165"/>
        <v>0</v>
      </c>
      <c r="BG1312" s="163">
        <f t="shared" si="166"/>
        <v>0</v>
      </c>
      <c r="BH1312" s="163">
        <f t="shared" si="167"/>
        <v>0</v>
      </c>
      <c r="BI1312" s="163">
        <f t="shared" si="168"/>
        <v>0</v>
      </c>
      <c r="BJ1312" s="17" t="s">
        <v>85</v>
      </c>
      <c r="BK1312" s="164">
        <f t="shared" si="169"/>
        <v>0</v>
      </c>
      <c r="BL1312" s="17" t="s">
        <v>1981</v>
      </c>
      <c r="BM1312" s="162" t="s">
        <v>2310</v>
      </c>
    </row>
    <row r="1313" spans="2:65" s="1" customFormat="1" ht="16.5" customHeight="1">
      <c r="B1313" s="151"/>
      <c r="C1313" s="181" t="s">
        <v>2311</v>
      </c>
      <c r="D1313" s="181" t="s">
        <v>203</v>
      </c>
      <c r="E1313" s="182" t="s">
        <v>2312</v>
      </c>
      <c r="F1313" s="183" t="s">
        <v>2313</v>
      </c>
      <c r="G1313" s="184" t="s">
        <v>786</v>
      </c>
      <c r="H1313" s="185">
        <v>12</v>
      </c>
      <c r="I1313" s="186"/>
      <c r="J1313" s="185">
        <f t="shared" si="160"/>
        <v>0</v>
      </c>
      <c r="K1313" s="183" t="s">
        <v>1</v>
      </c>
      <c r="L1313" s="187"/>
      <c r="M1313" s="188" t="s">
        <v>1</v>
      </c>
      <c r="N1313" s="189" t="s">
        <v>42</v>
      </c>
      <c r="O1313" s="55"/>
      <c r="P1313" s="160">
        <f t="shared" si="161"/>
        <v>0</v>
      </c>
      <c r="Q1313" s="160">
        <v>3.0000000000000001E-3</v>
      </c>
      <c r="R1313" s="160">
        <f t="shared" si="162"/>
        <v>3.6000000000000004E-2</v>
      </c>
      <c r="S1313" s="160">
        <v>0</v>
      </c>
      <c r="T1313" s="161">
        <f t="shared" si="163"/>
        <v>0</v>
      </c>
      <c r="AR1313" s="162" t="s">
        <v>1981</v>
      </c>
      <c r="AT1313" s="162" t="s">
        <v>203</v>
      </c>
      <c r="AU1313" s="162" t="s">
        <v>85</v>
      </c>
      <c r="AY1313" s="17" t="s">
        <v>153</v>
      </c>
      <c r="BE1313" s="163">
        <f t="shared" si="164"/>
        <v>0</v>
      </c>
      <c r="BF1313" s="163">
        <f t="shared" si="165"/>
        <v>0</v>
      </c>
      <c r="BG1313" s="163">
        <f t="shared" si="166"/>
        <v>0</v>
      </c>
      <c r="BH1313" s="163">
        <f t="shared" si="167"/>
        <v>0</v>
      </c>
      <c r="BI1313" s="163">
        <f t="shared" si="168"/>
        <v>0</v>
      </c>
      <c r="BJ1313" s="17" t="s">
        <v>85</v>
      </c>
      <c r="BK1313" s="164">
        <f t="shared" si="169"/>
        <v>0</v>
      </c>
      <c r="BL1313" s="17" t="s">
        <v>1981</v>
      </c>
      <c r="BM1313" s="162" t="s">
        <v>2314</v>
      </c>
    </row>
    <row r="1314" spans="2:65" s="1" customFormat="1" ht="16.5" customHeight="1">
      <c r="B1314" s="151"/>
      <c r="C1314" s="152" t="s">
        <v>2315</v>
      </c>
      <c r="D1314" s="152" t="s">
        <v>155</v>
      </c>
      <c r="E1314" s="153" t="s">
        <v>2316</v>
      </c>
      <c r="F1314" s="154" t="s">
        <v>2317</v>
      </c>
      <c r="G1314" s="155" t="s">
        <v>786</v>
      </c>
      <c r="H1314" s="156">
        <v>34</v>
      </c>
      <c r="I1314" s="157"/>
      <c r="J1314" s="156">
        <f t="shared" si="160"/>
        <v>0</v>
      </c>
      <c r="K1314" s="154" t="s">
        <v>1</v>
      </c>
      <c r="L1314" s="32"/>
      <c r="M1314" s="158" t="s">
        <v>1</v>
      </c>
      <c r="N1314" s="159" t="s">
        <v>42</v>
      </c>
      <c r="O1314" s="55"/>
      <c r="P1314" s="160">
        <f t="shared" si="161"/>
        <v>0</v>
      </c>
      <c r="Q1314" s="160">
        <v>0</v>
      </c>
      <c r="R1314" s="160">
        <f t="shared" si="162"/>
        <v>0</v>
      </c>
      <c r="S1314" s="160">
        <v>0</v>
      </c>
      <c r="T1314" s="161">
        <f t="shared" si="163"/>
        <v>0</v>
      </c>
      <c r="AR1314" s="162" t="s">
        <v>1981</v>
      </c>
      <c r="AT1314" s="162" t="s">
        <v>155</v>
      </c>
      <c r="AU1314" s="162" t="s">
        <v>85</v>
      </c>
      <c r="AY1314" s="17" t="s">
        <v>153</v>
      </c>
      <c r="BE1314" s="163">
        <f t="shared" si="164"/>
        <v>0</v>
      </c>
      <c r="BF1314" s="163">
        <f t="shared" si="165"/>
        <v>0</v>
      </c>
      <c r="BG1314" s="163">
        <f t="shared" si="166"/>
        <v>0</v>
      </c>
      <c r="BH1314" s="163">
        <f t="shared" si="167"/>
        <v>0</v>
      </c>
      <c r="BI1314" s="163">
        <f t="shared" si="168"/>
        <v>0</v>
      </c>
      <c r="BJ1314" s="17" t="s">
        <v>85</v>
      </c>
      <c r="BK1314" s="164">
        <f t="shared" si="169"/>
        <v>0</v>
      </c>
      <c r="BL1314" s="17" t="s">
        <v>1981</v>
      </c>
      <c r="BM1314" s="162" t="s">
        <v>2318</v>
      </c>
    </row>
    <row r="1315" spans="2:65" s="1" customFormat="1" ht="16.5" customHeight="1">
      <c r="B1315" s="151"/>
      <c r="C1315" s="181" t="s">
        <v>2319</v>
      </c>
      <c r="D1315" s="181" t="s">
        <v>203</v>
      </c>
      <c r="E1315" s="182" t="s">
        <v>2320</v>
      </c>
      <c r="F1315" s="183" t="s">
        <v>2321</v>
      </c>
      <c r="G1315" s="184" t="s">
        <v>786</v>
      </c>
      <c r="H1315" s="185">
        <v>34</v>
      </c>
      <c r="I1315" s="186"/>
      <c r="J1315" s="185">
        <f t="shared" si="160"/>
        <v>0</v>
      </c>
      <c r="K1315" s="183" t="s">
        <v>1</v>
      </c>
      <c r="L1315" s="187"/>
      <c r="M1315" s="188" t="s">
        <v>1</v>
      </c>
      <c r="N1315" s="189" t="s">
        <v>42</v>
      </c>
      <c r="O1315" s="55"/>
      <c r="P1315" s="160">
        <f t="shared" si="161"/>
        <v>0</v>
      </c>
      <c r="Q1315" s="160">
        <v>3.2000000000000002E-3</v>
      </c>
      <c r="R1315" s="160">
        <f t="shared" si="162"/>
        <v>0.10880000000000001</v>
      </c>
      <c r="S1315" s="160">
        <v>0</v>
      </c>
      <c r="T1315" s="161">
        <f t="shared" si="163"/>
        <v>0</v>
      </c>
      <c r="AR1315" s="162" t="s">
        <v>1981</v>
      </c>
      <c r="AT1315" s="162" t="s">
        <v>203</v>
      </c>
      <c r="AU1315" s="162" t="s">
        <v>85</v>
      </c>
      <c r="AY1315" s="17" t="s">
        <v>153</v>
      </c>
      <c r="BE1315" s="163">
        <f t="shared" si="164"/>
        <v>0</v>
      </c>
      <c r="BF1315" s="163">
        <f t="shared" si="165"/>
        <v>0</v>
      </c>
      <c r="BG1315" s="163">
        <f t="shared" si="166"/>
        <v>0</v>
      </c>
      <c r="BH1315" s="163">
        <f t="shared" si="167"/>
        <v>0</v>
      </c>
      <c r="BI1315" s="163">
        <f t="shared" si="168"/>
        <v>0</v>
      </c>
      <c r="BJ1315" s="17" t="s">
        <v>85</v>
      </c>
      <c r="BK1315" s="164">
        <f t="shared" si="169"/>
        <v>0</v>
      </c>
      <c r="BL1315" s="17" t="s">
        <v>1981</v>
      </c>
      <c r="BM1315" s="162" t="s">
        <v>2322</v>
      </c>
    </row>
    <row r="1316" spans="2:65" s="1" customFormat="1" ht="16.5" customHeight="1">
      <c r="B1316" s="151"/>
      <c r="C1316" s="152" t="s">
        <v>2323</v>
      </c>
      <c r="D1316" s="152" t="s">
        <v>155</v>
      </c>
      <c r="E1316" s="153" t="s">
        <v>2324</v>
      </c>
      <c r="F1316" s="154" t="s">
        <v>2325</v>
      </c>
      <c r="G1316" s="155" t="s">
        <v>786</v>
      </c>
      <c r="H1316" s="156">
        <v>15</v>
      </c>
      <c r="I1316" s="157"/>
      <c r="J1316" s="156">
        <f t="shared" si="160"/>
        <v>0</v>
      </c>
      <c r="K1316" s="154" t="s">
        <v>1</v>
      </c>
      <c r="L1316" s="32"/>
      <c r="M1316" s="158" t="s">
        <v>1</v>
      </c>
      <c r="N1316" s="159" t="s">
        <v>42</v>
      </c>
      <c r="O1316" s="55"/>
      <c r="P1316" s="160">
        <f t="shared" si="161"/>
        <v>0</v>
      </c>
      <c r="Q1316" s="160">
        <v>0</v>
      </c>
      <c r="R1316" s="160">
        <f t="shared" si="162"/>
        <v>0</v>
      </c>
      <c r="S1316" s="160">
        <v>0</v>
      </c>
      <c r="T1316" s="161">
        <f t="shared" si="163"/>
        <v>0</v>
      </c>
      <c r="AR1316" s="162" t="s">
        <v>1981</v>
      </c>
      <c r="AT1316" s="162" t="s">
        <v>155</v>
      </c>
      <c r="AU1316" s="162" t="s">
        <v>85</v>
      </c>
      <c r="AY1316" s="17" t="s">
        <v>153</v>
      </c>
      <c r="BE1316" s="163">
        <f t="shared" si="164"/>
        <v>0</v>
      </c>
      <c r="BF1316" s="163">
        <f t="shared" si="165"/>
        <v>0</v>
      </c>
      <c r="BG1316" s="163">
        <f t="shared" si="166"/>
        <v>0</v>
      </c>
      <c r="BH1316" s="163">
        <f t="shared" si="167"/>
        <v>0</v>
      </c>
      <c r="BI1316" s="163">
        <f t="shared" si="168"/>
        <v>0</v>
      </c>
      <c r="BJ1316" s="17" t="s">
        <v>85</v>
      </c>
      <c r="BK1316" s="164">
        <f t="shared" si="169"/>
        <v>0</v>
      </c>
      <c r="BL1316" s="17" t="s">
        <v>1981</v>
      </c>
      <c r="BM1316" s="162" t="s">
        <v>2326</v>
      </c>
    </row>
    <row r="1317" spans="2:65" s="1" customFormat="1" ht="16.5" customHeight="1">
      <c r="B1317" s="151"/>
      <c r="C1317" s="181" t="s">
        <v>2327</v>
      </c>
      <c r="D1317" s="181" t="s">
        <v>203</v>
      </c>
      <c r="E1317" s="182" t="s">
        <v>2328</v>
      </c>
      <c r="F1317" s="183" t="s">
        <v>2329</v>
      </c>
      <c r="G1317" s="184" t="s">
        <v>786</v>
      </c>
      <c r="H1317" s="185">
        <v>15</v>
      </c>
      <c r="I1317" s="186"/>
      <c r="J1317" s="185">
        <f t="shared" si="160"/>
        <v>0</v>
      </c>
      <c r="K1317" s="183" t="s">
        <v>1</v>
      </c>
      <c r="L1317" s="187"/>
      <c r="M1317" s="188" t="s">
        <v>1</v>
      </c>
      <c r="N1317" s="189" t="s">
        <v>42</v>
      </c>
      <c r="O1317" s="55"/>
      <c r="P1317" s="160">
        <f t="shared" si="161"/>
        <v>0</v>
      </c>
      <c r="Q1317" s="160">
        <v>2.4000000000000001E-4</v>
      </c>
      <c r="R1317" s="160">
        <f t="shared" si="162"/>
        <v>3.5999999999999999E-3</v>
      </c>
      <c r="S1317" s="160">
        <v>0</v>
      </c>
      <c r="T1317" s="161">
        <f t="shared" si="163"/>
        <v>0</v>
      </c>
      <c r="AR1317" s="162" t="s">
        <v>1981</v>
      </c>
      <c r="AT1317" s="162" t="s">
        <v>203</v>
      </c>
      <c r="AU1317" s="162" t="s">
        <v>85</v>
      </c>
      <c r="AY1317" s="17" t="s">
        <v>153</v>
      </c>
      <c r="BE1317" s="163">
        <f t="shared" si="164"/>
        <v>0</v>
      </c>
      <c r="BF1317" s="163">
        <f t="shared" si="165"/>
        <v>0</v>
      </c>
      <c r="BG1317" s="163">
        <f t="shared" si="166"/>
        <v>0</v>
      </c>
      <c r="BH1317" s="163">
        <f t="shared" si="167"/>
        <v>0</v>
      </c>
      <c r="BI1317" s="163">
        <f t="shared" si="168"/>
        <v>0</v>
      </c>
      <c r="BJ1317" s="17" t="s">
        <v>85</v>
      </c>
      <c r="BK1317" s="164">
        <f t="shared" si="169"/>
        <v>0</v>
      </c>
      <c r="BL1317" s="17" t="s">
        <v>1981</v>
      </c>
      <c r="BM1317" s="162" t="s">
        <v>2330</v>
      </c>
    </row>
    <row r="1318" spans="2:65" s="1" customFormat="1" ht="16.5" customHeight="1">
      <c r="B1318" s="151"/>
      <c r="C1318" s="152" t="s">
        <v>2331</v>
      </c>
      <c r="D1318" s="152" t="s">
        <v>155</v>
      </c>
      <c r="E1318" s="153" t="s">
        <v>2332</v>
      </c>
      <c r="F1318" s="154" t="s">
        <v>2333</v>
      </c>
      <c r="G1318" s="155" t="s">
        <v>786</v>
      </c>
      <c r="H1318" s="156">
        <v>12</v>
      </c>
      <c r="I1318" s="157"/>
      <c r="J1318" s="156">
        <f t="shared" si="160"/>
        <v>0</v>
      </c>
      <c r="K1318" s="154" t="s">
        <v>1</v>
      </c>
      <c r="L1318" s="32"/>
      <c r="M1318" s="158" t="s">
        <v>1</v>
      </c>
      <c r="N1318" s="159" t="s">
        <v>42</v>
      </c>
      <c r="O1318" s="55"/>
      <c r="P1318" s="160">
        <f t="shared" si="161"/>
        <v>0</v>
      </c>
      <c r="Q1318" s="160">
        <v>0</v>
      </c>
      <c r="R1318" s="160">
        <f t="shared" si="162"/>
        <v>0</v>
      </c>
      <c r="S1318" s="160">
        <v>0</v>
      </c>
      <c r="T1318" s="161">
        <f t="shared" si="163"/>
        <v>0</v>
      </c>
      <c r="AR1318" s="162" t="s">
        <v>1981</v>
      </c>
      <c r="AT1318" s="162" t="s">
        <v>155</v>
      </c>
      <c r="AU1318" s="162" t="s">
        <v>85</v>
      </c>
      <c r="AY1318" s="17" t="s">
        <v>153</v>
      </c>
      <c r="BE1318" s="163">
        <f t="shared" si="164"/>
        <v>0</v>
      </c>
      <c r="BF1318" s="163">
        <f t="shared" si="165"/>
        <v>0</v>
      </c>
      <c r="BG1318" s="163">
        <f t="shared" si="166"/>
        <v>0</v>
      </c>
      <c r="BH1318" s="163">
        <f t="shared" si="167"/>
        <v>0</v>
      </c>
      <c r="BI1318" s="163">
        <f t="shared" si="168"/>
        <v>0</v>
      </c>
      <c r="BJ1318" s="17" t="s">
        <v>85</v>
      </c>
      <c r="BK1318" s="164">
        <f t="shared" si="169"/>
        <v>0</v>
      </c>
      <c r="BL1318" s="17" t="s">
        <v>1981</v>
      </c>
      <c r="BM1318" s="162" t="s">
        <v>2334</v>
      </c>
    </row>
    <row r="1319" spans="2:65" s="1" customFormat="1" ht="16.5" customHeight="1">
      <c r="B1319" s="151"/>
      <c r="C1319" s="181" t="s">
        <v>2335</v>
      </c>
      <c r="D1319" s="181" t="s">
        <v>203</v>
      </c>
      <c r="E1319" s="182" t="s">
        <v>2336</v>
      </c>
      <c r="F1319" s="183" t="s">
        <v>2337</v>
      </c>
      <c r="G1319" s="184" t="s">
        <v>786</v>
      </c>
      <c r="H1319" s="185">
        <v>12</v>
      </c>
      <c r="I1319" s="186"/>
      <c r="J1319" s="185">
        <f t="shared" si="160"/>
        <v>0</v>
      </c>
      <c r="K1319" s="183" t="s">
        <v>1</v>
      </c>
      <c r="L1319" s="187"/>
      <c r="M1319" s="188" t="s">
        <v>1</v>
      </c>
      <c r="N1319" s="189" t="s">
        <v>42</v>
      </c>
      <c r="O1319" s="55"/>
      <c r="P1319" s="160">
        <f t="shared" si="161"/>
        <v>0</v>
      </c>
      <c r="Q1319" s="160">
        <v>1.1E-4</v>
      </c>
      <c r="R1319" s="160">
        <f t="shared" si="162"/>
        <v>1.32E-3</v>
      </c>
      <c r="S1319" s="160">
        <v>0</v>
      </c>
      <c r="T1319" s="161">
        <f t="shared" si="163"/>
        <v>0</v>
      </c>
      <c r="AR1319" s="162" t="s">
        <v>1981</v>
      </c>
      <c r="AT1319" s="162" t="s">
        <v>203</v>
      </c>
      <c r="AU1319" s="162" t="s">
        <v>85</v>
      </c>
      <c r="AY1319" s="17" t="s">
        <v>153</v>
      </c>
      <c r="BE1319" s="163">
        <f t="shared" si="164"/>
        <v>0</v>
      </c>
      <c r="BF1319" s="163">
        <f t="shared" si="165"/>
        <v>0</v>
      </c>
      <c r="BG1319" s="163">
        <f t="shared" si="166"/>
        <v>0</v>
      </c>
      <c r="BH1319" s="163">
        <f t="shared" si="167"/>
        <v>0</v>
      </c>
      <c r="BI1319" s="163">
        <f t="shared" si="168"/>
        <v>0</v>
      </c>
      <c r="BJ1319" s="17" t="s">
        <v>85</v>
      </c>
      <c r="BK1319" s="164">
        <f t="shared" si="169"/>
        <v>0</v>
      </c>
      <c r="BL1319" s="17" t="s">
        <v>1981</v>
      </c>
      <c r="BM1319" s="162" t="s">
        <v>2338</v>
      </c>
    </row>
    <row r="1320" spans="2:65" s="1" customFormat="1" ht="16.5" customHeight="1">
      <c r="B1320" s="151"/>
      <c r="C1320" s="152" t="s">
        <v>2339</v>
      </c>
      <c r="D1320" s="152" t="s">
        <v>155</v>
      </c>
      <c r="E1320" s="153" t="s">
        <v>2340</v>
      </c>
      <c r="F1320" s="154" t="s">
        <v>2341</v>
      </c>
      <c r="G1320" s="155" t="s">
        <v>786</v>
      </c>
      <c r="H1320" s="156">
        <v>190</v>
      </c>
      <c r="I1320" s="157"/>
      <c r="J1320" s="156">
        <f t="shared" si="160"/>
        <v>0</v>
      </c>
      <c r="K1320" s="154" t="s">
        <v>1</v>
      </c>
      <c r="L1320" s="32"/>
      <c r="M1320" s="158" t="s">
        <v>1</v>
      </c>
      <c r="N1320" s="159" t="s">
        <v>42</v>
      </c>
      <c r="O1320" s="55"/>
      <c r="P1320" s="160">
        <f t="shared" si="161"/>
        <v>0</v>
      </c>
      <c r="Q1320" s="160">
        <v>0</v>
      </c>
      <c r="R1320" s="160">
        <f t="shared" si="162"/>
        <v>0</v>
      </c>
      <c r="S1320" s="160">
        <v>0</v>
      </c>
      <c r="T1320" s="161">
        <f t="shared" si="163"/>
        <v>0</v>
      </c>
      <c r="AR1320" s="162" t="s">
        <v>1981</v>
      </c>
      <c r="AT1320" s="162" t="s">
        <v>155</v>
      </c>
      <c r="AU1320" s="162" t="s">
        <v>85</v>
      </c>
      <c r="AY1320" s="17" t="s">
        <v>153</v>
      </c>
      <c r="BE1320" s="163">
        <f t="shared" si="164"/>
        <v>0</v>
      </c>
      <c r="BF1320" s="163">
        <f t="shared" si="165"/>
        <v>0</v>
      </c>
      <c r="BG1320" s="163">
        <f t="shared" si="166"/>
        <v>0</v>
      </c>
      <c r="BH1320" s="163">
        <f t="shared" si="167"/>
        <v>0</v>
      </c>
      <c r="BI1320" s="163">
        <f t="shared" si="168"/>
        <v>0</v>
      </c>
      <c r="BJ1320" s="17" t="s">
        <v>85</v>
      </c>
      <c r="BK1320" s="164">
        <f t="shared" si="169"/>
        <v>0</v>
      </c>
      <c r="BL1320" s="17" t="s">
        <v>1981</v>
      </c>
      <c r="BM1320" s="162" t="s">
        <v>2342</v>
      </c>
    </row>
    <row r="1321" spans="2:65" s="1" customFormat="1" ht="16.5" customHeight="1">
      <c r="B1321" s="151"/>
      <c r="C1321" s="181" t="s">
        <v>2343</v>
      </c>
      <c r="D1321" s="181" t="s">
        <v>203</v>
      </c>
      <c r="E1321" s="182" t="s">
        <v>2344</v>
      </c>
      <c r="F1321" s="183" t="s">
        <v>2345</v>
      </c>
      <c r="G1321" s="184" t="s">
        <v>2346</v>
      </c>
      <c r="H1321" s="185">
        <v>190</v>
      </c>
      <c r="I1321" s="186"/>
      <c r="J1321" s="185">
        <f t="shared" si="160"/>
        <v>0</v>
      </c>
      <c r="K1321" s="183" t="s">
        <v>1</v>
      </c>
      <c r="L1321" s="187"/>
      <c r="M1321" s="188" t="s">
        <v>1</v>
      </c>
      <c r="N1321" s="189" t="s">
        <v>42</v>
      </c>
      <c r="O1321" s="55"/>
      <c r="P1321" s="160">
        <f t="shared" si="161"/>
        <v>0</v>
      </c>
      <c r="Q1321" s="160">
        <v>0</v>
      </c>
      <c r="R1321" s="160">
        <f t="shared" si="162"/>
        <v>0</v>
      </c>
      <c r="S1321" s="160">
        <v>0</v>
      </c>
      <c r="T1321" s="161">
        <f t="shared" si="163"/>
        <v>0</v>
      </c>
      <c r="AR1321" s="162" t="s">
        <v>1981</v>
      </c>
      <c r="AT1321" s="162" t="s">
        <v>203</v>
      </c>
      <c r="AU1321" s="162" t="s">
        <v>85</v>
      </c>
      <c r="AY1321" s="17" t="s">
        <v>153</v>
      </c>
      <c r="BE1321" s="163">
        <f t="shared" si="164"/>
        <v>0</v>
      </c>
      <c r="BF1321" s="163">
        <f t="shared" si="165"/>
        <v>0</v>
      </c>
      <c r="BG1321" s="163">
        <f t="shared" si="166"/>
        <v>0</v>
      </c>
      <c r="BH1321" s="163">
        <f t="shared" si="167"/>
        <v>0</v>
      </c>
      <c r="BI1321" s="163">
        <f t="shared" si="168"/>
        <v>0</v>
      </c>
      <c r="BJ1321" s="17" t="s">
        <v>85</v>
      </c>
      <c r="BK1321" s="164">
        <f t="shared" si="169"/>
        <v>0</v>
      </c>
      <c r="BL1321" s="17" t="s">
        <v>1981</v>
      </c>
      <c r="BM1321" s="162" t="s">
        <v>2347</v>
      </c>
    </row>
    <row r="1322" spans="2:65" s="1" customFormat="1" ht="16.5" customHeight="1">
      <c r="B1322" s="151"/>
      <c r="C1322" s="152" t="s">
        <v>2348</v>
      </c>
      <c r="D1322" s="152" t="s">
        <v>155</v>
      </c>
      <c r="E1322" s="153" t="s">
        <v>2349</v>
      </c>
      <c r="F1322" s="154" t="s">
        <v>2350</v>
      </c>
      <c r="G1322" s="155" t="s">
        <v>786</v>
      </c>
      <c r="H1322" s="156">
        <v>50</v>
      </c>
      <c r="I1322" s="157"/>
      <c r="J1322" s="156">
        <f t="shared" si="160"/>
        <v>0</v>
      </c>
      <c r="K1322" s="154" t="s">
        <v>1</v>
      </c>
      <c r="L1322" s="32"/>
      <c r="M1322" s="158" t="s">
        <v>1</v>
      </c>
      <c r="N1322" s="159" t="s">
        <v>42</v>
      </c>
      <c r="O1322" s="55"/>
      <c r="P1322" s="160">
        <f t="shared" si="161"/>
        <v>0</v>
      </c>
      <c r="Q1322" s="160">
        <v>0</v>
      </c>
      <c r="R1322" s="160">
        <f t="shared" si="162"/>
        <v>0</v>
      </c>
      <c r="S1322" s="160">
        <v>0</v>
      </c>
      <c r="T1322" s="161">
        <f t="shared" si="163"/>
        <v>0</v>
      </c>
      <c r="AR1322" s="162" t="s">
        <v>1981</v>
      </c>
      <c r="AT1322" s="162" t="s">
        <v>155</v>
      </c>
      <c r="AU1322" s="162" t="s">
        <v>85</v>
      </c>
      <c r="AY1322" s="17" t="s">
        <v>153</v>
      </c>
      <c r="BE1322" s="163">
        <f t="shared" si="164"/>
        <v>0</v>
      </c>
      <c r="BF1322" s="163">
        <f t="shared" si="165"/>
        <v>0</v>
      </c>
      <c r="BG1322" s="163">
        <f t="shared" si="166"/>
        <v>0</v>
      </c>
      <c r="BH1322" s="163">
        <f t="shared" si="167"/>
        <v>0</v>
      </c>
      <c r="BI1322" s="163">
        <f t="shared" si="168"/>
        <v>0</v>
      </c>
      <c r="BJ1322" s="17" t="s">
        <v>85</v>
      </c>
      <c r="BK1322" s="164">
        <f t="shared" si="169"/>
        <v>0</v>
      </c>
      <c r="BL1322" s="17" t="s">
        <v>1981</v>
      </c>
      <c r="BM1322" s="162" t="s">
        <v>2351</v>
      </c>
    </row>
    <row r="1323" spans="2:65" s="1" customFormat="1" ht="16.5" customHeight="1">
      <c r="B1323" s="151"/>
      <c r="C1323" s="181" t="s">
        <v>2352</v>
      </c>
      <c r="D1323" s="181" t="s">
        <v>203</v>
      </c>
      <c r="E1323" s="182" t="s">
        <v>2353</v>
      </c>
      <c r="F1323" s="183" t="s">
        <v>2354</v>
      </c>
      <c r="G1323" s="184" t="s">
        <v>2346</v>
      </c>
      <c r="H1323" s="185">
        <v>50</v>
      </c>
      <c r="I1323" s="186"/>
      <c r="J1323" s="185">
        <f t="shared" si="160"/>
        <v>0</v>
      </c>
      <c r="K1323" s="183" t="s">
        <v>1</v>
      </c>
      <c r="L1323" s="187"/>
      <c r="M1323" s="188" t="s">
        <v>1</v>
      </c>
      <c r="N1323" s="189" t="s">
        <v>42</v>
      </c>
      <c r="O1323" s="55"/>
      <c r="P1323" s="160">
        <f t="shared" si="161"/>
        <v>0</v>
      </c>
      <c r="Q1323" s="160">
        <v>0</v>
      </c>
      <c r="R1323" s="160">
        <f t="shared" si="162"/>
        <v>0</v>
      </c>
      <c r="S1323" s="160">
        <v>0</v>
      </c>
      <c r="T1323" s="161">
        <f t="shared" si="163"/>
        <v>0</v>
      </c>
      <c r="AR1323" s="162" t="s">
        <v>1981</v>
      </c>
      <c r="AT1323" s="162" t="s">
        <v>203</v>
      </c>
      <c r="AU1323" s="162" t="s">
        <v>85</v>
      </c>
      <c r="AY1323" s="17" t="s">
        <v>153</v>
      </c>
      <c r="BE1323" s="163">
        <f t="shared" si="164"/>
        <v>0</v>
      </c>
      <c r="BF1323" s="163">
        <f t="shared" si="165"/>
        <v>0</v>
      </c>
      <c r="BG1323" s="163">
        <f t="shared" si="166"/>
        <v>0</v>
      </c>
      <c r="BH1323" s="163">
        <f t="shared" si="167"/>
        <v>0</v>
      </c>
      <c r="BI1323" s="163">
        <f t="shared" si="168"/>
        <v>0</v>
      </c>
      <c r="BJ1323" s="17" t="s">
        <v>85</v>
      </c>
      <c r="BK1323" s="164">
        <f t="shared" si="169"/>
        <v>0</v>
      </c>
      <c r="BL1323" s="17" t="s">
        <v>1981</v>
      </c>
      <c r="BM1323" s="162" t="s">
        <v>2355</v>
      </c>
    </row>
    <row r="1324" spans="2:65" s="1" customFormat="1" ht="16.5" customHeight="1">
      <c r="B1324" s="151"/>
      <c r="C1324" s="152" t="s">
        <v>2356</v>
      </c>
      <c r="D1324" s="152" t="s">
        <v>155</v>
      </c>
      <c r="E1324" s="153" t="s">
        <v>2357</v>
      </c>
      <c r="F1324" s="154" t="s">
        <v>2358</v>
      </c>
      <c r="G1324" s="155" t="s">
        <v>786</v>
      </c>
      <c r="H1324" s="156">
        <v>40</v>
      </c>
      <c r="I1324" s="157"/>
      <c r="J1324" s="156">
        <f t="shared" si="160"/>
        <v>0</v>
      </c>
      <c r="K1324" s="154" t="s">
        <v>1</v>
      </c>
      <c r="L1324" s="32"/>
      <c r="M1324" s="158" t="s">
        <v>1</v>
      </c>
      <c r="N1324" s="159" t="s">
        <v>42</v>
      </c>
      <c r="O1324" s="55"/>
      <c r="P1324" s="160">
        <f t="shared" si="161"/>
        <v>0</v>
      </c>
      <c r="Q1324" s="160">
        <v>0</v>
      </c>
      <c r="R1324" s="160">
        <f t="shared" si="162"/>
        <v>0</v>
      </c>
      <c r="S1324" s="160">
        <v>0</v>
      </c>
      <c r="T1324" s="161">
        <f t="shared" si="163"/>
        <v>0</v>
      </c>
      <c r="AR1324" s="162" t="s">
        <v>1981</v>
      </c>
      <c r="AT1324" s="162" t="s">
        <v>155</v>
      </c>
      <c r="AU1324" s="162" t="s">
        <v>85</v>
      </c>
      <c r="AY1324" s="17" t="s">
        <v>153</v>
      </c>
      <c r="BE1324" s="163">
        <f t="shared" si="164"/>
        <v>0</v>
      </c>
      <c r="BF1324" s="163">
        <f t="shared" si="165"/>
        <v>0</v>
      </c>
      <c r="BG1324" s="163">
        <f t="shared" si="166"/>
        <v>0</v>
      </c>
      <c r="BH1324" s="163">
        <f t="shared" si="167"/>
        <v>0</v>
      </c>
      <c r="BI1324" s="163">
        <f t="shared" si="168"/>
        <v>0</v>
      </c>
      <c r="BJ1324" s="17" t="s">
        <v>85</v>
      </c>
      <c r="BK1324" s="164">
        <f t="shared" si="169"/>
        <v>0</v>
      </c>
      <c r="BL1324" s="17" t="s">
        <v>1981</v>
      </c>
      <c r="BM1324" s="162" t="s">
        <v>2359</v>
      </c>
    </row>
    <row r="1325" spans="2:65" s="1" customFormat="1" ht="16.5" customHeight="1">
      <c r="B1325" s="151"/>
      <c r="C1325" s="181" t="s">
        <v>2360</v>
      </c>
      <c r="D1325" s="181" t="s">
        <v>203</v>
      </c>
      <c r="E1325" s="182" t="s">
        <v>2361</v>
      </c>
      <c r="F1325" s="183" t="s">
        <v>2362</v>
      </c>
      <c r="G1325" s="184" t="s">
        <v>786</v>
      </c>
      <c r="H1325" s="185">
        <v>40</v>
      </c>
      <c r="I1325" s="186"/>
      <c r="J1325" s="185">
        <f t="shared" si="160"/>
        <v>0</v>
      </c>
      <c r="K1325" s="183" t="s">
        <v>1</v>
      </c>
      <c r="L1325" s="187"/>
      <c r="M1325" s="188" t="s">
        <v>1</v>
      </c>
      <c r="N1325" s="189" t="s">
        <v>42</v>
      </c>
      <c r="O1325" s="55"/>
      <c r="P1325" s="160">
        <f t="shared" si="161"/>
        <v>0</v>
      </c>
      <c r="Q1325" s="160">
        <v>1.2E-4</v>
      </c>
      <c r="R1325" s="160">
        <f t="shared" si="162"/>
        <v>4.8000000000000004E-3</v>
      </c>
      <c r="S1325" s="160">
        <v>0</v>
      </c>
      <c r="T1325" s="161">
        <f t="shared" si="163"/>
        <v>0</v>
      </c>
      <c r="AR1325" s="162" t="s">
        <v>1981</v>
      </c>
      <c r="AT1325" s="162" t="s">
        <v>203</v>
      </c>
      <c r="AU1325" s="162" t="s">
        <v>85</v>
      </c>
      <c r="AY1325" s="17" t="s">
        <v>153</v>
      </c>
      <c r="BE1325" s="163">
        <f t="shared" si="164"/>
        <v>0</v>
      </c>
      <c r="BF1325" s="163">
        <f t="shared" si="165"/>
        <v>0</v>
      </c>
      <c r="BG1325" s="163">
        <f t="shared" si="166"/>
        <v>0</v>
      </c>
      <c r="BH1325" s="163">
        <f t="shared" si="167"/>
        <v>0</v>
      </c>
      <c r="BI1325" s="163">
        <f t="shared" si="168"/>
        <v>0</v>
      </c>
      <c r="BJ1325" s="17" t="s">
        <v>85</v>
      </c>
      <c r="BK1325" s="164">
        <f t="shared" si="169"/>
        <v>0</v>
      </c>
      <c r="BL1325" s="17" t="s">
        <v>1981</v>
      </c>
      <c r="BM1325" s="162" t="s">
        <v>2363</v>
      </c>
    </row>
    <row r="1326" spans="2:65" s="1" customFormat="1" ht="16.5" customHeight="1">
      <c r="B1326" s="151"/>
      <c r="C1326" s="152" t="s">
        <v>2364</v>
      </c>
      <c r="D1326" s="152" t="s">
        <v>155</v>
      </c>
      <c r="E1326" s="153" t="s">
        <v>2365</v>
      </c>
      <c r="F1326" s="154" t="s">
        <v>2366</v>
      </c>
      <c r="G1326" s="155" t="s">
        <v>786</v>
      </c>
      <c r="H1326" s="156">
        <v>140</v>
      </c>
      <c r="I1326" s="157"/>
      <c r="J1326" s="156">
        <f t="shared" ref="J1326:J1357" si="170">ROUND(I1326*H1326,3)</f>
        <v>0</v>
      </c>
      <c r="K1326" s="154" t="s">
        <v>1</v>
      </c>
      <c r="L1326" s="32"/>
      <c r="M1326" s="158" t="s">
        <v>1</v>
      </c>
      <c r="N1326" s="159" t="s">
        <v>42</v>
      </c>
      <c r="O1326" s="55"/>
      <c r="P1326" s="160">
        <f t="shared" ref="P1326:P1357" si="171">O1326*H1326</f>
        <v>0</v>
      </c>
      <c r="Q1326" s="160">
        <v>0</v>
      </c>
      <c r="R1326" s="160">
        <f t="shared" ref="R1326:R1357" si="172">Q1326*H1326</f>
        <v>0</v>
      </c>
      <c r="S1326" s="160">
        <v>0</v>
      </c>
      <c r="T1326" s="161">
        <f t="shared" ref="T1326:T1357" si="173">S1326*H1326</f>
        <v>0</v>
      </c>
      <c r="AR1326" s="162" t="s">
        <v>1981</v>
      </c>
      <c r="AT1326" s="162" t="s">
        <v>155</v>
      </c>
      <c r="AU1326" s="162" t="s">
        <v>85</v>
      </c>
      <c r="AY1326" s="17" t="s">
        <v>153</v>
      </c>
      <c r="BE1326" s="163">
        <f t="shared" ref="BE1326:BE1357" si="174">IF(N1326="základná",J1326,0)</f>
        <v>0</v>
      </c>
      <c r="BF1326" s="163">
        <f t="shared" ref="BF1326:BF1357" si="175">IF(N1326="znížená",J1326,0)</f>
        <v>0</v>
      </c>
      <c r="BG1326" s="163">
        <f t="shared" ref="BG1326:BG1357" si="176">IF(N1326="zákl. prenesená",J1326,0)</f>
        <v>0</v>
      </c>
      <c r="BH1326" s="163">
        <f t="shared" ref="BH1326:BH1357" si="177">IF(N1326="zníž. prenesená",J1326,0)</f>
        <v>0</v>
      </c>
      <c r="BI1326" s="163">
        <f t="shared" ref="BI1326:BI1357" si="178">IF(N1326="nulová",J1326,0)</f>
        <v>0</v>
      </c>
      <c r="BJ1326" s="17" t="s">
        <v>85</v>
      </c>
      <c r="BK1326" s="164">
        <f t="shared" ref="BK1326:BK1357" si="179">ROUND(I1326*H1326,3)</f>
        <v>0</v>
      </c>
      <c r="BL1326" s="17" t="s">
        <v>1981</v>
      </c>
      <c r="BM1326" s="162" t="s">
        <v>2367</v>
      </c>
    </row>
    <row r="1327" spans="2:65" s="1" customFormat="1" ht="16.5" customHeight="1">
      <c r="B1327" s="151"/>
      <c r="C1327" s="181" t="s">
        <v>2368</v>
      </c>
      <c r="D1327" s="181" t="s">
        <v>203</v>
      </c>
      <c r="E1327" s="182" t="s">
        <v>2369</v>
      </c>
      <c r="F1327" s="183" t="s">
        <v>2370</v>
      </c>
      <c r="G1327" s="184" t="s">
        <v>2346</v>
      </c>
      <c r="H1327" s="185">
        <v>140</v>
      </c>
      <c r="I1327" s="186"/>
      <c r="J1327" s="185">
        <f t="shared" si="170"/>
        <v>0</v>
      </c>
      <c r="K1327" s="183" t="s">
        <v>1</v>
      </c>
      <c r="L1327" s="187"/>
      <c r="M1327" s="188" t="s">
        <v>1</v>
      </c>
      <c r="N1327" s="189" t="s">
        <v>42</v>
      </c>
      <c r="O1327" s="55"/>
      <c r="P1327" s="160">
        <f t="shared" si="171"/>
        <v>0</v>
      </c>
      <c r="Q1327" s="160">
        <v>0</v>
      </c>
      <c r="R1327" s="160">
        <f t="shared" si="172"/>
        <v>0</v>
      </c>
      <c r="S1327" s="160">
        <v>0</v>
      </c>
      <c r="T1327" s="161">
        <f t="shared" si="173"/>
        <v>0</v>
      </c>
      <c r="AR1327" s="162" t="s">
        <v>1981</v>
      </c>
      <c r="AT1327" s="162" t="s">
        <v>203</v>
      </c>
      <c r="AU1327" s="162" t="s">
        <v>85</v>
      </c>
      <c r="AY1327" s="17" t="s">
        <v>153</v>
      </c>
      <c r="BE1327" s="163">
        <f t="shared" si="174"/>
        <v>0</v>
      </c>
      <c r="BF1327" s="163">
        <f t="shared" si="175"/>
        <v>0</v>
      </c>
      <c r="BG1327" s="163">
        <f t="shared" si="176"/>
        <v>0</v>
      </c>
      <c r="BH1327" s="163">
        <f t="shared" si="177"/>
        <v>0</v>
      </c>
      <c r="BI1327" s="163">
        <f t="shared" si="178"/>
        <v>0</v>
      </c>
      <c r="BJ1327" s="17" t="s">
        <v>85</v>
      </c>
      <c r="BK1327" s="164">
        <f t="shared" si="179"/>
        <v>0</v>
      </c>
      <c r="BL1327" s="17" t="s">
        <v>1981</v>
      </c>
      <c r="BM1327" s="162" t="s">
        <v>2371</v>
      </c>
    </row>
    <row r="1328" spans="2:65" s="1" customFormat="1" ht="16.5" customHeight="1">
      <c r="B1328" s="151"/>
      <c r="C1328" s="152" t="s">
        <v>2372</v>
      </c>
      <c r="D1328" s="152" t="s">
        <v>155</v>
      </c>
      <c r="E1328" s="153" t="s">
        <v>2373</v>
      </c>
      <c r="F1328" s="154" t="s">
        <v>2374</v>
      </c>
      <c r="G1328" s="155" t="s">
        <v>786</v>
      </c>
      <c r="H1328" s="156">
        <v>140</v>
      </c>
      <c r="I1328" s="157"/>
      <c r="J1328" s="156">
        <f t="shared" si="170"/>
        <v>0</v>
      </c>
      <c r="K1328" s="154" t="s">
        <v>1</v>
      </c>
      <c r="L1328" s="32"/>
      <c r="M1328" s="158" t="s">
        <v>1</v>
      </c>
      <c r="N1328" s="159" t="s">
        <v>42</v>
      </c>
      <c r="O1328" s="55"/>
      <c r="P1328" s="160">
        <f t="shared" si="171"/>
        <v>0</v>
      </c>
      <c r="Q1328" s="160">
        <v>0</v>
      </c>
      <c r="R1328" s="160">
        <f t="shared" si="172"/>
        <v>0</v>
      </c>
      <c r="S1328" s="160">
        <v>0</v>
      </c>
      <c r="T1328" s="161">
        <f t="shared" si="173"/>
        <v>0</v>
      </c>
      <c r="AR1328" s="162" t="s">
        <v>1981</v>
      </c>
      <c r="AT1328" s="162" t="s">
        <v>155</v>
      </c>
      <c r="AU1328" s="162" t="s">
        <v>85</v>
      </c>
      <c r="AY1328" s="17" t="s">
        <v>153</v>
      </c>
      <c r="BE1328" s="163">
        <f t="shared" si="174"/>
        <v>0</v>
      </c>
      <c r="BF1328" s="163">
        <f t="shared" si="175"/>
        <v>0</v>
      </c>
      <c r="BG1328" s="163">
        <f t="shared" si="176"/>
        <v>0</v>
      </c>
      <c r="BH1328" s="163">
        <f t="shared" si="177"/>
        <v>0</v>
      </c>
      <c r="BI1328" s="163">
        <f t="shared" si="178"/>
        <v>0</v>
      </c>
      <c r="BJ1328" s="17" t="s">
        <v>85</v>
      </c>
      <c r="BK1328" s="164">
        <f t="shared" si="179"/>
        <v>0</v>
      </c>
      <c r="BL1328" s="17" t="s">
        <v>1981</v>
      </c>
      <c r="BM1328" s="162" t="s">
        <v>2375</v>
      </c>
    </row>
    <row r="1329" spans="2:65" s="1" customFormat="1" ht="16.5" customHeight="1">
      <c r="B1329" s="151"/>
      <c r="C1329" s="181" t="s">
        <v>2376</v>
      </c>
      <c r="D1329" s="181" t="s">
        <v>203</v>
      </c>
      <c r="E1329" s="182" t="s">
        <v>2377</v>
      </c>
      <c r="F1329" s="183" t="s">
        <v>2378</v>
      </c>
      <c r="G1329" s="184" t="s">
        <v>2346</v>
      </c>
      <c r="H1329" s="185">
        <v>140</v>
      </c>
      <c r="I1329" s="186"/>
      <c r="J1329" s="185">
        <f t="shared" si="170"/>
        <v>0</v>
      </c>
      <c r="K1329" s="183" t="s">
        <v>1</v>
      </c>
      <c r="L1329" s="187"/>
      <c r="M1329" s="188" t="s">
        <v>1</v>
      </c>
      <c r="N1329" s="189" t="s">
        <v>42</v>
      </c>
      <c r="O1329" s="55"/>
      <c r="P1329" s="160">
        <f t="shared" si="171"/>
        <v>0</v>
      </c>
      <c r="Q1329" s="160">
        <v>0</v>
      </c>
      <c r="R1329" s="160">
        <f t="shared" si="172"/>
        <v>0</v>
      </c>
      <c r="S1329" s="160">
        <v>0</v>
      </c>
      <c r="T1329" s="161">
        <f t="shared" si="173"/>
        <v>0</v>
      </c>
      <c r="AR1329" s="162" t="s">
        <v>1981</v>
      </c>
      <c r="AT1329" s="162" t="s">
        <v>203</v>
      </c>
      <c r="AU1329" s="162" t="s">
        <v>85</v>
      </c>
      <c r="AY1329" s="17" t="s">
        <v>153</v>
      </c>
      <c r="BE1329" s="163">
        <f t="shared" si="174"/>
        <v>0</v>
      </c>
      <c r="BF1329" s="163">
        <f t="shared" si="175"/>
        <v>0</v>
      </c>
      <c r="BG1329" s="163">
        <f t="shared" si="176"/>
        <v>0</v>
      </c>
      <c r="BH1329" s="163">
        <f t="shared" si="177"/>
        <v>0</v>
      </c>
      <c r="BI1329" s="163">
        <f t="shared" si="178"/>
        <v>0</v>
      </c>
      <c r="BJ1329" s="17" t="s">
        <v>85</v>
      </c>
      <c r="BK1329" s="164">
        <f t="shared" si="179"/>
        <v>0</v>
      </c>
      <c r="BL1329" s="17" t="s">
        <v>1981</v>
      </c>
      <c r="BM1329" s="162" t="s">
        <v>2379</v>
      </c>
    </row>
    <row r="1330" spans="2:65" s="1" customFormat="1" ht="16.5" customHeight="1">
      <c r="B1330" s="151"/>
      <c r="C1330" s="152" t="s">
        <v>2380</v>
      </c>
      <c r="D1330" s="152" t="s">
        <v>155</v>
      </c>
      <c r="E1330" s="153" t="s">
        <v>2381</v>
      </c>
      <c r="F1330" s="154" t="s">
        <v>2382</v>
      </c>
      <c r="G1330" s="155" t="s">
        <v>251</v>
      </c>
      <c r="H1330" s="156">
        <v>200</v>
      </c>
      <c r="I1330" s="157"/>
      <c r="J1330" s="156">
        <f t="shared" si="170"/>
        <v>0</v>
      </c>
      <c r="K1330" s="154" t="s">
        <v>1</v>
      </c>
      <c r="L1330" s="32"/>
      <c r="M1330" s="158" t="s">
        <v>1</v>
      </c>
      <c r="N1330" s="159" t="s">
        <v>42</v>
      </c>
      <c r="O1330" s="55"/>
      <c r="P1330" s="160">
        <f t="shared" si="171"/>
        <v>0</v>
      </c>
      <c r="Q1330" s="160">
        <v>0</v>
      </c>
      <c r="R1330" s="160">
        <f t="shared" si="172"/>
        <v>0</v>
      </c>
      <c r="S1330" s="160">
        <v>0</v>
      </c>
      <c r="T1330" s="161">
        <f t="shared" si="173"/>
        <v>0</v>
      </c>
      <c r="AR1330" s="162" t="s">
        <v>1981</v>
      </c>
      <c r="AT1330" s="162" t="s">
        <v>155</v>
      </c>
      <c r="AU1330" s="162" t="s">
        <v>85</v>
      </c>
      <c r="AY1330" s="17" t="s">
        <v>153</v>
      </c>
      <c r="BE1330" s="163">
        <f t="shared" si="174"/>
        <v>0</v>
      </c>
      <c r="BF1330" s="163">
        <f t="shared" si="175"/>
        <v>0</v>
      </c>
      <c r="BG1330" s="163">
        <f t="shared" si="176"/>
        <v>0</v>
      </c>
      <c r="BH1330" s="163">
        <f t="shared" si="177"/>
        <v>0</v>
      </c>
      <c r="BI1330" s="163">
        <f t="shared" si="178"/>
        <v>0</v>
      </c>
      <c r="BJ1330" s="17" t="s">
        <v>85</v>
      </c>
      <c r="BK1330" s="164">
        <f t="shared" si="179"/>
        <v>0</v>
      </c>
      <c r="BL1330" s="17" t="s">
        <v>1981</v>
      </c>
      <c r="BM1330" s="162" t="s">
        <v>2383</v>
      </c>
    </row>
    <row r="1331" spans="2:65" s="1" customFormat="1" ht="16.5" customHeight="1">
      <c r="B1331" s="151"/>
      <c r="C1331" s="181" t="s">
        <v>2384</v>
      </c>
      <c r="D1331" s="181" t="s">
        <v>203</v>
      </c>
      <c r="E1331" s="182" t="s">
        <v>2385</v>
      </c>
      <c r="F1331" s="183" t="s">
        <v>2386</v>
      </c>
      <c r="G1331" s="184" t="s">
        <v>251</v>
      </c>
      <c r="H1331" s="185">
        <v>200</v>
      </c>
      <c r="I1331" s="186"/>
      <c r="J1331" s="185">
        <f t="shared" si="170"/>
        <v>0</v>
      </c>
      <c r="K1331" s="183" t="s">
        <v>1</v>
      </c>
      <c r="L1331" s="187"/>
      <c r="M1331" s="188" t="s">
        <v>1</v>
      </c>
      <c r="N1331" s="189" t="s">
        <v>42</v>
      </c>
      <c r="O1331" s="55"/>
      <c r="P1331" s="160">
        <f t="shared" si="171"/>
        <v>0</v>
      </c>
      <c r="Q1331" s="160">
        <v>1.0000000000000001E-5</v>
      </c>
      <c r="R1331" s="160">
        <f t="shared" si="172"/>
        <v>2E-3</v>
      </c>
      <c r="S1331" s="160">
        <v>0</v>
      </c>
      <c r="T1331" s="161">
        <f t="shared" si="173"/>
        <v>0</v>
      </c>
      <c r="AR1331" s="162" t="s">
        <v>1981</v>
      </c>
      <c r="AT1331" s="162" t="s">
        <v>203</v>
      </c>
      <c r="AU1331" s="162" t="s">
        <v>85</v>
      </c>
      <c r="AY1331" s="17" t="s">
        <v>153</v>
      </c>
      <c r="BE1331" s="163">
        <f t="shared" si="174"/>
        <v>0</v>
      </c>
      <c r="BF1331" s="163">
        <f t="shared" si="175"/>
        <v>0</v>
      </c>
      <c r="BG1331" s="163">
        <f t="shared" si="176"/>
        <v>0</v>
      </c>
      <c r="BH1331" s="163">
        <f t="shared" si="177"/>
        <v>0</v>
      </c>
      <c r="BI1331" s="163">
        <f t="shared" si="178"/>
        <v>0</v>
      </c>
      <c r="BJ1331" s="17" t="s">
        <v>85</v>
      </c>
      <c r="BK1331" s="164">
        <f t="shared" si="179"/>
        <v>0</v>
      </c>
      <c r="BL1331" s="17" t="s">
        <v>1981</v>
      </c>
      <c r="BM1331" s="162" t="s">
        <v>2387</v>
      </c>
    </row>
    <row r="1332" spans="2:65" s="1" customFormat="1" ht="16.5" customHeight="1">
      <c r="B1332" s="151"/>
      <c r="C1332" s="152" t="s">
        <v>2388</v>
      </c>
      <c r="D1332" s="152" t="s">
        <v>155</v>
      </c>
      <c r="E1332" s="153" t="s">
        <v>2389</v>
      </c>
      <c r="F1332" s="154" t="s">
        <v>2390</v>
      </c>
      <c r="G1332" s="155" t="s">
        <v>786</v>
      </c>
      <c r="H1332" s="156">
        <v>84</v>
      </c>
      <c r="I1332" s="157"/>
      <c r="J1332" s="156">
        <f t="shared" si="170"/>
        <v>0</v>
      </c>
      <c r="K1332" s="154" t="s">
        <v>1</v>
      </c>
      <c r="L1332" s="32"/>
      <c r="M1332" s="158" t="s">
        <v>1</v>
      </c>
      <c r="N1332" s="159" t="s">
        <v>42</v>
      </c>
      <c r="O1332" s="55"/>
      <c r="P1332" s="160">
        <f t="shared" si="171"/>
        <v>0</v>
      </c>
      <c r="Q1332" s="160">
        <v>0</v>
      </c>
      <c r="R1332" s="160">
        <f t="shared" si="172"/>
        <v>0</v>
      </c>
      <c r="S1332" s="160">
        <v>0</v>
      </c>
      <c r="T1332" s="161">
        <f t="shared" si="173"/>
        <v>0</v>
      </c>
      <c r="AR1332" s="162" t="s">
        <v>1981</v>
      </c>
      <c r="AT1332" s="162" t="s">
        <v>155</v>
      </c>
      <c r="AU1332" s="162" t="s">
        <v>85</v>
      </c>
      <c r="AY1332" s="17" t="s">
        <v>153</v>
      </c>
      <c r="BE1332" s="163">
        <f t="shared" si="174"/>
        <v>0</v>
      </c>
      <c r="BF1332" s="163">
        <f t="shared" si="175"/>
        <v>0</v>
      </c>
      <c r="BG1332" s="163">
        <f t="shared" si="176"/>
        <v>0</v>
      </c>
      <c r="BH1332" s="163">
        <f t="shared" si="177"/>
        <v>0</v>
      </c>
      <c r="BI1332" s="163">
        <f t="shared" si="178"/>
        <v>0</v>
      </c>
      <c r="BJ1332" s="17" t="s">
        <v>85</v>
      </c>
      <c r="BK1332" s="164">
        <f t="shared" si="179"/>
        <v>0</v>
      </c>
      <c r="BL1332" s="17" t="s">
        <v>1981</v>
      </c>
      <c r="BM1332" s="162" t="s">
        <v>2391</v>
      </c>
    </row>
    <row r="1333" spans="2:65" s="1" customFormat="1" ht="36" customHeight="1">
      <c r="B1333" s="151"/>
      <c r="C1333" s="181" t="s">
        <v>2392</v>
      </c>
      <c r="D1333" s="181" t="s">
        <v>203</v>
      </c>
      <c r="E1333" s="182" t="s">
        <v>2393</v>
      </c>
      <c r="F1333" s="183" t="s">
        <v>2394</v>
      </c>
      <c r="G1333" s="184" t="s">
        <v>2346</v>
      </c>
      <c r="H1333" s="185">
        <v>84</v>
      </c>
      <c r="I1333" s="186"/>
      <c r="J1333" s="185">
        <f t="shared" si="170"/>
        <v>0</v>
      </c>
      <c r="K1333" s="183" t="s">
        <v>1</v>
      </c>
      <c r="L1333" s="187"/>
      <c r="M1333" s="188" t="s">
        <v>1</v>
      </c>
      <c r="N1333" s="189" t="s">
        <v>42</v>
      </c>
      <c r="O1333" s="55"/>
      <c r="P1333" s="160">
        <f t="shared" si="171"/>
        <v>0</v>
      </c>
      <c r="Q1333" s="160">
        <v>0</v>
      </c>
      <c r="R1333" s="160">
        <f t="shared" si="172"/>
        <v>0</v>
      </c>
      <c r="S1333" s="160">
        <v>0</v>
      </c>
      <c r="T1333" s="161">
        <f t="shared" si="173"/>
        <v>0</v>
      </c>
      <c r="AR1333" s="162" t="s">
        <v>1981</v>
      </c>
      <c r="AT1333" s="162" t="s">
        <v>203</v>
      </c>
      <c r="AU1333" s="162" t="s">
        <v>85</v>
      </c>
      <c r="AY1333" s="17" t="s">
        <v>153</v>
      </c>
      <c r="BE1333" s="163">
        <f t="shared" si="174"/>
        <v>0</v>
      </c>
      <c r="BF1333" s="163">
        <f t="shared" si="175"/>
        <v>0</v>
      </c>
      <c r="BG1333" s="163">
        <f t="shared" si="176"/>
        <v>0</v>
      </c>
      <c r="BH1333" s="163">
        <f t="shared" si="177"/>
        <v>0</v>
      </c>
      <c r="BI1333" s="163">
        <f t="shared" si="178"/>
        <v>0</v>
      </c>
      <c r="BJ1333" s="17" t="s">
        <v>85</v>
      </c>
      <c r="BK1333" s="164">
        <f t="shared" si="179"/>
        <v>0</v>
      </c>
      <c r="BL1333" s="17" t="s">
        <v>1981</v>
      </c>
      <c r="BM1333" s="162" t="s">
        <v>2395</v>
      </c>
    </row>
    <row r="1334" spans="2:65" s="1" customFormat="1" ht="24" customHeight="1">
      <c r="B1334" s="151"/>
      <c r="C1334" s="152" t="s">
        <v>2396</v>
      </c>
      <c r="D1334" s="152" t="s">
        <v>155</v>
      </c>
      <c r="E1334" s="153" t="s">
        <v>2397</v>
      </c>
      <c r="F1334" s="154" t="s">
        <v>2398</v>
      </c>
      <c r="G1334" s="155" t="s">
        <v>786</v>
      </c>
      <c r="H1334" s="156">
        <v>98</v>
      </c>
      <c r="I1334" s="157"/>
      <c r="J1334" s="156">
        <f t="shared" si="170"/>
        <v>0</v>
      </c>
      <c r="K1334" s="154" t="s">
        <v>1</v>
      </c>
      <c r="L1334" s="32"/>
      <c r="M1334" s="158" t="s">
        <v>1</v>
      </c>
      <c r="N1334" s="159" t="s">
        <v>42</v>
      </c>
      <c r="O1334" s="55"/>
      <c r="P1334" s="160">
        <f t="shared" si="171"/>
        <v>0</v>
      </c>
      <c r="Q1334" s="160">
        <v>0</v>
      </c>
      <c r="R1334" s="160">
        <f t="shared" si="172"/>
        <v>0</v>
      </c>
      <c r="S1334" s="160">
        <v>0</v>
      </c>
      <c r="T1334" s="161">
        <f t="shared" si="173"/>
        <v>0</v>
      </c>
      <c r="AR1334" s="162" t="s">
        <v>1981</v>
      </c>
      <c r="AT1334" s="162" t="s">
        <v>155</v>
      </c>
      <c r="AU1334" s="162" t="s">
        <v>85</v>
      </c>
      <c r="AY1334" s="17" t="s">
        <v>153</v>
      </c>
      <c r="BE1334" s="163">
        <f t="shared" si="174"/>
        <v>0</v>
      </c>
      <c r="BF1334" s="163">
        <f t="shared" si="175"/>
        <v>0</v>
      </c>
      <c r="BG1334" s="163">
        <f t="shared" si="176"/>
        <v>0</v>
      </c>
      <c r="BH1334" s="163">
        <f t="shared" si="177"/>
        <v>0</v>
      </c>
      <c r="BI1334" s="163">
        <f t="shared" si="178"/>
        <v>0</v>
      </c>
      <c r="BJ1334" s="17" t="s">
        <v>85</v>
      </c>
      <c r="BK1334" s="164">
        <f t="shared" si="179"/>
        <v>0</v>
      </c>
      <c r="BL1334" s="17" t="s">
        <v>1981</v>
      </c>
      <c r="BM1334" s="162" t="s">
        <v>2399</v>
      </c>
    </row>
    <row r="1335" spans="2:65" s="1" customFormat="1" ht="24" customHeight="1">
      <c r="B1335" s="151"/>
      <c r="C1335" s="181" t="s">
        <v>2400</v>
      </c>
      <c r="D1335" s="181" t="s">
        <v>203</v>
      </c>
      <c r="E1335" s="182" t="s">
        <v>2401</v>
      </c>
      <c r="F1335" s="183" t="s">
        <v>2402</v>
      </c>
      <c r="G1335" s="184" t="s">
        <v>2346</v>
      </c>
      <c r="H1335" s="185">
        <v>42</v>
      </c>
      <c r="I1335" s="186"/>
      <c r="J1335" s="185">
        <f t="shared" si="170"/>
        <v>0</v>
      </c>
      <c r="K1335" s="183" t="s">
        <v>1</v>
      </c>
      <c r="L1335" s="187"/>
      <c r="M1335" s="188" t="s">
        <v>1</v>
      </c>
      <c r="N1335" s="189" t="s">
        <v>42</v>
      </c>
      <c r="O1335" s="55"/>
      <c r="P1335" s="160">
        <f t="shared" si="171"/>
        <v>0</v>
      </c>
      <c r="Q1335" s="160">
        <v>0</v>
      </c>
      <c r="R1335" s="160">
        <f t="shared" si="172"/>
        <v>0</v>
      </c>
      <c r="S1335" s="160">
        <v>0</v>
      </c>
      <c r="T1335" s="161">
        <f t="shared" si="173"/>
        <v>0</v>
      </c>
      <c r="AR1335" s="162" t="s">
        <v>1981</v>
      </c>
      <c r="AT1335" s="162" t="s">
        <v>203</v>
      </c>
      <c r="AU1335" s="162" t="s">
        <v>85</v>
      </c>
      <c r="AY1335" s="17" t="s">
        <v>153</v>
      </c>
      <c r="BE1335" s="163">
        <f t="shared" si="174"/>
        <v>0</v>
      </c>
      <c r="BF1335" s="163">
        <f t="shared" si="175"/>
        <v>0</v>
      </c>
      <c r="BG1335" s="163">
        <f t="shared" si="176"/>
        <v>0</v>
      </c>
      <c r="BH1335" s="163">
        <f t="shared" si="177"/>
        <v>0</v>
      </c>
      <c r="BI1335" s="163">
        <f t="shared" si="178"/>
        <v>0</v>
      </c>
      <c r="BJ1335" s="17" t="s">
        <v>85</v>
      </c>
      <c r="BK1335" s="164">
        <f t="shared" si="179"/>
        <v>0</v>
      </c>
      <c r="BL1335" s="17" t="s">
        <v>1981</v>
      </c>
      <c r="BM1335" s="162" t="s">
        <v>2403</v>
      </c>
    </row>
    <row r="1336" spans="2:65" s="1" customFormat="1" ht="24" customHeight="1">
      <c r="B1336" s="151"/>
      <c r="C1336" s="181" t="s">
        <v>2404</v>
      </c>
      <c r="D1336" s="181" t="s">
        <v>203</v>
      </c>
      <c r="E1336" s="182" t="s">
        <v>2405</v>
      </c>
      <c r="F1336" s="183" t="s">
        <v>2406</v>
      </c>
      <c r="G1336" s="184" t="s">
        <v>2346</v>
      </c>
      <c r="H1336" s="185">
        <v>56</v>
      </c>
      <c r="I1336" s="186"/>
      <c r="J1336" s="185">
        <f t="shared" si="170"/>
        <v>0</v>
      </c>
      <c r="K1336" s="183" t="s">
        <v>1</v>
      </c>
      <c r="L1336" s="187"/>
      <c r="M1336" s="188" t="s">
        <v>1</v>
      </c>
      <c r="N1336" s="189" t="s">
        <v>42</v>
      </c>
      <c r="O1336" s="55"/>
      <c r="P1336" s="160">
        <f t="shared" si="171"/>
        <v>0</v>
      </c>
      <c r="Q1336" s="160">
        <v>0</v>
      </c>
      <c r="R1336" s="160">
        <f t="shared" si="172"/>
        <v>0</v>
      </c>
      <c r="S1336" s="160">
        <v>0</v>
      </c>
      <c r="T1336" s="161">
        <f t="shared" si="173"/>
        <v>0</v>
      </c>
      <c r="AR1336" s="162" t="s">
        <v>1981</v>
      </c>
      <c r="AT1336" s="162" t="s">
        <v>203</v>
      </c>
      <c r="AU1336" s="162" t="s">
        <v>85</v>
      </c>
      <c r="AY1336" s="17" t="s">
        <v>153</v>
      </c>
      <c r="BE1336" s="163">
        <f t="shared" si="174"/>
        <v>0</v>
      </c>
      <c r="BF1336" s="163">
        <f t="shared" si="175"/>
        <v>0</v>
      </c>
      <c r="BG1336" s="163">
        <f t="shared" si="176"/>
        <v>0</v>
      </c>
      <c r="BH1336" s="163">
        <f t="shared" si="177"/>
        <v>0</v>
      </c>
      <c r="BI1336" s="163">
        <f t="shared" si="178"/>
        <v>0</v>
      </c>
      <c r="BJ1336" s="17" t="s">
        <v>85</v>
      </c>
      <c r="BK1336" s="164">
        <f t="shared" si="179"/>
        <v>0</v>
      </c>
      <c r="BL1336" s="17" t="s">
        <v>1981</v>
      </c>
      <c r="BM1336" s="162" t="s">
        <v>2407</v>
      </c>
    </row>
    <row r="1337" spans="2:65" s="1" customFormat="1" ht="24" customHeight="1">
      <c r="B1337" s="151"/>
      <c r="C1337" s="152" t="s">
        <v>2408</v>
      </c>
      <c r="D1337" s="152" t="s">
        <v>155</v>
      </c>
      <c r="E1337" s="153" t="s">
        <v>2409</v>
      </c>
      <c r="F1337" s="154" t="s">
        <v>2410</v>
      </c>
      <c r="G1337" s="155" t="s">
        <v>786</v>
      </c>
      <c r="H1337" s="156">
        <v>30</v>
      </c>
      <c r="I1337" s="157"/>
      <c r="J1337" s="156">
        <f t="shared" si="170"/>
        <v>0</v>
      </c>
      <c r="K1337" s="154" t="s">
        <v>1</v>
      </c>
      <c r="L1337" s="32"/>
      <c r="M1337" s="158" t="s">
        <v>1</v>
      </c>
      <c r="N1337" s="159" t="s">
        <v>42</v>
      </c>
      <c r="O1337" s="55"/>
      <c r="P1337" s="160">
        <f t="shared" si="171"/>
        <v>0</v>
      </c>
      <c r="Q1337" s="160">
        <v>0</v>
      </c>
      <c r="R1337" s="160">
        <f t="shared" si="172"/>
        <v>0</v>
      </c>
      <c r="S1337" s="160">
        <v>0</v>
      </c>
      <c r="T1337" s="161">
        <f t="shared" si="173"/>
        <v>0</v>
      </c>
      <c r="AR1337" s="162" t="s">
        <v>1981</v>
      </c>
      <c r="AT1337" s="162" t="s">
        <v>155</v>
      </c>
      <c r="AU1337" s="162" t="s">
        <v>85</v>
      </c>
      <c r="AY1337" s="17" t="s">
        <v>153</v>
      </c>
      <c r="BE1337" s="163">
        <f t="shared" si="174"/>
        <v>0</v>
      </c>
      <c r="BF1337" s="163">
        <f t="shared" si="175"/>
        <v>0</v>
      </c>
      <c r="BG1337" s="163">
        <f t="shared" si="176"/>
        <v>0</v>
      </c>
      <c r="BH1337" s="163">
        <f t="shared" si="177"/>
        <v>0</v>
      </c>
      <c r="BI1337" s="163">
        <f t="shared" si="178"/>
        <v>0</v>
      </c>
      <c r="BJ1337" s="17" t="s">
        <v>85</v>
      </c>
      <c r="BK1337" s="164">
        <f t="shared" si="179"/>
        <v>0</v>
      </c>
      <c r="BL1337" s="17" t="s">
        <v>1981</v>
      </c>
      <c r="BM1337" s="162" t="s">
        <v>2411</v>
      </c>
    </row>
    <row r="1338" spans="2:65" s="1" customFormat="1" ht="24" customHeight="1">
      <c r="B1338" s="151"/>
      <c r="C1338" s="181" t="s">
        <v>2412</v>
      </c>
      <c r="D1338" s="181" t="s">
        <v>203</v>
      </c>
      <c r="E1338" s="182" t="s">
        <v>2413</v>
      </c>
      <c r="F1338" s="183" t="s">
        <v>2414</v>
      </c>
      <c r="G1338" s="184" t="s">
        <v>2346</v>
      </c>
      <c r="H1338" s="185">
        <v>12</v>
      </c>
      <c r="I1338" s="186"/>
      <c r="J1338" s="185">
        <f t="shared" si="170"/>
        <v>0</v>
      </c>
      <c r="K1338" s="183" t="s">
        <v>1</v>
      </c>
      <c r="L1338" s="187"/>
      <c r="M1338" s="188" t="s">
        <v>1</v>
      </c>
      <c r="N1338" s="189" t="s">
        <v>42</v>
      </c>
      <c r="O1338" s="55"/>
      <c r="P1338" s="160">
        <f t="shared" si="171"/>
        <v>0</v>
      </c>
      <c r="Q1338" s="160">
        <v>0</v>
      </c>
      <c r="R1338" s="160">
        <f t="shared" si="172"/>
        <v>0</v>
      </c>
      <c r="S1338" s="160">
        <v>0</v>
      </c>
      <c r="T1338" s="161">
        <f t="shared" si="173"/>
        <v>0</v>
      </c>
      <c r="AR1338" s="162" t="s">
        <v>1981</v>
      </c>
      <c r="AT1338" s="162" t="s">
        <v>203</v>
      </c>
      <c r="AU1338" s="162" t="s">
        <v>85</v>
      </c>
      <c r="AY1338" s="17" t="s">
        <v>153</v>
      </c>
      <c r="BE1338" s="163">
        <f t="shared" si="174"/>
        <v>0</v>
      </c>
      <c r="BF1338" s="163">
        <f t="shared" si="175"/>
        <v>0</v>
      </c>
      <c r="BG1338" s="163">
        <f t="shared" si="176"/>
        <v>0</v>
      </c>
      <c r="BH1338" s="163">
        <f t="shared" si="177"/>
        <v>0</v>
      </c>
      <c r="BI1338" s="163">
        <f t="shared" si="178"/>
        <v>0</v>
      </c>
      <c r="BJ1338" s="17" t="s">
        <v>85</v>
      </c>
      <c r="BK1338" s="164">
        <f t="shared" si="179"/>
        <v>0</v>
      </c>
      <c r="BL1338" s="17" t="s">
        <v>1981</v>
      </c>
      <c r="BM1338" s="162" t="s">
        <v>2415</v>
      </c>
    </row>
    <row r="1339" spans="2:65" s="1" customFormat="1" ht="24" customHeight="1">
      <c r="B1339" s="151"/>
      <c r="C1339" s="181" t="s">
        <v>2416</v>
      </c>
      <c r="D1339" s="181" t="s">
        <v>203</v>
      </c>
      <c r="E1339" s="182" t="s">
        <v>2417</v>
      </c>
      <c r="F1339" s="183" t="s">
        <v>2418</v>
      </c>
      <c r="G1339" s="184" t="s">
        <v>2346</v>
      </c>
      <c r="H1339" s="185">
        <v>18</v>
      </c>
      <c r="I1339" s="186"/>
      <c r="J1339" s="185">
        <f t="shared" si="170"/>
        <v>0</v>
      </c>
      <c r="K1339" s="183" t="s">
        <v>1</v>
      </c>
      <c r="L1339" s="187"/>
      <c r="M1339" s="188" t="s">
        <v>1</v>
      </c>
      <c r="N1339" s="189" t="s">
        <v>42</v>
      </c>
      <c r="O1339" s="55"/>
      <c r="P1339" s="160">
        <f t="shared" si="171"/>
        <v>0</v>
      </c>
      <c r="Q1339" s="160">
        <v>0</v>
      </c>
      <c r="R1339" s="160">
        <f t="shared" si="172"/>
        <v>0</v>
      </c>
      <c r="S1339" s="160">
        <v>0</v>
      </c>
      <c r="T1339" s="161">
        <f t="shared" si="173"/>
        <v>0</v>
      </c>
      <c r="AR1339" s="162" t="s">
        <v>1981</v>
      </c>
      <c r="AT1339" s="162" t="s">
        <v>203</v>
      </c>
      <c r="AU1339" s="162" t="s">
        <v>85</v>
      </c>
      <c r="AY1339" s="17" t="s">
        <v>153</v>
      </c>
      <c r="BE1339" s="163">
        <f t="shared" si="174"/>
        <v>0</v>
      </c>
      <c r="BF1339" s="163">
        <f t="shared" si="175"/>
        <v>0</v>
      </c>
      <c r="BG1339" s="163">
        <f t="shared" si="176"/>
        <v>0</v>
      </c>
      <c r="BH1339" s="163">
        <f t="shared" si="177"/>
        <v>0</v>
      </c>
      <c r="BI1339" s="163">
        <f t="shared" si="178"/>
        <v>0</v>
      </c>
      <c r="BJ1339" s="17" t="s">
        <v>85</v>
      </c>
      <c r="BK1339" s="164">
        <f t="shared" si="179"/>
        <v>0</v>
      </c>
      <c r="BL1339" s="17" t="s">
        <v>1981</v>
      </c>
      <c r="BM1339" s="162" t="s">
        <v>2419</v>
      </c>
    </row>
    <row r="1340" spans="2:65" s="1" customFormat="1" ht="24" customHeight="1">
      <c r="B1340" s="151"/>
      <c r="C1340" s="152" t="s">
        <v>2420</v>
      </c>
      <c r="D1340" s="152" t="s">
        <v>155</v>
      </c>
      <c r="E1340" s="153" t="s">
        <v>2421</v>
      </c>
      <c r="F1340" s="154" t="s">
        <v>2422</v>
      </c>
      <c r="G1340" s="155" t="s">
        <v>786</v>
      </c>
      <c r="H1340" s="156">
        <v>24</v>
      </c>
      <c r="I1340" s="157"/>
      <c r="J1340" s="156">
        <f t="shared" si="170"/>
        <v>0</v>
      </c>
      <c r="K1340" s="154" t="s">
        <v>1</v>
      </c>
      <c r="L1340" s="32"/>
      <c r="M1340" s="158" t="s">
        <v>1</v>
      </c>
      <c r="N1340" s="159" t="s">
        <v>42</v>
      </c>
      <c r="O1340" s="55"/>
      <c r="P1340" s="160">
        <f t="shared" si="171"/>
        <v>0</v>
      </c>
      <c r="Q1340" s="160">
        <v>0</v>
      </c>
      <c r="R1340" s="160">
        <f t="shared" si="172"/>
        <v>0</v>
      </c>
      <c r="S1340" s="160">
        <v>0</v>
      </c>
      <c r="T1340" s="161">
        <f t="shared" si="173"/>
        <v>0</v>
      </c>
      <c r="AR1340" s="162" t="s">
        <v>1981</v>
      </c>
      <c r="AT1340" s="162" t="s">
        <v>155</v>
      </c>
      <c r="AU1340" s="162" t="s">
        <v>85</v>
      </c>
      <c r="AY1340" s="17" t="s">
        <v>153</v>
      </c>
      <c r="BE1340" s="163">
        <f t="shared" si="174"/>
        <v>0</v>
      </c>
      <c r="BF1340" s="163">
        <f t="shared" si="175"/>
        <v>0</v>
      </c>
      <c r="BG1340" s="163">
        <f t="shared" si="176"/>
        <v>0</v>
      </c>
      <c r="BH1340" s="163">
        <f t="shared" si="177"/>
        <v>0</v>
      </c>
      <c r="BI1340" s="163">
        <f t="shared" si="178"/>
        <v>0</v>
      </c>
      <c r="BJ1340" s="17" t="s">
        <v>85</v>
      </c>
      <c r="BK1340" s="164">
        <f t="shared" si="179"/>
        <v>0</v>
      </c>
      <c r="BL1340" s="17" t="s">
        <v>1981</v>
      </c>
      <c r="BM1340" s="162" t="s">
        <v>2423</v>
      </c>
    </row>
    <row r="1341" spans="2:65" s="1" customFormat="1" ht="24" customHeight="1">
      <c r="B1341" s="151"/>
      <c r="C1341" s="181" t="s">
        <v>2424</v>
      </c>
      <c r="D1341" s="181" t="s">
        <v>203</v>
      </c>
      <c r="E1341" s="182" t="s">
        <v>2425</v>
      </c>
      <c r="F1341" s="183" t="s">
        <v>2426</v>
      </c>
      <c r="G1341" s="184" t="s">
        <v>2346</v>
      </c>
      <c r="H1341" s="185">
        <v>24</v>
      </c>
      <c r="I1341" s="186"/>
      <c r="J1341" s="185">
        <f t="shared" si="170"/>
        <v>0</v>
      </c>
      <c r="K1341" s="183" t="s">
        <v>1</v>
      </c>
      <c r="L1341" s="187"/>
      <c r="M1341" s="188" t="s">
        <v>1</v>
      </c>
      <c r="N1341" s="189" t="s">
        <v>42</v>
      </c>
      <c r="O1341" s="55"/>
      <c r="P1341" s="160">
        <f t="shared" si="171"/>
        <v>0</v>
      </c>
      <c r="Q1341" s="160">
        <v>0</v>
      </c>
      <c r="R1341" s="160">
        <f t="shared" si="172"/>
        <v>0</v>
      </c>
      <c r="S1341" s="160">
        <v>0</v>
      </c>
      <c r="T1341" s="161">
        <f t="shared" si="173"/>
        <v>0</v>
      </c>
      <c r="AR1341" s="162" t="s">
        <v>1981</v>
      </c>
      <c r="AT1341" s="162" t="s">
        <v>203</v>
      </c>
      <c r="AU1341" s="162" t="s">
        <v>85</v>
      </c>
      <c r="AY1341" s="17" t="s">
        <v>153</v>
      </c>
      <c r="BE1341" s="163">
        <f t="shared" si="174"/>
        <v>0</v>
      </c>
      <c r="BF1341" s="163">
        <f t="shared" si="175"/>
        <v>0</v>
      </c>
      <c r="BG1341" s="163">
        <f t="shared" si="176"/>
        <v>0</v>
      </c>
      <c r="BH1341" s="163">
        <f t="shared" si="177"/>
        <v>0</v>
      </c>
      <c r="BI1341" s="163">
        <f t="shared" si="178"/>
        <v>0</v>
      </c>
      <c r="BJ1341" s="17" t="s">
        <v>85</v>
      </c>
      <c r="BK1341" s="164">
        <f t="shared" si="179"/>
        <v>0</v>
      </c>
      <c r="BL1341" s="17" t="s">
        <v>1981</v>
      </c>
      <c r="BM1341" s="162" t="s">
        <v>2427</v>
      </c>
    </row>
    <row r="1342" spans="2:65" s="1" customFormat="1" ht="24" customHeight="1">
      <c r="B1342" s="151"/>
      <c r="C1342" s="152" t="s">
        <v>2428</v>
      </c>
      <c r="D1342" s="152" t="s">
        <v>155</v>
      </c>
      <c r="E1342" s="153" t="s">
        <v>2429</v>
      </c>
      <c r="F1342" s="154" t="s">
        <v>2430</v>
      </c>
      <c r="G1342" s="155" t="s">
        <v>786</v>
      </c>
      <c r="H1342" s="156">
        <v>200</v>
      </c>
      <c r="I1342" s="157"/>
      <c r="J1342" s="156">
        <f t="shared" si="170"/>
        <v>0</v>
      </c>
      <c r="K1342" s="154" t="s">
        <v>1</v>
      </c>
      <c r="L1342" s="32"/>
      <c r="M1342" s="158" t="s">
        <v>1</v>
      </c>
      <c r="N1342" s="159" t="s">
        <v>42</v>
      </c>
      <c r="O1342" s="55"/>
      <c r="P1342" s="160">
        <f t="shared" si="171"/>
        <v>0</v>
      </c>
      <c r="Q1342" s="160">
        <v>0</v>
      </c>
      <c r="R1342" s="160">
        <f t="shared" si="172"/>
        <v>0</v>
      </c>
      <c r="S1342" s="160">
        <v>0</v>
      </c>
      <c r="T1342" s="161">
        <f t="shared" si="173"/>
        <v>0</v>
      </c>
      <c r="AR1342" s="162" t="s">
        <v>1981</v>
      </c>
      <c r="AT1342" s="162" t="s">
        <v>155</v>
      </c>
      <c r="AU1342" s="162" t="s">
        <v>85</v>
      </c>
      <c r="AY1342" s="17" t="s">
        <v>153</v>
      </c>
      <c r="BE1342" s="163">
        <f t="shared" si="174"/>
        <v>0</v>
      </c>
      <c r="BF1342" s="163">
        <f t="shared" si="175"/>
        <v>0</v>
      </c>
      <c r="BG1342" s="163">
        <f t="shared" si="176"/>
        <v>0</v>
      </c>
      <c r="BH1342" s="163">
        <f t="shared" si="177"/>
        <v>0</v>
      </c>
      <c r="BI1342" s="163">
        <f t="shared" si="178"/>
        <v>0</v>
      </c>
      <c r="BJ1342" s="17" t="s">
        <v>85</v>
      </c>
      <c r="BK1342" s="164">
        <f t="shared" si="179"/>
        <v>0</v>
      </c>
      <c r="BL1342" s="17" t="s">
        <v>1981</v>
      </c>
      <c r="BM1342" s="162" t="s">
        <v>2431</v>
      </c>
    </row>
    <row r="1343" spans="2:65" s="1" customFormat="1" ht="16.5" customHeight="1">
      <c r="B1343" s="151"/>
      <c r="C1343" s="181" t="s">
        <v>2432</v>
      </c>
      <c r="D1343" s="181" t="s">
        <v>203</v>
      </c>
      <c r="E1343" s="182" t="s">
        <v>2433</v>
      </c>
      <c r="F1343" s="183" t="s">
        <v>2434</v>
      </c>
      <c r="G1343" s="184" t="s">
        <v>786</v>
      </c>
      <c r="H1343" s="185">
        <v>200</v>
      </c>
      <c r="I1343" s="186"/>
      <c r="J1343" s="185">
        <f t="shared" si="170"/>
        <v>0</v>
      </c>
      <c r="K1343" s="183" t="s">
        <v>1</v>
      </c>
      <c r="L1343" s="187"/>
      <c r="M1343" s="188" t="s">
        <v>1</v>
      </c>
      <c r="N1343" s="189" t="s">
        <v>42</v>
      </c>
      <c r="O1343" s="55"/>
      <c r="P1343" s="160">
        <f t="shared" si="171"/>
        <v>0</v>
      </c>
      <c r="Q1343" s="160">
        <v>0</v>
      </c>
      <c r="R1343" s="160">
        <f t="shared" si="172"/>
        <v>0</v>
      </c>
      <c r="S1343" s="160">
        <v>0</v>
      </c>
      <c r="T1343" s="161">
        <f t="shared" si="173"/>
        <v>0</v>
      </c>
      <c r="AR1343" s="162" t="s">
        <v>1981</v>
      </c>
      <c r="AT1343" s="162" t="s">
        <v>203</v>
      </c>
      <c r="AU1343" s="162" t="s">
        <v>85</v>
      </c>
      <c r="AY1343" s="17" t="s">
        <v>153</v>
      </c>
      <c r="BE1343" s="163">
        <f t="shared" si="174"/>
        <v>0</v>
      </c>
      <c r="BF1343" s="163">
        <f t="shared" si="175"/>
        <v>0</v>
      </c>
      <c r="BG1343" s="163">
        <f t="shared" si="176"/>
        <v>0</v>
      </c>
      <c r="BH1343" s="163">
        <f t="shared" si="177"/>
        <v>0</v>
      </c>
      <c r="BI1343" s="163">
        <f t="shared" si="178"/>
        <v>0</v>
      </c>
      <c r="BJ1343" s="17" t="s">
        <v>85</v>
      </c>
      <c r="BK1343" s="164">
        <f t="shared" si="179"/>
        <v>0</v>
      </c>
      <c r="BL1343" s="17" t="s">
        <v>1981</v>
      </c>
      <c r="BM1343" s="162" t="s">
        <v>2435</v>
      </c>
    </row>
    <row r="1344" spans="2:65" s="1" customFormat="1" ht="24" customHeight="1">
      <c r="B1344" s="151"/>
      <c r="C1344" s="152" t="s">
        <v>2436</v>
      </c>
      <c r="D1344" s="152" t="s">
        <v>155</v>
      </c>
      <c r="E1344" s="153" t="s">
        <v>2437</v>
      </c>
      <c r="F1344" s="154" t="s">
        <v>2438</v>
      </c>
      <c r="G1344" s="155" t="s">
        <v>251</v>
      </c>
      <c r="H1344" s="156">
        <v>1</v>
      </c>
      <c r="I1344" s="157"/>
      <c r="J1344" s="156">
        <f t="shared" si="170"/>
        <v>0</v>
      </c>
      <c r="K1344" s="154" t="s">
        <v>1</v>
      </c>
      <c r="L1344" s="32"/>
      <c r="M1344" s="158" t="s">
        <v>1</v>
      </c>
      <c r="N1344" s="159" t="s">
        <v>42</v>
      </c>
      <c r="O1344" s="55"/>
      <c r="P1344" s="160">
        <f t="shared" si="171"/>
        <v>0</v>
      </c>
      <c r="Q1344" s="160">
        <v>0</v>
      </c>
      <c r="R1344" s="160">
        <f t="shared" si="172"/>
        <v>0</v>
      </c>
      <c r="S1344" s="160">
        <v>0</v>
      </c>
      <c r="T1344" s="161">
        <f t="shared" si="173"/>
        <v>0</v>
      </c>
      <c r="AR1344" s="162" t="s">
        <v>1981</v>
      </c>
      <c r="AT1344" s="162" t="s">
        <v>155</v>
      </c>
      <c r="AU1344" s="162" t="s">
        <v>85</v>
      </c>
      <c r="AY1344" s="17" t="s">
        <v>153</v>
      </c>
      <c r="BE1344" s="163">
        <f t="shared" si="174"/>
        <v>0</v>
      </c>
      <c r="BF1344" s="163">
        <f t="shared" si="175"/>
        <v>0</v>
      </c>
      <c r="BG1344" s="163">
        <f t="shared" si="176"/>
        <v>0</v>
      </c>
      <c r="BH1344" s="163">
        <f t="shared" si="177"/>
        <v>0</v>
      </c>
      <c r="BI1344" s="163">
        <f t="shared" si="178"/>
        <v>0</v>
      </c>
      <c r="BJ1344" s="17" t="s">
        <v>85</v>
      </c>
      <c r="BK1344" s="164">
        <f t="shared" si="179"/>
        <v>0</v>
      </c>
      <c r="BL1344" s="17" t="s">
        <v>1981</v>
      </c>
      <c r="BM1344" s="162" t="s">
        <v>2439</v>
      </c>
    </row>
    <row r="1345" spans="2:65" s="1" customFormat="1" ht="24" customHeight="1">
      <c r="B1345" s="151"/>
      <c r="C1345" s="181" t="s">
        <v>2440</v>
      </c>
      <c r="D1345" s="181" t="s">
        <v>203</v>
      </c>
      <c r="E1345" s="182" t="s">
        <v>2441</v>
      </c>
      <c r="F1345" s="183" t="s">
        <v>2442</v>
      </c>
      <c r="G1345" s="184" t="s">
        <v>251</v>
      </c>
      <c r="H1345" s="185">
        <v>1</v>
      </c>
      <c r="I1345" s="186"/>
      <c r="J1345" s="185">
        <f t="shared" si="170"/>
        <v>0</v>
      </c>
      <c r="K1345" s="183" t="s">
        <v>1</v>
      </c>
      <c r="L1345" s="187"/>
      <c r="M1345" s="188" t="s">
        <v>1</v>
      </c>
      <c r="N1345" s="189" t="s">
        <v>42</v>
      </c>
      <c r="O1345" s="55"/>
      <c r="P1345" s="160">
        <f t="shared" si="171"/>
        <v>0</v>
      </c>
      <c r="Q1345" s="160">
        <v>1E-4</v>
      </c>
      <c r="R1345" s="160">
        <f t="shared" si="172"/>
        <v>1E-4</v>
      </c>
      <c r="S1345" s="160">
        <v>0</v>
      </c>
      <c r="T1345" s="161">
        <f t="shared" si="173"/>
        <v>0</v>
      </c>
      <c r="AR1345" s="162" t="s">
        <v>1981</v>
      </c>
      <c r="AT1345" s="162" t="s">
        <v>203</v>
      </c>
      <c r="AU1345" s="162" t="s">
        <v>85</v>
      </c>
      <c r="AY1345" s="17" t="s">
        <v>153</v>
      </c>
      <c r="BE1345" s="163">
        <f t="shared" si="174"/>
        <v>0</v>
      </c>
      <c r="BF1345" s="163">
        <f t="shared" si="175"/>
        <v>0</v>
      </c>
      <c r="BG1345" s="163">
        <f t="shared" si="176"/>
        <v>0</v>
      </c>
      <c r="BH1345" s="163">
        <f t="shared" si="177"/>
        <v>0</v>
      </c>
      <c r="BI1345" s="163">
        <f t="shared" si="178"/>
        <v>0</v>
      </c>
      <c r="BJ1345" s="17" t="s">
        <v>85</v>
      </c>
      <c r="BK1345" s="164">
        <f t="shared" si="179"/>
        <v>0</v>
      </c>
      <c r="BL1345" s="17" t="s">
        <v>1981</v>
      </c>
      <c r="BM1345" s="162" t="s">
        <v>2443</v>
      </c>
    </row>
    <row r="1346" spans="2:65" s="1" customFormat="1" ht="16.5" customHeight="1">
      <c r="B1346" s="151"/>
      <c r="C1346" s="152" t="s">
        <v>2444</v>
      </c>
      <c r="D1346" s="152" t="s">
        <v>155</v>
      </c>
      <c r="E1346" s="153" t="s">
        <v>2445</v>
      </c>
      <c r="F1346" s="154" t="s">
        <v>2446</v>
      </c>
      <c r="G1346" s="155" t="s">
        <v>251</v>
      </c>
      <c r="H1346" s="156">
        <v>1</v>
      </c>
      <c r="I1346" s="157"/>
      <c r="J1346" s="156">
        <f t="shared" si="170"/>
        <v>0</v>
      </c>
      <c r="K1346" s="154" t="s">
        <v>1</v>
      </c>
      <c r="L1346" s="32"/>
      <c r="M1346" s="158" t="s">
        <v>1</v>
      </c>
      <c r="N1346" s="159" t="s">
        <v>42</v>
      </c>
      <c r="O1346" s="55"/>
      <c r="P1346" s="160">
        <f t="shared" si="171"/>
        <v>0</v>
      </c>
      <c r="Q1346" s="160">
        <v>0</v>
      </c>
      <c r="R1346" s="160">
        <f t="shared" si="172"/>
        <v>0</v>
      </c>
      <c r="S1346" s="160">
        <v>0</v>
      </c>
      <c r="T1346" s="161">
        <f t="shared" si="173"/>
        <v>0</v>
      </c>
      <c r="AR1346" s="162" t="s">
        <v>1981</v>
      </c>
      <c r="AT1346" s="162" t="s">
        <v>155</v>
      </c>
      <c r="AU1346" s="162" t="s">
        <v>85</v>
      </c>
      <c r="AY1346" s="17" t="s">
        <v>153</v>
      </c>
      <c r="BE1346" s="163">
        <f t="shared" si="174"/>
        <v>0</v>
      </c>
      <c r="BF1346" s="163">
        <f t="shared" si="175"/>
        <v>0</v>
      </c>
      <c r="BG1346" s="163">
        <f t="shared" si="176"/>
        <v>0</v>
      </c>
      <c r="BH1346" s="163">
        <f t="shared" si="177"/>
        <v>0</v>
      </c>
      <c r="BI1346" s="163">
        <f t="shared" si="178"/>
        <v>0</v>
      </c>
      <c r="BJ1346" s="17" t="s">
        <v>85</v>
      </c>
      <c r="BK1346" s="164">
        <f t="shared" si="179"/>
        <v>0</v>
      </c>
      <c r="BL1346" s="17" t="s">
        <v>1981</v>
      </c>
      <c r="BM1346" s="162" t="s">
        <v>2447</v>
      </c>
    </row>
    <row r="1347" spans="2:65" s="1" customFormat="1" ht="16.5" customHeight="1">
      <c r="B1347" s="151"/>
      <c r="C1347" s="181" t="s">
        <v>2448</v>
      </c>
      <c r="D1347" s="181" t="s">
        <v>203</v>
      </c>
      <c r="E1347" s="182" t="s">
        <v>2449</v>
      </c>
      <c r="F1347" s="183" t="s">
        <v>2450</v>
      </c>
      <c r="G1347" s="184" t="s">
        <v>2451</v>
      </c>
      <c r="H1347" s="185">
        <v>1</v>
      </c>
      <c r="I1347" s="186"/>
      <c r="J1347" s="185">
        <f t="shared" si="170"/>
        <v>0</v>
      </c>
      <c r="K1347" s="183" t="s">
        <v>1</v>
      </c>
      <c r="L1347" s="187"/>
      <c r="M1347" s="188" t="s">
        <v>1</v>
      </c>
      <c r="N1347" s="189" t="s">
        <v>42</v>
      </c>
      <c r="O1347" s="55"/>
      <c r="P1347" s="160">
        <f t="shared" si="171"/>
        <v>0</v>
      </c>
      <c r="Q1347" s="160">
        <v>0</v>
      </c>
      <c r="R1347" s="160">
        <f t="shared" si="172"/>
        <v>0</v>
      </c>
      <c r="S1347" s="160">
        <v>0</v>
      </c>
      <c r="T1347" s="161">
        <f t="shared" si="173"/>
        <v>0</v>
      </c>
      <c r="AR1347" s="162" t="s">
        <v>1981</v>
      </c>
      <c r="AT1347" s="162" t="s">
        <v>203</v>
      </c>
      <c r="AU1347" s="162" t="s">
        <v>85</v>
      </c>
      <c r="AY1347" s="17" t="s">
        <v>153</v>
      </c>
      <c r="BE1347" s="163">
        <f t="shared" si="174"/>
        <v>0</v>
      </c>
      <c r="BF1347" s="163">
        <f t="shared" si="175"/>
        <v>0</v>
      </c>
      <c r="BG1347" s="163">
        <f t="shared" si="176"/>
        <v>0</v>
      </c>
      <c r="BH1347" s="163">
        <f t="shared" si="177"/>
        <v>0</v>
      </c>
      <c r="BI1347" s="163">
        <f t="shared" si="178"/>
        <v>0</v>
      </c>
      <c r="BJ1347" s="17" t="s">
        <v>85</v>
      </c>
      <c r="BK1347" s="164">
        <f t="shared" si="179"/>
        <v>0</v>
      </c>
      <c r="BL1347" s="17" t="s">
        <v>1981</v>
      </c>
      <c r="BM1347" s="162" t="s">
        <v>2452</v>
      </c>
    </row>
    <row r="1348" spans="2:65" s="1" customFormat="1" ht="16.5" customHeight="1">
      <c r="B1348" s="151"/>
      <c r="C1348" s="152" t="s">
        <v>2453</v>
      </c>
      <c r="D1348" s="152" t="s">
        <v>155</v>
      </c>
      <c r="E1348" s="153" t="s">
        <v>2454</v>
      </c>
      <c r="F1348" s="154" t="s">
        <v>2455</v>
      </c>
      <c r="G1348" s="155" t="s">
        <v>251</v>
      </c>
      <c r="H1348" s="156">
        <v>1</v>
      </c>
      <c r="I1348" s="157"/>
      <c r="J1348" s="156">
        <f t="shared" si="170"/>
        <v>0</v>
      </c>
      <c r="K1348" s="154" t="s">
        <v>1</v>
      </c>
      <c r="L1348" s="32"/>
      <c r="M1348" s="158" t="s">
        <v>1</v>
      </c>
      <c r="N1348" s="159" t="s">
        <v>42</v>
      </c>
      <c r="O1348" s="55"/>
      <c r="P1348" s="160">
        <f t="shared" si="171"/>
        <v>0</v>
      </c>
      <c r="Q1348" s="160">
        <v>0</v>
      </c>
      <c r="R1348" s="160">
        <f t="shared" si="172"/>
        <v>0</v>
      </c>
      <c r="S1348" s="160">
        <v>0</v>
      </c>
      <c r="T1348" s="161">
        <f t="shared" si="173"/>
        <v>0</v>
      </c>
      <c r="AR1348" s="162" t="s">
        <v>1981</v>
      </c>
      <c r="AT1348" s="162" t="s">
        <v>155</v>
      </c>
      <c r="AU1348" s="162" t="s">
        <v>85</v>
      </c>
      <c r="AY1348" s="17" t="s">
        <v>153</v>
      </c>
      <c r="BE1348" s="163">
        <f t="shared" si="174"/>
        <v>0</v>
      </c>
      <c r="BF1348" s="163">
        <f t="shared" si="175"/>
        <v>0</v>
      </c>
      <c r="BG1348" s="163">
        <f t="shared" si="176"/>
        <v>0</v>
      </c>
      <c r="BH1348" s="163">
        <f t="shared" si="177"/>
        <v>0</v>
      </c>
      <c r="BI1348" s="163">
        <f t="shared" si="178"/>
        <v>0</v>
      </c>
      <c r="BJ1348" s="17" t="s">
        <v>85</v>
      </c>
      <c r="BK1348" s="164">
        <f t="shared" si="179"/>
        <v>0</v>
      </c>
      <c r="BL1348" s="17" t="s">
        <v>1981</v>
      </c>
      <c r="BM1348" s="162" t="s">
        <v>2456</v>
      </c>
    </row>
    <row r="1349" spans="2:65" s="1" customFormat="1" ht="24" customHeight="1">
      <c r="B1349" s="151"/>
      <c r="C1349" s="181" t="s">
        <v>2457</v>
      </c>
      <c r="D1349" s="181" t="s">
        <v>203</v>
      </c>
      <c r="E1349" s="182" t="s">
        <v>2458</v>
      </c>
      <c r="F1349" s="183" t="s">
        <v>2459</v>
      </c>
      <c r="G1349" s="184" t="s">
        <v>251</v>
      </c>
      <c r="H1349" s="185">
        <v>1</v>
      </c>
      <c r="I1349" s="186"/>
      <c r="J1349" s="185">
        <f t="shared" si="170"/>
        <v>0</v>
      </c>
      <c r="K1349" s="183" t="s">
        <v>1</v>
      </c>
      <c r="L1349" s="187"/>
      <c r="M1349" s="188" t="s">
        <v>1</v>
      </c>
      <c r="N1349" s="189" t="s">
        <v>42</v>
      </c>
      <c r="O1349" s="55"/>
      <c r="P1349" s="160">
        <f t="shared" si="171"/>
        <v>0</v>
      </c>
      <c r="Q1349" s="160">
        <v>6.0000000000000002E-5</v>
      </c>
      <c r="R1349" s="160">
        <f t="shared" si="172"/>
        <v>6.0000000000000002E-5</v>
      </c>
      <c r="S1349" s="160">
        <v>0</v>
      </c>
      <c r="T1349" s="161">
        <f t="shared" si="173"/>
        <v>0</v>
      </c>
      <c r="AR1349" s="162" t="s">
        <v>1981</v>
      </c>
      <c r="AT1349" s="162" t="s">
        <v>203</v>
      </c>
      <c r="AU1349" s="162" t="s">
        <v>85</v>
      </c>
      <c r="AY1349" s="17" t="s">
        <v>153</v>
      </c>
      <c r="BE1349" s="163">
        <f t="shared" si="174"/>
        <v>0</v>
      </c>
      <c r="BF1349" s="163">
        <f t="shared" si="175"/>
        <v>0</v>
      </c>
      <c r="BG1349" s="163">
        <f t="shared" si="176"/>
        <v>0</v>
      </c>
      <c r="BH1349" s="163">
        <f t="shared" si="177"/>
        <v>0</v>
      </c>
      <c r="BI1349" s="163">
        <f t="shared" si="178"/>
        <v>0</v>
      </c>
      <c r="BJ1349" s="17" t="s">
        <v>85</v>
      </c>
      <c r="BK1349" s="164">
        <f t="shared" si="179"/>
        <v>0</v>
      </c>
      <c r="BL1349" s="17" t="s">
        <v>1981</v>
      </c>
      <c r="BM1349" s="162" t="s">
        <v>2460</v>
      </c>
    </row>
    <row r="1350" spans="2:65" s="1" customFormat="1" ht="24" customHeight="1">
      <c r="B1350" s="151"/>
      <c r="C1350" s="152" t="s">
        <v>2461</v>
      </c>
      <c r="D1350" s="152" t="s">
        <v>155</v>
      </c>
      <c r="E1350" s="153" t="s">
        <v>2462</v>
      </c>
      <c r="F1350" s="154" t="s">
        <v>2463</v>
      </c>
      <c r="G1350" s="155" t="s">
        <v>786</v>
      </c>
      <c r="H1350" s="156">
        <v>110</v>
      </c>
      <c r="I1350" s="157"/>
      <c r="J1350" s="156">
        <f t="shared" si="170"/>
        <v>0</v>
      </c>
      <c r="K1350" s="154" t="s">
        <v>1</v>
      </c>
      <c r="L1350" s="32"/>
      <c r="M1350" s="158" t="s">
        <v>1</v>
      </c>
      <c r="N1350" s="159" t="s">
        <v>42</v>
      </c>
      <c r="O1350" s="55"/>
      <c r="P1350" s="160">
        <f t="shared" si="171"/>
        <v>0</v>
      </c>
      <c r="Q1350" s="160">
        <v>0</v>
      </c>
      <c r="R1350" s="160">
        <f t="shared" si="172"/>
        <v>0</v>
      </c>
      <c r="S1350" s="160">
        <v>0</v>
      </c>
      <c r="T1350" s="161">
        <f t="shared" si="173"/>
        <v>0</v>
      </c>
      <c r="AR1350" s="162" t="s">
        <v>1981</v>
      </c>
      <c r="AT1350" s="162" t="s">
        <v>155</v>
      </c>
      <c r="AU1350" s="162" t="s">
        <v>85</v>
      </c>
      <c r="AY1350" s="17" t="s">
        <v>153</v>
      </c>
      <c r="BE1350" s="163">
        <f t="shared" si="174"/>
        <v>0</v>
      </c>
      <c r="BF1350" s="163">
        <f t="shared" si="175"/>
        <v>0</v>
      </c>
      <c r="BG1350" s="163">
        <f t="shared" si="176"/>
        <v>0</v>
      </c>
      <c r="BH1350" s="163">
        <f t="shared" si="177"/>
        <v>0</v>
      </c>
      <c r="BI1350" s="163">
        <f t="shared" si="178"/>
        <v>0</v>
      </c>
      <c r="BJ1350" s="17" t="s">
        <v>85</v>
      </c>
      <c r="BK1350" s="164">
        <f t="shared" si="179"/>
        <v>0</v>
      </c>
      <c r="BL1350" s="17" t="s">
        <v>1981</v>
      </c>
      <c r="BM1350" s="162" t="s">
        <v>2464</v>
      </c>
    </row>
    <row r="1351" spans="2:65" s="1" customFormat="1" ht="16.5" customHeight="1">
      <c r="B1351" s="151"/>
      <c r="C1351" s="181" t="s">
        <v>2465</v>
      </c>
      <c r="D1351" s="181" t="s">
        <v>203</v>
      </c>
      <c r="E1351" s="182" t="s">
        <v>2466</v>
      </c>
      <c r="F1351" s="183" t="s">
        <v>2467</v>
      </c>
      <c r="G1351" s="184" t="s">
        <v>786</v>
      </c>
      <c r="H1351" s="185">
        <v>110</v>
      </c>
      <c r="I1351" s="186"/>
      <c r="J1351" s="185">
        <f t="shared" si="170"/>
        <v>0</v>
      </c>
      <c r="K1351" s="183" t="s">
        <v>1</v>
      </c>
      <c r="L1351" s="187"/>
      <c r="M1351" s="188" t="s">
        <v>1</v>
      </c>
      <c r="N1351" s="189" t="s">
        <v>42</v>
      </c>
      <c r="O1351" s="55"/>
      <c r="P1351" s="160">
        <f t="shared" si="171"/>
        <v>0</v>
      </c>
      <c r="Q1351" s="160">
        <v>1E-3</v>
      </c>
      <c r="R1351" s="160">
        <f t="shared" si="172"/>
        <v>0.11</v>
      </c>
      <c r="S1351" s="160">
        <v>0</v>
      </c>
      <c r="T1351" s="161">
        <f t="shared" si="173"/>
        <v>0</v>
      </c>
      <c r="AR1351" s="162" t="s">
        <v>1981</v>
      </c>
      <c r="AT1351" s="162" t="s">
        <v>203</v>
      </c>
      <c r="AU1351" s="162" t="s">
        <v>85</v>
      </c>
      <c r="AY1351" s="17" t="s">
        <v>153</v>
      </c>
      <c r="BE1351" s="163">
        <f t="shared" si="174"/>
        <v>0</v>
      </c>
      <c r="BF1351" s="163">
        <f t="shared" si="175"/>
        <v>0</v>
      </c>
      <c r="BG1351" s="163">
        <f t="shared" si="176"/>
        <v>0</v>
      </c>
      <c r="BH1351" s="163">
        <f t="shared" si="177"/>
        <v>0</v>
      </c>
      <c r="BI1351" s="163">
        <f t="shared" si="178"/>
        <v>0</v>
      </c>
      <c r="BJ1351" s="17" t="s">
        <v>85</v>
      </c>
      <c r="BK1351" s="164">
        <f t="shared" si="179"/>
        <v>0</v>
      </c>
      <c r="BL1351" s="17" t="s">
        <v>1981</v>
      </c>
      <c r="BM1351" s="162" t="s">
        <v>2468</v>
      </c>
    </row>
    <row r="1352" spans="2:65" s="1" customFormat="1" ht="16.5" customHeight="1">
      <c r="B1352" s="151"/>
      <c r="C1352" s="152" t="s">
        <v>2469</v>
      </c>
      <c r="D1352" s="152" t="s">
        <v>155</v>
      </c>
      <c r="E1352" s="153" t="s">
        <v>2470</v>
      </c>
      <c r="F1352" s="154" t="s">
        <v>2471</v>
      </c>
      <c r="G1352" s="155" t="s">
        <v>786</v>
      </c>
      <c r="H1352" s="156">
        <v>150</v>
      </c>
      <c r="I1352" s="157"/>
      <c r="J1352" s="156">
        <f t="shared" si="170"/>
        <v>0</v>
      </c>
      <c r="K1352" s="154" t="s">
        <v>1</v>
      </c>
      <c r="L1352" s="32"/>
      <c r="M1352" s="158" t="s">
        <v>1</v>
      </c>
      <c r="N1352" s="159" t="s">
        <v>42</v>
      </c>
      <c r="O1352" s="55"/>
      <c r="P1352" s="160">
        <f t="shared" si="171"/>
        <v>0</v>
      </c>
      <c r="Q1352" s="160">
        <v>0</v>
      </c>
      <c r="R1352" s="160">
        <f t="shared" si="172"/>
        <v>0</v>
      </c>
      <c r="S1352" s="160">
        <v>0</v>
      </c>
      <c r="T1352" s="161">
        <f t="shared" si="173"/>
        <v>0</v>
      </c>
      <c r="AR1352" s="162" t="s">
        <v>1981</v>
      </c>
      <c r="AT1352" s="162" t="s">
        <v>155</v>
      </c>
      <c r="AU1352" s="162" t="s">
        <v>85</v>
      </c>
      <c r="AY1352" s="17" t="s">
        <v>153</v>
      </c>
      <c r="BE1352" s="163">
        <f t="shared" si="174"/>
        <v>0</v>
      </c>
      <c r="BF1352" s="163">
        <f t="shared" si="175"/>
        <v>0</v>
      </c>
      <c r="BG1352" s="163">
        <f t="shared" si="176"/>
        <v>0</v>
      </c>
      <c r="BH1352" s="163">
        <f t="shared" si="177"/>
        <v>0</v>
      </c>
      <c r="BI1352" s="163">
        <f t="shared" si="178"/>
        <v>0</v>
      </c>
      <c r="BJ1352" s="17" t="s">
        <v>85</v>
      </c>
      <c r="BK1352" s="164">
        <f t="shared" si="179"/>
        <v>0</v>
      </c>
      <c r="BL1352" s="17" t="s">
        <v>1981</v>
      </c>
      <c r="BM1352" s="162" t="s">
        <v>2472</v>
      </c>
    </row>
    <row r="1353" spans="2:65" s="1" customFormat="1" ht="16.5" customHeight="1">
      <c r="B1353" s="151"/>
      <c r="C1353" s="181" t="s">
        <v>2473</v>
      </c>
      <c r="D1353" s="181" t="s">
        <v>203</v>
      </c>
      <c r="E1353" s="182" t="s">
        <v>2474</v>
      </c>
      <c r="F1353" s="183" t="s">
        <v>2475</v>
      </c>
      <c r="G1353" s="184" t="s">
        <v>786</v>
      </c>
      <c r="H1353" s="185">
        <v>110</v>
      </c>
      <c r="I1353" s="186"/>
      <c r="J1353" s="185">
        <f t="shared" si="170"/>
        <v>0</v>
      </c>
      <c r="K1353" s="183" t="s">
        <v>1</v>
      </c>
      <c r="L1353" s="187"/>
      <c r="M1353" s="188" t="s">
        <v>1</v>
      </c>
      <c r="N1353" s="189" t="s">
        <v>42</v>
      </c>
      <c r="O1353" s="55"/>
      <c r="P1353" s="160">
        <f t="shared" si="171"/>
        <v>0</v>
      </c>
      <c r="Q1353" s="160">
        <v>1E-3</v>
      </c>
      <c r="R1353" s="160">
        <f t="shared" si="172"/>
        <v>0.11</v>
      </c>
      <c r="S1353" s="160">
        <v>0</v>
      </c>
      <c r="T1353" s="161">
        <f t="shared" si="173"/>
        <v>0</v>
      </c>
      <c r="AR1353" s="162" t="s">
        <v>1981</v>
      </c>
      <c r="AT1353" s="162" t="s">
        <v>203</v>
      </c>
      <c r="AU1353" s="162" t="s">
        <v>85</v>
      </c>
      <c r="AY1353" s="17" t="s">
        <v>153</v>
      </c>
      <c r="BE1353" s="163">
        <f t="shared" si="174"/>
        <v>0</v>
      </c>
      <c r="BF1353" s="163">
        <f t="shared" si="175"/>
        <v>0</v>
      </c>
      <c r="BG1353" s="163">
        <f t="shared" si="176"/>
        <v>0</v>
      </c>
      <c r="BH1353" s="163">
        <f t="shared" si="177"/>
        <v>0</v>
      </c>
      <c r="BI1353" s="163">
        <f t="shared" si="178"/>
        <v>0</v>
      </c>
      <c r="BJ1353" s="17" t="s">
        <v>85</v>
      </c>
      <c r="BK1353" s="164">
        <f t="shared" si="179"/>
        <v>0</v>
      </c>
      <c r="BL1353" s="17" t="s">
        <v>1981</v>
      </c>
      <c r="BM1353" s="162" t="s">
        <v>2476</v>
      </c>
    </row>
    <row r="1354" spans="2:65" s="1" customFormat="1" ht="16.5" customHeight="1">
      <c r="B1354" s="151"/>
      <c r="C1354" s="181" t="s">
        <v>2477</v>
      </c>
      <c r="D1354" s="181" t="s">
        <v>203</v>
      </c>
      <c r="E1354" s="182" t="s">
        <v>2478</v>
      </c>
      <c r="F1354" s="183" t="s">
        <v>2479</v>
      </c>
      <c r="G1354" s="184" t="s">
        <v>786</v>
      </c>
      <c r="H1354" s="185">
        <v>40</v>
      </c>
      <c r="I1354" s="186"/>
      <c r="J1354" s="185">
        <f t="shared" si="170"/>
        <v>0</v>
      </c>
      <c r="K1354" s="183" t="s">
        <v>1</v>
      </c>
      <c r="L1354" s="187"/>
      <c r="M1354" s="188" t="s">
        <v>1</v>
      </c>
      <c r="N1354" s="189" t="s">
        <v>42</v>
      </c>
      <c r="O1354" s="55"/>
      <c r="P1354" s="160">
        <f t="shared" si="171"/>
        <v>0</v>
      </c>
      <c r="Q1354" s="160">
        <v>1E-3</v>
      </c>
      <c r="R1354" s="160">
        <f t="shared" si="172"/>
        <v>0.04</v>
      </c>
      <c r="S1354" s="160">
        <v>0</v>
      </c>
      <c r="T1354" s="161">
        <f t="shared" si="173"/>
        <v>0</v>
      </c>
      <c r="AR1354" s="162" t="s">
        <v>1981</v>
      </c>
      <c r="AT1354" s="162" t="s">
        <v>203</v>
      </c>
      <c r="AU1354" s="162" t="s">
        <v>85</v>
      </c>
      <c r="AY1354" s="17" t="s">
        <v>153</v>
      </c>
      <c r="BE1354" s="163">
        <f t="shared" si="174"/>
        <v>0</v>
      </c>
      <c r="BF1354" s="163">
        <f t="shared" si="175"/>
        <v>0</v>
      </c>
      <c r="BG1354" s="163">
        <f t="shared" si="176"/>
        <v>0</v>
      </c>
      <c r="BH1354" s="163">
        <f t="shared" si="177"/>
        <v>0</v>
      </c>
      <c r="BI1354" s="163">
        <f t="shared" si="178"/>
        <v>0</v>
      </c>
      <c r="BJ1354" s="17" t="s">
        <v>85</v>
      </c>
      <c r="BK1354" s="164">
        <f t="shared" si="179"/>
        <v>0</v>
      </c>
      <c r="BL1354" s="17" t="s">
        <v>1981</v>
      </c>
      <c r="BM1354" s="162" t="s">
        <v>2480</v>
      </c>
    </row>
    <row r="1355" spans="2:65" s="1" customFormat="1" ht="24" customHeight="1">
      <c r="B1355" s="151"/>
      <c r="C1355" s="152" t="s">
        <v>2481</v>
      </c>
      <c r="D1355" s="152" t="s">
        <v>155</v>
      </c>
      <c r="E1355" s="153" t="s">
        <v>2482</v>
      </c>
      <c r="F1355" s="154" t="s">
        <v>2483</v>
      </c>
      <c r="G1355" s="155" t="s">
        <v>786</v>
      </c>
      <c r="H1355" s="156">
        <v>30</v>
      </c>
      <c r="I1355" s="157"/>
      <c r="J1355" s="156">
        <f t="shared" si="170"/>
        <v>0</v>
      </c>
      <c r="K1355" s="154" t="s">
        <v>1</v>
      </c>
      <c r="L1355" s="32"/>
      <c r="M1355" s="158" t="s">
        <v>1</v>
      </c>
      <c r="N1355" s="159" t="s">
        <v>42</v>
      </c>
      <c r="O1355" s="55"/>
      <c r="P1355" s="160">
        <f t="shared" si="171"/>
        <v>0</v>
      </c>
      <c r="Q1355" s="160">
        <v>0</v>
      </c>
      <c r="R1355" s="160">
        <f t="shared" si="172"/>
        <v>0</v>
      </c>
      <c r="S1355" s="160">
        <v>0</v>
      </c>
      <c r="T1355" s="161">
        <f t="shared" si="173"/>
        <v>0</v>
      </c>
      <c r="AR1355" s="162" t="s">
        <v>1981</v>
      </c>
      <c r="AT1355" s="162" t="s">
        <v>155</v>
      </c>
      <c r="AU1355" s="162" t="s">
        <v>85</v>
      </c>
      <c r="AY1355" s="17" t="s">
        <v>153</v>
      </c>
      <c r="BE1355" s="163">
        <f t="shared" si="174"/>
        <v>0</v>
      </c>
      <c r="BF1355" s="163">
        <f t="shared" si="175"/>
        <v>0</v>
      </c>
      <c r="BG1355" s="163">
        <f t="shared" si="176"/>
        <v>0</v>
      </c>
      <c r="BH1355" s="163">
        <f t="shared" si="177"/>
        <v>0</v>
      </c>
      <c r="BI1355" s="163">
        <f t="shared" si="178"/>
        <v>0</v>
      </c>
      <c r="BJ1355" s="17" t="s">
        <v>85</v>
      </c>
      <c r="BK1355" s="164">
        <f t="shared" si="179"/>
        <v>0</v>
      </c>
      <c r="BL1355" s="17" t="s">
        <v>1981</v>
      </c>
      <c r="BM1355" s="162" t="s">
        <v>2484</v>
      </c>
    </row>
    <row r="1356" spans="2:65" s="1" customFormat="1" ht="16.5" customHeight="1">
      <c r="B1356" s="151"/>
      <c r="C1356" s="181" t="s">
        <v>2485</v>
      </c>
      <c r="D1356" s="181" t="s">
        <v>203</v>
      </c>
      <c r="E1356" s="182" t="s">
        <v>2486</v>
      </c>
      <c r="F1356" s="183" t="s">
        <v>2487</v>
      </c>
      <c r="G1356" s="184" t="s">
        <v>786</v>
      </c>
      <c r="H1356" s="185">
        <v>30</v>
      </c>
      <c r="I1356" s="186"/>
      <c r="J1356" s="185">
        <f t="shared" si="170"/>
        <v>0</v>
      </c>
      <c r="K1356" s="183" t="s">
        <v>1</v>
      </c>
      <c r="L1356" s="187"/>
      <c r="M1356" s="188" t="s">
        <v>1</v>
      </c>
      <c r="N1356" s="189" t="s">
        <v>42</v>
      </c>
      <c r="O1356" s="55"/>
      <c r="P1356" s="160">
        <f t="shared" si="171"/>
        <v>0</v>
      </c>
      <c r="Q1356" s="160">
        <v>1E-3</v>
      </c>
      <c r="R1356" s="160">
        <f t="shared" si="172"/>
        <v>0.03</v>
      </c>
      <c r="S1356" s="160">
        <v>0</v>
      </c>
      <c r="T1356" s="161">
        <f t="shared" si="173"/>
        <v>0</v>
      </c>
      <c r="AR1356" s="162" t="s">
        <v>1981</v>
      </c>
      <c r="AT1356" s="162" t="s">
        <v>203</v>
      </c>
      <c r="AU1356" s="162" t="s">
        <v>85</v>
      </c>
      <c r="AY1356" s="17" t="s">
        <v>153</v>
      </c>
      <c r="BE1356" s="163">
        <f t="shared" si="174"/>
        <v>0</v>
      </c>
      <c r="BF1356" s="163">
        <f t="shared" si="175"/>
        <v>0</v>
      </c>
      <c r="BG1356" s="163">
        <f t="shared" si="176"/>
        <v>0</v>
      </c>
      <c r="BH1356" s="163">
        <f t="shared" si="177"/>
        <v>0</v>
      </c>
      <c r="BI1356" s="163">
        <f t="shared" si="178"/>
        <v>0</v>
      </c>
      <c r="BJ1356" s="17" t="s">
        <v>85</v>
      </c>
      <c r="BK1356" s="164">
        <f t="shared" si="179"/>
        <v>0</v>
      </c>
      <c r="BL1356" s="17" t="s">
        <v>1981</v>
      </c>
      <c r="BM1356" s="162" t="s">
        <v>2488</v>
      </c>
    </row>
    <row r="1357" spans="2:65" s="1" customFormat="1" ht="16.5" customHeight="1">
      <c r="B1357" s="151"/>
      <c r="C1357" s="152" t="s">
        <v>2489</v>
      </c>
      <c r="D1357" s="152" t="s">
        <v>155</v>
      </c>
      <c r="E1357" s="153" t="s">
        <v>2490</v>
      </c>
      <c r="F1357" s="154" t="s">
        <v>2491</v>
      </c>
      <c r="G1357" s="155" t="s">
        <v>251</v>
      </c>
      <c r="H1357" s="156">
        <v>110</v>
      </c>
      <c r="I1357" s="157"/>
      <c r="J1357" s="156">
        <f t="shared" si="170"/>
        <v>0</v>
      </c>
      <c r="K1357" s="154" t="s">
        <v>1</v>
      </c>
      <c r="L1357" s="32"/>
      <c r="M1357" s="158" t="s">
        <v>1</v>
      </c>
      <c r="N1357" s="159" t="s">
        <v>42</v>
      </c>
      <c r="O1357" s="55"/>
      <c r="P1357" s="160">
        <f t="shared" si="171"/>
        <v>0</v>
      </c>
      <c r="Q1357" s="160">
        <v>0</v>
      </c>
      <c r="R1357" s="160">
        <f t="shared" si="172"/>
        <v>0</v>
      </c>
      <c r="S1357" s="160">
        <v>0</v>
      </c>
      <c r="T1357" s="161">
        <f t="shared" si="173"/>
        <v>0</v>
      </c>
      <c r="AR1357" s="162" t="s">
        <v>1981</v>
      </c>
      <c r="AT1357" s="162" t="s">
        <v>155</v>
      </c>
      <c r="AU1357" s="162" t="s">
        <v>85</v>
      </c>
      <c r="AY1357" s="17" t="s">
        <v>153</v>
      </c>
      <c r="BE1357" s="163">
        <f t="shared" si="174"/>
        <v>0</v>
      </c>
      <c r="BF1357" s="163">
        <f t="shared" si="175"/>
        <v>0</v>
      </c>
      <c r="BG1357" s="163">
        <f t="shared" si="176"/>
        <v>0</v>
      </c>
      <c r="BH1357" s="163">
        <f t="shared" si="177"/>
        <v>0</v>
      </c>
      <c r="BI1357" s="163">
        <f t="shared" si="178"/>
        <v>0</v>
      </c>
      <c r="BJ1357" s="17" t="s">
        <v>85</v>
      </c>
      <c r="BK1357" s="164">
        <f t="shared" si="179"/>
        <v>0</v>
      </c>
      <c r="BL1357" s="17" t="s">
        <v>1981</v>
      </c>
      <c r="BM1357" s="162" t="s">
        <v>2492</v>
      </c>
    </row>
    <row r="1358" spans="2:65" s="1" customFormat="1" ht="24" customHeight="1">
      <c r="B1358" s="151"/>
      <c r="C1358" s="181" t="s">
        <v>2493</v>
      </c>
      <c r="D1358" s="181" t="s">
        <v>203</v>
      </c>
      <c r="E1358" s="182" t="s">
        <v>2494</v>
      </c>
      <c r="F1358" s="183" t="s">
        <v>2495</v>
      </c>
      <c r="G1358" s="184" t="s">
        <v>251</v>
      </c>
      <c r="H1358" s="185">
        <v>110</v>
      </c>
      <c r="I1358" s="186"/>
      <c r="J1358" s="185">
        <f t="shared" ref="J1358:J1389" si="180">ROUND(I1358*H1358,3)</f>
        <v>0</v>
      </c>
      <c r="K1358" s="183" t="s">
        <v>1</v>
      </c>
      <c r="L1358" s="187"/>
      <c r="M1358" s="188" t="s">
        <v>1</v>
      </c>
      <c r="N1358" s="189" t="s">
        <v>42</v>
      </c>
      <c r="O1358" s="55"/>
      <c r="P1358" s="160">
        <f t="shared" ref="P1358:P1389" si="181">O1358*H1358</f>
        <v>0</v>
      </c>
      <c r="Q1358" s="160">
        <v>1.06E-3</v>
      </c>
      <c r="R1358" s="160">
        <f t="shared" ref="R1358:R1389" si="182">Q1358*H1358</f>
        <v>0.1166</v>
      </c>
      <c r="S1358" s="160">
        <v>0</v>
      </c>
      <c r="T1358" s="161">
        <f t="shared" ref="T1358:T1389" si="183">S1358*H1358</f>
        <v>0</v>
      </c>
      <c r="AR1358" s="162" t="s">
        <v>1981</v>
      </c>
      <c r="AT1358" s="162" t="s">
        <v>203</v>
      </c>
      <c r="AU1358" s="162" t="s">
        <v>85</v>
      </c>
      <c r="AY1358" s="17" t="s">
        <v>153</v>
      </c>
      <c r="BE1358" s="163">
        <f t="shared" ref="BE1358:BE1387" si="184">IF(N1358="základná",J1358,0)</f>
        <v>0</v>
      </c>
      <c r="BF1358" s="163">
        <f t="shared" ref="BF1358:BF1387" si="185">IF(N1358="znížená",J1358,0)</f>
        <v>0</v>
      </c>
      <c r="BG1358" s="163">
        <f t="shared" ref="BG1358:BG1387" si="186">IF(N1358="zákl. prenesená",J1358,0)</f>
        <v>0</v>
      </c>
      <c r="BH1358" s="163">
        <f t="shared" ref="BH1358:BH1387" si="187">IF(N1358="zníž. prenesená",J1358,0)</f>
        <v>0</v>
      </c>
      <c r="BI1358" s="163">
        <f t="shared" ref="BI1358:BI1387" si="188">IF(N1358="nulová",J1358,0)</f>
        <v>0</v>
      </c>
      <c r="BJ1358" s="17" t="s">
        <v>85</v>
      </c>
      <c r="BK1358" s="164">
        <f t="shared" ref="BK1358:BK1387" si="189">ROUND(I1358*H1358,3)</f>
        <v>0</v>
      </c>
      <c r="BL1358" s="17" t="s">
        <v>1981</v>
      </c>
      <c r="BM1358" s="162" t="s">
        <v>2496</v>
      </c>
    </row>
    <row r="1359" spans="2:65" s="1" customFormat="1" ht="24" customHeight="1">
      <c r="B1359" s="151"/>
      <c r="C1359" s="152" t="s">
        <v>2497</v>
      </c>
      <c r="D1359" s="152" t="s">
        <v>155</v>
      </c>
      <c r="E1359" s="153" t="s">
        <v>2498</v>
      </c>
      <c r="F1359" s="154" t="s">
        <v>2499</v>
      </c>
      <c r="G1359" s="155" t="s">
        <v>786</v>
      </c>
      <c r="H1359" s="156">
        <v>40</v>
      </c>
      <c r="I1359" s="157"/>
      <c r="J1359" s="156">
        <f t="shared" si="180"/>
        <v>0</v>
      </c>
      <c r="K1359" s="154" t="s">
        <v>1</v>
      </c>
      <c r="L1359" s="32"/>
      <c r="M1359" s="158" t="s">
        <v>1</v>
      </c>
      <c r="N1359" s="159" t="s">
        <v>42</v>
      </c>
      <c r="O1359" s="55"/>
      <c r="P1359" s="160">
        <f t="shared" si="181"/>
        <v>0</v>
      </c>
      <c r="Q1359" s="160">
        <v>0</v>
      </c>
      <c r="R1359" s="160">
        <f t="shared" si="182"/>
        <v>0</v>
      </c>
      <c r="S1359" s="160">
        <v>0</v>
      </c>
      <c r="T1359" s="161">
        <f t="shared" si="183"/>
        <v>0</v>
      </c>
      <c r="AR1359" s="162" t="s">
        <v>1981</v>
      </c>
      <c r="AT1359" s="162" t="s">
        <v>155</v>
      </c>
      <c r="AU1359" s="162" t="s">
        <v>85</v>
      </c>
      <c r="AY1359" s="17" t="s">
        <v>153</v>
      </c>
      <c r="BE1359" s="163">
        <f t="shared" si="184"/>
        <v>0</v>
      </c>
      <c r="BF1359" s="163">
        <f t="shared" si="185"/>
        <v>0</v>
      </c>
      <c r="BG1359" s="163">
        <f t="shared" si="186"/>
        <v>0</v>
      </c>
      <c r="BH1359" s="163">
        <f t="shared" si="187"/>
        <v>0</v>
      </c>
      <c r="BI1359" s="163">
        <f t="shared" si="188"/>
        <v>0</v>
      </c>
      <c r="BJ1359" s="17" t="s">
        <v>85</v>
      </c>
      <c r="BK1359" s="164">
        <f t="shared" si="189"/>
        <v>0</v>
      </c>
      <c r="BL1359" s="17" t="s">
        <v>1981</v>
      </c>
      <c r="BM1359" s="162" t="s">
        <v>2500</v>
      </c>
    </row>
    <row r="1360" spans="2:65" s="1" customFormat="1" ht="24" customHeight="1">
      <c r="B1360" s="151"/>
      <c r="C1360" s="181" t="s">
        <v>2501</v>
      </c>
      <c r="D1360" s="181" t="s">
        <v>203</v>
      </c>
      <c r="E1360" s="182" t="s">
        <v>2502</v>
      </c>
      <c r="F1360" s="183" t="s">
        <v>2503</v>
      </c>
      <c r="G1360" s="184" t="s">
        <v>786</v>
      </c>
      <c r="H1360" s="185">
        <v>40</v>
      </c>
      <c r="I1360" s="186"/>
      <c r="J1360" s="185">
        <f t="shared" si="180"/>
        <v>0</v>
      </c>
      <c r="K1360" s="183" t="s">
        <v>1</v>
      </c>
      <c r="L1360" s="187"/>
      <c r="M1360" s="188" t="s">
        <v>1</v>
      </c>
      <c r="N1360" s="189" t="s">
        <v>42</v>
      </c>
      <c r="O1360" s="55"/>
      <c r="P1360" s="160">
        <f t="shared" si="181"/>
        <v>0</v>
      </c>
      <c r="Q1360" s="160">
        <v>1.7000000000000001E-4</v>
      </c>
      <c r="R1360" s="160">
        <f t="shared" si="182"/>
        <v>6.8000000000000005E-3</v>
      </c>
      <c r="S1360" s="160">
        <v>0</v>
      </c>
      <c r="T1360" s="161">
        <f t="shared" si="183"/>
        <v>0</v>
      </c>
      <c r="AR1360" s="162" t="s">
        <v>1981</v>
      </c>
      <c r="AT1360" s="162" t="s">
        <v>203</v>
      </c>
      <c r="AU1360" s="162" t="s">
        <v>85</v>
      </c>
      <c r="AY1360" s="17" t="s">
        <v>153</v>
      </c>
      <c r="BE1360" s="163">
        <f t="shared" si="184"/>
        <v>0</v>
      </c>
      <c r="BF1360" s="163">
        <f t="shared" si="185"/>
        <v>0</v>
      </c>
      <c r="BG1360" s="163">
        <f t="shared" si="186"/>
        <v>0</v>
      </c>
      <c r="BH1360" s="163">
        <f t="shared" si="187"/>
        <v>0</v>
      </c>
      <c r="BI1360" s="163">
        <f t="shared" si="188"/>
        <v>0</v>
      </c>
      <c r="BJ1360" s="17" t="s">
        <v>85</v>
      </c>
      <c r="BK1360" s="164">
        <f t="shared" si="189"/>
        <v>0</v>
      </c>
      <c r="BL1360" s="17" t="s">
        <v>1981</v>
      </c>
      <c r="BM1360" s="162" t="s">
        <v>2504</v>
      </c>
    </row>
    <row r="1361" spans="2:65" s="1" customFormat="1" ht="16.5" customHeight="1">
      <c r="B1361" s="151"/>
      <c r="C1361" s="152" t="s">
        <v>2505</v>
      </c>
      <c r="D1361" s="152" t="s">
        <v>155</v>
      </c>
      <c r="E1361" s="153" t="s">
        <v>2506</v>
      </c>
      <c r="F1361" s="154" t="s">
        <v>2507</v>
      </c>
      <c r="G1361" s="155" t="s">
        <v>251</v>
      </c>
      <c r="H1361" s="156">
        <v>4</v>
      </c>
      <c r="I1361" s="157"/>
      <c r="J1361" s="156">
        <f t="shared" si="180"/>
        <v>0</v>
      </c>
      <c r="K1361" s="154" t="s">
        <v>1</v>
      </c>
      <c r="L1361" s="32"/>
      <c r="M1361" s="158" t="s">
        <v>1</v>
      </c>
      <c r="N1361" s="159" t="s">
        <v>42</v>
      </c>
      <c r="O1361" s="55"/>
      <c r="P1361" s="160">
        <f t="shared" si="181"/>
        <v>0</v>
      </c>
      <c r="Q1361" s="160">
        <v>0</v>
      </c>
      <c r="R1361" s="160">
        <f t="shared" si="182"/>
        <v>0</v>
      </c>
      <c r="S1361" s="160">
        <v>0</v>
      </c>
      <c r="T1361" s="161">
        <f t="shared" si="183"/>
        <v>0</v>
      </c>
      <c r="AR1361" s="162" t="s">
        <v>1981</v>
      </c>
      <c r="AT1361" s="162" t="s">
        <v>155</v>
      </c>
      <c r="AU1361" s="162" t="s">
        <v>85</v>
      </c>
      <c r="AY1361" s="17" t="s">
        <v>153</v>
      </c>
      <c r="BE1361" s="163">
        <f t="shared" si="184"/>
        <v>0</v>
      </c>
      <c r="BF1361" s="163">
        <f t="shared" si="185"/>
        <v>0</v>
      </c>
      <c r="BG1361" s="163">
        <f t="shared" si="186"/>
        <v>0</v>
      </c>
      <c r="BH1361" s="163">
        <f t="shared" si="187"/>
        <v>0</v>
      </c>
      <c r="BI1361" s="163">
        <f t="shared" si="188"/>
        <v>0</v>
      </c>
      <c r="BJ1361" s="17" t="s">
        <v>85</v>
      </c>
      <c r="BK1361" s="164">
        <f t="shared" si="189"/>
        <v>0</v>
      </c>
      <c r="BL1361" s="17" t="s">
        <v>1981</v>
      </c>
      <c r="BM1361" s="162" t="s">
        <v>2508</v>
      </c>
    </row>
    <row r="1362" spans="2:65" s="1" customFormat="1" ht="16.5" customHeight="1">
      <c r="B1362" s="151"/>
      <c r="C1362" s="181" t="s">
        <v>2509</v>
      </c>
      <c r="D1362" s="181" t="s">
        <v>203</v>
      </c>
      <c r="E1362" s="182" t="s">
        <v>2510</v>
      </c>
      <c r="F1362" s="183" t="s">
        <v>2511</v>
      </c>
      <c r="G1362" s="184" t="s">
        <v>251</v>
      </c>
      <c r="H1362" s="185">
        <v>4</v>
      </c>
      <c r="I1362" s="186"/>
      <c r="J1362" s="185">
        <f t="shared" si="180"/>
        <v>0</v>
      </c>
      <c r="K1362" s="183" t="s">
        <v>1</v>
      </c>
      <c r="L1362" s="187"/>
      <c r="M1362" s="188" t="s">
        <v>1</v>
      </c>
      <c r="N1362" s="189" t="s">
        <v>42</v>
      </c>
      <c r="O1362" s="55"/>
      <c r="P1362" s="160">
        <f t="shared" si="181"/>
        <v>0</v>
      </c>
      <c r="Q1362" s="160">
        <v>1.91E-3</v>
      </c>
      <c r="R1362" s="160">
        <f t="shared" si="182"/>
        <v>7.6400000000000001E-3</v>
      </c>
      <c r="S1362" s="160">
        <v>0</v>
      </c>
      <c r="T1362" s="161">
        <f t="shared" si="183"/>
        <v>0</v>
      </c>
      <c r="AR1362" s="162" t="s">
        <v>1981</v>
      </c>
      <c r="AT1362" s="162" t="s">
        <v>203</v>
      </c>
      <c r="AU1362" s="162" t="s">
        <v>85</v>
      </c>
      <c r="AY1362" s="17" t="s">
        <v>153</v>
      </c>
      <c r="BE1362" s="163">
        <f t="shared" si="184"/>
        <v>0</v>
      </c>
      <c r="BF1362" s="163">
        <f t="shared" si="185"/>
        <v>0</v>
      </c>
      <c r="BG1362" s="163">
        <f t="shared" si="186"/>
        <v>0</v>
      </c>
      <c r="BH1362" s="163">
        <f t="shared" si="187"/>
        <v>0</v>
      </c>
      <c r="BI1362" s="163">
        <f t="shared" si="188"/>
        <v>0</v>
      </c>
      <c r="BJ1362" s="17" t="s">
        <v>85</v>
      </c>
      <c r="BK1362" s="164">
        <f t="shared" si="189"/>
        <v>0</v>
      </c>
      <c r="BL1362" s="17" t="s">
        <v>1981</v>
      </c>
      <c r="BM1362" s="162" t="s">
        <v>2512</v>
      </c>
    </row>
    <row r="1363" spans="2:65" s="1" customFormat="1" ht="16.5" customHeight="1">
      <c r="B1363" s="151"/>
      <c r="C1363" s="152" t="s">
        <v>2513</v>
      </c>
      <c r="D1363" s="152" t="s">
        <v>155</v>
      </c>
      <c r="E1363" s="153" t="s">
        <v>2514</v>
      </c>
      <c r="F1363" s="154" t="s">
        <v>2515</v>
      </c>
      <c r="G1363" s="155" t="s">
        <v>251</v>
      </c>
      <c r="H1363" s="156">
        <v>40</v>
      </c>
      <c r="I1363" s="157"/>
      <c r="J1363" s="156">
        <f t="shared" si="180"/>
        <v>0</v>
      </c>
      <c r="K1363" s="154" t="s">
        <v>1</v>
      </c>
      <c r="L1363" s="32"/>
      <c r="M1363" s="158" t="s">
        <v>1</v>
      </c>
      <c r="N1363" s="159" t="s">
        <v>42</v>
      </c>
      <c r="O1363" s="55"/>
      <c r="P1363" s="160">
        <f t="shared" si="181"/>
        <v>0</v>
      </c>
      <c r="Q1363" s="160">
        <v>0</v>
      </c>
      <c r="R1363" s="160">
        <f t="shared" si="182"/>
        <v>0</v>
      </c>
      <c r="S1363" s="160">
        <v>0</v>
      </c>
      <c r="T1363" s="161">
        <f t="shared" si="183"/>
        <v>0</v>
      </c>
      <c r="AR1363" s="162" t="s">
        <v>1981</v>
      </c>
      <c r="AT1363" s="162" t="s">
        <v>155</v>
      </c>
      <c r="AU1363" s="162" t="s">
        <v>85</v>
      </c>
      <c r="AY1363" s="17" t="s">
        <v>153</v>
      </c>
      <c r="BE1363" s="163">
        <f t="shared" si="184"/>
        <v>0</v>
      </c>
      <c r="BF1363" s="163">
        <f t="shared" si="185"/>
        <v>0</v>
      </c>
      <c r="BG1363" s="163">
        <f t="shared" si="186"/>
        <v>0</v>
      </c>
      <c r="BH1363" s="163">
        <f t="shared" si="187"/>
        <v>0</v>
      </c>
      <c r="BI1363" s="163">
        <f t="shared" si="188"/>
        <v>0</v>
      </c>
      <c r="BJ1363" s="17" t="s">
        <v>85</v>
      </c>
      <c r="BK1363" s="164">
        <f t="shared" si="189"/>
        <v>0</v>
      </c>
      <c r="BL1363" s="17" t="s">
        <v>1981</v>
      </c>
      <c r="BM1363" s="162" t="s">
        <v>2516</v>
      </c>
    </row>
    <row r="1364" spans="2:65" s="1" customFormat="1" ht="24" customHeight="1">
      <c r="B1364" s="151"/>
      <c r="C1364" s="181" t="s">
        <v>2517</v>
      </c>
      <c r="D1364" s="181" t="s">
        <v>203</v>
      </c>
      <c r="E1364" s="182" t="s">
        <v>2518</v>
      </c>
      <c r="F1364" s="183" t="s">
        <v>2519</v>
      </c>
      <c r="G1364" s="184" t="s">
        <v>251</v>
      </c>
      <c r="H1364" s="185">
        <v>40</v>
      </c>
      <c r="I1364" s="186"/>
      <c r="J1364" s="185">
        <f t="shared" si="180"/>
        <v>0</v>
      </c>
      <c r="K1364" s="183" t="s">
        <v>1</v>
      </c>
      <c r="L1364" s="187"/>
      <c r="M1364" s="188" t="s">
        <v>1</v>
      </c>
      <c r="N1364" s="189" t="s">
        <v>42</v>
      </c>
      <c r="O1364" s="55"/>
      <c r="P1364" s="160">
        <f t="shared" si="181"/>
        <v>0</v>
      </c>
      <c r="Q1364" s="160">
        <v>1.6000000000000001E-4</v>
      </c>
      <c r="R1364" s="160">
        <f t="shared" si="182"/>
        <v>6.4000000000000003E-3</v>
      </c>
      <c r="S1364" s="160">
        <v>0</v>
      </c>
      <c r="T1364" s="161">
        <f t="shared" si="183"/>
        <v>0</v>
      </c>
      <c r="AR1364" s="162" t="s">
        <v>1981</v>
      </c>
      <c r="AT1364" s="162" t="s">
        <v>203</v>
      </c>
      <c r="AU1364" s="162" t="s">
        <v>85</v>
      </c>
      <c r="AY1364" s="17" t="s">
        <v>153</v>
      </c>
      <c r="BE1364" s="163">
        <f t="shared" si="184"/>
        <v>0</v>
      </c>
      <c r="BF1364" s="163">
        <f t="shared" si="185"/>
        <v>0</v>
      </c>
      <c r="BG1364" s="163">
        <f t="shared" si="186"/>
        <v>0</v>
      </c>
      <c r="BH1364" s="163">
        <f t="shared" si="187"/>
        <v>0</v>
      </c>
      <c r="BI1364" s="163">
        <f t="shared" si="188"/>
        <v>0</v>
      </c>
      <c r="BJ1364" s="17" t="s">
        <v>85</v>
      </c>
      <c r="BK1364" s="164">
        <f t="shared" si="189"/>
        <v>0</v>
      </c>
      <c r="BL1364" s="17" t="s">
        <v>1981</v>
      </c>
      <c r="BM1364" s="162" t="s">
        <v>2520</v>
      </c>
    </row>
    <row r="1365" spans="2:65" s="1" customFormat="1" ht="16.5" customHeight="1">
      <c r="B1365" s="151"/>
      <c r="C1365" s="152" t="s">
        <v>2521</v>
      </c>
      <c r="D1365" s="152" t="s">
        <v>155</v>
      </c>
      <c r="E1365" s="153" t="s">
        <v>2522</v>
      </c>
      <c r="F1365" s="154" t="s">
        <v>2523</v>
      </c>
      <c r="G1365" s="155" t="s">
        <v>251</v>
      </c>
      <c r="H1365" s="156">
        <v>4</v>
      </c>
      <c r="I1365" s="157"/>
      <c r="J1365" s="156">
        <f t="shared" si="180"/>
        <v>0</v>
      </c>
      <c r="K1365" s="154" t="s">
        <v>1</v>
      </c>
      <c r="L1365" s="32"/>
      <c r="M1365" s="158" t="s">
        <v>1</v>
      </c>
      <c r="N1365" s="159" t="s">
        <v>42</v>
      </c>
      <c r="O1365" s="55"/>
      <c r="P1365" s="160">
        <f t="shared" si="181"/>
        <v>0</v>
      </c>
      <c r="Q1365" s="160">
        <v>0</v>
      </c>
      <c r="R1365" s="160">
        <f t="shared" si="182"/>
        <v>0</v>
      </c>
      <c r="S1365" s="160">
        <v>0</v>
      </c>
      <c r="T1365" s="161">
        <f t="shared" si="183"/>
        <v>0</v>
      </c>
      <c r="AR1365" s="162" t="s">
        <v>1981</v>
      </c>
      <c r="AT1365" s="162" t="s">
        <v>155</v>
      </c>
      <c r="AU1365" s="162" t="s">
        <v>85</v>
      </c>
      <c r="AY1365" s="17" t="s">
        <v>153</v>
      </c>
      <c r="BE1365" s="163">
        <f t="shared" si="184"/>
        <v>0</v>
      </c>
      <c r="BF1365" s="163">
        <f t="shared" si="185"/>
        <v>0</v>
      </c>
      <c r="BG1365" s="163">
        <f t="shared" si="186"/>
        <v>0</v>
      </c>
      <c r="BH1365" s="163">
        <f t="shared" si="187"/>
        <v>0</v>
      </c>
      <c r="BI1365" s="163">
        <f t="shared" si="188"/>
        <v>0</v>
      </c>
      <c r="BJ1365" s="17" t="s">
        <v>85</v>
      </c>
      <c r="BK1365" s="164">
        <f t="shared" si="189"/>
        <v>0</v>
      </c>
      <c r="BL1365" s="17" t="s">
        <v>1981</v>
      </c>
      <c r="BM1365" s="162" t="s">
        <v>2524</v>
      </c>
    </row>
    <row r="1366" spans="2:65" s="1" customFormat="1" ht="16.5" customHeight="1">
      <c r="B1366" s="151"/>
      <c r="C1366" s="181" t="s">
        <v>2525</v>
      </c>
      <c r="D1366" s="181" t="s">
        <v>203</v>
      </c>
      <c r="E1366" s="182" t="s">
        <v>2526</v>
      </c>
      <c r="F1366" s="183" t="s">
        <v>2527</v>
      </c>
      <c r="G1366" s="184" t="s">
        <v>251</v>
      </c>
      <c r="H1366" s="185">
        <v>4</v>
      </c>
      <c r="I1366" s="186"/>
      <c r="J1366" s="185">
        <f t="shared" si="180"/>
        <v>0</v>
      </c>
      <c r="K1366" s="183" t="s">
        <v>1</v>
      </c>
      <c r="L1366" s="187"/>
      <c r="M1366" s="188" t="s">
        <v>1</v>
      </c>
      <c r="N1366" s="189" t="s">
        <v>42</v>
      </c>
      <c r="O1366" s="55"/>
      <c r="P1366" s="160">
        <f t="shared" si="181"/>
        <v>0</v>
      </c>
      <c r="Q1366" s="160">
        <v>2.2000000000000001E-4</v>
      </c>
      <c r="R1366" s="160">
        <f t="shared" si="182"/>
        <v>8.8000000000000003E-4</v>
      </c>
      <c r="S1366" s="160">
        <v>0</v>
      </c>
      <c r="T1366" s="161">
        <f t="shared" si="183"/>
        <v>0</v>
      </c>
      <c r="AR1366" s="162" t="s">
        <v>1981</v>
      </c>
      <c r="AT1366" s="162" t="s">
        <v>203</v>
      </c>
      <c r="AU1366" s="162" t="s">
        <v>85</v>
      </c>
      <c r="AY1366" s="17" t="s">
        <v>153</v>
      </c>
      <c r="BE1366" s="163">
        <f t="shared" si="184"/>
        <v>0</v>
      </c>
      <c r="BF1366" s="163">
        <f t="shared" si="185"/>
        <v>0</v>
      </c>
      <c r="BG1366" s="163">
        <f t="shared" si="186"/>
        <v>0</v>
      </c>
      <c r="BH1366" s="163">
        <f t="shared" si="187"/>
        <v>0</v>
      </c>
      <c r="BI1366" s="163">
        <f t="shared" si="188"/>
        <v>0</v>
      </c>
      <c r="BJ1366" s="17" t="s">
        <v>85</v>
      </c>
      <c r="BK1366" s="164">
        <f t="shared" si="189"/>
        <v>0</v>
      </c>
      <c r="BL1366" s="17" t="s">
        <v>1981</v>
      </c>
      <c r="BM1366" s="162" t="s">
        <v>2528</v>
      </c>
    </row>
    <row r="1367" spans="2:65" s="1" customFormat="1" ht="16.5" customHeight="1">
      <c r="B1367" s="151"/>
      <c r="C1367" s="152" t="s">
        <v>2529</v>
      </c>
      <c r="D1367" s="152" t="s">
        <v>155</v>
      </c>
      <c r="E1367" s="153" t="s">
        <v>2530</v>
      </c>
      <c r="F1367" s="154" t="s">
        <v>2531</v>
      </c>
      <c r="G1367" s="155" t="s">
        <v>251</v>
      </c>
      <c r="H1367" s="156">
        <v>14</v>
      </c>
      <c r="I1367" s="157"/>
      <c r="J1367" s="156">
        <f t="shared" si="180"/>
        <v>0</v>
      </c>
      <c r="K1367" s="154" t="s">
        <v>1</v>
      </c>
      <c r="L1367" s="32"/>
      <c r="M1367" s="158" t="s">
        <v>1</v>
      </c>
      <c r="N1367" s="159" t="s">
        <v>42</v>
      </c>
      <c r="O1367" s="55"/>
      <c r="P1367" s="160">
        <f t="shared" si="181"/>
        <v>0</v>
      </c>
      <c r="Q1367" s="160">
        <v>0</v>
      </c>
      <c r="R1367" s="160">
        <f t="shared" si="182"/>
        <v>0</v>
      </c>
      <c r="S1367" s="160">
        <v>0</v>
      </c>
      <c r="T1367" s="161">
        <f t="shared" si="183"/>
        <v>0</v>
      </c>
      <c r="AR1367" s="162" t="s">
        <v>1981</v>
      </c>
      <c r="AT1367" s="162" t="s">
        <v>155</v>
      </c>
      <c r="AU1367" s="162" t="s">
        <v>85</v>
      </c>
      <c r="AY1367" s="17" t="s">
        <v>153</v>
      </c>
      <c r="BE1367" s="163">
        <f t="shared" si="184"/>
        <v>0</v>
      </c>
      <c r="BF1367" s="163">
        <f t="shared" si="185"/>
        <v>0</v>
      </c>
      <c r="BG1367" s="163">
        <f t="shared" si="186"/>
        <v>0</v>
      </c>
      <c r="BH1367" s="163">
        <f t="shared" si="187"/>
        <v>0</v>
      </c>
      <c r="BI1367" s="163">
        <f t="shared" si="188"/>
        <v>0</v>
      </c>
      <c r="BJ1367" s="17" t="s">
        <v>85</v>
      </c>
      <c r="BK1367" s="164">
        <f t="shared" si="189"/>
        <v>0</v>
      </c>
      <c r="BL1367" s="17" t="s">
        <v>1981</v>
      </c>
      <c r="BM1367" s="162" t="s">
        <v>2532</v>
      </c>
    </row>
    <row r="1368" spans="2:65" s="1" customFormat="1" ht="24" customHeight="1">
      <c r="B1368" s="151"/>
      <c r="C1368" s="181" t="s">
        <v>2533</v>
      </c>
      <c r="D1368" s="181" t="s">
        <v>203</v>
      </c>
      <c r="E1368" s="182" t="s">
        <v>2534</v>
      </c>
      <c r="F1368" s="183" t="s">
        <v>2535</v>
      </c>
      <c r="G1368" s="184" t="s">
        <v>251</v>
      </c>
      <c r="H1368" s="185">
        <v>14</v>
      </c>
      <c r="I1368" s="186"/>
      <c r="J1368" s="185">
        <f t="shared" si="180"/>
        <v>0</v>
      </c>
      <c r="K1368" s="183" t="s">
        <v>1</v>
      </c>
      <c r="L1368" s="187"/>
      <c r="M1368" s="188" t="s">
        <v>1</v>
      </c>
      <c r="N1368" s="189" t="s">
        <v>42</v>
      </c>
      <c r="O1368" s="55"/>
      <c r="P1368" s="160">
        <f t="shared" si="181"/>
        <v>0</v>
      </c>
      <c r="Q1368" s="160">
        <v>2.2000000000000001E-4</v>
      </c>
      <c r="R1368" s="160">
        <f t="shared" si="182"/>
        <v>3.0800000000000003E-3</v>
      </c>
      <c r="S1368" s="160">
        <v>0</v>
      </c>
      <c r="T1368" s="161">
        <f t="shared" si="183"/>
        <v>0</v>
      </c>
      <c r="AR1368" s="162" t="s">
        <v>1981</v>
      </c>
      <c r="AT1368" s="162" t="s">
        <v>203</v>
      </c>
      <c r="AU1368" s="162" t="s">
        <v>85</v>
      </c>
      <c r="AY1368" s="17" t="s">
        <v>153</v>
      </c>
      <c r="BE1368" s="163">
        <f t="shared" si="184"/>
        <v>0</v>
      </c>
      <c r="BF1368" s="163">
        <f t="shared" si="185"/>
        <v>0</v>
      </c>
      <c r="BG1368" s="163">
        <f t="shared" si="186"/>
        <v>0</v>
      </c>
      <c r="BH1368" s="163">
        <f t="shared" si="187"/>
        <v>0</v>
      </c>
      <c r="BI1368" s="163">
        <f t="shared" si="188"/>
        <v>0</v>
      </c>
      <c r="BJ1368" s="17" t="s">
        <v>85</v>
      </c>
      <c r="BK1368" s="164">
        <f t="shared" si="189"/>
        <v>0</v>
      </c>
      <c r="BL1368" s="17" t="s">
        <v>1981</v>
      </c>
      <c r="BM1368" s="162" t="s">
        <v>2536</v>
      </c>
    </row>
    <row r="1369" spans="2:65" s="1" customFormat="1" ht="16.5" customHeight="1">
      <c r="B1369" s="151"/>
      <c r="C1369" s="152" t="s">
        <v>2537</v>
      </c>
      <c r="D1369" s="152" t="s">
        <v>155</v>
      </c>
      <c r="E1369" s="153" t="s">
        <v>2538</v>
      </c>
      <c r="F1369" s="154" t="s">
        <v>2539</v>
      </c>
      <c r="G1369" s="155" t="s">
        <v>251</v>
      </c>
      <c r="H1369" s="156">
        <v>20</v>
      </c>
      <c r="I1369" s="157"/>
      <c r="J1369" s="156">
        <f t="shared" si="180"/>
        <v>0</v>
      </c>
      <c r="K1369" s="154" t="s">
        <v>1</v>
      </c>
      <c r="L1369" s="32"/>
      <c r="M1369" s="158" t="s">
        <v>1</v>
      </c>
      <c r="N1369" s="159" t="s">
        <v>42</v>
      </c>
      <c r="O1369" s="55"/>
      <c r="P1369" s="160">
        <f t="shared" si="181"/>
        <v>0</v>
      </c>
      <c r="Q1369" s="160">
        <v>0</v>
      </c>
      <c r="R1369" s="160">
        <f t="shared" si="182"/>
        <v>0</v>
      </c>
      <c r="S1369" s="160">
        <v>0</v>
      </c>
      <c r="T1369" s="161">
        <f t="shared" si="183"/>
        <v>0</v>
      </c>
      <c r="AR1369" s="162" t="s">
        <v>1981</v>
      </c>
      <c r="AT1369" s="162" t="s">
        <v>155</v>
      </c>
      <c r="AU1369" s="162" t="s">
        <v>85</v>
      </c>
      <c r="AY1369" s="17" t="s">
        <v>153</v>
      </c>
      <c r="BE1369" s="163">
        <f t="shared" si="184"/>
        <v>0</v>
      </c>
      <c r="BF1369" s="163">
        <f t="shared" si="185"/>
        <v>0</v>
      </c>
      <c r="BG1369" s="163">
        <f t="shared" si="186"/>
        <v>0</v>
      </c>
      <c r="BH1369" s="163">
        <f t="shared" si="187"/>
        <v>0</v>
      </c>
      <c r="BI1369" s="163">
        <f t="shared" si="188"/>
        <v>0</v>
      </c>
      <c r="BJ1369" s="17" t="s">
        <v>85</v>
      </c>
      <c r="BK1369" s="164">
        <f t="shared" si="189"/>
        <v>0</v>
      </c>
      <c r="BL1369" s="17" t="s">
        <v>1981</v>
      </c>
      <c r="BM1369" s="162" t="s">
        <v>2540</v>
      </c>
    </row>
    <row r="1370" spans="2:65" s="1" customFormat="1" ht="16.5" customHeight="1">
      <c r="B1370" s="151"/>
      <c r="C1370" s="181" t="s">
        <v>2541</v>
      </c>
      <c r="D1370" s="181" t="s">
        <v>203</v>
      </c>
      <c r="E1370" s="182" t="s">
        <v>2542</v>
      </c>
      <c r="F1370" s="183" t="s">
        <v>2543</v>
      </c>
      <c r="G1370" s="184" t="s">
        <v>251</v>
      </c>
      <c r="H1370" s="185">
        <v>20</v>
      </c>
      <c r="I1370" s="186"/>
      <c r="J1370" s="185">
        <f t="shared" si="180"/>
        <v>0</v>
      </c>
      <c r="K1370" s="183" t="s">
        <v>1</v>
      </c>
      <c r="L1370" s="187"/>
      <c r="M1370" s="188" t="s">
        <v>1</v>
      </c>
      <c r="N1370" s="189" t="s">
        <v>42</v>
      </c>
      <c r="O1370" s="55"/>
      <c r="P1370" s="160">
        <f t="shared" si="181"/>
        <v>0</v>
      </c>
      <c r="Q1370" s="160">
        <v>2.1000000000000001E-4</v>
      </c>
      <c r="R1370" s="160">
        <f t="shared" si="182"/>
        <v>4.2000000000000006E-3</v>
      </c>
      <c r="S1370" s="160">
        <v>0</v>
      </c>
      <c r="T1370" s="161">
        <f t="shared" si="183"/>
        <v>0</v>
      </c>
      <c r="AR1370" s="162" t="s">
        <v>1981</v>
      </c>
      <c r="AT1370" s="162" t="s">
        <v>203</v>
      </c>
      <c r="AU1370" s="162" t="s">
        <v>85</v>
      </c>
      <c r="AY1370" s="17" t="s">
        <v>153</v>
      </c>
      <c r="BE1370" s="163">
        <f t="shared" si="184"/>
        <v>0</v>
      </c>
      <c r="BF1370" s="163">
        <f t="shared" si="185"/>
        <v>0</v>
      </c>
      <c r="BG1370" s="163">
        <f t="shared" si="186"/>
        <v>0</v>
      </c>
      <c r="BH1370" s="163">
        <f t="shared" si="187"/>
        <v>0</v>
      </c>
      <c r="BI1370" s="163">
        <f t="shared" si="188"/>
        <v>0</v>
      </c>
      <c r="BJ1370" s="17" t="s">
        <v>85</v>
      </c>
      <c r="BK1370" s="164">
        <f t="shared" si="189"/>
        <v>0</v>
      </c>
      <c r="BL1370" s="17" t="s">
        <v>1981</v>
      </c>
      <c r="BM1370" s="162" t="s">
        <v>2544</v>
      </c>
    </row>
    <row r="1371" spans="2:65" s="1" customFormat="1" ht="16.5" customHeight="1">
      <c r="B1371" s="151"/>
      <c r="C1371" s="152" t="s">
        <v>2545</v>
      </c>
      <c r="D1371" s="152" t="s">
        <v>155</v>
      </c>
      <c r="E1371" s="153" t="s">
        <v>2546</v>
      </c>
      <c r="F1371" s="154" t="s">
        <v>2547</v>
      </c>
      <c r="G1371" s="155" t="s">
        <v>251</v>
      </c>
      <c r="H1371" s="156">
        <v>2</v>
      </c>
      <c r="I1371" s="157"/>
      <c r="J1371" s="156">
        <f t="shared" si="180"/>
        <v>0</v>
      </c>
      <c r="K1371" s="154" t="s">
        <v>1</v>
      </c>
      <c r="L1371" s="32"/>
      <c r="M1371" s="158" t="s">
        <v>1</v>
      </c>
      <c r="N1371" s="159" t="s">
        <v>42</v>
      </c>
      <c r="O1371" s="55"/>
      <c r="P1371" s="160">
        <f t="shared" si="181"/>
        <v>0</v>
      </c>
      <c r="Q1371" s="160">
        <v>0</v>
      </c>
      <c r="R1371" s="160">
        <f t="shared" si="182"/>
        <v>0</v>
      </c>
      <c r="S1371" s="160">
        <v>0</v>
      </c>
      <c r="T1371" s="161">
        <f t="shared" si="183"/>
        <v>0</v>
      </c>
      <c r="AR1371" s="162" t="s">
        <v>1981</v>
      </c>
      <c r="AT1371" s="162" t="s">
        <v>155</v>
      </c>
      <c r="AU1371" s="162" t="s">
        <v>85</v>
      </c>
      <c r="AY1371" s="17" t="s">
        <v>153</v>
      </c>
      <c r="BE1371" s="163">
        <f t="shared" si="184"/>
        <v>0</v>
      </c>
      <c r="BF1371" s="163">
        <f t="shared" si="185"/>
        <v>0</v>
      </c>
      <c r="BG1371" s="163">
        <f t="shared" si="186"/>
        <v>0</v>
      </c>
      <c r="BH1371" s="163">
        <f t="shared" si="187"/>
        <v>0</v>
      </c>
      <c r="BI1371" s="163">
        <f t="shared" si="188"/>
        <v>0</v>
      </c>
      <c r="BJ1371" s="17" t="s">
        <v>85</v>
      </c>
      <c r="BK1371" s="164">
        <f t="shared" si="189"/>
        <v>0</v>
      </c>
      <c r="BL1371" s="17" t="s">
        <v>1981</v>
      </c>
      <c r="BM1371" s="162" t="s">
        <v>2548</v>
      </c>
    </row>
    <row r="1372" spans="2:65" s="1" customFormat="1" ht="24" customHeight="1">
      <c r="B1372" s="151"/>
      <c r="C1372" s="181" t="s">
        <v>2549</v>
      </c>
      <c r="D1372" s="181" t="s">
        <v>203</v>
      </c>
      <c r="E1372" s="182" t="s">
        <v>2550</v>
      </c>
      <c r="F1372" s="183" t="s">
        <v>2551</v>
      </c>
      <c r="G1372" s="184" t="s">
        <v>251</v>
      </c>
      <c r="H1372" s="185">
        <v>2</v>
      </c>
      <c r="I1372" s="186"/>
      <c r="J1372" s="185">
        <f t="shared" si="180"/>
        <v>0</v>
      </c>
      <c r="K1372" s="183" t="s">
        <v>1</v>
      </c>
      <c r="L1372" s="187"/>
      <c r="M1372" s="188" t="s">
        <v>1</v>
      </c>
      <c r="N1372" s="189" t="s">
        <v>42</v>
      </c>
      <c r="O1372" s="55"/>
      <c r="P1372" s="160">
        <f t="shared" si="181"/>
        <v>0</v>
      </c>
      <c r="Q1372" s="160">
        <v>1.1999999999999999E-3</v>
      </c>
      <c r="R1372" s="160">
        <f t="shared" si="182"/>
        <v>2.3999999999999998E-3</v>
      </c>
      <c r="S1372" s="160">
        <v>0</v>
      </c>
      <c r="T1372" s="161">
        <f t="shared" si="183"/>
        <v>0</v>
      </c>
      <c r="AR1372" s="162" t="s">
        <v>1981</v>
      </c>
      <c r="AT1372" s="162" t="s">
        <v>203</v>
      </c>
      <c r="AU1372" s="162" t="s">
        <v>85</v>
      </c>
      <c r="AY1372" s="17" t="s">
        <v>153</v>
      </c>
      <c r="BE1372" s="163">
        <f t="shared" si="184"/>
        <v>0</v>
      </c>
      <c r="BF1372" s="163">
        <f t="shared" si="185"/>
        <v>0</v>
      </c>
      <c r="BG1372" s="163">
        <f t="shared" si="186"/>
        <v>0</v>
      </c>
      <c r="BH1372" s="163">
        <f t="shared" si="187"/>
        <v>0</v>
      </c>
      <c r="BI1372" s="163">
        <f t="shared" si="188"/>
        <v>0</v>
      </c>
      <c r="BJ1372" s="17" t="s">
        <v>85</v>
      </c>
      <c r="BK1372" s="164">
        <f t="shared" si="189"/>
        <v>0</v>
      </c>
      <c r="BL1372" s="17" t="s">
        <v>1981</v>
      </c>
      <c r="BM1372" s="162" t="s">
        <v>2552</v>
      </c>
    </row>
    <row r="1373" spans="2:65" s="1" customFormat="1" ht="24" customHeight="1">
      <c r="B1373" s="151"/>
      <c r="C1373" s="152" t="s">
        <v>2553</v>
      </c>
      <c r="D1373" s="152" t="s">
        <v>155</v>
      </c>
      <c r="E1373" s="153" t="s">
        <v>2554</v>
      </c>
      <c r="F1373" s="154" t="s">
        <v>2225</v>
      </c>
      <c r="G1373" s="155" t="s">
        <v>251</v>
      </c>
      <c r="H1373" s="156">
        <v>3</v>
      </c>
      <c r="I1373" s="157"/>
      <c r="J1373" s="156">
        <f t="shared" si="180"/>
        <v>0</v>
      </c>
      <c r="K1373" s="154" t="s">
        <v>1</v>
      </c>
      <c r="L1373" s="32"/>
      <c r="M1373" s="158" t="s">
        <v>1</v>
      </c>
      <c r="N1373" s="159" t="s">
        <v>42</v>
      </c>
      <c r="O1373" s="55"/>
      <c r="P1373" s="160">
        <f t="shared" si="181"/>
        <v>0</v>
      </c>
      <c r="Q1373" s="160">
        <v>0</v>
      </c>
      <c r="R1373" s="160">
        <f t="shared" si="182"/>
        <v>0</v>
      </c>
      <c r="S1373" s="160">
        <v>0</v>
      </c>
      <c r="T1373" s="161">
        <f t="shared" si="183"/>
        <v>0</v>
      </c>
      <c r="AR1373" s="162" t="s">
        <v>1981</v>
      </c>
      <c r="AT1373" s="162" t="s">
        <v>155</v>
      </c>
      <c r="AU1373" s="162" t="s">
        <v>85</v>
      </c>
      <c r="AY1373" s="17" t="s">
        <v>153</v>
      </c>
      <c r="BE1373" s="163">
        <f t="shared" si="184"/>
        <v>0</v>
      </c>
      <c r="BF1373" s="163">
        <f t="shared" si="185"/>
        <v>0</v>
      </c>
      <c r="BG1373" s="163">
        <f t="shared" si="186"/>
        <v>0</v>
      </c>
      <c r="BH1373" s="163">
        <f t="shared" si="187"/>
        <v>0</v>
      </c>
      <c r="BI1373" s="163">
        <f t="shared" si="188"/>
        <v>0</v>
      </c>
      <c r="BJ1373" s="17" t="s">
        <v>85</v>
      </c>
      <c r="BK1373" s="164">
        <f t="shared" si="189"/>
        <v>0</v>
      </c>
      <c r="BL1373" s="17" t="s">
        <v>1981</v>
      </c>
      <c r="BM1373" s="162" t="s">
        <v>2555</v>
      </c>
    </row>
    <row r="1374" spans="2:65" s="1" customFormat="1" ht="24" customHeight="1">
      <c r="B1374" s="151"/>
      <c r="C1374" s="181" t="s">
        <v>2556</v>
      </c>
      <c r="D1374" s="181" t="s">
        <v>203</v>
      </c>
      <c r="E1374" s="182" t="s">
        <v>2557</v>
      </c>
      <c r="F1374" s="183" t="s">
        <v>2229</v>
      </c>
      <c r="G1374" s="184" t="s">
        <v>251</v>
      </c>
      <c r="H1374" s="185">
        <v>3</v>
      </c>
      <c r="I1374" s="186"/>
      <c r="J1374" s="185">
        <f t="shared" si="180"/>
        <v>0</v>
      </c>
      <c r="K1374" s="183" t="s">
        <v>1</v>
      </c>
      <c r="L1374" s="187"/>
      <c r="M1374" s="188" t="s">
        <v>1</v>
      </c>
      <c r="N1374" s="189" t="s">
        <v>42</v>
      </c>
      <c r="O1374" s="55"/>
      <c r="P1374" s="160">
        <f t="shared" si="181"/>
        <v>0</v>
      </c>
      <c r="Q1374" s="160">
        <v>5.0000000000000002E-5</v>
      </c>
      <c r="R1374" s="160">
        <f t="shared" si="182"/>
        <v>1.5000000000000001E-4</v>
      </c>
      <c r="S1374" s="160">
        <v>0</v>
      </c>
      <c r="T1374" s="161">
        <f t="shared" si="183"/>
        <v>0</v>
      </c>
      <c r="AR1374" s="162" t="s">
        <v>1981</v>
      </c>
      <c r="AT1374" s="162" t="s">
        <v>203</v>
      </c>
      <c r="AU1374" s="162" t="s">
        <v>85</v>
      </c>
      <c r="AY1374" s="17" t="s">
        <v>153</v>
      </c>
      <c r="BE1374" s="163">
        <f t="shared" si="184"/>
        <v>0</v>
      </c>
      <c r="BF1374" s="163">
        <f t="shared" si="185"/>
        <v>0</v>
      </c>
      <c r="BG1374" s="163">
        <f t="shared" si="186"/>
        <v>0</v>
      </c>
      <c r="BH1374" s="163">
        <f t="shared" si="187"/>
        <v>0</v>
      </c>
      <c r="BI1374" s="163">
        <f t="shared" si="188"/>
        <v>0</v>
      </c>
      <c r="BJ1374" s="17" t="s">
        <v>85</v>
      </c>
      <c r="BK1374" s="164">
        <f t="shared" si="189"/>
        <v>0</v>
      </c>
      <c r="BL1374" s="17" t="s">
        <v>1981</v>
      </c>
      <c r="BM1374" s="162" t="s">
        <v>2558</v>
      </c>
    </row>
    <row r="1375" spans="2:65" s="1" customFormat="1" ht="16.5" customHeight="1">
      <c r="B1375" s="151"/>
      <c r="C1375" s="152" t="s">
        <v>2559</v>
      </c>
      <c r="D1375" s="152" t="s">
        <v>155</v>
      </c>
      <c r="E1375" s="153" t="s">
        <v>2560</v>
      </c>
      <c r="F1375" s="154" t="s">
        <v>2561</v>
      </c>
      <c r="G1375" s="155" t="s">
        <v>251</v>
      </c>
      <c r="H1375" s="156">
        <v>3</v>
      </c>
      <c r="I1375" s="157"/>
      <c r="J1375" s="156">
        <f t="shared" si="180"/>
        <v>0</v>
      </c>
      <c r="K1375" s="154" t="s">
        <v>1</v>
      </c>
      <c r="L1375" s="32"/>
      <c r="M1375" s="158" t="s">
        <v>1</v>
      </c>
      <c r="N1375" s="159" t="s">
        <v>42</v>
      </c>
      <c r="O1375" s="55"/>
      <c r="P1375" s="160">
        <f t="shared" si="181"/>
        <v>0</v>
      </c>
      <c r="Q1375" s="160">
        <v>0</v>
      </c>
      <c r="R1375" s="160">
        <f t="shared" si="182"/>
        <v>0</v>
      </c>
      <c r="S1375" s="160">
        <v>0</v>
      </c>
      <c r="T1375" s="161">
        <f t="shared" si="183"/>
        <v>0</v>
      </c>
      <c r="AR1375" s="162" t="s">
        <v>1981</v>
      </c>
      <c r="AT1375" s="162" t="s">
        <v>155</v>
      </c>
      <c r="AU1375" s="162" t="s">
        <v>85</v>
      </c>
      <c r="AY1375" s="17" t="s">
        <v>153</v>
      </c>
      <c r="BE1375" s="163">
        <f t="shared" si="184"/>
        <v>0</v>
      </c>
      <c r="BF1375" s="163">
        <f t="shared" si="185"/>
        <v>0</v>
      </c>
      <c r="BG1375" s="163">
        <f t="shared" si="186"/>
        <v>0</v>
      </c>
      <c r="BH1375" s="163">
        <f t="shared" si="187"/>
        <v>0</v>
      </c>
      <c r="BI1375" s="163">
        <f t="shared" si="188"/>
        <v>0</v>
      </c>
      <c r="BJ1375" s="17" t="s">
        <v>85</v>
      </c>
      <c r="BK1375" s="164">
        <f t="shared" si="189"/>
        <v>0</v>
      </c>
      <c r="BL1375" s="17" t="s">
        <v>1981</v>
      </c>
      <c r="BM1375" s="162" t="s">
        <v>2562</v>
      </c>
    </row>
    <row r="1376" spans="2:65" s="1" customFormat="1" ht="16.5" customHeight="1">
      <c r="B1376" s="151"/>
      <c r="C1376" s="181" t="s">
        <v>2563</v>
      </c>
      <c r="D1376" s="181" t="s">
        <v>203</v>
      </c>
      <c r="E1376" s="182" t="s">
        <v>2564</v>
      </c>
      <c r="F1376" s="183" t="s">
        <v>2565</v>
      </c>
      <c r="G1376" s="184" t="s">
        <v>251</v>
      </c>
      <c r="H1376" s="185">
        <v>3</v>
      </c>
      <c r="I1376" s="186"/>
      <c r="J1376" s="185">
        <f t="shared" si="180"/>
        <v>0</v>
      </c>
      <c r="K1376" s="183" t="s">
        <v>1</v>
      </c>
      <c r="L1376" s="187"/>
      <c r="M1376" s="188" t="s">
        <v>1</v>
      </c>
      <c r="N1376" s="189" t="s">
        <v>42</v>
      </c>
      <c r="O1376" s="55"/>
      <c r="P1376" s="160">
        <f t="shared" si="181"/>
        <v>0</v>
      </c>
      <c r="Q1376" s="160">
        <v>1.7000000000000001E-4</v>
      </c>
      <c r="R1376" s="160">
        <f t="shared" si="182"/>
        <v>5.1000000000000004E-4</v>
      </c>
      <c r="S1376" s="160">
        <v>0</v>
      </c>
      <c r="T1376" s="161">
        <f t="shared" si="183"/>
        <v>0</v>
      </c>
      <c r="AR1376" s="162" t="s">
        <v>1981</v>
      </c>
      <c r="AT1376" s="162" t="s">
        <v>203</v>
      </c>
      <c r="AU1376" s="162" t="s">
        <v>85</v>
      </c>
      <c r="AY1376" s="17" t="s">
        <v>153</v>
      </c>
      <c r="BE1376" s="163">
        <f t="shared" si="184"/>
        <v>0</v>
      </c>
      <c r="BF1376" s="163">
        <f t="shared" si="185"/>
        <v>0</v>
      </c>
      <c r="BG1376" s="163">
        <f t="shared" si="186"/>
        <v>0</v>
      </c>
      <c r="BH1376" s="163">
        <f t="shared" si="187"/>
        <v>0</v>
      </c>
      <c r="BI1376" s="163">
        <f t="shared" si="188"/>
        <v>0</v>
      </c>
      <c r="BJ1376" s="17" t="s">
        <v>85</v>
      </c>
      <c r="BK1376" s="164">
        <f t="shared" si="189"/>
        <v>0</v>
      </c>
      <c r="BL1376" s="17" t="s">
        <v>1981</v>
      </c>
      <c r="BM1376" s="162" t="s">
        <v>2566</v>
      </c>
    </row>
    <row r="1377" spans="2:65" s="1" customFormat="1" ht="16.5" customHeight="1">
      <c r="B1377" s="151"/>
      <c r="C1377" s="152" t="s">
        <v>2567</v>
      </c>
      <c r="D1377" s="152" t="s">
        <v>155</v>
      </c>
      <c r="E1377" s="153" t="s">
        <v>2568</v>
      </c>
      <c r="F1377" s="154" t="s">
        <v>2569</v>
      </c>
      <c r="G1377" s="155" t="s">
        <v>251</v>
      </c>
      <c r="H1377" s="156">
        <v>5</v>
      </c>
      <c r="I1377" s="157"/>
      <c r="J1377" s="156">
        <f t="shared" si="180"/>
        <v>0</v>
      </c>
      <c r="K1377" s="154" t="s">
        <v>1</v>
      </c>
      <c r="L1377" s="32"/>
      <c r="M1377" s="158" t="s">
        <v>1</v>
      </c>
      <c r="N1377" s="159" t="s">
        <v>42</v>
      </c>
      <c r="O1377" s="55"/>
      <c r="P1377" s="160">
        <f t="shared" si="181"/>
        <v>0</v>
      </c>
      <c r="Q1377" s="160">
        <v>0</v>
      </c>
      <c r="R1377" s="160">
        <f t="shared" si="182"/>
        <v>0</v>
      </c>
      <c r="S1377" s="160">
        <v>0</v>
      </c>
      <c r="T1377" s="161">
        <f t="shared" si="183"/>
        <v>0</v>
      </c>
      <c r="AR1377" s="162" t="s">
        <v>1981</v>
      </c>
      <c r="AT1377" s="162" t="s">
        <v>155</v>
      </c>
      <c r="AU1377" s="162" t="s">
        <v>85</v>
      </c>
      <c r="AY1377" s="17" t="s">
        <v>153</v>
      </c>
      <c r="BE1377" s="163">
        <f t="shared" si="184"/>
        <v>0</v>
      </c>
      <c r="BF1377" s="163">
        <f t="shared" si="185"/>
        <v>0</v>
      </c>
      <c r="BG1377" s="163">
        <f t="shared" si="186"/>
        <v>0</v>
      </c>
      <c r="BH1377" s="163">
        <f t="shared" si="187"/>
        <v>0</v>
      </c>
      <c r="BI1377" s="163">
        <f t="shared" si="188"/>
        <v>0</v>
      </c>
      <c r="BJ1377" s="17" t="s">
        <v>85</v>
      </c>
      <c r="BK1377" s="164">
        <f t="shared" si="189"/>
        <v>0</v>
      </c>
      <c r="BL1377" s="17" t="s">
        <v>1981</v>
      </c>
      <c r="BM1377" s="162" t="s">
        <v>2570</v>
      </c>
    </row>
    <row r="1378" spans="2:65" s="1" customFormat="1" ht="16.5" customHeight="1">
      <c r="B1378" s="151"/>
      <c r="C1378" s="181" t="s">
        <v>2571</v>
      </c>
      <c r="D1378" s="181" t="s">
        <v>203</v>
      </c>
      <c r="E1378" s="182" t="s">
        <v>2572</v>
      </c>
      <c r="F1378" s="183" t="s">
        <v>2573</v>
      </c>
      <c r="G1378" s="184" t="s">
        <v>251</v>
      </c>
      <c r="H1378" s="185">
        <v>5</v>
      </c>
      <c r="I1378" s="186"/>
      <c r="J1378" s="185">
        <f t="shared" si="180"/>
        <v>0</v>
      </c>
      <c r="K1378" s="183" t="s">
        <v>1</v>
      </c>
      <c r="L1378" s="187"/>
      <c r="M1378" s="188" t="s">
        <v>1</v>
      </c>
      <c r="N1378" s="189" t="s">
        <v>42</v>
      </c>
      <c r="O1378" s="55"/>
      <c r="P1378" s="160">
        <f t="shared" si="181"/>
        <v>0</v>
      </c>
      <c r="Q1378" s="160">
        <v>3.0000000000000001E-5</v>
      </c>
      <c r="R1378" s="160">
        <f t="shared" si="182"/>
        <v>1.5000000000000001E-4</v>
      </c>
      <c r="S1378" s="160">
        <v>0</v>
      </c>
      <c r="T1378" s="161">
        <f t="shared" si="183"/>
        <v>0</v>
      </c>
      <c r="AR1378" s="162" t="s">
        <v>1981</v>
      </c>
      <c r="AT1378" s="162" t="s">
        <v>203</v>
      </c>
      <c r="AU1378" s="162" t="s">
        <v>85</v>
      </c>
      <c r="AY1378" s="17" t="s">
        <v>153</v>
      </c>
      <c r="BE1378" s="163">
        <f t="shared" si="184"/>
        <v>0</v>
      </c>
      <c r="BF1378" s="163">
        <f t="shared" si="185"/>
        <v>0</v>
      </c>
      <c r="BG1378" s="163">
        <f t="shared" si="186"/>
        <v>0</v>
      </c>
      <c r="BH1378" s="163">
        <f t="shared" si="187"/>
        <v>0</v>
      </c>
      <c r="BI1378" s="163">
        <f t="shared" si="188"/>
        <v>0</v>
      </c>
      <c r="BJ1378" s="17" t="s">
        <v>85</v>
      </c>
      <c r="BK1378" s="164">
        <f t="shared" si="189"/>
        <v>0</v>
      </c>
      <c r="BL1378" s="17" t="s">
        <v>1981</v>
      </c>
      <c r="BM1378" s="162" t="s">
        <v>2574</v>
      </c>
    </row>
    <row r="1379" spans="2:65" s="1" customFormat="1" ht="24" customHeight="1">
      <c r="B1379" s="151"/>
      <c r="C1379" s="152" t="s">
        <v>2575</v>
      </c>
      <c r="D1379" s="152" t="s">
        <v>155</v>
      </c>
      <c r="E1379" s="153" t="s">
        <v>2576</v>
      </c>
      <c r="F1379" s="154" t="s">
        <v>2577</v>
      </c>
      <c r="G1379" s="155" t="s">
        <v>786</v>
      </c>
      <c r="H1379" s="156">
        <v>130</v>
      </c>
      <c r="I1379" s="157"/>
      <c r="J1379" s="156">
        <f t="shared" si="180"/>
        <v>0</v>
      </c>
      <c r="K1379" s="154" t="s">
        <v>1</v>
      </c>
      <c r="L1379" s="32"/>
      <c r="M1379" s="158" t="s">
        <v>1</v>
      </c>
      <c r="N1379" s="159" t="s">
        <v>42</v>
      </c>
      <c r="O1379" s="55"/>
      <c r="P1379" s="160">
        <f t="shared" si="181"/>
        <v>0</v>
      </c>
      <c r="Q1379" s="160">
        <v>0</v>
      </c>
      <c r="R1379" s="160">
        <f t="shared" si="182"/>
        <v>0</v>
      </c>
      <c r="S1379" s="160">
        <v>0</v>
      </c>
      <c r="T1379" s="161">
        <f t="shared" si="183"/>
        <v>0</v>
      </c>
      <c r="AR1379" s="162" t="s">
        <v>1981</v>
      </c>
      <c r="AT1379" s="162" t="s">
        <v>155</v>
      </c>
      <c r="AU1379" s="162" t="s">
        <v>85</v>
      </c>
      <c r="AY1379" s="17" t="s">
        <v>153</v>
      </c>
      <c r="BE1379" s="163">
        <f t="shared" si="184"/>
        <v>0</v>
      </c>
      <c r="BF1379" s="163">
        <f t="shared" si="185"/>
        <v>0</v>
      </c>
      <c r="BG1379" s="163">
        <f t="shared" si="186"/>
        <v>0</v>
      </c>
      <c r="BH1379" s="163">
        <f t="shared" si="187"/>
        <v>0</v>
      </c>
      <c r="BI1379" s="163">
        <f t="shared" si="188"/>
        <v>0</v>
      </c>
      <c r="BJ1379" s="17" t="s">
        <v>85</v>
      </c>
      <c r="BK1379" s="164">
        <f t="shared" si="189"/>
        <v>0</v>
      </c>
      <c r="BL1379" s="17" t="s">
        <v>1981</v>
      </c>
      <c r="BM1379" s="162" t="s">
        <v>2578</v>
      </c>
    </row>
    <row r="1380" spans="2:65" s="1" customFormat="1" ht="24" customHeight="1">
      <c r="B1380" s="151"/>
      <c r="C1380" s="152" t="s">
        <v>2579</v>
      </c>
      <c r="D1380" s="152" t="s">
        <v>155</v>
      </c>
      <c r="E1380" s="153" t="s">
        <v>2580</v>
      </c>
      <c r="F1380" s="154" t="s">
        <v>2581</v>
      </c>
      <c r="G1380" s="155" t="s">
        <v>786</v>
      </c>
      <c r="H1380" s="156">
        <v>40</v>
      </c>
      <c r="I1380" s="157"/>
      <c r="J1380" s="156">
        <f t="shared" si="180"/>
        <v>0</v>
      </c>
      <c r="K1380" s="154" t="s">
        <v>1</v>
      </c>
      <c r="L1380" s="32"/>
      <c r="M1380" s="158" t="s">
        <v>1</v>
      </c>
      <c r="N1380" s="159" t="s">
        <v>42</v>
      </c>
      <c r="O1380" s="55"/>
      <c r="P1380" s="160">
        <f t="shared" si="181"/>
        <v>0</v>
      </c>
      <c r="Q1380" s="160">
        <v>0</v>
      </c>
      <c r="R1380" s="160">
        <f t="shared" si="182"/>
        <v>0</v>
      </c>
      <c r="S1380" s="160">
        <v>0</v>
      </c>
      <c r="T1380" s="161">
        <f t="shared" si="183"/>
        <v>0</v>
      </c>
      <c r="AR1380" s="162" t="s">
        <v>1981</v>
      </c>
      <c r="AT1380" s="162" t="s">
        <v>155</v>
      </c>
      <c r="AU1380" s="162" t="s">
        <v>85</v>
      </c>
      <c r="AY1380" s="17" t="s">
        <v>153</v>
      </c>
      <c r="BE1380" s="163">
        <f t="shared" si="184"/>
        <v>0</v>
      </c>
      <c r="BF1380" s="163">
        <f t="shared" si="185"/>
        <v>0</v>
      </c>
      <c r="BG1380" s="163">
        <f t="shared" si="186"/>
        <v>0</v>
      </c>
      <c r="BH1380" s="163">
        <f t="shared" si="187"/>
        <v>0</v>
      </c>
      <c r="BI1380" s="163">
        <f t="shared" si="188"/>
        <v>0</v>
      </c>
      <c r="BJ1380" s="17" t="s">
        <v>85</v>
      </c>
      <c r="BK1380" s="164">
        <f t="shared" si="189"/>
        <v>0</v>
      </c>
      <c r="BL1380" s="17" t="s">
        <v>1981</v>
      </c>
      <c r="BM1380" s="162" t="s">
        <v>2582</v>
      </c>
    </row>
    <row r="1381" spans="2:65" s="1" customFormat="1" ht="16.5" customHeight="1">
      <c r="B1381" s="151"/>
      <c r="C1381" s="152" t="s">
        <v>2583</v>
      </c>
      <c r="D1381" s="152" t="s">
        <v>155</v>
      </c>
      <c r="E1381" s="153" t="s">
        <v>75</v>
      </c>
      <c r="F1381" s="154" t="s">
        <v>2584</v>
      </c>
      <c r="G1381" s="155" t="s">
        <v>866</v>
      </c>
      <c r="H1381" s="157"/>
      <c r="I1381" s="157"/>
      <c r="J1381" s="156">
        <f t="shared" si="180"/>
        <v>0</v>
      </c>
      <c r="K1381" s="154" t="s">
        <v>1</v>
      </c>
      <c r="L1381" s="32"/>
      <c r="M1381" s="158" t="s">
        <v>1</v>
      </c>
      <c r="N1381" s="159" t="s">
        <v>42</v>
      </c>
      <c r="O1381" s="55"/>
      <c r="P1381" s="160">
        <f t="shared" si="181"/>
        <v>0</v>
      </c>
      <c r="Q1381" s="160">
        <v>0</v>
      </c>
      <c r="R1381" s="160">
        <f t="shared" si="182"/>
        <v>0</v>
      </c>
      <c r="S1381" s="160">
        <v>0</v>
      </c>
      <c r="T1381" s="161">
        <f t="shared" si="183"/>
        <v>0</v>
      </c>
      <c r="AR1381" s="162" t="s">
        <v>1981</v>
      </c>
      <c r="AT1381" s="162" t="s">
        <v>155</v>
      </c>
      <c r="AU1381" s="162" t="s">
        <v>85</v>
      </c>
      <c r="AY1381" s="17" t="s">
        <v>153</v>
      </c>
      <c r="BE1381" s="163">
        <f t="shared" si="184"/>
        <v>0</v>
      </c>
      <c r="BF1381" s="163">
        <f t="shared" si="185"/>
        <v>0</v>
      </c>
      <c r="BG1381" s="163">
        <f t="shared" si="186"/>
        <v>0</v>
      </c>
      <c r="BH1381" s="163">
        <f t="shared" si="187"/>
        <v>0</v>
      </c>
      <c r="BI1381" s="163">
        <f t="shared" si="188"/>
        <v>0</v>
      </c>
      <c r="BJ1381" s="17" t="s">
        <v>85</v>
      </c>
      <c r="BK1381" s="164">
        <f t="shared" si="189"/>
        <v>0</v>
      </c>
      <c r="BL1381" s="17" t="s">
        <v>1981</v>
      </c>
      <c r="BM1381" s="162" t="s">
        <v>2585</v>
      </c>
    </row>
    <row r="1382" spans="2:65" s="1" customFormat="1" ht="16.5" customHeight="1">
      <c r="B1382" s="151"/>
      <c r="C1382" s="152" t="s">
        <v>2586</v>
      </c>
      <c r="D1382" s="152" t="s">
        <v>155</v>
      </c>
      <c r="E1382" s="153" t="s">
        <v>2587</v>
      </c>
      <c r="F1382" s="154" t="s">
        <v>2588</v>
      </c>
      <c r="G1382" s="155" t="s">
        <v>866</v>
      </c>
      <c r="H1382" s="157"/>
      <c r="I1382" s="157"/>
      <c r="J1382" s="156">
        <f t="shared" si="180"/>
        <v>0</v>
      </c>
      <c r="K1382" s="154" t="s">
        <v>1</v>
      </c>
      <c r="L1382" s="32"/>
      <c r="M1382" s="158" t="s">
        <v>1</v>
      </c>
      <c r="N1382" s="159" t="s">
        <v>42</v>
      </c>
      <c r="O1382" s="55"/>
      <c r="P1382" s="160">
        <f t="shared" si="181"/>
        <v>0</v>
      </c>
      <c r="Q1382" s="160">
        <v>0</v>
      </c>
      <c r="R1382" s="160">
        <f t="shared" si="182"/>
        <v>0</v>
      </c>
      <c r="S1382" s="160">
        <v>0</v>
      </c>
      <c r="T1382" s="161">
        <f t="shared" si="183"/>
        <v>0</v>
      </c>
      <c r="AR1382" s="162" t="s">
        <v>1981</v>
      </c>
      <c r="AT1382" s="162" t="s">
        <v>155</v>
      </c>
      <c r="AU1382" s="162" t="s">
        <v>85</v>
      </c>
      <c r="AY1382" s="17" t="s">
        <v>153</v>
      </c>
      <c r="BE1382" s="163">
        <f t="shared" si="184"/>
        <v>0</v>
      </c>
      <c r="BF1382" s="163">
        <f t="shared" si="185"/>
        <v>0</v>
      </c>
      <c r="BG1382" s="163">
        <f t="shared" si="186"/>
        <v>0</v>
      </c>
      <c r="BH1382" s="163">
        <f t="shared" si="187"/>
        <v>0</v>
      </c>
      <c r="BI1382" s="163">
        <f t="shared" si="188"/>
        <v>0</v>
      </c>
      <c r="BJ1382" s="17" t="s">
        <v>85</v>
      </c>
      <c r="BK1382" s="164">
        <f t="shared" si="189"/>
        <v>0</v>
      </c>
      <c r="BL1382" s="17" t="s">
        <v>1981</v>
      </c>
      <c r="BM1382" s="162" t="s">
        <v>2589</v>
      </c>
    </row>
    <row r="1383" spans="2:65" s="1" customFormat="1" ht="16.5" customHeight="1">
      <c r="B1383" s="151"/>
      <c r="C1383" s="152" t="s">
        <v>2590</v>
      </c>
      <c r="D1383" s="152" t="s">
        <v>155</v>
      </c>
      <c r="E1383" s="153" t="s">
        <v>2591</v>
      </c>
      <c r="F1383" s="154" t="s">
        <v>2592</v>
      </c>
      <c r="G1383" s="155" t="s">
        <v>866</v>
      </c>
      <c r="H1383" s="157"/>
      <c r="I1383" s="157"/>
      <c r="J1383" s="156">
        <f t="shared" si="180"/>
        <v>0</v>
      </c>
      <c r="K1383" s="154" t="s">
        <v>1</v>
      </c>
      <c r="L1383" s="32"/>
      <c r="M1383" s="158" t="s">
        <v>1</v>
      </c>
      <c r="N1383" s="159" t="s">
        <v>42</v>
      </c>
      <c r="O1383" s="55"/>
      <c r="P1383" s="160">
        <f t="shared" si="181"/>
        <v>0</v>
      </c>
      <c r="Q1383" s="160">
        <v>0</v>
      </c>
      <c r="R1383" s="160">
        <f t="shared" si="182"/>
        <v>0</v>
      </c>
      <c r="S1383" s="160">
        <v>0</v>
      </c>
      <c r="T1383" s="161">
        <f t="shared" si="183"/>
        <v>0</v>
      </c>
      <c r="AR1383" s="162" t="s">
        <v>1981</v>
      </c>
      <c r="AT1383" s="162" t="s">
        <v>155</v>
      </c>
      <c r="AU1383" s="162" t="s">
        <v>85</v>
      </c>
      <c r="AY1383" s="17" t="s">
        <v>153</v>
      </c>
      <c r="BE1383" s="163">
        <f t="shared" si="184"/>
        <v>0</v>
      </c>
      <c r="BF1383" s="163">
        <f t="shared" si="185"/>
        <v>0</v>
      </c>
      <c r="BG1383" s="163">
        <f t="shared" si="186"/>
        <v>0</v>
      </c>
      <c r="BH1383" s="163">
        <f t="shared" si="187"/>
        <v>0</v>
      </c>
      <c r="BI1383" s="163">
        <f t="shared" si="188"/>
        <v>0</v>
      </c>
      <c r="BJ1383" s="17" t="s">
        <v>85</v>
      </c>
      <c r="BK1383" s="164">
        <f t="shared" si="189"/>
        <v>0</v>
      </c>
      <c r="BL1383" s="17" t="s">
        <v>1981</v>
      </c>
      <c r="BM1383" s="162" t="s">
        <v>2593</v>
      </c>
    </row>
    <row r="1384" spans="2:65" s="1" customFormat="1" ht="16.5" customHeight="1">
      <c r="B1384" s="151"/>
      <c r="C1384" s="152" t="s">
        <v>2594</v>
      </c>
      <c r="D1384" s="152" t="s">
        <v>155</v>
      </c>
      <c r="E1384" s="153" t="s">
        <v>2595</v>
      </c>
      <c r="F1384" s="154" t="s">
        <v>2596</v>
      </c>
      <c r="G1384" s="155" t="s">
        <v>866</v>
      </c>
      <c r="H1384" s="157"/>
      <c r="I1384" s="157"/>
      <c r="J1384" s="156">
        <f t="shared" si="180"/>
        <v>0</v>
      </c>
      <c r="K1384" s="154" t="s">
        <v>1</v>
      </c>
      <c r="L1384" s="32"/>
      <c r="M1384" s="158" t="s">
        <v>1</v>
      </c>
      <c r="N1384" s="159" t="s">
        <v>42</v>
      </c>
      <c r="O1384" s="55"/>
      <c r="P1384" s="160">
        <f t="shared" si="181"/>
        <v>0</v>
      </c>
      <c r="Q1384" s="160">
        <v>0</v>
      </c>
      <c r="R1384" s="160">
        <f t="shared" si="182"/>
        <v>0</v>
      </c>
      <c r="S1384" s="160">
        <v>0</v>
      </c>
      <c r="T1384" s="161">
        <f t="shared" si="183"/>
        <v>0</v>
      </c>
      <c r="AR1384" s="162" t="s">
        <v>1981</v>
      </c>
      <c r="AT1384" s="162" t="s">
        <v>155</v>
      </c>
      <c r="AU1384" s="162" t="s">
        <v>85</v>
      </c>
      <c r="AY1384" s="17" t="s">
        <v>153</v>
      </c>
      <c r="BE1384" s="163">
        <f t="shared" si="184"/>
        <v>0</v>
      </c>
      <c r="BF1384" s="163">
        <f t="shared" si="185"/>
        <v>0</v>
      </c>
      <c r="BG1384" s="163">
        <f t="shared" si="186"/>
        <v>0</v>
      </c>
      <c r="BH1384" s="163">
        <f t="shared" si="187"/>
        <v>0</v>
      </c>
      <c r="BI1384" s="163">
        <f t="shared" si="188"/>
        <v>0</v>
      </c>
      <c r="BJ1384" s="17" t="s">
        <v>85</v>
      </c>
      <c r="BK1384" s="164">
        <f t="shared" si="189"/>
        <v>0</v>
      </c>
      <c r="BL1384" s="17" t="s">
        <v>1981</v>
      </c>
      <c r="BM1384" s="162" t="s">
        <v>2597</v>
      </c>
    </row>
    <row r="1385" spans="2:65" s="1" customFormat="1" ht="16.5" customHeight="1">
      <c r="B1385" s="151"/>
      <c r="C1385" s="152" t="s">
        <v>2598</v>
      </c>
      <c r="D1385" s="152" t="s">
        <v>155</v>
      </c>
      <c r="E1385" s="153" t="s">
        <v>2599</v>
      </c>
      <c r="F1385" s="154" t="s">
        <v>2600</v>
      </c>
      <c r="G1385" s="155" t="s">
        <v>866</v>
      </c>
      <c r="H1385" s="157"/>
      <c r="I1385" s="157"/>
      <c r="J1385" s="156">
        <f t="shared" si="180"/>
        <v>0</v>
      </c>
      <c r="K1385" s="154" t="s">
        <v>1</v>
      </c>
      <c r="L1385" s="32"/>
      <c r="M1385" s="158" t="s">
        <v>1</v>
      </c>
      <c r="N1385" s="159" t="s">
        <v>42</v>
      </c>
      <c r="O1385" s="55"/>
      <c r="P1385" s="160">
        <f t="shared" si="181"/>
        <v>0</v>
      </c>
      <c r="Q1385" s="160">
        <v>0</v>
      </c>
      <c r="R1385" s="160">
        <f t="shared" si="182"/>
        <v>0</v>
      </c>
      <c r="S1385" s="160">
        <v>0</v>
      </c>
      <c r="T1385" s="161">
        <f t="shared" si="183"/>
        <v>0</v>
      </c>
      <c r="AR1385" s="162" t="s">
        <v>1981</v>
      </c>
      <c r="AT1385" s="162" t="s">
        <v>155</v>
      </c>
      <c r="AU1385" s="162" t="s">
        <v>85</v>
      </c>
      <c r="AY1385" s="17" t="s">
        <v>153</v>
      </c>
      <c r="BE1385" s="163">
        <f t="shared" si="184"/>
        <v>0</v>
      </c>
      <c r="BF1385" s="163">
        <f t="shared" si="185"/>
        <v>0</v>
      </c>
      <c r="BG1385" s="163">
        <f t="shared" si="186"/>
        <v>0</v>
      </c>
      <c r="BH1385" s="163">
        <f t="shared" si="187"/>
        <v>0</v>
      </c>
      <c r="BI1385" s="163">
        <f t="shared" si="188"/>
        <v>0</v>
      </c>
      <c r="BJ1385" s="17" t="s">
        <v>85</v>
      </c>
      <c r="BK1385" s="164">
        <f t="shared" si="189"/>
        <v>0</v>
      </c>
      <c r="BL1385" s="17" t="s">
        <v>1981</v>
      </c>
      <c r="BM1385" s="162" t="s">
        <v>2601</v>
      </c>
    </row>
    <row r="1386" spans="2:65" s="1" customFormat="1" ht="16.5" customHeight="1">
      <c r="B1386" s="151"/>
      <c r="C1386" s="152" t="s">
        <v>2602</v>
      </c>
      <c r="D1386" s="152" t="s">
        <v>155</v>
      </c>
      <c r="E1386" s="153" t="s">
        <v>2603</v>
      </c>
      <c r="F1386" s="154" t="s">
        <v>2604</v>
      </c>
      <c r="G1386" s="155" t="s">
        <v>2605</v>
      </c>
      <c r="H1386" s="156">
        <v>24</v>
      </c>
      <c r="I1386" s="157"/>
      <c r="J1386" s="156">
        <f t="shared" si="180"/>
        <v>0</v>
      </c>
      <c r="K1386" s="154" t="s">
        <v>1</v>
      </c>
      <c r="L1386" s="32"/>
      <c r="M1386" s="158" t="s">
        <v>1</v>
      </c>
      <c r="N1386" s="159" t="s">
        <v>42</v>
      </c>
      <c r="O1386" s="55"/>
      <c r="P1386" s="160">
        <f t="shared" si="181"/>
        <v>0</v>
      </c>
      <c r="Q1386" s="160">
        <v>0</v>
      </c>
      <c r="R1386" s="160">
        <f t="shared" si="182"/>
        <v>0</v>
      </c>
      <c r="S1386" s="160">
        <v>0</v>
      </c>
      <c r="T1386" s="161">
        <f t="shared" si="183"/>
        <v>0</v>
      </c>
      <c r="AR1386" s="162" t="s">
        <v>1981</v>
      </c>
      <c r="AT1386" s="162" t="s">
        <v>155</v>
      </c>
      <c r="AU1386" s="162" t="s">
        <v>85</v>
      </c>
      <c r="AY1386" s="17" t="s">
        <v>153</v>
      </c>
      <c r="BE1386" s="163">
        <f t="shared" si="184"/>
        <v>0</v>
      </c>
      <c r="BF1386" s="163">
        <f t="shared" si="185"/>
        <v>0</v>
      </c>
      <c r="BG1386" s="163">
        <f t="shared" si="186"/>
        <v>0</v>
      </c>
      <c r="BH1386" s="163">
        <f t="shared" si="187"/>
        <v>0</v>
      </c>
      <c r="BI1386" s="163">
        <f t="shared" si="188"/>
        <v>0</v>
      </c>
      <c r="BJ1386" s="17" t="s">
        <v>85</v>
      </c>
      <c r="BK1386" s="164">
        <f t="shared" si="189"/>
        <v>0</v>
      </c>
      <c r="BL1386" s="17" t="s">
        <v>1981</v>
      </c>
      <c r="BM1386" s="162" t="s">
        <v>2606</v>
      </c>
    </row>
    <row r="1387" spans="2:65" s="1" customFormat="1" ht="16.5" customHeight="1">
      <c r="B1387" s="151"/>
      <c r="C1387" s="152" t="s">
        <v>2607</v>
      </c>
      <c r="D1387" s="152" t="s">
        <v>155</v>
      </c>
      <c r="E1387" s="153" t="s">
        <v>2608</v>
      </c>
      <c r="F1387" s="154" t="s">
        <v>2609</v>
      </c>
      <c r="G1387" s="155" t="s">
        <v>2605</v>
      </c>
      <c r="H1387" s="156">
        <v>32</v>
      </c>
      <c r="I1387" s="157"/>
      <c r="J1387" s="156">
        <f t="shared" si="180"/>
        <v>0</v>
      </c>
      <c r="K1387" s="154" t="s">
        <v>1</v>
      </c>
      <c r="L1387" s="32"/>
      <c r="M1387" s="158" t="s">
        <v>1</v>
      </c>
      <c r="N1387" s="159" t="s">
        <v>42</v>
      </c>
      <c r="O1387" s="55"/>
      <c r="P1387" s="160">
        <f t="shared" si="181"/>
        <v>0</v>
      </c>
      <c r="Q1387" s="160">
        <v>0</v>
      </c>
      <c r="R1387" s="160">
        <f t="shared" si="182"/>
        <v>0</v>
      </c>
      <c r="S1387" s="160">
        <v>0</v>
      </c>
      <c r="T1387" s="161">
        <f t="shared" si="183"/>
        <v>0</v>
      </c>
      <c r="AR1387" s="162" t="s">
        <v>1981</v>
      </c>
      <c r="AT1387" s="162" t="s">
        <v>155</v>
      </c>
      <c r="AU1387" s="162" t="s">
        <v>85</v>
      </c>
      <c r="AY1387" s="17" t="s">
        <v>153</v>
      </c>
      <c r="BE1387" s="163">
        <f t="shared" si="184"/>
        <v>0</v>
      </c>
      <c r="BF1387" s="163">
        <f t="shared" si="185"/>
        <v>0</v>
      </c>
      <c r="BG1387" s="163">
        <f t="shared" si="186"/>
        <v>0</v>
      </c>
      <c r="BH1387" s="163">
        <f t="shared" si="187"/>
        <v>0</v>
      </c>
      <c r="BI1387" s="163">
        <f t="shared" si="188"/>
        <v>0</v>
      </c>
      <c r="BJ1387" s="17" t="s">
        <v>85</v>
      </c>
      <c r="BK1387" s="164">
        <f t="shared" si="189"/>
        <v>0</v>
      </c>
      <c r="BL1387" s="17" t="s">
        <v>1981</v>
      </c>
      <c r="BM1387" s="162" t="s">
        <v>2610</v>
      </c>
    </row>
    <row r="1388" spans="2:65" s="11" customFormat="1" ht="22.9" customHeight="1">
      <c r="B1388" s="138"/>
      <c r="D1388" s="139" t="s">
        <v>75</v>
      </c>
      <c r="E1388" s="149" t="s">
        <v>2611</v>
      </c>
      <c r="F1388" s="149" t="s">
        <v>2612</v>
      </c>
      <c r="I1388" s="141"/>
      <c r="J1388" s="150">
        <f>BK1388</f>
        <v>0</v>
      </c>
      <c r="L1388" s="138"/>
      <c r="M1388" s="143"/>
      <c r="N1388" s="144"/>
      <c r="O1388" s="144"/>
      <c r="P1388" s="145">
        <f>SUM(P1389:P1479)</f>
        <v>0</v>
      </c>
      <c r="Q1388" s="144"/>
      <c r="R1388" s="145">
        <f>SUM(R1389:R1479)</f>
        <v>0</v>
      </c>
      <c r="S1388" s="144"/>
      <c r="T1388" s="146">
        <f>SUM(T1389:T1479)</f>
        <v>0</v>
      </c>
      <c r="AR1388" s="139" t="s">
        <v>88</v>
      </c>
      <c r="AT1388" s="147" t="s">
        <v>75</v>
      </c>
      <c r="AU1388" s="147" t="s">
        <v>81</v>
      </c>
      <c r="AY1388" s="139" t="s">
        <v>153</v>
      </c>
      <c r="BK1388" s="148">
        <f>SUM(BK1389:BK1479)</f>
        <v>0</v>
      </c>
    </row>
    <row r="1389" spans="2:65" s="1" customFormat="1" ht="16.5" customHeight="1">
      <c r="B1389" s="151"/>
      <c r="C1389" s="181" t="s">
        <v>2613</v>
      </c>
      <c r="D1389" s="181" t="s">
        <v>203</v>
      </c>
      <c r="E1389" s="182" t="s">
        <v>2614</v>
      </c>
      <c r="F1389" s="183" t="s">
        <v>2615</v>
      </c>
      <c r="G1389" s="184" t="s">
        <v>251</v>
      </c>
      <c r="H1389" s="185">
        <v>1</v>
      </c>
      <c r="I1389" s="186"/>
      <c r="J1389" s="185">
        <f t="shared" ref="J1389:J1420" si="190">ROUND(I1389*H1389,3)</f>
        <v>0</v>
      </c>
      <c r="K1389" s="183" t="s">
        <v>1</v>
      </c>
      <c r="L1389" s="187"/>
      <c r="M1389" s="188" t="s">
        <v>1</v>
      </c>
      <c r="N1389" s="189" t="s">
        <v>42</v>
      </c>
      <c r="O1389" s="55"/>
      <c r="P1389" s="160">
        <f t="shared" ref="P1389:P1420" si="191">O1389*H1389</f>
        <v>0</v>
      </c>
      <c r="Q1389" s="160">
        <v>0</v>
      </c>
      <c r="R1389" s="160">
        <f t="shared" ref="R1389:R1420" si="192">Q1389*H1389</f>
        <v>0</v>
      </c>
      <c r="S1389" s="160">
        <v>0</v>
      </c>
      <c r="T1389" s="161">
        <f t="shared" ref="T1389:T1420" si="193">S1389*H1389</f>
        <v>0</v>
      </c>
      <c r="AR1389" s="162" t="s">
        <v>184</v>
      </c>
      <c r="AT1389" s="162" t="s">
        <v>203</v>
      </c>
      <c r="AU1389" s="162" t="s">
        <v>85</v>
      </c>
      <c r="AY1389" s="17" t="s">
        <v>153</v>
      </c>
      <c r="BE1389" s="163">
        <f t="shared" ref="BE1389:BE1420" si="194">IF(N1389="základná",J1389,0)</f>
        <v>0</v>
      </c>
      <c r="BF1389" s="163">
        <f t="shared" ref="BF1389:BF1420" si="195">IF(N1389="znížená",J1389,0)</f>
        <v>0</v>
      </c>
      <c r="BG1389" s="163">
        <f t="shared" ref="BG1389:BG1420" si="196">IF(N1389="zákl. prenesená",J1389,0)</f>
        <v>0</v>
      </c>
      <c r="BH1389" s="163">
        <f t="shared" ref="BH1389:BH1420" si="197">IF(N1389="zníž. prenesená",J1389,0)</f>
        <v>0</v>
      </c>
      <c r="BI1389" s="163">
        <f t="shared" ref="BI1389:BI1420" si="198">IF(N1389="nulová",J1389,0)</f>
        <v>0</v>
      </c>
      <c r="BJ1389" s="17" t="s">
        <v>85</v>
      </c>
      <c r="BK1389" s="164">
        <f t="shared" ref="BK1389:BK1420" si="199">ROUND(I1389*H1389,3)</f>
        <v>0</v>
      </c>
      <c r="BL1389" s="17" t="s">
        <v>91</v>
      </c>
      <c r="BM1389" s="162" t="s">
        <v>2616</v>
      </c>
    </row>
    <row r="1390" spans="2:65" s="1" customFormat="1" ht="16.5" customHeight="1">
      <c r="B1390" s="151"/>
      <c r="C1390" s="181" t="s">
        <v>2617</v>
      </c>
      <c r="D1390" s="181" t="s">
        <v>203</v>
      </c>
      <c r="E1390" s="182" t="s">
        <v>2618</v>
      </c>
      <c r="F1390" s="183" t="s">
        <v>2619</v>
      </c>
      <c r="G1390" s="184" t="s">
        <v>251</v>
      </c>
      <c r="H1390" s="185">
        <v>1</v>
      </c>
      <c r="I1390" s="186"/>
      <c r="J1390" s="185">
        <f t="shared" si="190"/>
        <v>0</v>
      </c>
      <c r="K1390" s="183" t="s">
        <v>1</v>
      </c>
      <c r="L1390" s="187"/>
      <c r="M1390" s="188" t="s">
        <v>1</v>
      </c>
      <c r="N1390" s="189" t="s">
        <v>42</v>
      </c>
      <c r="O1390" s="55"/>
      <c r="P1390" s="160">
        <f t="shared" si="191"/>
        <v>0</v>
      </c>
      <c r="Q1390" s="160">
        <v>0</v>
      </c>
      <c r="R1390" s="160">
        <f t="shared" si="192"/>
        <v>0</v>
      </c>
      <c r="S1390" s="160">
        <v>0</v>
      </c>
      <c r="T1390" s="161">
        <f t="shared" si="193"/>
        <v>0</v>
      </c>
      <c r="AR1390" s="162" t="s">
        <v>184</v>
      </c>
      <c r="AT1390" s="162" t="s">
        <v>203</v>
      </c>
      <c r="AU1390" s="162" t="s">
        <v>85</v>
      </c>
      <c r="AY1390" s="17" t="s">
        <v>153</v>
      </c>
      <c r="BE1390" s="163">
        <f t="shared" si="194"/>
        <v>0</v>
      </c>
      <c r="BF1390" s="163">
        <f t="shared" si="195"/>
        <v>0</v>
      </c>
      <c r="BG1390" s="163">
        <f t="shared" si="196"/>
        <v>0</v>
      </c>
      <c r="BH1390" s="163">
        <f t="shared" si="197"/>
        <v>0</v>
      </c>
      <c r="BI1390" s="163">
        <f t="shared" si="198"/>
        <v>0</v>
      </c>
      <c r="BJ1390" s="17" t="s">
        <v>85</v>
      </c>
      <c r="BK1390" s="164">
        <f t="shared" si="199"/>
        <v>0</v>
      </c>
      <c r="BL1390" s="17" t="s">
        <v>91</v>
      </c>
      <c r="BM1390" s="162" t="s">
        <v>2620</v>
      </c>
    </row>
    <row r="1391" spans="2:65" s="1" customFormat="1" ht="24" customHeight="1">
      <c r="B1391" s="151"/>
      <c r="C1391" s="181" t="s">
        <v>2621</v>
      </c>
      <c r="D1391" s="181" t="s">
        <v>203</v>
      </c>
      <c r="E1391" s="182" t="s">
        <v>2622</v>
      </c>
      <c r="F1391" s="183" t="s">
        <v>2623</v>
      </c>
      <c r="G1391" s="184" t="s">
        <v>251</v>
      </c>
      <c r="H1391" s="185">
        <v>1</v>
      </c>
      <c r="I1391" s="186"/>
      <c r="J1391" s="185">
        <f t="shared" si="190"/>
        <v>0</v>
      </c>
      <c r="K1391" s="183" t="s">
        <v>1</v>
      </c>
      <c r="L1391" s="187"/>
      <c r="M1391" s="188" t="s">
        <v>1</v>
      </c>
      <c r="N1391" s="189" t="s">
        <v>42</v>
      </c>
      <c r="O1391" s="55"/>
      <c r="P1391" s="160">
        <f t="shared" si="191"/>
        <v>0</v>
      </c>
      <c r="Q1391" s="160">
        <v>0</v>
      </c>
      <c r="R1391" s="160">
        <f t="shared" si="192"/>
        <v>0</v>
      </c>
      <c r="S1391" s="160">
        <v>0</v>
      </c>
      <c r="T1391" s="161">
        <f t="shared" si="193"/>
        <v>0</v>
      </c>
      <c r="AR1391" s="162" t="s">
        <v>184</v>
      </c>
      <c r="AT1391" s="162" t="s">
        <v>203</v>
      </c>
      <c r="AU1391" s="162" t="s">
        <v>85</v>
      </c>
      <c r="AY1391" s="17" t="s">
        <v>153</v>
      </c>
      <c r="BE1391" s="163">
        <f t="shared" si="194"/>
        <v>0</v>
      </c>
      <c r="BF1391" s="163">
        <f t="shared" si="195"/>
        <v>0</v>
      </c>
      <c r="BG1391" s="163">
        <f t="shared" si="196"/>
        <v>0</v>
      </c>
      <c r="BH1391" s="163">
        <f t="shared" si="197"/>
        <v>0</v>
      </c>
      <c r="BI1391" s="163">
        <f t="shared" si="198"/>
        <v>0</v>
      </c>
      <c r="BJ1391" s="17" t="s">
        <v>85</v>
      </c>
      <c r="BK1391" s="164">
        <f t="shared" si="199"/>
        <v>0</v>
      </c>
      <c r="BL1391" s="17" t="s">
        <v>91</v>
      </c>
      <c r="BM1391" s="162" t="s">
        <v>2624</v>
      </c>
    </row>
    <row r="1392" spans="2:65" s="1" customFormat="1" ht="16.5" customHeight="1">
      <c r="B1392" s="151"/>
      <c r="C1392" s="181" t="s">
        <v>2625</v>
      </c>
      <c r="D1392" s="181" t="s">
        <v>203</v>
      </c>
      <c r="E1392" s="182" t="s">
        <v>2626</v>
      </c>
      <c r="F1392" s="183" t="s">
        <v>2627</v>
      </c>
      <c r="G1392" s="184" t="s">
        <v>251</v>
      </c>
      <c r="H1392" s="185">
        <v>1</v>
      </c>
      <c r="I1392" s="186"/>
      <c r="J1392" s="185">
        <f t="shared" si="190"/>
        <v>0</v>
      </c>
      <c r="K1392" s="183" t="s">
        <v>1</v>
      </c>
      <c r="L1392" s="187"/>
      <c r="M1392" s="188" t="s">
        <v>1</v>
      </c>
      <c r="N1392" s="189" t="s">
        <v>42</v>
      </c>
      <c r="O1392" s="55"/>
      <c r="P1392" s="160">
        <f t="shared" si="191"/>
        <v>0</v>
      </c>
      <c r="Q1392" s="160">
        <v>0</v>
      </c>
      <c r="R1392" s="160">
        <f t="shared" si="192"/>
        <v>0</v>
      </c>
      <c r="S1392" s="160">
        <v>0</v>
      </c>
      <c r="T1392" s="161">
        <f t="shared" si="193"/>
        <v>0</v>
      </c>
      <c r="AR1392" s="162" t="s">
        <v>184</v>
      </c>
      <c r="AT1392" s="162" t="s">
        <v>203</v>
      </c>
      <c r="AU1392" s="162" t="s">
        <v>85</v>
      </c>
      <c r="AY1392" s="17" t="s">
        <v>153</v>
      </c>
      <c r="BE1392" s="163">
        <f t="shared" si="194"/>
        <v>0</v>
      </c>
      <c r="BF1392" s="163">
        <f t="shared" si="195"/>
        <v>0</v>
      </c>
      <c r="BG1392" s="163">
        <f t="shared" si="196"/>
        <v>0</v>
      </c>
      <c r="BH1392" s="163">
        <f t="shared" si="197"/>
        <v>0</v>
      </c>
      <c r="BI1392" s="163">
        <f t="shared" si="198"/>
        <v>0</v>
      </c>
      <c r="BJ1392" s="17" t="s">
        <v>85</v>
      </c>
      <c r="BK1392" s="164">
        <f t="shared" si="199"/>
        <v>0</v>
      </c>
      <c r="BL1392" s="17" t="s">
        <v>91</v>
      </c>
      <c r="BM1392" s="162" t="s">
        <v>2628</v>
      </c>
    </row>
    <row r="1393" spans="2:65" s="1" customFormat="1" ht="16.5" customHeight="1">
      <c r="B1393" s="151"/>
      <c r="C1393" s="181" t="s">
        <v>2629</v>
      </c>
      <c r="D1393" s="181" t="s">
        <v>203</v>
      </c>
      <c r="E1393" s="182" t="s">
        <v>2630</v>
      </c>
      <c r="F1393" s="183" t="s">
        <v>2631</v>
      </c>
      <c r="G1393" s="184" t="s">
        <v>251</v>
      </c>
      <c r="H1393" s="185">
        <v>4</v>
      </c>
      <c r="I1393" s="186"/>
      <c r="J1393" s="185">
        <f t="shared" si="190"/>
        <v>0</v>
      </c>
      <c r="K1393" s="183" t="s">
        <v>1</v>
      </c>
      <c r="L1393" s="187"/>
      <c r="M1393" s="188" t="s">
        <v>1</v>
      </c>
      <c r="N1393" s="189" t="s">
        <v>42</v>
      </c>
      <c r="O1393" s="55"/>
      <c r="P1393" s="160">
        <f t="shared" si="191"/>
        <v>0</v>
      </c>
      <c r="Q1393" s="160">
        <v>0</v>
      </c>
      <c r="R1393" s="160">
        <f t="shared" si="192"/>
        <v>0</v>
      </c>
      <c r="S1393" s="160">
        <v>0</v>
      </c>
      <c r="T1393" s="161">
        <f t="shared" si="193"/>
        <v>0</v>
      </c>
      <c r="AR1393" s="162" t="s">
        <v>184</v>
      </c>
      <c r="AT1393" s="162" t="s">
        <v>203</v>
      </c>
      <c r="AU1393" s="162" t="s">
        <v>85</v>
      </c>
      <c r="AY1393" s="17" t="s">
        <v>153</v>
      </c>
      <c r="BE1393" s="163">
        <f t="shared" si="194"/>
        <v>0</v>
      </c>
      <c r="BF1393" s="163">
        <f t="shared" si="195"/>
        <v>0</v>
      </c>
      <c r="BG1393" s="163">
        <f t="shared" si="196"/>
        <v>0</v>
      </c>
      <c r="BH1393" s="163">
        <f t="shared" si="197"/>
        <v>0</v>
      </c>
      <c r="BI1393" s="163">
        <f t="shared" si="198"/>
        <v>0</v>
      </c>
      <c r="BJ1393" s="17" t="s">
        <v>85</v>
      </c>
      <c r="BK1393" s="164">
        <f t="shared" si="199"/>
        <v>0</v>
      </c>
      <c r="BL1393" s="17" t="s">
        <v>91</v>
      </c>
      <c r="BM1393" s="162" t="s">
        <v>2632</v>
      </c>
    </row>
    <row r="1394" spans="2:65" s="1" customFormat="1" ht="24" customHeight="1">
      <c r="B1394" s="151"/>
      <c r="C1394" s="181" t="s">
        <v>2633</v>
      </c>
      <c r="D1394" s="181" t="s">
        <v>203</v>
      </c>
      <c r="E1394" s="182" t="s">
        <v>2634</v>
      </c>
      <c r="F1394" s="183" t="s">
        <v>2635</v>
      </c>
      <c r="G1394" s="184" t="s">
        <v>251</v>
      </c>
      <c r="H1394" s="185">
        <v>1</v>
      </c>
      <c r="I1394" s="186"/>
      <c r="J1394" s="185">
        <f t="shared" si="190"/>
        <v>0</v>
      </c>
      <c r="K1394" s="183" t="s">
        <v>1</v>
      </c>
      <c r="L1394" s="187"/>
      <c r="M1394" s="188" t="s">
        <v>1</v>
      </c>
      <c r="N1394" s="189" t="s">
        <v>42</v>
      </c>
      <c r="O1394" s="55"/>
      <c r="P1394" s="160">
        <f t="shared" si="191"/>
        <v>0</v>
      </c>
      <c r="Q1394" s="160">
        <v>0</v>
      </c>
      <c r="R1394" s="160">
        <f t="shared" si="192"/>
        <v>0</v>
      </c>
      <c r="S1394" s="160">
        <v>0</v>
      </c>
      <c r="T1394" s="161">
        <f t="shared" si="193"/>
        <v>0</v>
      </c>
      <c r="AR1394" s="162" t="s">
        <v>184</v>
      </c>
      <c r="AT1394" s="162" t="s">
        <v>203</v>
      </c>
      <c r="AU1394" s="162" t="s">
        <v>85</v>
      </c>
      <c r="AY1394" s="17" t="s">
        <v>153</v>
      </c>
      <c r="BE1394" s="163">
        <f t="shared" si="194"/>
        <v>0</v>
      </c>
      <c r="BF1394" s="163">
        <f t="shared" si="195"/>
        <v>0</v>
      </c>
      <c r="BG1394" s="163">
        <f t="shared" si="196"/>
        <v>0</v>
      </c>
      <c r="BH1394" s="163">
        <f t="shared" si="197"/>
        <v>0</v>
      </c>
      <c r="BI1394" s="163">
        <f t="shared" si="198"/>
        <v>0</v>
      </c>
      <c r="BJ1394" s="17" t="s">
        <v>85</v>
      </c>
      <c r="BK1394" s="164">
        <f t="shared" si="199"/>
        <v>0</v>
      </c>
      <c r="BL1394" s="17" t="s">
        <v>91</v>
      </c>
      <c r="BM1394" s="162" t="s">
        <v>2636</v>
      </c>
    </row>
    <row r="1395" spans="2:65" s="1" customFormat="1" ht="16.5" customHeight="1">
      <c r="B1395" s="151"/>
      <c r="C1395" s="181" t="s">
        <v>2637</v>
      </c>
      <c r="D1395" s="181" t="s">
        <v>203</v>
      </c>
      <c r="E1395" s="182" t="s">
        <v>2638</v>
      </c>
      <c r="F1395" s="183" t="s">
        <v>2639</v>
      </c>
      <c r="G1395" s="184" t="s">
        <v>251</v>
      </c>
      <c r="H1395" s="185">
        <v>1</v>
      </c>
      <c r="I1395" s="186"/>
      <c r="J1395" s="185">
        <f t="shared" si="190"/>
        <v>0</v>
      </c>
      <c r="K1395" s="183" t="s">
        <v>1</v>
      </c>
      <c r="L1395" s="187"/>
      <c r="M1395" s="188" t="s">
        <v>1</v>
      </c>
      <c r="N1395" s="189" t="s">
        <v>42</v>
      </c>
      <c r="O1395" s="55"/>
      <c r="P1395" s="160">
        <f t="shared" si="191"/>
        <v>0</v>
      </c>
      <c r="Q1395" s="160">
        <v>0</v>
      </c>
      <c r="R1395" s="160">
        <f t="shared" si="192"/>
        <v>0</v>
      </c>
      <c r="S1395" s="160">
        <v>0</v>
      </c>
      <c r="T1395" s="161">
        <f t="shared" si="193"/>
        <v>0</v>
      </c>
      <c r="AR1395" s="162" t="s">
        <v>184</v>
      </c>
      <c r="AT1395" s="162" t="s">
        <v>203</v>
      </c>
      <c r="AU1395" s="162" t="s">
        <v>85</v>
      </c>
      <c r="AY1395" s="17" t="s">
        <v>153</v>
      </c>
      <c r="BE1395" s="163">
        <f t="shared" si="194"/>
        <v>0</v>
      </c>
      <c r="BF1395" s="163">
        <f t="shared" si="195"/>
        <v>0</v>
      </c>
      <c r="BG1395" s="163">
        <f t="shared" si="196"/>
        <v>0</v>
      </c>
      <c r="BH1395" s="163">
        <f t="shared" si="197"/>
        <v>0</v>
      </c>
      <c r="BI1395" s="163">
        <f t="shared" si="198"/>
        <v>0</v>
      </c>
      <c r="BJ1395" s="17" t="s">
        <v>85</v>
      </c>
      <c r="BK1395" s="164">
        <f t="shared" si="199"/>
        <v>0</v>
      </c>
      <c r="BL1395" s="17" t="s">
        <v>91</v>
      </c>
      <c r="BM1395" s="162" t="s">
        <v>2640</v>
      </c>
    </row>
    <row r="1396" spans="2:65" s="1" customFormat="1" ht="24" customHeight="1">
      <c r="B1396" s="151"/>
      <c r="C1396" s="181" t="s">
        <v>2641</v>
      </c>
      <c r="D1396" s="181" t="s">
        <v>203</v>
      </c>
      <c r="E1396" s="182" t="s">
        <v>2642</v>
      </c>
      <c r="F1396" s="183" t="s">
        <v>2643</v>
      </c>
      <c r="G1396" s="184" t="s">
        <v>251</v>
      </c>
      <c r="H1396" s="185">
        <v>1</v>
      </c>
      <c r="I1396" s="186"/>
      <c r="J1396" s="185">
        <f t="shared" si="190"/>
        <v>0</v>
      </c>
      <c r="K1396" s="183" t="s">
        <v>1</v>
      </c>
      <c r="L1396" s="187"/>
      <c r="M1396" s="188" t="s">
        <v>1</v>
      </c>
      <c r="N1396" s="189" t="s">
        <v>42</v>
      </c>
      <c r="O1396" s="55"/>
      <c r="P1396" s="160">
        <f t="shared" si="191"/>
        <v>0</v>
      </c>
      <c r="Q1396" s="160">
        <v>0</v>
      </c>
      <c r="R1396" s="160">
        <f t="shared" si="192"/>
        <v>0</v>
      </c>
      <c r="S1396" s="160">
        <v>0</v>
      </c>
      <c r="T1396" s="161">
        <f t="shared" si="193"/>
        <v>0</v>
      </c>
      <c r="AR1396" s="162" t="s">
        <v>184</v>
      </c>
      <c r="AT1396" s="162" t="s">
        <v>203</v>
      </c>
      <c r="AU1396" s="162" t="s">
        <v>85</v>
      </c>
      <c r="AY1396" s="17" t="s">
        <v>153</v>
      </c>
      <c r="BE1396" s="163">
        <f t="shared" si="194"/>
        <v>0</v>
      </c>
      <c r="BF1396" s="163">
        <f t="shared" si="195"/>
        <v>0</v>
      </c>
      <c r="BG1396" s="163">
        <f t="shared" si="196"/>
        <v>0</v>
      </c>
      <c r="BH1396" s="163">
        <f t="shared" si="197"/>
        <v>0</v>
      </c>
      <c r="BI1396" s="163">
        <f t="shared" si="198"/>
        <v>0</v>
      </c>
      <c r="BJ1396" s="17" t="s">
        <v>85</v>
      </c>
      <c r="BK1396" s="164">
        <f t="shared" si="199"/>
        <v>0</v>
      </c>
      <c r="BL1396" s="17" t="s">
        <v>91</v>
      </c>
      <c r="BM1396" s="162" t="s">
        <v>2644</v>
      </c>
    </row>
    <row r="1397" spans="2:65" s="1" customFormat="1" ht="24" customHeight="1">
      <c r="B1397" s="151"/>
      <c r="C1397" s="181" t="s">
        <v>2645</v>
      </c>
      <c r="D1397" s="181" t="s">
        <v>203</v>
      </c>
      <c r="E1397" s="182" t="s">
        <v>2646</v>
      </c>
      <c r="F1397" s="183" t="s">
        <v>2647</v>
      </c>
      <c r="G1397" s="184" t="s">
        <v>251</v>
      </c>
      <c r="H1397" s="185">
        <v>1</v>
      </c>
      <c r="I1397" s="186"/>
      <c r="J1397" s="185">
        <f t="shared" si="190"/>
        <v>0</v>
      </c>
      <c r="K1397" s="183" t="s">
        <v>1</v>
      </c>
      <c r="L1397" s="187"/>
      <c r="M1397" s="188" t="s">
        <v>1</v>
      </c>
      <c r="N1397" s="189" t="s">
        <v>42</v>
      </c>
      <c r="O1397" s="55"/>
      <c r="P1397" s="160">
        <f t="shared" si="191"/>
        <v>0</v>
      </c>
      <c r="Q1397" s="160">
        <v>0</v>
      </c>
      <c r="R1397" s="160">
        <f t="shared" si="192"/>
        <v>0</v>
      </c>
      <c r="S1397" s="160">
        <v>0</v>
      </c>
      <c r="T1397" s="161">
        <f t="shared" si="193"/>
        <v>0</v>
      </c>
      <c r="AR1397" s="162" t="s">
        <v>184</v>
      </c>
      <c r="AT1397" s="162" t="s">
        <v>203</v>
      </c>
      <c r="AU1397" s="162" t="s">
        <v>85</v>
      </c>
      <c r="AY1397" s="17" t="s">
        <v>153</v>
      </c>
      <c r="BE1397" s="163">
        <f t="shared" si="194"/>
        <v>0</v>
      </c>
      <c r="BF1397" s="163">
        <f t="shared" si="195"/>
        <v>0</v>
      </c>
      <c r="BG1397" s="163">
        <f t="shared" si="196"/>
        <v>0</v>
      </c>
      <c r="BH1397" s="163">
        <f t="shared" si="197"/>
        <v>0</v>
      </c>
      <c r="BI1397" s="163">
        <f t="shared" si="198"/>
        <v>0</v>
      </c>
      <c r="BJ1397" s="17" t="s">
        <v>85</v>
      </c>
      <c r="BK1397" s="164">
        <f t="shared" si="199"/>
        <v>0</v>
      </c>
      <c r="BL1397" s="17" t="s">
        <v>91</v>
      </c>
      <c r="BM1397" s="162" t="s">
        <v>2648</v>
      </c>
    </row>
    <row r="1398" spans="2:65" s="1" customFormat="1" ht="16.5" customHeight="1">
      <c r="B1398" s="151"/>
      <c r="C1398" s="181" t="s">
        <v>2649</v>
      </c>
      <c r="D1398" s="181" t="s">
        <v>203</v>
      </c>
      <c r="E1398" s="182" t="s">
        <v>2650</v>
      </c>
      <c r="F1398" s="183" t="s">
        <v>2651</v>
      </c>
      <c r="G1398" s="184" t="s">
        <v>251</v>
      </c>
      <c r="H1398" s="185">
        <v>24</v>
      </c>
      <c r="I1398" s="186"/>
      <c r="J1398" s="185">
        <f t="shared" si="190"/>
        <v>0</v>
      </c>
      <c r="K1398" s="183" t="s">
        <v>1</v>
      </c>
      <c r="L1398" s="187"/>
      <c r="M1398" s="188" t="s">
        <v>1</v>
      </c>
      <c r="N1398" s="189" t="s">
        <v>42</v>
      </c>
      <c r="O1398" s="55"/>
      <c r="P1398" s="160">
        <f t="shared" si="191"/>
        <v>0</v>
      </c>
      <c r="Q1398" s="160">
        <v>0</v>
      </c>
      <c r="R1398" s="160">
        <f t="shared" si="192"/>
        <v>0</v>
      </c>
      <c r="S1398" s="160">
        <v>0</v>
      </c>
      <c r="T1398" s="161">
        <f t="shared" si="193"/>
        <v>0</v>
      </c>
      <c r="AR1398" s="162" t="s">
        <v>184</v>
      </c>
      <c r="AT1398" s="162" t="s">
        <v>203</v>
      </c>
      <c r="AU1398" s="162" t="s">
        <v>85</v>
      </c>
      <c r="AY1398" s="17" t="s">
        <v>153</v>
      </c>
      <c r="BE1398" s="163">
        <f t="shared" si="194"/>
        <v>0</v>
      </c>
      <c r="BF1398" s="163">
        <f t="shared" si="195"/>
        <v>0</v>
      </c>
      <c r="BG1398" s="163">
        <f t="shared" si="196"/>
        <v>0</v>
      </c>
      <c r="BH1398" s="163">
        <f t="shared" si="197"/>
        <v>0</v>
      </c>
      <c r="BI1398" s="163">
        <f t="shared" si="198"/>
        <v>0</v>
      </c>
      <c r="BJ1398" s="17" t="s">
        <v>85</v>
      </c>
      <c r="BK1398" s="164">
        <f t="shared" si="199"/>
        <v>0</v>
      </c>
      <c r="BL1398" s="17" t="s">
        <v>91</v>
      </c>
      <c r="BM1398" s="162" t="s">
        <v>2652</v>
      </c>
    </row>
    <row r="1399" spans="2:65" s="1" customFormat="1" ht="16.5" customHeight="1">
      <c r="B1399" s="151"/>
      <c r="C1399" s="181" t="s">
        <v>2653</v>
      </c>
      <c r="D1399" s="181" t="s">
        <v>203</v>
      </c>
      <c r="E1399" s="182" t="s">
        <v>2654</v>
      </c>
      <c r="F1399" s="183" t="s">
        <v>2655</v>
      </c>
      <c r="G1399" s="184" t="s">
        <v>251</v>
      </c>
      <c r="H1399" s="185">
        <v>1</v>
      </c>
      <c r="I1399" s="186"/>
      <c r="J1399" s="185">
        <f t="shared" si="190"/>
        <v>0</v>
      </c>
      <c r="K1399" s="183" t="s">
        <v>1</v>
      </c>
      <c r="L1399" s="187"/>
      <c r="M1399" s="188" t="s">
        <v>1</v>
      </c>
      <c r="N1399" s="189" t="s">
        <v>42</v>
      </c>
      <c r="O1399" s="55"/>
      <c r="P1399" s="160">
        <f t="shared" si="191"/>
        <v>0</v>
      </c>
      <c r="Q1399" s="160">
        <v>0</v>
      </c>
      <c r="R1399" s="160">
        <f t="shared" si="192"/>
        <v>0</v>
      </c>
      <c r="S1399" s="160">
        <v>0</v>
      </c>
      <c r="T1399" s="161">
        <f t="shared" si="193"/>
        <v>0</v>
      </c>
      <c r="AR1399" s="162" t="s">
        <v>184</v>
      </c>
      <c r="AT1399" s="162" t="s">
        <v>203</v>
      </c>
      <c r="AU1399" s="162" t="s">
        <v>85</v>
      </c>
      <c r="AY1399" s="17" t="s">
        <v>153</v>
      </c>
      <c r="BE1399" s="163">
        <f t="shared" si="194"/>
        <v>0</v>
      </c>
      <c r="BF1399" s="163">
        <f t="shared" si="195"/>
        <v>0</v>
      </c>
      <c r="BG1399" s="163">
        <f t="shared" si="196"/>
        <v>0</v>
      </c>
      <c r="BH1399" s="163">
        <f t="shared" si="197"/>
        <v>0</v>
      </c>
      <c r="BI1399" s="163">
        <f t="shared" si="198"/>
        <v>0</v>
      </c>
      <c r="BJ1399" s="17" t="s">
        <v>85</v>
      </c>
      <c r="BK1399" s="164">
        <f t="shared" si="199"/>
        <v>0</v>
      </c>
      <c r="BL1399" s="17" t="s">
        <v>91</v>
      </c>
      <c r="BM1399" s="162" t="s">
        <v>2656</v>
      </c>
    </row>
    <row r="1400" spans="2:65" s="1" customFormat="1" ht="16.5" customHeight="1">
      <c r="B1400" s="151"/>
      <c r="C1400" s="181" t="s">
        <v>2657</v>
      </c>
      <c r="D1400" s="181" t="s">
        <v>203</v>
      </c>
      <c r="E1400" s="182" t="s">
        <v>2658</v>
      </c>
      <c r="F1400" s="183" t="s">
        <v>2659</v>
      </c>
      <c r="G1400" s="184" t="s">
        <v>251</v>
      </c>
      <c r="H1400" s="185">
        <v>2</v>
      </c>
      <c r="I1400" s="186"/>
      <c r="J1400" s="185">
        <f t="shared" si="190"/>
        <v>0</v>
      </c>
      <c r="K1400" s="183" t="s">
        <v>1</v>
      </c>
      <c r="L1400" s="187"/>
      <c r="M1400" s="188" t="s">
        <v>1</v>
      </c>
      <c r="N1400" s="189" t="s">
        <v>42</v>
      </c>
      <c r="O1400" s="55"/>
      <c r="P1400" s="160">
        <f t="shared" si="191"/>
        <v>0</v>
      </c>
      <c r="Q1400" s="160">
        <v>0</v>
      </c>
      <c r="R1400" s="160">
        <f t="shared" si="192"/>
        <v>0</v>
      </c>
      <c r="S1400" s="160">
        <v>0</v>
      </c>
      <c r="T1400" s="161">
        <f t="shared" si="193"/>
        <v>0</v>
      </c>
      <c r="AR1400" s="162" t="s">
        <v>184</v>
      </c>
      <c r="AT1400" s="162" t="s">
        <v>203</v>
      </c>
      <c r="AU1400" s="162" t="s">
        <v>85</v>
      </c>
      <c r="AY1400" s="17" t="s">
        <v>153</v>
      </c>
      <c r="BE1400" s="163">
        <f t="shared" si="194"/>
        <v>0</v>
      </c>
      <c r="BF1400" s="163">
        <f t="shared" si="195"/>
        <v>0</v>
      </c>
      <c r="BG1400" s="163">
        <f t="shared" si="196"/>
        <v>0</v>
      </c>
      <c r="BH1400" s="163">
        <f t="shared" si="197"/>
        <v>0</v>
      </c>
      <c r="BI1400" s="163">
        <f t="shared" si="198"/>
        <v>0</v>
      </c>
      <c r="BJ1400" s="17" t="s">
        <v>85</v>
      </c>
      <c r="BK1400" s="164">
        <f t="shared" si="199"/>
        <v>0</v>
      </c>
      <c r="BL1400" s="17" t="s">
        <v>91</v>
      </c>
      <c r="BM1400" s="162" t="s">
        <v>2660</v>
      </c>
    </row>
    <row r="1401" spans="2:65" s="1" customFormat="1" ht="16.5" customHeight="1">
      <c r="B1401" s="151"/>
      <c r="C1401" s="181" t="s">
        <v>2661</v>
      </c>
      <c r="D1401" s="181" t="s">
        <v>203</v>
      </c>
      <c r="E1401" s="182" t="s">
        <v>2662</v>
      </c>
      <c r="F1401" s="183" t="s">
        <v>2663</v>
      </c>
      <c r="G1401" s="184" t="s">
        <v>2664</v>
      </c>
      <c r="H1401" s="185">
        <v>1</v>
      </c>
      <c r="I1401" s="186"/>
      <c r="J1401" s="185">
        <f t="shared" si="190"/>
        <v>0</v>
      </c>
      <c r="K1401" s="183" t="s">
        <v>1</v>
      </c>
      <c r="L1401" s="187"/>
      <c r="M1401" s="188" t="s">
        <v>1</v>
      </c>
      <c r="N1401" s="189" t="s">
        <v>42</v>
      </c>
      <c r="O1401" s="55"/>
      <c r="P1401" s="160">
        <f t="shared" si="191"/>
        <v>0</v>
      </c>
      <c r="Q1401" s="160">
        <v>0</v>
      </c>
      <c r="R1401" s="160">
        <f t="shared" si="192"/>
        <v>0</v>
      </c>
      <c r="S1401" s="160">
        <v>0</v>
      </c>
      <c r="T1401" s="161">
        <f t="shared" si="193"/>
        <v>0</v>
      </c>
      <c r="AR1401" s="162" t="s">
        <v>184</v>
      </c>
      <c r="AT1401" s="162" t="s">
        <v>203</v>
      </c>
      <c r="AU1401" s="162" t="s">
        <v>85</v>
      </c>
      <c r="AY1401" s="17" t="s">
        <v>153</v>
      </c>
      <c r="BE1401" s="163">
        <f t="shared" si="194"/>
        <v>0</v>
      </c>
      <c r="BF1401" s="163">
        <f t="shared" si="195"/>
        <v>0</v>
      </c>
      <c r="BG1401" s="163">
        <f t="shared" si="196"/>
        <v>0</v>
      </c>
      <c r="BH1401" s="163">
        <f t="shared" si="197"/>
        <v>0</v>
      </c>
      <c r="BI1401" s="163">
        <f t="shared" si="198"/>
        <v>0</v>
      </c>
      <c r="BJ1401" s="17" t="s">
        <v>85</v>
      </c>
      <c r="BK1401" s="164">
        <f t="shared" si="199"/>
        <v>0</v>
      </c>
      <c r="BL1401" s="17" t="s">
        <v>91</v>
      </c>
      <c r="BM1401" s="162" t="s">
        <v>2665</v>
      </c>
    </row>
    <row r="1402" spans="2:65" s="1" customFormat="1" ht="16.5" customHeight="1">
      <c r="B1402" s="151"/>
      <c r="C1402" s="181" t="s">
        <v>2666</v>
      </c>
      <c r="D1402" s="181" t="s">
        <v>203</v>
      </c>
      <c r="E1402" s="182" t="s">
        <v>2667</v>
      </c>
      <c r="F1402" s="183" t="s">
        <v>2668</v>
      </c>
      <c r="G1402" s="184" t="s">
        <v>251</v>
      </c>
      <c r="H1402" s="185">
        <v>5</v>
      </c>
      <c r="I1402" s="186"/>
      <c r="J1402" s="185">
        <f t="shared" si="190"/>
        <v>0</v>
      </c>
      <c r="K1402" s="183" t="s">
        <v>1</v>
      </c>
      <c r="L1402" s="187"/>
      <c r="M1402" s="188" t="s">
        <v>1</v>
      </c>
      <c r="N1402" s="189" t="s">
        <v>42</v>
      </c>
      <c r="O1402" s="55"/>
      <c r="P1402" s="160">
        <f t="shared" si="191"/>
        <v>0</v>
      </c>
      <c r="Q1402" s="160">
        <v>0</v>
      </c>
      <c r="R1402" s="160">
        <f t="shared" si="192"/>
        <v>0</v>
      </c>
      <c r="S1402" s="160">
        <v>0</v>
      </c>
      <c r="T1402" s="161">
        <f t="shared" si="193"/>
        <v>0</v>
      </c>
      <c r="AR1402" s="162" t="s">
        <v>184</v>
      </c>
      <c r="AT1402" s="162" t="s">
        <v>203</v>
      </c>
      <c r="AU1402" s="162" t="s">
        <v>85</v>
      </c>
      <c r="AY1402" s="17" t="s">
        <v>153</v>
      </c>
      <c r="BE1402" s="163">
        <f t="shared" si="194"/>
        <v>0</v>
      </c>
      <c r="BF1402" s="163">
        <f t="shared" si="195"/>
        <v>0</v>
      </c>
      <c r="BG1402" s="163">
        <f t="shared" si="196"/>
        <v>0</v>
      </c>
      <c r="BH1402" s="163">
        <f t="shared" si="197"/>
        <v>0</v>
      </c>
      <c r="BI1402" s="163">
        <f t="shared" si="198"/>
        <v>0</v>
      </c>
      <c r="BJ1402" s="17" t="s">
        <v>85</v>
      </c>
      <c r="BK1402" s="164">
        <f t="shared" si="199"/>
        <v>0</v>
      </c>
      <c r="BL1402" s="17" t="s">
        <v>91</v>
      </c>
      <c r="BM1402" s="162" t="s">
        <v>2669</v>
      </c>
    </row>
    <row r="1403" spans="2:65" s="1" customFormat="1" ht="16.5" customHeight="1">
      <c r="B1403" s="151"/>
      <c r="C1403" s="181" t="s">
        <v>2670</v>
      </c>
      <c r="D1403" s="181" t="s">
        <v>203</v>
      </c>
      <c r="E1403" s="182" t="s">
        <v>2671</v>
      </c>
      <c r="F1403" s="183" t="s">
        <v>2672</v>
      </c>
      <c r="G1403" s="184" t="s">
        <v>251</v>
      </c>
      <c r="H1403" s="185">
        <v>24</v>
      </c>
      <c r="I1403" s="186"/>
      <c r="J1403" s="185">
        <f t="shared" si="190"/>
        <v>0</v>
      </c>
      <c r="K1403" s="183" t="s">
        <v>1</v>
      </c>
      <c r="L1403" s="187"/>
      <c r="M1403" s="188" t="s">
        <v>1</v>
      </c>
      <c r="N1403" s="189" t="s">
        <v>42</v>
      </c>
      <c r="O1403" s="55"/>
      <c r="P1403" s="160">
        <f t="shared" si="191"/>
        <v>0</v>
      </c>
      <c r="Q1403" s="160">
        <v>0</v>
      </c>
      <c r="R1403" s="160">
        <f t="shared" si="192"/>
        <v>0</v>
      </c>
      <c r="S1403" s="160">
        <v>0</v>
      </c>
      <c r="T1403" s="161">
        <f t="shared" si="193"/>
        <v>0</v>
      </c>
      <c r="AR1403" s="162" t="s">
        <v>184</v>
      </c>
      <c r="AT1403" s="162" t="s">
        <v>203</v>
      </c>
      <c r="AU1403" s="162" t="s">
        <v>85</v>
      </c>
      <c r="AY1403" s="17" t="s">
        <v>153</v>
      </c>
      <c r="BE1403" s="163">
        <f t="shared" si="194"/>
        <v>0</v>
      </c>
      <c r="BF1403" s="163">
        <f t="shared" si="195"/>
        <v>0</v>
      </c>
      <c r="BG1403" s="163">
        <f t="shared" si="196"/>
        <v>0</v>
      </c>
      <c r="BH1403" s="163">
        <f t="shared" si="197"/>
        <v>0</v>
      </c>
      <c r="BI1403" s="163">
        <f t="shared" si="198"/>
        <v>0</v>
      </c>
      <c r="BJ1403" s="17" t="s">
        <v>85</v>
      </c>
      <c r="BK1403" s="164">
        <f t="shared" si="199"/>
        <v>0</v>
      </c>
      <c r="BL1403" s="17" t="s">
        <v>91</v>
      </c>
      <c r="BM1403" s="162" t="s">
        <v>2673</v>
      </c>
    </row>
    <row r="1404" spans="2:65" s="1" customFormat="1" ht="24" customHeight="1">
      <c r="B1404" s="151"/>
      <c r="C1404" s="181" t="s">
        <v>2674</v>
      </c>
      <c r="D1404" s="181" t="s">
        <v>203</v>
      </c>
      <c r="E1404" s="182" t="s">
        <v>2642</v>
      </c>
      <c r="F1404" s="183" t="s">
        <v>2643</v>
      </c>
      <c r="G1404" s="184" t="s">
        <v>251</v>
      </c>
      <c r="H1404" s="185">
        <v>2</v>
      </c>
      <c r="I1404" s="186"/>
      <c r="J1404" s="185">
        <f t="shared" si="190"/>
        <v>0</v>
      </c>
      <c r="K1404" s="183" t="s">
        <v>1</v>
      </c>
      <c r="L1404" s="187"/>
      <c r="M1404" s="188" t="s">
        <v>1</v>
      </c>
      <c r="N1404" s="189" t="s">
        <v>42</v>
      </c>
      <c r="O1404" s="55"/>
      <c r="P1404" s="160">
        <f t="shared" si="191"/>
        <v>0</v>
      </c>
      <c r="Q1404" s="160">
        <v>0</v>
      </c>
      <c r="R1404" s="160">
        <f t="shared" si="192"/>
        <v>0</v>
      </c>
      <c r="S1404" s="160">
        <v>0</v>
      </c>
      <c r="T1404" s="161">
        <f t="shared" si="193"/>
        <v>0</v>
      </c>
      <c r="AR1404" s="162" t="s">
        <v>184</v>
      </c>
      <c r="AT1404" s="162" t="s">
        <v>203</v>
      </c>
      <c r="AU1404" s="162" t="s">
        <v>85</v>
      </c>
      <c r="AY1404" s="17" t="s">
        <v>153</v>
      </c>
      <c r="BE1404" s="163">
        <f t="shared" si="194"/>
        <v>0</v>
      </c>
      <c r="BF1404" s="163">
        <f t="shared" si="195"/>
        <v>0</v>
      </c>
      <c r="BG1404" s="163">
        <f t="shared" si="196"/>
        <v>0</v>
      </c>
      <c r="BH1404" s="163">
        <f t="shared" si="197"/>
        <v>0</v>
      </c>
      <c r="BI1404" s="163">
        <f t="shared" si="198"/>
        <v>0</v>
      </c>
      <c r="BJ1404" s="17" t="s">
        <v>85</v>
      </c>
      <c r="BK1404" s="164">
        <f t="shared" si="199"/>
        <v>0</v>
      </c>
      <c r="BL1404" s="17" t="s">
        <v>91</v>
      </c>
      <c r="BM1404" s="162" t="s">
        <v>2675</v>
      </c>
    </row>
    <row r="1405" spans="2:65" s="1" customFormat="1" ht="24" customHeight="1">
      <c r="B1405" s="151"/>
      <c r="C1405" s="181" t="s">
        <v>2676</v>
      </c>
      <c r="D1405" s="181" t="s">
        <v>203</v>
      </c>
      <c r="E1405" s="182" t="s">
        <v>2646</v>
      </c>
      <c r="F1405" s="183" t="s">
        <v>2647</v>
      </c>
      <c r="G1405" s="184" t="s">
        <v>251</v>
      </c>
      <c r="H1405" s="185">
        <v>2</v>
      </c>
      <c r="I1405" s="186"/>
      <c r="J1405" s="185">
        <f t="shared" si="190"/>
        <v>0</v>
      </c>
      <c r="K1405" s="183" t="s">
        <v>1</v>
      </c>
      <c r="L1405" s="187"/>
      <c r="M1405" s="188" t="s">
        <v>1</v>
      </c>
      <c r="N1405" s="189" t="s">
        <v>42</v>
      </c>
      <c r="O1405" s="55"/>
      <c r="P1405" s="160">
        <f t="shared" si="191"/>
        <v>0</v>
      </c>
      <c r="Q1405" s="160">
        <v>0</v>
      </c>
      <c r="R1405" s="160">
        <f t="shared" si="192"/>
        <v>0</v>
      </c>
      <c r="S1405" s="160">
        <v>0</v>
      </c>
      <c r="T1405" s="161">
        <f t="shared" si="193"/>
        <v>0</v>
      </c>
      <c r="AR1405" s="162" t="s">
        <v>184</v>
      </c>
      <c r="AT1405" s="162" t="s">
        <v>203</v>
      </c>
      <c r="AU1405" s="162" t="s">
        <v>85</v>
      </c>
      <c r="AY1405" s="17" t="s">
        <v>153</v>
      </c>
      <c r="BE1405" s="163">
        <f t="shared" si="194"/>
        <v>0</v>
      </c>
      <c r="BF1405" s="163">
        <f t="shared" si="195"/>
        <v>0</v>
      </c>
      <c r="BG1405" s="163">
        <f t="shared" si="196"/>
        <v>0</v>
      </c>
      <c r="BH1405" s="163">
        <f t="shared" si="197"/>
        <v>0</v>
      </c>
      <c r="BI1405" s="163">
        <f t="shared" si="198"/>
        <v>0</v>
      </c>
      <c r="BJ1405" s="17" t="s">
        <v>85</v>
      </c>
      <c r="BK1405" s="164">
        <f t="shared" si="199"/>
        <v>0</v>
      </c>
      <c r="BL1405" s="17" t="s">
        <v>91</v>
      </c>
      <c r="BM1405" s="162" t="s">
        <v>2677</v>
      </c>
    </row>
    <row r="1406" spans="2:65" s="1" customFormat="1" ht="16.5" customHeight="1">
      <c r="B1406" s="151"/>
      <c r="C1406" s="181" t="s">
        <v>2678</v>
      </c>
      <c r="D1406" s="181" t="s">
        <v>203</v>
      </c>
      <c r="E1406" s="182" t="s">
        <v>2650</v>
      </c>
      <c r="F1406" s="183" t="s">
        <v>2651</v>
      </c>
      <c r="G1406" s="184" t="s">
        <v>251</v>
      </c>
      <c r="H1406" s="185">
        <v>35</v>
      </c>
      <c r="I1406" s="186"/>
      <c r="J1406" s="185">
        <f t="shared" si="190"/>
        <v>0</v>
      </c>
      <c r="K1406" s="183" t="s">
        <v>1</v>
      </c>
      <c r="L1406" s="187"/>
      <c r="M1406" s="188" t="s">
        <v>1</v>
      </c>
      <c r="N1406" s="189" t="s">
        <v>42</v>
      </c>
      <c r="O1406" s="55"/>
      <c r="P1406" s="160">
        <f t="shared" si="191"/>
        <v>0</v>
      </c>
      <c r="Q1406" s="160">
        <v>0</v>
      </c>
      <c r="R1406" s="160">
        <f t="shared" si="192"/>
        <v>0</v>
      </c>
      <c r="S1406" s="160">
        <v>0</v>
      </c>
      <c r="T1406" s="161">
        <f t="shared" si="193"/>
        <v>0</v>
      </c>
      <c r="AR1406" s="162" t="s">
        <v>184</v>
      </c>
      <c r="AT1406" s="162" t="s">
        <v>203</v>
      </c>
      <c r="AU1406" s="162" t="s">
        <v>85</v>
      </c>
      <c r="AY1406" s="17" t="s">
        <v>153</v>
      </c>
      <c r="BE1406" s="163">
        <f t="shared" si="194"/>
        <v>0</v>
      </c>
      <c r="BF1406" s="163">
        <f t="shared" si="195"/>
        <v>0</v>
      </c>
      <c r="BG1406" s="163">
        <f t="shared" si="196"/>
        <v>0</v>
      </c>
      <c r="BH1406" s="163">
        <f t="shared" si="197"/>
        <v>0</v>
      </c>
      <c r="BI1406" s="163">
        <f t="shared" si="198"/>
        <v>0</v>
      </c>
      <c r="BJ1406" s="17" t="s">
        <v>85</v>
      </c>
      <c r="BK1406" s="164">
        <f t="shared" si="199"/>
        <v>0</v>
      </c>
      <c r="BL1406" s="17" t="s">
        <v>91</v>
      </c>
      <c r="BM1406" s="162" t="s">
        <v>2679</v>
      </c>
    </row>
    <row r="1407" spans="2:65" s="1" customFormat="1" ht="16.5" customHeight="1">
      <c r="B1407" s="151"/>
      <c r="C1407" s="152" t="s">
        <v>2680</v>
      </c>
      <c r="D1407" s="152" t="s">
        <v>155</v>
      </c>
      <c r="E1407" s="153" t="s">
        <v>2681</v>
      </c>
      <c r="F1407" s="154" t="s">
        <v>2682</v>
      </c>
      <c r="G1407" s="155" t="s">
        <v>251</v>
      </c>
      <c r="H1407" s="156">
        <v>1</v>
      </c>
      <c r="I1407" s="157"/>
      <c r="J1407" s="156">
        <f t="shared" si="190"/>
        <v>0</v>
      </c>
      <c r="K1407" s="154" t="s">
        <v>1</v>
      </c>
      <c r="L1407" s="32"/>
      <c r="M1407" s="158" t="s">
        <v>1</v>
      </c>
      <c r="N1407" s="159" t="s">
        <v>42</v>
      </c>
      <c r="O1407" s="55"/>
      <c r="P1407" s="160">
        <f t="shared" si="191"/>
        <v>0</v>
      </c>
      <c r="Q1407" s="160">
        <v>0</v>
      </c>
      <c r="R1407" s="160">
        <f t="shared" si="192"/>
        <v>0</v>
      </c>
      <c r="S1407" s="160">
        <v>0</v>
      </c>
      <c r="T1407" s="161">
        <f t="shared" si="193"/>
        <v>0</v>
      </c>
      <c r="AR1407" s="162" t="s">
        <v>91</v>
      </c>
      <c r="AT1407" s="162" t="s">
        <v>155</v>
      </c>
      <c r="AU1407" s="162" t="s">
        <v>85</v>
      </c>
      <c r="AY1407" s="17" t="s">
        <v>153</v>
      </c>
      <c r="BE1407" s="163">
        <f t="shared" si="194"/>
        <v>0</v>
      </c>
      <c r="BF1407" s="163">
        <f t="shared" si="195"/>
        <v>0</v>
      </c>
      <c r="BG1407" s="163">
        <f t="shared" si="196"/>
        <v>0</v>
      </c>
      <c r="BH1407" s="163">
        <f t="shared" si="197"/>
        <v>0</v>
      </c>
      <c r="BI1407" s="163">
        <f t="shared" si="198"/>
        <v>0</v>
      </c>
      <c r="BJ1407" s="17" t="s">
        <v>85</v>
      </c>
      <c r="BK1407" s="164">
        <f t="shared" si="199"/>
        <v>0</v>
      </c>
      <c r="BL1407" s="17" t="s">
        <v>91</v>
      </c>
      <c r="BM1407" s="162" t="s">
        <v>2683</v>
      </c>
    </row>
    <row r="1408" spans="2:65" s="1" customFormat="1" ht="16.5" customHeight="1">
      <c r="B1408" s="151"/>
      <c r="C1408" s="152" t="s">
        <v>2684</v>
      </c>
      <c r="D1408" s="152" t="s">
        <v>155</v>
      </c>
      <c r="E1408" s="153" t="s">
        <v>2685</v>
      </c>
      <c r="F1408" s="154" t="s">
        <v>2686</v>
      </c>
      <c r="G1408" s="155" t="s">
        <v>251</v>
      </c>
      <c r="H1408" s="156">
        <v>1</v>
      </c>
      <c r="I1408" s="157"/>
      <c r="J1408" s="156">
        <f t="shared" si="190"/>
        <v>0</v>
      </c>
      <c r="K1408" s="154" t="s">
        <v>1</v>
      </c>
      <c r="L1408" s="32"/>
      <c r="M1408" s="158" t="s">
        <v>1</v>
      </c>
      <c r="N1408" s="159" t="s">
        <v>42</v>
      </c>
      <c r="O1408" s="55"/>
      <c r="P1408" s="160">
        <f t="shared" si="191"/>
        <v>0</v>
      </c>
      <c r="Q1408" s="160">
        <v>0</v>
      </c>
      <c r="R1408" s="160">
        <f t="shared" si="192"/>
        <v>0</v>
      </c>
      <c r="S1408" s="160">
        <v>0</v>
      </c>
      <c r="T1408" s="161">
        <f t="shared" si="193"/>
        <v>0</v>
      </c>
      <c r="AR1408" s="162" t="s">
        <v>91</v>
      </c>
      <c r="AT1408" s="162" t="s">
        <v>155</v>
      </c>
      <c r="AU1408" s="162" t="s">
        <v>85</v>
      </c>
      <c r="AY1408" s="17" t="s">
        <v>153</v>
      </c>
      <c r="BE1408" s="163">
        <f t="shared" si="194"/>
        <v>0</v>
      </c>
      <c r="BF1408" s="163">
        <f t="shared" si="195"/>
        <v>0</v>
      </c>
      <c r="BG1408" s="163">
        <f t="shared" si="196"/>
        <v>0</v>
      </c>
      <c r="BH1408" s="163">
        <f t="shared" si="197"/>
        <v>0</v>
      </c>
      <c r="BI1408" s="163">
        <f t="shared" si="198"/>
        <v>0</v>
      </c>
      <c r="BJ1408" s="17" t="s">
        <v>85</v>
      </c>
      <c r="BK1408" s="164">
        <f t="shared" si="199"/>
        <v>0</v>
      </c>
      <c r="BL1408" s="17" t="s">
        <v>91</v>
      </c>
      <c r="BM1408" s="162" t="s">
        <v>2687</v>
      </c>
    </row>
    <row r="1409" spans="2:65" s="1" customFormat="1" ht="16.5" customHeight="1">
      <c r="B1409" s="151"/>
      <c r="C1409" s="152" t="s">
        <v>2688</v>
      </c>
      <c r="D1409" s="152" t="s">
        <v>155</v>
      </c>
      <c r="E1409" s="153" t="s">
        <v>2689</v>
      </c>
      <c r="F1409" s="154" t="s">
        <v>2690</v>
      </c>
      <c r="G1409" s="155" t="s">
        <v>251</v>
      </c>
      <c r="H1409" s="156">
        <v>1</v>
      </c>
      <c r="I1409" s="157"/>
      <c r="J1409" s="156">
        <f t="shared" si="190"/>
        <v>0</v>
      </c>
      <c r="K1409" s="154" t="s">
        <v>1</v>
      </c>
      <c r="L1409" s="32"/>
      <c r="M1409" s="158" t="s">
        <v>1</v>
      </c>
      <c r="N1409" s="159" t="s">
        <v>42</v>
      </c>
      <c r="O1409" s="55"/>
      <c r="P1409" s="160">
        <f t="shared" si="191"/>
        <v>0</v>
      </c>
      <c r="Q1409" s="160">
        <v>0</v>
      </c>
      <c r="R1409" s="160">
        <f t="shared" si="192"/>
        <v>0</v>
      </c>
      <c r="S1409" s="160">
        <v>0</v>
      </c>
      <c r="T1409" s="161">
        <f t="shared" si="193"/>
        <v>0</v>
      </c>
      <c r="AR1409" s="162" t="s">
        <v>91</v>
      </c>
      <c r="AT1409" s="162" t="s">
        <v>155</v>
      </c>
      <c r="AU1409" s="162" t="s">
        <v>85</v>
      </c>
      <c r="AY1409" s="17" t="s">
        <v>153</v>
      </c>
      <c r="BE1409" s="163">
        <f t="shared" si="194"/>
        <v>0</v>
      </c>
      <c r="BF1409" s="163">
        <f t="shared" si="195"/>
        <v>0</v>
      </c>
      <c r="BG1409" s="163">
        <f t="shared" si="196"/>
        <v>0</v>
      </c>
      <c r="BH1409" s="163">
        <f t="shared" si="197"/>
        <v>0</v>
      </c>
      <c r="BI1409" s="163">
        <f t="shared" si="198"/>
        <v>0</v>
      </c>
      <c r="BJ1409" s="17" t="s">
        <v>85</v>
      </c>
      <c r="BK1409" s="164">
        <f t="shared" si="199"/>
        <v>0</v>
      </c>
      <c r="BL1409" s="17" t="s">
        <v>91</v>
      </c>
      <c r="BM1409" s="162" t="s">
        <v>2691</v>
      </c>
    </row>
    <row r="1410" spans="2:65" s="1" customFormat="1" ht="16.5" customHeight="1">
      <c r="B1410" s="151"/>
      <c r="C1410" s="152" t="s">
        <v>2692</v>
      </c>
      <c r="D1410" s="152" t="s">
        <v>155</v>
      </c>
      <c r="E1410" s="153" t="s">
        <v>2693</v>
      </c>
      <c r="F1410" s="154" t="s">
        <v>2694</v>
      </c>
      <c r="G1410" s="155" t="s">
        <v>251</v>
      </c>
      <c r="H1410" s="156">
        <v>1</v>
      </c>
      <c r="I1410" s="157"/>
      <c r="J1410" s="156">
        <f t="shared" si="190"/>
        <v>0</v>
      </c>
      <c r="K1410" s="154" t="s">
        <v>1</v>
      </c>
      <c r="L1410" s="32"/>
      <c r="M1410" s="158" t="s">
        <v>1</v>
      </c>
      <c r="N1410" s="159" t="s">
        <v>42</v>
      </c>
      <c r="O1410" s="55"/>
      <c r="P1410" s="160">
        <f t="shared" si="191"/>
        <v>0</v>
      </c>
      <c r="Q1410" s="160">
        <v>0</v>
      </c>
      <c r="R1410" s="160">
        <f t="shared" si="192"/>
        <v>0</v>
      </c>
      <c r="S1410" s="160">
        <v>0</v>
      </c>
      <c r="T1410" s="161">
        <f t="shared" si="193"/>
        <v>0</v>
      </c>
      <c r="AR1410" s="162" t="s">
        <v>91</v>
      </c>
      <c r="AT1410" s="162" t="s">
        <v>155</v>
      </c>
      <c r="AU1410" s="162" t="s">
        <v>85</v>
      </c>
      <c r="AY1410" s="17" t="s">
        <v>153</v>
      </c>
      <c r="BE1410" s="163">
        <f t="shared" si="194"/>
        <v>0</v>
      </c>
      <c r="BF1410" s="163">
        <f t="shared" si="195"/>
        <v>0</v>
      </c>
      <c r="BG1410" s="163">
        <f t="shared" si="196"/>
        <v>0</v>
      </c>
      <c r="BH1410" s="163">
        <f t="shared" si="197"/>
        <v>0</v>
      </c>
      <c r="BI1410" s="163">
        <f t="shared" si="198"/>
        <v>0</v>
      </c>
      <c r="BJ1410" s="17" t="s">
        <v>85</v>
      </c>
      <c r="BK1410" s="164">
        <f t="shared" si="199"/>
        <v>0</v>
      </c>
      <c r="BL1410" s="17" t="s">
        <v>91</v>
      </c>
      <c r="BM1410" s="162" t="s">
        <v>2695</v>
      </c>
    </row>
    <row r="1411" spans="2:65" s="1" customFormat="1" ht="16.5" customHeight="1">
      <c r="B1411" s="151"/>
      <c r="C1411" s="152" t="s">
        <v>2696</v>
      </c>
      <c r="D1411" s="152" t="s">
        <v>155</v>
      </c>
      <c r="E1411" s="153" t="s">
        <v>2697</v>
      </c>
      <c r="F1411" s="154" t="s">
        <v>2698</v>
      </c>
      <c r="G1411" s="155" t="s">
        <v>251</v>
      </c>
      <c r="H1411" s="156">
        <v>1</v>
      </c>
      <c r="I1411" s="157"/>
      <c r="J1411" s="156">
        <f t="shared" si="190"/>
        <v>0</v>
      </c>
      <c r="K1411" s="154" t="s">
        <v>1</v>
      </c>
      <c r="L1411" s="32"/>
      <c r="M1411" s="158" t="s">
        <v>1</v>
      </c>
      <c r="N1411" s="159" t="s">
        <v>42</v>
      </c>
      <c r="O1411" s="55"/>
      <c r="P1411" s="160">
        <f t="shared" si="191"/>
        <v>0</v>
      </c>
      <c r="Q1411" s="160">
        <v>0</v>
      </c>
      <c r="R1411" s="160">
        <f t="shared" si="192"/>
        <v>0</v>
      </c>
      <c r="S1411" s="160">
        <v>0</v>
      </c>
      <c r="T1411" s="161">
        <f t="shared" si="193"/>
        <v>0</v>
      </c>
      <c r="AR1411" s="162" t="s">
        <v>91</v>
      </c>
      <c r="AT1411" s="162" t="s">
        <v>155</v>
      </c>
      <c r="AU1411" s="162" t="s">
        <v>85</v>
      </c>
      <c r="AY1411" s="17" t="s">
        <v>153</v>
      </c>
      <c r="BE1411" s="163">
        <f t="shared" si="194"/>
        <v>0</v>
      </c>
      <c r="BF1411" s="163">
        <f t="shared" si="195"/>
        <v>0</v>
      </c>
      <c r="BG1411" s="163">
        <f t="shared" si="196"/>
        <v>0</v>
      </c>
      <c r="BH1411" s="163">
        <f t="shared" si="197"/>
        <v>0</v>
      </c>
      <c r="BI1411" s="163">
        <f t="shared" si="198"/>
        <v>0</v>
      </c>
      <c r="BJ1411" s="17" t="s">
        <v>85</v>
      </c>
      <c r="BK1411" s="164">
        <f t="shared" si="199"/>
        <v>0</v>
      </c>
      <c r="BL1411" s="17" t="s">
        <v>91</v>
      </c>
      <c r="BM1411" s="162" t="s">
        <v>2699</v>
      </c>
    </row>
    <row r="1412" spans="2:65" s="1" customFormat="1" ht="16.5" customHeight="1">
      <c r="B1412" s="151"/>
      <c r="C1412" s="152" t="s">
        <v>2700</v>
      </c>
      <c r="D1412" s="152" t="s">
        <v>155</v>
      </c>
      <c r="E1412" s="153" t="s">
        <v>2701</v>
      </c>
      <c r="F1412" s="154" t="s">
        <v>2672</v>
      </c>
      <c r="G1412" s="155" t="s">
        <v>251</v>
      </c>
      <c r="H1412" s="156">
        <v>60</v>
      </c>
      <c r="I1412" s="157"/>
      <c r="J1412" s="156">
        <f t="shared" si="190"/>
        <v>0</v>
      </c>
      <c r="K1412" s="154" t="s">
        <v>1</v>
      </c>
      <c r="L1412" s="32"/>
      <c r="M1412" s="158" t="s">
        <v>1</v>
      </c>
      <c r="N1412" s="159" t="s">
        <v>42</v>
      </c>
      <c r="O1412" s="55"/>
      <c r="P1412" s="160">
        <f t="shared" si="191"/>
        <v>0</v>
      </c>
      <c r="Q1412" s="160">
        <v>0</v>
      </c>
      <c r="R1412" s="160">
        <f t="shared" si="192"/>
        <v>0</v>
      </c>
      <c r="S1412" s="160">
        <v>0</v>
      </c>
      <c r="T1412" s="161">
        <f t="shared" si="193"/>
        <v>0</v>
      </c>
      <c r="AR1412" s="162" t="s">
        <v>91</v>
      </c>
      <c r="AT1412" s="162" t="s">
        <v>155</v>
      </c>
      <c r="AU1412" s="162" t="s">
        <v>85</v>
      </c>
      <c r="AY1412" s="17" t="s">
        <v>153</v>
      </c>
      <c r="BE1412" s="163">
        <f t="shared" si="194"/>
        <v>0</v>
      </c>
      <c r="BF1412" s="163">
        <f t="shared" si="195"/>
        <v>0</v>
      </c>
      <c r="BG1412" s="163">
        <f t="shared" si="196"/>
        <v>0</v>
      </c>
      <c r="BH1412" s="163">
        <f t="shared" si="197"/>
        <v>0</v>
      </c>
      <c r="BI1412" s="163">
        <f t="shared" si="198"/>
        <v>0</v>
      </c>
      <c r="BJ1412" s="17" t="s">
        <v>85</v>
      </c>
      <c r="BK1412" s="164">
        <f t="shared" si="199"/>
        <v>0</v>
      </c>
      <c r="BL1412" s="17" t="s">
        <v>91</v>
      </c>
      <c r="BM1412" s="162" t="s">
        <v>2702</v>
      </c>
    </row>
    <row r="1413" spans="2:65" s="1" customFormat="1" ht="16.5" customHeight="1">
      <c r="B1413" s="151"/>
      <c r="C1413" s="152" t="s">
        <v>2703</v>
      </c>
      <c r="D1413" s="152" t="s">
        <v>155</v>
      </c>
      <c r="E1413" s="153" t="s">
        <v>2704</v>
      </c>
      <c r="F1413" s="154" t="s">
        <v>2705</v>
      </c>
      <c r="G1413" s="155" t="s">
        <v>251</v>
      </c>
      <c r="H1413" s="156">
        <v>1</v>
      </c>
      <c r="I1413" s="157"/>
      <c r="J1413" s="156">
        <f t="shared" si="190"/>
        <v>0</v>
      </c>
      <c r="K1413" s="154" t="s">
        <v>1</v>
      </c>
      <c r="L1413" s="32"/>
      <c r="M1413" s="158" t="s">
        <v>1</v>
      </c>
      <c r="N1413" s="159" t="s">
        <v>42</v>
      </c>
      <c r="O1413" s="55"/>
      <c r="P1413" s="160">
        <f t="shared" si="191"/>
        <v>0</v>
      </c>
      <c r="Q1413" s="160">
        <v>0</v>
      </c>
      <c r="R1413" s="160">
        <f t="shared" si="192"/>
        <v>0</v>
      </c>
      <c r="S1413" s="160">
        <v>0</v>
      </c>
      <c r="T1413" s="161">
        <f t="shared" si="193"/>
        <v>0</v>
      </c>
      <c r="AR1413" s="162" t="s">
        <v>91</v>
      </c>
      <c r="AT1413" s="162" t="s">
        <v>155</v>
      </c>
      <c r="AU1413" s="162" t="s">
        <v>85</v>
      </c>
      <c r="AY1413" s="17" t="s">
        <v>153</v>
      </c>
      <c r="BE1413" s="163">
        <f t="shared" si="194"/>
        <v>0</v>
      </c>
      <c r="BF1413" s="163">
        <f t="shared" si="195"/>
        <v>0</v>
      </c>
      <c r="BG1413" s="163">
        <f t="shared" si="196"/>
        <v>0</v>
      </c>
      <c r="BH1413" s="163">
        <f t="shared" si="197"/>
        <v>0</v>
      </c>
      <c r="BI1413" s="163">
        <f t="shared" si="198"/>
        <v>0</v>
      </c>
      <c r="BJ1413" s="17" t="s">
        <v>85</v>
      </c>
      <c r="BK1413" s="164">
        <f t="shared" si="199"/>
        <v>0</v>
      </c>
      <c r="BL1413" s="17" t="s">
        <v>91</v>
      </c>
      <c r="BM1413" s="162" t="s">
        <v>2706</v>
      </c>
    </row>
    <row r="1414" spans="2:65" s="1" customFormat="1" ht="16.5" customHeight="1">
      <c r="B1414" s="151"/>
      <c r="C1414" s="181" t="s">
        <v>2707</v>
      </c>
      <c r="D1414" s="181" t="s">
        <v>203</v>
      </c>
      <c r="E1414" s="182" t="s">
        <v>2708</v>
      </c>
      <c r="F1414" s="183" t="s">
        <v>2709</v>
      </c>
      <c r="G1414" s="184" t="s">
        <v>251</v>
      </c>
      <c r="H1414" s="185">
        <v>1</v>
      </c>
      <c r="I1414" s="186"/>
      <c r="J1414" s="185">
        <f t="shared" si="190"/>
        <v>0</v>
      </c>
      <c r="K1414" s="183" t="s">
        <v>1</v>
      </c>
      <c r="L1414" s="187"/>
      <c r="M1414" s="188" t="s">
        <v>1</v>
      </c>
      <c r="N1414" s="189" t="s">
        <v>42</v>
      </c>
      <c r="O1414" s="55"/>
      <c r="P1414" s="160">
        <f t="shared" si="191"/>
        <v>0</v>
      </c>
      <c r="Q1414" s="160">
        <v>0</v>
      </c>
      <c r="R1414" s="160">
        <f t="shared" si="192"/>
        <v>0</v>
      </c>
      <c r="S1414" s="160">
        <v>0</v>
      </c>
      <c r="T1414" s="161">
        <f t="shared" si="193"/>
        <v>0</v>
      </c>
      <c r="AR1414" s="162" t="s">
        <v>184</v>
      </c>
      <c r="AT1414" s="162" t="s">
        <v>203</v>
      </c>
      <c r="AU1414" s="162" t="s">
        <v>85</v>
      </c>
      <c r="AY1414" s="17" t="s">
        <v>153</v>
      </c>
      <c r="BE1414" s="163">
        <f t="shared" si="194"/>
        <v>0</v>
      </c>
      <c r="BF1414" s="163">
        <f t="shared" si="195"/>
        <v>0</v>
      </c>
      <c r="BG1414" s="163">
        <f t="shared" si="196"/>
        <v>0</v>
      </c>
      <c r="BH1414" s="163">
        <f t="shared" si="197"/>
        <v>0</v>
      </c>
      <c r="BI1414" s="163">
        <f t="shared" si="198"/>
        <v>0</v>
      </c>
      <c r="BJ1414" s="17" t="s">
        <v>85</v>
      </c>
      <c r="BK1414" s="164">
        <f t="shared" si="199"/>
        <v>0</v>
      </c>
      <c r="BL1414" s="17" t="s">
        <v>91</v>
      </c>
      <c r="BM1414" s="162" t="s">
        <v>2710</v>
      </c>
    </row>
    <row r="1415" spans="2:65" s="1" customFormat="1" ht="16.5" customHeight="1">
      <c r="B1415" s="151"/>
      <c r="C1415" s="181" t="s">
        <v>2711</v>
      </c>
      <c r="D1415" s="181" t="s">
        <v>203</v>
      </c>
      <c r="E1415" s="182" t="s">
        <v>2712</v>
      </c>
      <c r="F1415" s="183" t="s">
        <v>2713</v>
      </c>
      <c r="G1415" s="184" t="s">
        <v>251</v>
      </c>
      <c r="H1415" s="185">
        <v>23</v>
      </c>
      <c r="I1415" s="186"/>
      <c r="J1415" s="185">
        <f t="shared" si="190"/>
        <v>0</v>
      </c>
      <c r="K1415" s="183" t="s">
        <v>1</v>
      </c>
      <c r="L1415" s="187"/>
      <c r="M1415" s="188" t="s">
        <v>1</v>
      </c>
      <c r="N1415" s="189" t="s">
        <v>42</v>
      </c>
      <c r="O1415" s="55"/>
      <c r="P1415" s="160">
        <f t="shared" si="191"/>
        <v>0</v>
      </c>
      <c r="Q1415" s="160">
        <v>0</v>
      </c>
      <c r="R1415" s="160">
        <f t="shared" si="192"/>
        <v>0</v>
      </c>
      <c r="S1415" s="160">
        <v>0</v>
      </c>
      <c r="T1415" s="161">
        <f t="shared" si="193"/>
        <v>0</v>
      </c>
      <c r="AR1415" s="162" t="s">
        <v>184</v>
      </c>
      <c r="AT1415" s="162" t="s">
        <v>203</v>
      </c>
      <c r="AU1415" s="162" t="s">
        <v>85</v>
      </c>
      <c r="AY1415" s="17" t="s">
        <v>153</v>
      </c>
      <c r="BE1415" s="163">
        <f t="shared" si="194"/>
        <v>0</v>
      </c>
      <c r="BF1415" s="163">
        <f t="shared" si="195"/>
        <v>0</v>
      </c>
      <c r="BG1415" s="163">
        <f t="shared" si="196"/>
        <v>0</v>
      </c>
      <c r="BH1415" s="163">
        <f t="shared" si="197"/>
        <v>0</v>
      </c>
      <c r="BI1415" s="163">
        <f t="shared" si="198"/>
        <v>0</v>
      </c>
      <c r="BJ1415" s="17" t="s">
        <v>85</v>
      </c>
      <c r="BK1415" s="164">
        <f t="shared" si="199"/>
        <v>0</v>
      </c>
      <c r="BL1415" s="17" t="s">
        <v>91</v>
      </c>
      <c r="BM1415" s="162" t="s">
        <v>2714</v>
      </c>
    </row>
    <row r="1416" spans="2:65" s="1" customFormat="1" ht="16.5" customHeight="1">
      <c r="B1416" s="151"/>
      <c r="C1416" s="181" t="s">
        <v>2715</v>
      </c>
      <c r="D1416" s="181" t="s">
        <v>203</v>
      </c>
      <c r="E1416" s="182" t="s">
        <v>2716</v>
      </c>
      <c r="F1416" s="183" t="s">
        <v>2717</v>
      </c>
      <c r="G1416" s="184" t="s">
        <v>251</v>
      </c>
      <c r="H1416" s="185">
        <v>5</v>
      </c>
      <c r="I1416" s="186"/>
      <c r="J1416" s="185">
        <f t="shared" si="190"/>
        <v>0</v>
      </c>
      <c r="K1416" s="183" t="s">
        <v>1</v>
      </c>
      <c r="L1416" s="187"/>
      <c r="M1416" s="188" t="s">
        <v>1</v>
      </c>
      <c r="N1416" s="189" t="s">
        <v>42</v>
      </c>
      <c r="O1416" s="55"/>
      <c r="P1416" s="160">
        <f t="shared" si="191"/>
        <v>0</v>
      </c>
      <c r="Q1416" s="160">
        <v>0</v>
      </c>
      <c r="R1416" s="160">
        <f t="shared" si="192"/>
        <v>0</v>
      </c>
      <c r="S1416" s="160">
        <v>0</v>
      </c>
      <c r="T1416" s="161">
        <f t="shared" si="193"/>
        <v>0</v>
      </c>
      <c r="AR1416" s="162" t="s">
        <v>184</v>
      </c>
      <c r="AT1416" s="162" t="s">
        <v>203</v>
      </c>
      <c r="AU1416" s="162" t="s">
        <v>85</v>
      </c>
      <c r="AY1416" s="17" t="s">
        <v>153</v>
      </c>
      <c r="BE1416" s="163">
        <f t="shared" si="194"/>
        <v>0</v>
      </c>
      <c r="BF1416" s="163">
        <f t="shared" si="195"/>
        <v>0</v>
      </c>
      <c r="BG1416" s="163">
        <f t="shared" si="196"/>
        <v>0</v>
      </c>
      <c r="BH1416" s="163">
        <f t="shared" si="197"/>
        <v>0</v>
      </c>
      <c r="BI1416" s="163">
        <f t="shared" si="198"/>
        <v>0</v>
      </c>
      <c r="BJ1416" s="17" t="s">
        <v>85</v>
      </c>
      <c r="BK1416" s="164">
        <f t="shared" si="199"/>
        <v>0</v>
      </c>
      <c r="BL1416" s="17" t="s">
        <v>91</v>
      </c>
      <c r="BM1416" s="162" t="s">
        <v>2718</v>
      </c>
    </row>
    <row r="1417" spans="2:65" s="1" customFormat="1" ht="16.5" customHeight="1">
      <c r="B1417" s="151"/>
      <c r="C1417" s="181" t="s">
        <v>2719</v>
      </c>
      <c r="D1417" s="181" t="s">
        <v>203</v>
      </c>
      <c r="E1417" s="182" t="s">
        <v>2720</v>
      </c>
      <c r="F1417" s="183" t="s">
        <v>2721</v>
      </c>
      <c r="G1417" s="184" t="s">
        <v>786</v>
      </c>
      <c r="H1417" s="185">
        <v>3580</v>
      </c>
      <c r="I1417" s="186"/>
      <c r="J1417" s="185">
        <f t="shared" si="190"/>
        <v>0</v>
      </c>
      <c r="K1417" s="183" t="s">
        <v>1</v>
      </c>
      <c r="L1417" s="187"/>
      <c r="M1417" s="188" t="s">
        <v>1</v>
      </c>
      <c r="N1417" s="189" t="s">
        <v>42</v>
      </c>
      <c r="O1417" s="55"/>
      <c r="P1417" s="160">
        <f t="shared" si="191"/>
        <v>0</v>
      </c>
      <c r="Q1417" s="160">
        <v>0</v>
      </c>
      <c r="R1417" s="160">
        <f t="shared" si="192"/>
        <v>0</v>
      </c>
      <c r="S1417" s="160">
        <v>0</v>
      </c>
      <c r="T1417" s="161">
        <f t="shared" si="193"/>
        <v>0</v>
      </c>
      <c r="AR1417" s="162" t="s">
        <v>184</v>
      </c>
      <c r="AT1417" s="162" t="s">
        <v>203</v>
      </c>
      <c r="AU1417" s="162" t="s">
        <v>85</v>
      </c>
      <c r="AY1417" s="17" t="s">
        <v>153</v>
      </c>
      <c r="BE1417" s="163">
        <f t="shared" si="194"/>
        <v>0</v>
      </c>
      <c r="BF1417" s="163">
        <f t="shared" si="195"/>
        <v>0</v>
      </c>
      <c r="BG1417" s="163">
        <f t="shared" si="196"/>
        <v>0</v>
      </c>
      <c r="BH1417" s="163">
        <f t="shared" si="197"/>
        <v>0</v>
      </c>
      <c r="BI1417" s="163">
        <f t="shared" si="198"/>
        <v>0</v>
      </c>
      <c r="BJ1417" s="17" t="s">
        <v>85</v>
      </c>
      <c r="BK1417" s="164">
        <f t="shared" si="199"/>
        <v>0</v>
      </c>
      <c r="BL1417" s="17" t="s">
        <v>91</v>
      </c>
      <c r="BM1417" s="162" t="s">
        <v>2722</v>
      </c>
    </row>
    <row r="1418" spans="2:65" s="1" customFormat="1" ht="16.5" customHeight="1">
      <c r="B1418" s="151"/>
      <c r="C1418" s="181" t="s">
        <v>2723</v>
      </c>
      <c r="D1418" s="181" t="s">
        <v>203</v>
      </c>
      <c r="E1418" s="182" t="s">
        <v>2724</v>
      </c>
      <c r="F1418" s="183" t="s">
        <v>2725</v>
      </c>
      <c r="G1418" s="184" t="s">
        <v>251</v>
      </c>
      <c r="H1418" s="185">
        <v>20</v>
      </c>
      <c r="I1418" s="186"/>
      <c r="J1418" s="185">
        <f t="shared" si="190"/>
        <v>0</v>
      </c>
      <c r="K1418" s="183" t="s">
        <v>1</v>
      </c>
      <c r="L1418" s="187"/>
      <c r="M1418" s="188" t="s">
        <v>1</v>
      </c>
      <c r="N1418" s="189" t="s">
        <v>42</v>
      </c>
      <c r="O1418" s="55"/>
      <c r="P1418" s="160">
        <f t="shared" si="191"/>
        <v>0</v>
      </c>
      <c r="Q1418" s="160">
        <v>0</v>
      </c>
      <c r="R1418" s="160">
        <f t="shared" si="192"/>
        <v>0</v>
      </c>
      <c r="S1418" s="160">
        <v>0</v>
      </c>
      <c r="T1418" s="161">
        <f t="shared" si="193"/>
        <v>0</v>
      </c>
      <c r="AR1418" s="162" t="s">
        <v>184</v>
      </c>
      <c r="AT1418" s="162" t="s">
        <v>203</v>
      </c>
      <c r="AU1418" s="162" t="s">
        <v>85</v>
      </c>
      <c r="AY1418" s="17" t="s">
        <v>153</v>
      </c>
      <c r="BE1418" s="163">
        <f t="shared" si="194"/>
        <v>0</v>
      </c>
      <c r="BF1418" s="163">
        <f t="shared" si="195"/>
        <v>0</v>
      </c>
      <c r="BG1418" s="163">
        <f t="shared" si="196"/>
        <v>0</v>
      </c>
      <c r="BH1418" s="163">
        <f t="shared" si="197"/>
        <v>0</v>
      </c>
      <c r="BI1418" s="163">
        <f t="shared" si="198"/>
        <v>0</v>
      </c>
      <c r="BJ1418" s="17" t="s">
        <v>85</v>
      </c>
      <c r="BK1418" s="164">
        <f t="shared" si="199"/>
        <v>0</v>
      </c>
      <c r="BL1418" s="17" t="s">
        <v>91</v>
      </c>
      <c r="BM1418" s="162" t="s">
        <v>2726</v>
      </c>
    </row>
    <row r="1419" spans="2:65" s="1" customFormat="1" ht="16.5" customHeight="1">
      <c r="B1419" s="151"/>
      <c r="C1419" s="181" t="s">
        <v>2727</v>
      </c>
      <c r="D1419" s="181" t="s">
        <v>203</v>
      </c>
      <c r="E1419" s="182" t="s">
        <v>2728</v>
      </c>
      <c r="F1419" s="183" t="s">
        <v>2729</v>
      </c>
      <c r="G1419" s="184" t="s">
        <v>251</v>
      </c>
      <c r="H1419" s="185">
        <v>100</v>
      </c>
      <c r="I1419" s="186"/>
      <c r="J1419" s="185">
        <f t="shared" si="190"/>
        <v>0</v>
      </c>
      <c r="K1419" s="183" t="s">
        <v>1</v>
      </c>
      <c r="L1419" s="187"/>
      <c r="M1419" s="188" t="s">
        <v>1</v>
      </c>
      <c r="N1419" s="189" t="s">
        <v>42</v>
      </c>
      <c r="O1419" s="55"/>
      <c r="P1419" s="160">
        <f t="shared" si="191"/>
        <v>0</v>
      </c>
      <c r="Q1419" s="160">
        <v>0</v>
      </c>
      <c r="R1419" s="160">
        <f t="shared" si="192"/>
        <v>0</v>
      </c>
      <c r="S1419" s="160">
        <v>0</v>
      </c>
      <c r="T1419" s="161">
        <f t="shared" si="193"/>
        <v>0</v>
      </c>
      <c r="AR1419" s="162" t="s">
        <v>184</v>
      </c>
      <c r="AT1419" s="162" t="s">
        <v>203</v>
      </c>
      <c r="AU1419" s="162" t="s">
        <v>85</v>
      </c>
      <c r="AY1419" s="17" t="s">
        <v>153</v>
      </c>
      <c r="BE1419" s="163">
        <f t="shared" si="194"/>
        <v>0</v>
      </c>
      <c r="BF1419" s="163">
        <f t="shared" si="195"/>
        <v>0</v>
      </c>
      <c r="BG1419" s="163">
        <f t="shared" si="196"/>
        <v>0</v>
      </c>
      <c r="BH1419" s="163">
        <f t="shared" si="197"/>
        <v>0</v>
      </c>
      <c r="BI1419" s="163">
        <f t="shared" si="198"/>
        <v>0</v>
      </c>
      <c r="BJ1419" s="17" t="s">
        <v>85</v>
      </c>
      <c r="BK1419" s="164">
        <f t="shared" si="199"/>
        <v>0</v>
      </c>
      <c r="BL1419" s="17" t="s">
        <v>91</v>
      </c>
      <c r="BM1419" s="162" t="s">
        <v>2730</v>
      </c>
    </row>
    <row r="1420" spans="2:65" s="1" customFormat="1" ht="16.5" customHeight="1">
      <c r="B1420" s="151"/>
      <c r="C1420" s="181" t="s">
        <v>2731</v>
      </c>
      <c r="D1420" s="181" t="s">
        <v>203</v>
      </c>
      <c r="E1420" s="182" t="s">
        <v>2732</v>
      </c>
      <c r="F1420" s="183" t="s">
        <v>2733</v>
      </c>
      <c r="G1420" s="184" t="s">
        <v>251</v>
      </c>
      <c r="H1420" s="185">
        <v>100</v>
      </c>
      <c r="I1420" s="186"/>
      <c r="J1420" s="185">
        <f t="shared" si="190"/>
        <v>0</v>
      </c>
      <c r="K1420" s="183" t="s">
        <v>1</v>
      </c>
      <c r="L1420" s="187"/>
      <c r="M1420" s="188" t="s">
        <v>1</v>
      </c>
      <c r="N1420" s="189" t="s">
        <v>42</v>
      </c>
      <c r="O1420" s="55"/>
      <c r="P1420" s="160">
        <f t="shared" si="191"/>
        <v>0</v>
      </c>
      <c r="Q1420" s="160">
        <v>0</v>
      </c>
      <c r="R1420" s="160">
        <f t="shared" si="192"/>
        <v>0</v>
      </c>
      <c r="S1420" s="160">
        <v>0</v>
      </c>
      <c r="T1420" s="161">
        <f t="shared" si="193"/>
        <v>0</v>
      </c>
      <c r="AR1420" s="162" t="s">
        <v>184</v>
      </c>
      <c r="AT1420" s="162" t="s">
        <v>203</v>
      </c>
      <c r="AU1420" s="162" t="s">
        <v>85</v>
      </c>
      <c r="AY1420" s="17" t="s">
        <v>153</v>
      </c>
      <c r="BE1420" s="163">
        <f t="shared" si="194"/>
        <v>0</v>
      </c>
      <c r="BF1420" s="163">
        <f t="shared" si="195"/>
        <v>0</v>
      </c>
      <c r="BG1420" s="163">
        <f t="shared" si="196"/>
        <v>0</v>
      </c>
      <c r="BH1420" s="163">
        <f t="shared" si="197"/>
        <v>0</v>
      </c>
      <c r="BI1420" s="163">
        <f t="shared" si="198"/>
        <v>0</v>
      </c>
      <c r="BJ1420" s="17" t="s">
        <v>85</v>
      </c>
      <c r="BK1420" s="164">
        <f t="shared" si="199"/>
        <v>0</v>
      </c>
      <c r="BL1420" s="17" t="s">
        <v>91</v>
      </c>
      <c r="BM1420" s="162" t="s">
        <v>2734</v>
      </c>
    </row>
    <row r="1421" spans="2:65" s="1" customFormat="1" ht="16.5" customHeight="1">
      <c r="B1421" s="151"/>
      <c r="C1421" s="181" t="s">
        <v>2735</v>
      </c>
      <c r="D1421" s="181" t="s">
        <v>203</v>
      </c>
      <c r="E1421" s="182" t="s">
        <v>2736</v>
      </c>
      <c r="F1421" s="183" t="s">
        <v>2737</v>
      </c>
      <c r="G1421" s="184" t="s">
        <v>251</v>
      </c>
      <c r="H1421" s="185">
        <v>4</v>
      </c>
      <c r="I1421" s="186"/>
      <c r="J1421" s="185">
        <f t="shared" ref="J1421:J1452" si="200">ROUND(I1421*H1421,3)</f>
        <v>0</v>
      </c>
      <c r="K1421" s="183" t="s">
        <v>1</v>
      </c>
      <c r="L1421" s="187"/>
      <c r="M1421" s="188" t="s">
        <v>1</v>
      </c>
      <c r="N1421" s="189" t="s">
        <v>42</v>
      </c>
      <c r="O1421" s="55"/>
      <c r="P1421" s="160">
        <f t="shared" ref="P1421:P1452" si="201">O1421*H1421</f>
        <v>0</v>
      </c>
      <c r="Q1421" s="160">
        <v>0</v>
      </c>
      <c r="R1421" s="160">
        <f t="shared" ref="R1421:R1452" si="202">Q1421*H1421</f>
        <v>0</v>
      </c>
      <c r="S1421" s="160">
        <v>0</v>
      </c>
      <c r="T1421" s="161">
        <f t="shared" ref="T1421:T1452" si="203">S1421*H1421</f>
        <v>0</v>
      </c>
      <c r="AR1421" s="162" t="s">
        <v>184</v>
      </c>
      <c r="AT1421" s="162" t="s">
        <v>203</v>
      </c>
      <c r="AU1421" s="162" t="s">
        <v>85</v>
      </c>
      <c r="AY1421" s="17" t="s">
        <v>153</v>
      </c>
      <c r="BE1421" s="163">
        <f t="shared" ref="BE1421:BE1452" si="204">IF(N1421="základná",J1421,0)</f>
        <v>0</v>
      </c>
      <c r="BF1421" s="163">
        <f t="shared" ref="BF1421:BF1452" si="205">IF(N1421="znížená",J1421,0)</f>
        <v>0</v>
      </c>
      <c r="BG1421" s="163">
        <f t="shared" ref="BG1421:BG1452" si="206">IF(N1421="zákl. prenesená",J1421,0)</f>
        <v>0</v>
      </c>
      <c r="BH1421" s="163">
        <f t="shared" ref="BH1421:BH1452" si="207">IF(N1421="zníž. prenesená",J1421,0)</f>
        <v>0</v>
      </c>
      <c r="BI1421" s="163">
        <f t="shared" ref="BI1421:BI1452" si="208">IF(N1421="nulová",J1421,0)</f>
        <v>0</v>
      </c>
      <c r="BJ1421" s="17" t="s">
        <v>85</v>
      </c>
      <c r="BK1421" s="164">
        <f t="shared" ref="BK1421:BK1452" si="209">ROUND(I1421*H1421,3)</f>
        <v>0</v>
      </c>
      <c r="BL1421" s="17" t="s">
        <v>91</v>
      </c>
      <c r="BM1421" s="162" t="s">
        <v>2738</v>
      </c>
    </row>
    <row r="1422" spans="2:65" s="1" customFormat="1" ht="16.5" customHeight="1">
      <c r="B1422" s="151"/>
      <c r="C1422" s="181" t="s">
        <v>2739</v>
      </c>
      <c r="D1422" s="181" t="s">
        <v>203</v>
      </c>
      <c r="E1422" s="182" t="s">
        <v>2671</v>
      </c>
      <c r="F1422" s="183" t="s">
        <v>2672</v>
      </c>
      <c r="G1422" s="184" t="s">
        <v>251</v>
      </c>
      <c r="H1422" s="185">
        <v>70</v>
      </c>
      <c r="I1422" s="186"/>
      <c r="J1422" s="185">
        <f t="shared" si="200"/>
        <v>0</v>
      </c>
      <c r="K1422" s="183" t="s">
        <v>1</v>
      </c>
      <c r="L1422" s="187"/>
      <c r="M1422" s="188" t="s">
        <v>1</v>
      </c>
      <c r="N1422" s="189" t="s">
        <v>42</v>
      </c>
      <c r="O1422" s="55"/>
      <c r="P1422" s="160">
        <f t="shared" si="201"/>
        <v>0</v>
      </c>
      <c r="Q1422" s="160">
        <v>0</v>
      </c>
      <c r="R1422" s="160">
        <f t="shared" si="202"/>
        <v>0</v>
      </c>
      <c r="S1422" s="160">
        <v>0</v>
      </c>
      <c r="T1422" s="161">
        <f t="shared" si="203"/>
        <v>0</v>
      </c>
      <c r="AR1422" s="162" t="s">
        <v>184</v>
      </c>
      <c r="AT1422" s="162" t="s">
        <v>203</v>
      </c>
      <c r="AU1422" s="162" t="s">
        <v>85</v>
      </c>
      <c r="AY1422" s="17" t="s">
        <v>153</v>
      </c>
      <c r="BE1422" s="163">
        <f t="shared" si="204"/>
        <v>0</v>
      </c>
      <c r="BF1422" s="163">
        <f t="shared" si="205"/>
        <v>0</v>
      </c>
      <c r="BG1422" s="163">
        <f t="shared" si="206"/>
        <v>0</v>
      </c>
      <c r="BH1422" s="163">
        <f t="shared" si="207"/>
        <v>0</v>
      </c>
      <c r="BI1422" s="163">
        <f t="shared" si="208"/>
        <v>0</v>
      </c>
      <c r="BJ1422" s="17" t="s">
        <v>85</v>
      </c>
      <c r="BK1422" s="164">
        <f t="shared" si="209"/>
        <v>0</v>
      </c>
      <c r="BL1422" s="17" t="s">
        <v>91</v>
      </c>
      <c r="BM1422" s="162" t="s">
        <v>2740</v>
      </c>
    </row>
    <row r="1423" spans="2:65" s="1" customFormat="1" ht="16.5" customHeight="1">
      <c r="B1423" s="151"/>
      <c r="C1423" s="181" t="s">
        <v>2741</v>
      </c>
      <c r="D1423" s="181" t="s">
        <v>203</v>
      </c>
      <c r="E1423" s="182" t="s">
        <v>2742</v>
      </c>
      <c r="F1423" s="183" t="s">
        <v>2743</v>
      </c>
      <c r="G1423" s="184" t="s">
        <v>251</v>
      </c>
      <c r="H1423" s="185">
        <v>35</v>
      </c>
      <c r="I1423" s="186"/>
      <c r="J1423" s="185">
        <f t="shared" si="200"/>
        <v>0</v>
      </c>
      <c r="K1423" s="183" t="s">
        <v>1</v>
      </c>
      <c r="L1423" s="187"/>
      <c r="M1423" s="188" t="s">
        <v>1</v>
      </c>
      <c r="N1423" s="189" t="s">
        <v>42</v>
      </c>
      <c r="O1423" s="55"/>
      <c r="P1423" s="160">
        <f t="shared" si="201"/>
        <v>0</v>
      </c>
      <c r="Q1423" s="160">
        <v>0</v>
      </c>
      <c r="R1423" s="160">
        <f t="shared" si="202"/>
        <v>0</v>
      </c>
      <c r="S1423" s="160">
        <v>0</v>
      </c>
      <c r="T1423" s="161">
        <f t="shared" si="203"/>
        <v>0</v>
      </c>
      <c r="AR1423" s="162" t="s">
        <v>184</v>
      </c>
      <c r="AT1423" s="162" t="s">
        <v>203</v>
      </c>
      <c r="AU1423" s="162" t="s">
        <v>85</v>
      </c>
      <c r="AY1423" s="17" t="s">
        <v>153</v>
      </c>
      <c r="BE1423" s="163">
        <f t="shared" si="204"/>
        <v>0</v>
      </c>
      <c r="BF1423" s="163">
        <f t="shared" si="205"/>
        <v>0</v>
      </c>
      <c r="BG1423" s="163">
        <f t="shared" si="206"/>
        <v>0</v>
      </c>
      <c r="BH1423" s="163">
        <f t="shared" si="207"/>
        <v>0</v>
      </c>
      <c r="BI1423" s="163">
        <f t="shared" si="208"/>
        <v>0</v>
      </c>
      <c r="BJ1423" s="17" t="s">
        <v>85</v>
      </c>
      <c r="BK1423" s="164">
        <f t="shared" si="209"/>
        <v>0</v>
      </c>
      <c r="BL1423" s="17" t="s">
        <v>91</v>
      </c>
      <c r="BM1423" s="162" t="s">
        <v>2744</v>
      </c>
    </row>
    <row r="1424" spans="2:65" s="1" customFormat="1" ht="16.5" customHeight="1">
      <c r="B1424" s="151"/>
      <c r="C1424" s="181" t="s">
        <v>2745</v>
      </c>
      <c r="D1424" s="181" t="s">
        <v>203</v>
      </c>
      <c r="E1424" s="182" t="s">
        <v>2746</v>
      </c>
      <c r="F1424" s="183" t="s">
        <v>2747</v>
      </c>
      <c r="G1424" s="184" t="s">
        <v>251</v>
      </c>
      <c r="H1424" s="185">
        <v>120</v>
      </c>
      <c r="I1424" s="186"/>
      <c r="J1424" s="185">
        <f t="shared" si="200"/>
        <v>0</v>
      </c>
      <c r="K1424" s="183" t="s">
        <v>1</v>
      </c>
      <c r="L1424" s="187"/>
      <c r="M1424" s="188" t="s">
        <v>1</v>
      </c>
      <c r="N1424" s="189" t="s">
        <v>42</v>
      </c>
      <c r="O1424" s="55"/>
      <c r="P1424" s="160">
        <f t="shared" si="201"/>
        <v>0</v>
      </c>
      <c r="Q1424" s="160">
        <v>0</v>
      </c>
      <c r="R1424" s="160">
        <f t="shared" si="202"/>
        <v>0</v>
      </c>
      <c r="S1424" s="160">
        <v>0</v>
      </c>
      <c r="T1424" s="161">
        <f t="shared" si="203"/>
        <v>0</v>
      </c>
      <c r="AR1424" s="162" t="s">
        <v>184</v>
      </c>
      <c r="AT1424" s="162" t="s">
        <v>203</v>
      </c>
      <c r="AU1424" s="162" t="s">
        <v>85</v>
      </c>
      <c r="AY1424" s="17" t="s">
        <v>153</v>
      </c>
      <c r="BE1424" s="163">
        <f t="shared" si="204"/>
        <v>0</v>
      </c>
      <c r="BF1424" s="163">
        <f t="shared" si="205"/>
        <v>0</v>
      </c>
      <c r="BG1424" s="163">
        <f t="shared" si="206"/>
        <v>0</v>
      </c>
      <c r="BH1424" s="163">
        <f t="shared" si="207"/>
        <v>0</v>
      </c>
      <c r="BI1424" s="163">
        <f t="shared" si="208"/>
        <v>0</v>
      </c>
      <c r="BJ1424" s="17" t="s">
        <v>85</v>
      </c>
      <c r="BK1424" s="164">
        <f t="shared" si="209"/>
        <v>0</v>
      </c>
      <c r="BL1424" s="17" t="s">
        <v>91</v>
      </c>
      <c r="BM1424" s="162" t="s">
        <v>2748</v>
      </c>
    </row>
    <row r="1425" spans="2:65" s="1" customFormat="1" ht="16.5" customHeight="1">
      <c r="B1425" s="151"/>
      <c r="C1425" s="181" t="s">
        <v>2749</v>
      </c>
      <c r="D1425" s="181" t="s">
        <v>203</v>
      </c>
      <c r="E1425" s="182" t="s">
        <v>2667</v>
      </c>
      <c r="F1425" s="183" t="s">
        <v>2668</v>
      </c>
      <c r="G1425" s="184" t="s">
        <v>251</v>
      </c>
      <c r="H1425" s="185">
        <v>60</v>
      </c>
      <c r="I1425" s="186"/>
      <c r="J1425" s="185">
        <f t="shared" si="200"/>
        <v>0</v>
      </c>
      <c r="K1425" s="183" t="s">
        <v>1</v>
      </c>
      <c r="L1425" s="187"/>
      <c r="M1425" s="188" t="s">
        <v>1</v>
      </c>
      <c r="N1425" s="189" t="s">
        <v>42</v>
      </c>
      <c r="O1425" s="55"/>
      <c r="P1425" s="160">
        <f t="shared" si="201"/>
        <v>0</v>
      </c>
      <c r="Q1425" s="160">
        <v>0</v>
      </c>
      <c r="R1425" s="160">
        <f t="shared" si="202"/>
        <v>0</v>
      </c>
      <c r="S1425" s="160">
        <v>0</v>
      </c>
      <c r="T1425" s="161">
        <f t="shared" si="203"/>
        <v>0</v>
      </c>
      <c r="AR1425" s="162" t="s">
        <v>184</v>
      </c>
      <c r="AT1425" s="162" t="s">
        <v>203</v>
      </c>
      <c r="AU1425" s="162" t="s">
        <v>85</v>
      </c>
      <c r="AY1425" s="17" t="s">
        <v>153</v>
      </c>
      <c r="BE1425" s="163">
        <f t="shared" si="204"/>
        <v>0</v>
      </c>
      <c r="BF1425" s="163">
        <f t="shared" si="205"/>
        <v>0</v>
      </c>
      <c r="BG1425" s="163">
        <f t="shared" si="206"/>
        <v>0</v>
      </c>
      <c r="BH1425" s="163">
        <f t="shared" si="207"/>
        <v>0</v>
      </c>
      <c r="BI1425" s="163">
        <f t="shared" si="208"/>
        <v>0</v>
      </c>
      <c r="BJ1425" s="17" t="s">
        <v>85</v>
      </c>
      <c r="BK1425" s="164">
        <f t="shared" si="209"/>
        <v>0</v>
      </c>
      <c r="BL1425" s="17" t="s">
        <v>91</v>
      </c>
      <c r="BM1425" s="162" t="s">
        <v>2750</v>
      </c>
    </row>
    <row r="1426" spans="2:65" s="1" customFormat="1" ht="16.5" customHeight="1">
      <c r="B1426" s="151"/>
      <c r="C1426" s="181" t="s">
        <v>2751</v>
      </c>
      <c r="D1426" s="181" t="s">
        <v>203</v>
      </c>
      <c r="E1426" s="182" t="s">
        <v>2752</v>
      </c>
      <c r="F1426" s="183" t="s">
        <v>2753</v>
      </c>
      <c r="G1426" s="184" t="s">
        <v>251</v>
      </c>
      <c r="H1426" s="185">
        <v>5</v>
      </c>
      <c r="I1426" s="186"/>
      <c r="J1426" s="185">
        <f t="shared" si="200"/>
        <v>0</v>
      </c>
      <c r="K1426" s="183" t="s">
        <v>1</v>
      </c>
      <c r="L1426" s="187"/>
      <c r="M1426" s="188" t="s">
        <v>1</v>
      </c>
      <c r="N1426" s="189" t="s">
        <v>42</v>
      </c>
      <c r="O1426" s="55"/>
      <c r="P1426" s="160">
        <f t="shared" si="201"/>
        <v>0</v>
      </c>
      <c r="Q1426" s="160">
        <v>0</v>
      </c>
      <c r="R1426" s="160">
        <f t="shared" si="202"/>
        <v>0</v>
      </c>
      <c r="S1426" s="160">
        <v>0</v>
      </c>
      <c r="T1426" s="161">
        <f t="shared" si="203"/>
        <v>0</v>
      </c>
      <c r="AR1426" s="162" t="s">
        <v>184</v>
      </c>
      <c r="AT1426" s="162" t="s">
        <v>203</v>
      </c>
      <c r="AU1426" s="162" t="s">
        <v>85</v>
      </c>
      <c r="AY1426" s="17" t="s">
        <v>153</v>
      </c>
      <c r="BE1426" s="163">
        <f t="shared" si="204"/>
        <v>0</v>
      </c>
      <c r="BF1426" s="163">
        <f t="shared" si="205"/>
        <v>0</v>
      </c>
      <c r="BG1426" s="163">
        <f t="shared" si="206"/>
        <v>0</v>
      </c>
      <c r="BH1426" s="163">
        <f t="shared" si="207"/>
        <v>0</v>
      </c>
      <c r="BI1426" s="163">
        <f t="shared" si="208"/>
        <v>0</v>
      </c>
      <c r="BJ1426" s="17" t="s">
        <v>85</v>
      </c>
      <c r="BK1426" s="164">
        <f t="shared" si="209"/>
        <v>0</v>
      </c>
      <c r="BL1426" s="17" t="s">
        <v>91</v>
      </c>
      <c r="BM1426" s="162" t="s">
        <v>2754</v>
      </c>
    </row>
    <row r="1427" spans="2:65" s="1" customFormat="1" ht="24" customHeight="1">
      <c r="B1427" s="151"/>
      <c r="C1427" s="152" t="s">
        <v>2755</v>
      </c>
      <c r="D1427" s="152" t="s">
        <v>155</v>
      </c>
      <c r="E1427" s="153" t="s">
        <v>2756</v>
      </c>
      <c r="F1427" s="154" t="s">
        <v>2757</v>
      </c>
      <c r="G1427" s="155" t="s">
        <v>251</v>
      </c>
      <c r="H1427" s="156">
        <v>28</v>
      </c>
      <c r="I1427" s="157"/>
      <c r="J1427" s="156">
        <f t="shared" si="200"/>
        <v>0</v>
      </c>
      <c r="K1427" s="154" t="s">
        <v>1</v>
      </c>
      <c r="L1427" s="32"/>
      <c r="M1427" s="158" t="s">
        <v>1</v>
      </c>
      <c r="N1427" s="159" t="s">
        <v>42</v>
      </c>
      <c r="O1427" s="55"/>
      <c r="P1427" s="160">
        <f t="shared" si="201"/>
        <v>0</v>
      </c>
      <c r="Q1427" s="160">
        <v>0</v>
      </c>
      <c r="R1427" s="160">
        <f t="shared" si="202"/>
        <v>0</v>
      </c>
      <c r="S1427" s="160">
        <v>0</v>
      </c>
      <c r="T1427" s="161">
        <f t="shared" si="203"/>
        <v>0</v>
      </c>
      <c r="AR1427" s="162" t="s">
        <v>91</v>
      </c>
      <c r="AT1427" s="162" t="s">
        <v>155</v>
      </c>
      <c r="AU1427" s="162" t="s">
        <v>85</v>
      </c>
      <c r="AY1427" s="17" t="s">
        <v>153</v>
      </c>
      <c r="BE1427" s="163">
        <f t="shared" si="204"/>
        <v>0</v>
      </c>
      <c r="BF1427" s="163">
        <f t="shared" si="205"/>
        <v>0</v>
      </c>
      <c r="BG1427" s="163">
        <f t="shared" si="206"/>
        <v>0</v>
      </c>
      <c r="BH1427" s="163">
        <f t="shared" si="207"/>
        <v>0</v>
      </c>
      <c r="BI1427" s="163">
        <f t="shared" si="208"/>
        <v>0</v>
      </c>
      <c r="BJ1427" s="17" t="s">
        <v>85</v>
      </c>
      <c r="BK1427" s="164">
        <f t="shared" si="209"/>
        <v>0</v>
      </c>
      <c r="BL1427" s="17" t="s">
        <v>91</v>
      </c>
      <c r="BM1427" s="162" t="s">
        <v>2758</v>
      </c>
    </row>
    <row r="1428" spans="2:65" s="1" customFormat="1" ht="24" customHeight="1">
      <c r="B1428" s="151"/>
      <c r="C1428" s="152" t="s">
        <v>2759</v>
      </c>
      <c r="D1428" s="152" t="s">
        <v>155</v>
      </c>
      <c r="E1428" s="153" t="s">
        <v>2760</v>
      </c>
      <c r="F1428" s="154" t="s">
        <v>2761</v>
      </c>
      <c r="G1428" s="155" t="s">
        <v>251</v>
      </c>
      <c r="H1428" s="156">
        <v>1</v>
      </c>
      <c r="I1428" s="157"/>
      <c r="J1428" s="156">
        <f t="shared" si="200"/>
        <v>0</v>
      </c>
      <c r="K1428" s="154" t="s">
        <v>1</v>
      </c>
      <c r="L1428" s="32"/>
      <c r="M1428" s="158" t="s">
        <v>1</v>
      </c>
      <c r="N1428" s="159" t="s">
        <v>42</v>
      </c>
      <c r="O1428" s="55"/>
      <c r="P1428" s="160">
        <f t="shared" si="201"/>
        <v>0</v>
      </c>
      <c r="Q1428" s="160">
        <v>0</v>
      </c>
      <c r="R1428" s="160">
        <f t="shared" si="202"/>
        <v>0</v>
      </c>
      <c r="S1428" s="160">
        <v>0</v>
      </c>
      <c r="T1428" s="161">
        <f t="shared" si="203"/>
        <v>0</v>
      </c>
      <c r="AR1428" s="162" t="s">
        <v>91</v>
      </c>
      <c r="AT1428" s="162" t="s">
        <v>155</v>
      </c>
      <c r="AU1428" s="162" t="s">
        <v>85</v>
      </c>
      <c r="AY1428" s="17" t="s">
        <v>153</v>
      </c>
      <c r="BE1428" s="163">
        <f t="shared" si="204"/>
        <v>0</v>
      </c>
      <c r="BF1428" s="163">
        <f t="shared" si="205"/>
        <v>0</v>
      </c>
      <c r="BG1428" s="163">
        <f t="shared" si="206"/>
        <v>0</v>
      </c>
      <c r="BH1428" s="163">
        <f t="shared" si="207"/>
        <v>0</v>
      </c>
      <c r="BI1428" s="163">
        <f t="shared" si="208"/>
        <v>0</v>
      </c>
      <c r="BJ1428" s="17" t="s">
        <v>85</v>
      </c>
      <c r="BK1428" s="164">
        <f t="shared" si="209"/>
        <v>0</v>
      </c>
      <c r="BL1428" s="17" t="s">
        <v>91</v>
      </c>
      <c r="BM1428" s="162" t="s">
        <v>2762</v>
      </c>
    </row>
    <row r="1429" spans="2:65" s="1" customFormat="1" ht="16.5" customHeight="1">
      <c r="B1429" s="151"/>
      <c r="C1429" s="152" t="s">
        <v>2763</v>
      </c>
      <c r="D1429" s="152" t="s">
        <v>155</v>
      </c>
      <c r="E1429" s="153" t="s">
        <v>2764</v>
      </c>
      <c r="F1429" s="154" t="s">
        <v>2743</v>
      </c>
      <c r="G1429" s="155" t="s">
        <v>251</v>
      </c>
      <c r="H1429" s="156">
        <v>30</v>
      </c>
      <c r="I1429" s="157"/>
      <c r="J1429" s="156">
        <f t="shared" si="200"/>
        <v>0</v>
      </c>
      <c r="K1429" s="154" t="s">
        <v>1</v>
      </c>
      <c r="L1429" s="32"/>
      <c r="M1429" s="158" t="s">
        <v>1</v>
      </c>
      <c r="N1429" s="159" t="s">
        <v>42</v>
      </c>
      <c r="O1429" s="55"/>
      <c r="P1429" s="160">
        <f t="shared" si="201"/>
        <v>0</v>
      </c>
      <c r="Q1429" s="160">
        <v>0</v>
      </c>
      <c r="R1429" s="160">
        <f t="shared" si="202"/>
        <v>0</v>
      </c>
      <c r="S1429" s="160">
        <v>0</v>
      </c>
      <c r="T1429" s="161">
        <f t="shared" si="203"/>
        <v>0</v>
      </c>
      <c r="AR1429" s="162" t="s">
        <v>91</v>
      </c>
      <c r="AT1429" s="162" t="s">
        <v>155</v>
      </c>
      <c r="AU1429" s="162" t="s">
        <v>85</v>
      </c>
      <c r="AY1429" s="17" t="s">
        <v>153</v>
      </c>
      <c r="BE1429" s="163">
        <f t="shared" si="204"/>
        <v>0</v>
      </c>
      <c r="BF1429" s="163">
        <f t="shared" si="205"/>
        <v>0</v>
      </c>
      <c r="BG1429" s="163">
        <f t="shared" si="206"/>
        <v>0</v>
      </c>
      <c r="BH1429" s="163">
        <f t="shared" si="207"/>
        <v>0</v>
      </c>
      <c r="BI1429" s="163">
        <f t="shared" si="208"/>
        <v>0</v>
      </c>
      <c r="BJ1429" s="17" t="s">
        <v>85</v>
      </c>
      <c r="BK1429" s="164">
        <f t="shared" si="209"/>
        <v>0</v>
      </c>
      <c r="BL1429" s="17" t="s">
        <v>91</v>
      </c>
      <c r="BM1429" s="162" t="s">
        <v>2765</v>
      </c>
    </row>
    <row r="1430" spans="2:65" s="1" customFormat="1" ht="16.5" customHeight="1">
      <c r="B1430" s="151"/>
      <c r="C1430" s="152" t="s">
        <v>2766</v>
      </c>
      <c r="D1430" s="152" t="s">
        <v>155</v>
      </c>
      <c r="E1430" s="153" t="s">
        <v>2767</v>
      </c>
      <c r="F1430" s="154" t="s">
        <v>2768</v>
      </c>
      <c r="G1430" s="155" t="s">
        <v>251</v>
      </c>
      <c r="H1430" s="156">
        <v>29</v>
      </c>
      <c r="I1430" s="157"/>
      <c r="J1430" s="156">
        <f t="shared" si="200"/>
        <v>0</v>
      </c>
      <c r="K1430" s="154" t="s">
        <v>1</v>
      </c>
      <c r="L1430" s="32"/>
      <c r="M1430" s="158" t="s">
        <v>1</v>
      </c>
      <c r="N1430" s="159" t="s">
        <v>42</v>
      </c>
      <c r="O1430" s="55"/>
      <c r="P1430" s="160">
        <f t="shared" si="201"/>
        <v>0</v>
      </c>
      <c r="Q1430" s="160">
        <v>0</v>
      </c>
      <c r="R1430" s="160">
        <f t="shared" si="202"/>
        <v>0</v>
      </c>
      <c r="S1430" s="160">
        <v>0</v>
      </c>
      <c r="T1430" s="161">
        <f t="shared" si="203"/>
        <v>0</v>
      </c>
      <c r="AR1430" s="162" t="s">
        <v>91</v>
      </c>
      <c r="AT1430" s="162" t="s">
        <v>155</v>
      </c>
      <c r="AU1430" s="162" t="s">
        <v>85</v>
      </c>
      <c r="AY1430" s="17" t="s">
        <v>153</v>
      </c>
      <c r="BE1430" s="163">
        <f t="shared" si="204"/>
        <v>0</v>
      </c>
      <c r="BF1430" s="163">
        <f t="shared" si="205"/>
        <v>0</v>
      </c>
      <c r="BG1430" s="163">
        <f t="shared" si="206"/>
        <v>0</v>
      </c>
      <c r="BH1430" s="163">
        <f t="shared" si="207"/>
        <v>0</v>
      </c>
      <c r="BI1430" s="163">
        <f t="shared" si="208"/>
        <v>0</v>
      </c>
      <c r="BJ1430" s="17" t="s">
        <v>85</v>
      </c>
      <c r="BK1430" s="164">
        <f t="shared" si="209"/>
        <v>0</v>
      </c>
      <c r="BL1430" s="17" t="s">
        <v>91</v>
      </c>
      <c r="BM1430" s="162" t="s">
        <v>2769</v>
      </c>
    </row>
    <row r="1431" spans="2:65" s="1" customFormat="1" ht="16.5" customHeight="1">
      <c r="B1431" s="151"/>
      <c r="C1431" s="152" t="s">
        <v>2770</v>
      </c>
      <c r="D1431" s="152" t="s">
        <v>155</v>
      </c>
      <c r="E1431" s="153" t="s">
        <v>2771</v>
      </c>
      <c r="F1431" s="154" t="s">
        <v>2772</v>
      </c>
      <c r="G1431" s="155" t="s">
        <v>251</v>
      </c>
      <c r="H1431" s="156">
        <v>100</v>
      </c>
      <c r="I1431" s="157"/>
      <c r="J1431" s="156">
        <f t="shared" si="200"/>
        <v>0</v>
      </c>
      <c r="K1431" s="154" t="s">
        <v>1</v>
      </c>
      <c r="L1431" s="32"/>
      <c r="M1431" s="158" t="s">
        <v>1</v>
      </c>
      <c r="N1431" s="159" t="s">
        <v>42</v>
      </c>
      <c r="O1431" s="55"/>
      <c r="P1431" s="160">
        <f t="shared" si="201"/>
        <v>0</v>
      </c>
      <c r="Q1431" s="160">
        <v>0</v>
      </c>
      <c r="R1431" s="160">
        <f t="shared" si="202"/>
        <v>0</v>
      </c>
      <c r="S1431" s="160">
        <v>0</v>
      </c>
      <c r="T1431" s="161">
        <f t="shared" si="203"/>
        <v>0</v>
      </c>
      <c r="AR1431" s="162" t="s">
        <v>91</v>
      </c>
      <c r="AT1431" s="162" t="s">
        <v>155</v>
      </c>
      <c r="AU1431" s="162" t="s">
        <v>85</v>
      </c>
      <c r="AY1431" s="17" t="s">
        <v>153</v>
      </c>
      <c r="BE1431" s="163">
        <f t="shared" si="204"/>
        <v>0</v>
      </c>
      <c r="BF1431" s="163">
        <f t="shared" si="205"/>
        <v>0</v>
      </c>
      <c r="BG1431" s="163">
        <f t="shared" si="206"/>
        <v>0</v>
      </c>
      <c r="BH1431" s="163">
        <f t="shared" si="207"/>
        <v>0</v>
      </c>
      <c r="BI1431" s="163">
        <f t="shared" si="208"/>
        <v>0</v>
      </c>
      <c r="BJ1431" s="17" t="s">
        <v>85</v>
      </c>
      <c r="BK1431" s="164">
        <f t="shared" si="209"/>
        <v>0</v>
      </c>
      <c r="BL1431" s="17" t="s">
        <v>91</v>
      </c>
      <c r="BM1431" s="162" t="s">
        <v>2773</v>
      </c>
    </row>
    <row r="1432" spans="2:65" s="1" customFormat="1" ht="16.5" customHeight="1">
      <c r="B1432" s="151"/>
      <c r="C1432" s="152" t="s">
        <v>2774</v>
      </c>
      <c r="D1432" s="152" t="s">
        <v>155</v>
      </c>
      <c r="E1432" s="153" t="s">
        <v>2775</v>
      </c>
      <c r="F1432" s="154" t="s">
        <v>2776</v>
      </c>
      <c r="G1432" s="155" t="s">
        <v>251</v>
      </c>
      <c r="H1432" s="156">
        <v>3</v>
      </c>
      <c r="I1432" s="157"/>
      <c r="J1432" s="156">
        <f t="shared" si="200"/>
        <v>0</v>
      </c>
      <c r="K1432" s="154" t="s">
        <v>1</v>
      </c>
      <c r="L1432" s="32"/>
      <c r="M1432" s="158" t="s">
        <v>1</v>
      </c>
      <c r="N1432" s="159" t="s">
        <v>42</v>
      </c>
      <c r="O1432" s="55"/>
      <c r="P1432" s="160">
        <f t="shared" si="201"/>
        <v>0</v>
      </c>
      <c r="Q1432" s="160">
        <v>0</v>
      </c>
      <c r="R1432" s="160">
        <f t="shared" si="202"/>
        <v>0</v>
      </c>
      <c r="S1432" s="160">
        <v>0</v>
      </c>
      <c r="T1432" s="161">
        <f t="shared" si="203"/>
        <v>0</v>
      </c>
      <c r="AR1432" s="162" t="s">
        <v>91</v>
      </c>
      <c r="AT1432" s="162" t="s">
        <v>155</v>
      </c>
      <c r="AU1432" s="162" t="s">
        <v>85</v>
      </c>
      <c r="AY1432" s="17" t="s">
        <v>153</v>
      </c>
      <c r="BE1432" s="163">
        <f t="shared" si="204"/>
        <v>0</v>
      </c>
      <c r="BF1432" s="163">
        <f t="shared" si="205"/>
        <v>0</v>
      </c>
      <c r="BG1432" s="163">
        <f t="shared" si="206"/>
        <v>0</v>
      </c>
      <c r="BH1432" s="163">
        <f t="shared" si="207"/>
        <v>0</v>
      </c>
      <c r="BI1432" s="163">
        <f t="shared" si="208"/>
        <v>0</v>
      </c>
      <c r="BJ1432" s="17" t="s">
        <v>85</v>
      </c>
      <c r="BK1432" s="164">
        <f t="shared" si="209"/>
        <v>0</v>
      </c>
      <c r="BL1432" s="17" t="s">
        <v>91</v>
      </c>
      <c r="BM1432" s="162" t="s">
        <v>2777</v>
      </c>
    </row>
    <row r="1433" spans="2:65" s="1" customFormat="1" ht="16.5" customHeight="1">
      <c r="B1433" s="151"/>
      <c r="C1433" s="152" t="s">
        <v>2778</v>
      </c>
      <c r="D1433" s="152" t="s">
        <v>155</v>
      </c>
      <c r="E1433" s="153" t="s">
        <v>2779</v>
      </c>
      <c r="F1433" s="154" t="s">
        <v>2737</v>
      </c>
      <c r="G1433" s="155" t="s">
        <v>251</v>
      </c>
      <c r="H1433" s="156">
        <v>3</v>
      </c>
      <c r="I1433" s="157"/>
      <c r="J1433" s="156">
        <f t="shared" si="200"/>
        <v>0</v>
      </c>
      <c r="K1433" s="154" t="s">
        <v>1</v>
      </c>
      <c r="L1433" s="32"/>
      <c r="M1433" s="158" t="s">
        <v>1</v>
      </c>
      <c r="N1433" s="159" t="s">
        <v>42</v>
      </c>
      <c r="O1433" s="55"/>
      <c r="P1433" s="160">
        <f t="shared" si="201"/>
        <v>0</v>
      </c>
      <c r="Q1433" s="160">
        <v>0</v>
      </c>
      <c r="R1433" s="160">
        <f t="shared" si="202"/>
        <v>0</v>
      </c>
      <c r="S1433" s="160">
        <v>0</v>
      </c>
      <c r="T1433" s="161">
        <f t="shared" si="203"/>
        <v>0</v>
      </c>
      <c r="AR1433" s="162" t="s">
        <v>91</v>
      </c>
      <c r="AT1433" s="162" t="s">
        <v>155</v>
      </c>
      <c r="AU1433" s="162" t="s">
        <v>85</v>
      </c>
      <c r="AY1433" s="17" t="s">
        <v>153</v>
      </c>
      <c r="BE1433" s="163">
        <f t="shared" si="204"/>
        <v>0</v>
      </c>
      <c r="BF1433" s="163">
        <f t="shared" si="205"/>
        <v>0</v>
      </c>
      <c r="BG1433" s="163">
        <f t="shared" si="206"/>
        <v>0</v>
      </c>
      <c r="BH1433" s="163">
        <f t="shared" si="207"/>
        <v>0</v>
      </c>
      <c r="BI1433" s="163">
        <f t="shared" si="208"/>
        <v>0</v>
      </c>
      <c r="BJ1433" s="17" t="s">
        <v>85</v>
      </c>
      <c r="BK1433" s="164">
        <f t="shared" si="209"/>
        <v>0</v>
      </c>
      <c r="BL1433" s="17" t="s">
        <v>91</v>
      </c>
      <c r="BM1433" s="162" t="s">
        <v>2780</v>
      </c>
    </row>
    <row r="1434" spans="2:65" s="1" customFormat="1" ht="16.5" customHeight="1">
      <c r="B1434" s="151"/>
      <c r="C1434" s="152" t="s">
        <v>2781</v>
      </c>
      <c r="D1434" s="152" t="s">
        <v>155</v>
      </c>
      <c r="E1434" s="153" t="s">
        <v>2782</v>
      </c>
      <c r="F1434" s="154" t="s">
        <v>2783</v>
      </c>
      <c r="G1434" s="155" t="s">
        <v>251</v>
      </c>
      <c r="H1434" s="156">
        <v>3</v>
      </c>
      <c r="I1434" s="157"/>
      <c r="J1434" s="156">
        <f t="shared" si="200"/>
        <v>0</v>
      </c>
      <c r="K1434" s="154" t="s">
        <v>1</v>
      </c>
      <c r="L1434" s="32"/>
      <c r="M1434" s="158" t="s">
        <v>1</v>
      </c>
      <c r="N1434" s="159" t="s">
        <v>42</v>
      </c>
      <c r="O1434" s="55"/>
      <c r="P1434" s="160">
        <f t="shared" si="201"/>
        <v>0</v>
      </c>
      <c r="Q1434" s="160">
        <v>0</v>
      </c>
      <c r="R1434" s="160">
        <f t="shared" si="202"/>
        <v>0</v>
      </c>
      <c r="S1434" s="160">
        <v>0</v>
      </c>
      <c r="T1434" s="161">
        <f t="shared" si="203"/>
        <v>0</v>
      </c>
      <c r="AR1434" s="162" t="s">
        <v>91</v>
      </c>
      <c r="AT1434" s="162" t="s">
        <v>155</v>
      </c>
      <c r="AU1434" s="162" t="s">
        <v>85</v>
      </c>
      <c r="AY1434" s="17" t="s">
        <v>153</v>
      </c>
      <c r="BE1434" s="163">
        <f t="shared" si="204"/>
        <v>0</v>
      </c>
      <c r="BF1434" s="163">
        <f t="shared" si="205"/>
        <v>0</v>
      </c>
      <c r="BG1434" s="163">
        <f t="shared" si="206"/>
        <v>0</v>
      </c>
      <c r="BH1434" s="163">
        <f t="shared" si="207"/>
        <v>0</v>
      </c>
      <c r="BI1434" s="163">
        <f t="shared" si="208"/>
        <v>0</v>
      </c>
      <c r="BJ1434" s="17" t="s">
        <v>85</v>
      </c>
      <c r="BK1434" s="164">
        <f t="shared" si="209"/>
        <v>0</v>
      </c>
      <c r="BL1434" s="17" t="s">
        <v>91</v>
      </c>
      <c r="BM1434" s="162" t="s">
        <v>2784</v>
      </c>
    </row>
    <row r="1435" spans="2:65" s="1" customFormat="1" ht="16.5" customHeight="1">
      <c r="B1435" s="151"/>
      <c r="C1435" s="152" t="s">
        <v>2785</v>
      </c>
      <c r="D1435" s="152" t="s">
        <v>155</v>
      </c>
      <c r="E1435" s="153" t="s">
        <v>2786</v>
      </c>
      <c r="F1435" s="154" t="s">
        <v>2787</v>
      </c>
      <c r="G1435" s="155" t="s">
        <v>786</v>
      </c>
      <c r="H1435" s="156">
        <v>3580</v>
      </c>
      <c r="I1435" s="157"/>
      <c r="J1435" s="156">
        <f t="shared" si="200"/>
        <v>0</v>
      </c>
      <c r="K1435" s="154" t="s">
        <v>1</v>
      </c>
      <c r="L1435" s="32"/>
      <c r="M1435" s="158" t="s">
        <v>1</v>
      </c>
      <c r="N1435" s="159" t="s">
        <v>42</v>
      </c>
      <c r="O1435" s="55"/>
      <c r="P1435" s="160">
        <f t="shared" si="201"/>
        <v>0</v>
      </c>
      <c r="Q1435" s="160">
        <v>0</v>
      </c>
      <c r="R1435" s="160">
        <f t="shared" si="202"/>
        <v>0</v>
      </c>
      <c r="S1435" s="160">
        <v>0</v>
      </c>
      <c r="T1435" s="161">
        <f t="shared" si="203"/>
        <v>0</v>
      </c>
      <c r="AR1435" s="162" t="s">
        <v>91</v>
      </c>
      <c r="AT1435" s="162" t="s">
        <v>155</v>
      </c>
      <c r="AU1435" s="162" t="s">
        <v>85</v>
      </c>
      <c r="AY1435" s="17" t="s">
        <v>153</v>
      </c>
      <c r="BE1435" s="163">
        <f t="shared" si="204"/>
        <v>0</v>
      </c>
      <c r="BF1435" s="163">
        <f t="shared" si="205"/>
        <v>0</v>
      </c>
      <c r="BG1435" s="163">
        <f t="shared" si="206"/>
        <v>0</v>
      </c>
      <c r="BH1435" s="163">
        <f t="shared" si="207"/>
        <v>0</v>
      </c>
      <c r="BI1435" s="163">
        <f t="shared" si="208"/>
        <v>0</v>
      </c>
      <c r="BJ1435" s="17" t="s">
        <v>85</v>
      </c>
      <c r="BK1435" s="164">
        <f t="shared" si="209"/>
        <v>0</v>
      </c>
      <c r="BL1435" s="17" t="s">
        <v>91</v>
      </c>
      <c r="BM1435" s="162" t="s">
        <v>2788</v>
      </c>
    </row>
    <row r="1436" spans="2:65" s="1" customFormat="1" ht="24" customHeight="1">
      <c r="B1436" s="151"/>
      <c r="C1436" s="152" t="s">
        <v>2789</v>
      </c>
      <c r="D1436" s="152" t="s">
        <v>155</v>
      </c>
      <c r="E1436" s="153" t="s">
        <v>2790</v>
      </c>
      <c r="F1436" s="154" t="s">
        <v>2791</v>
      </c>
      <c r="G1436" s="155" t="s">
        <v>251</v>
      </c>
      <c r="H1436" s="156">
        <v>57</v>
      </c>
      <c r="I1436" s="157"/>
      <c r="J1436" s="156">
        <f t="shared" si="200"/>
        <v>0</v>
      </c>
      <c r="K1436" s="154" t="s">
        <v>1</v>
      </c>
      <c r="L1436" s="32"/>
      <c r="M1436" s="158" t="s">
        <v>1</v>
      </c>
      <c r="N1436" s="159" t="s">
        <v>42</v>
      </c>
      <c r="O1436" s="55"/>
      <c r="P1436" s="160">
        <f t="shared" si="201"/>
        <v>0</v>
      </c>
      <c r="Q1436" s="160">
        <v>0</v>
      </c>
      <c r="R1436" s="160">
        <f t="shared" si="202"/>
        <v>0</v>
      </c>
      <c r="S1436" s="160">
        <v>0</v>
      </c>
      <c r="T1436" s="161">
        <f t="shared" si="203"/>
        <v>0</v>
      </c>
      <c r="AR1436" s="162" t="s">
        <v>91</v>
      </c>
      <c r="AT1436" s="162" t="s">
        <v>155</v>
      </c>
      <c r="AU1436" s="162" t="s">
        <v>85</v>
      </c>
      <c r="AY1436" s="17" t="s">
        <v>153</v>
      </c>
      <c r="BE1436" s="163">
        <f t="shared" si="204"/>
        <v>0</v>
      </c>
      <c r="BF1436" s="163">
        <f t="shared" si="205"/>
        <v>0</v>
      </c>
      <c r="BG1436" s="163">
        <f t="shared" si="206"/>
        <v>0</v>
      </c>
      <c r="BH1436" s="163">
        <f t="shared" si="207"/>
        <v>0</v>
      </c>
      <c r="BI1436" s="163">
        <f t="shared" si="208"/>
        <v>0</v>
      </c>
      <c r="BJ1436" s="17" t="s">
        <v>85</v>
      </c>
      <c r="BK1436" s="164">
        <f t="shared" si="209"/>
        <v>0</v>
      </c>
      <c r="BL1436" s="17" t="s">
        <v>91</v>
      </c>
      <c r="BM1436" s="162" t="s">
        <v>2792</v>
      </c>
    </row>
    <row r="1437" spans="2:65" s="1" customFormat="1" ht="16.5" customHeight="1">
      <c r="B1437" s="151"/>
      <c r="C1437" s="152" t="s">
        <v>2793</v>
      </c>
      <c r="D1437" s="152" t="s">
        <v>155</v>
      </c>
      <c r="E1437" s="153" t="s">
        <v>2794</v>
      </c>
      <c r="F1437" s="154" t="s">
        <v>2672</v>
      </c>
      <c r="G1437" s="155" t="s">
        <v>251</v>
      </c>
      <c r="H1437" s="156">
        <v>60</v>
      </c>
      <c r="I1437" s="157"/>
      <c r="J1437" s="156">
        <f t="shared" si="200"/>
        <v>0</v>
      </c>
      <c r="K1437" s="154" t="s">
        <v>1</v>
      </c>
      <c r="L1437" s="32"/>
      <c r="M1437" s="158" t="s">
        <v>1</v>
      </c>
      <c r="N1437" s="159" t="s">
        <v>42</v>
      </c>
      <c r="O1437" s="55"/>
      <c r="P1437" s="160">
        <f t="shared" si="201"/>
        <v>0</v>
      </c>
      <c r="Q1437" s="160">
        <v>0</v>
      </c>
      <c r="R1437" s="160">
        <f t="shared" si="202"/>
        <v>0</v>
      </c>
      <c r="S1437" s="160">
        <v>0</v>
      </c>
      <c r="T1437" s="161">
        <f t="shared" si="203"/>
        <v>0</v>
      </c>
      <c r="AR1437" s="162" t="s">
        <v>91</v>
      </c>
      <c r="AT1437" s="162" t="s">
        <v>155</v>
      </c>
      <c r="AU1437" s="162" t="s">
        <v>85</v>
      </c>
      <c r="AY1437" s="17" t="s">
        <v>153</v>
      </c>
      <c r="BE1437" s="163">
        <f t="shared" si="204"/>
        <v>0</v>
      </c>
      <c r="BF1437" s="163">
        <f t="shared" si="205"/>
        <v>0</v>
      </c>
      <c r="BG1437" s="163">
        <f t="shared" si="206"/>
        <v>0</v>
      </c>
      <c r="BH1437" s="163">
        <f t="shared" si="207"/>
        <v>0</v>
      </c>
      <c r="BI1437" s="163">
        <f t="shared" si="208"/>
        <v>0</v>
      </c>
      <c r="BJ1437" s="17" t="s">
        <v>85</v>
      </c>
      <c r="BK1437" s="164">
        <f t="shared" si="209"/>
        <v>0</v>
      </c>
      <c r="BL1437" s="17" t="s">
        <v>91</v>
      </c>
      <c r="BM1437" s="162" t="s">
        <v>2795</v>
      </c>
    </row>
    <row r="1438" spans="2:65" s="1" customFormat="1" ht="16.5" customHeight="1">
      <c r="B1438" s="151"/>
      <c r="C1438" s="181" t="s">
        <v>2796</v>
      </c>
      <c r="D1438" s="181" t="s">
        <v>203</v>
      </c>
      <c r="E1438" s="182" t="s">
        <v>2797</v>
      </c>
      <c r="F1438" s="183" t="s">
        <v>2798</v>
      </c>
      <c r="G1438" s="184" t="s">
        <v>786</v>
      </c>
      <c r="H1438" s="185">
        <v>25</v>
      </c>
      <c r="I1438" s="186"/>
      <c r="J1438" s="185">
        <f t="shared" si="200"/>
        <v>0</v>
      </c>
      <c r="K1438" s="183" t="s">
        <v>1</v>
      </c>
      <c r="L1438" s="187"/>
      <c r="M1438" s="188" t="s">
        <v>1</v>
      </c>
      <c r="N1438" s="189" t="s">
        <v>42</v>
      </c>
      <c r="O1438" s="55"/>
      <c r="P1438" s="160">
        <f t="shared" si="201"/>
        <v>0</v>
      </c>
      <c r="Q1438" s="160">
        <v>0</v>
      </c>
      <c r="R1438" s="160">
        <f t="shared" si="202"/>
        <v>0</v>
      </c>
      <c r="S1438" s="160">
        <v>0</v>
      </c>
      <c r="T1438" s="161">
        <f t="shared" si="203"/>
        <v>0</v>
      </c>
      <c r="AR1438" s="162" t="s">
        <v>184</v>
      </c>
      <c r="AT1438" s="162" t="s">
        <v>203</v>
      </c>
      <c r="AU1438" s="162" t="s">
        <v>85</v>
      </c>
      <c r="AY1438" s="17" t="s">
        <v>153</v>
      </c>
      <c r="BE1438" s="163">
        <f t="shared" si="204"/>
        <v>0</v>
      </c>
      <c r="BF1438" s="163">
        <f t="shared" si="205"/>
        <v>0</v>
      </c>
      <c r="BG1438" s="163">
        <f t="shared" si="206"/>
        <v>0</v>
      </c>
      <c r="BH1438" s="163">
        <f t="shared" si="207"/>
        <v>0</v>
      </c>
      <c r="BI1438" s="163">
        <f t="shared" si="208"/>
        <v>0</v>
      </c>
      <c r="BJ1438" s="17" t="s">
        <v>85</v>
      </c>
      <c r="BK1438" s="164">
        <f t="shared" si="209"/>
        <v>0</v>
      </c>
      <c r="BL1438" s="17" t="s">
        <v>91</v>
      </c>
      <c r="BM1438" s="162" t="s">
        <v>2799</v>
      </c>
    </row>
    <row r="1439" spans="2:65" s="1" customFormat="1" ht="16.5" customHeight="1">
      <c r="B1439" s="151"/>
      <c r="C1439" s="181" t="s">
        <v>2800</v>
      </c>
      <c r="D1439" s="181" t="s">
        <v>203</v>
      </c>
      <c r="E1439" s="182" t="s">
        <v>2801</v>
      </c>
      <c r="F1439" s="183" t="s">
        <v>2802</v>
      </c>
      <c r="G1439" s="184" t="s">
        <v>786</v>
      </c>
      <c r="H1439" s="185">
        <v>15</v>
      </c>
      <c r="I1439" s="186"/>
      <c r="J1439" s="185">
        <f t="shared" si="200"/>
        <v>0</v>
      </c>
      <c r="K1439" s="183" t="s">
        <v>1</v>
      </c>
      <c r="L1439" s="187"/>
      <c r="M1439" s="188" t="s">
        <v>1</v>
      </c>
      <c r="N1439" s="189" t="s">
        <v>42</v>
      </c>
      <c r="O1439" s="55"/>
      <c r="P1439" s="160">
        <f t="shared" si="201"/>
        <v>0</v>
      </c>
      <c r="Q1439" s="160">
        <v>0</v>
      </c>
      <c r="R1439" s="160">
        <f t="shared" si="202"/>
        <v>0</v>
      </c>
      <c r="S1439" s="160">
        <v>0</v>
      </c>
      <c r="T1439" s="161">
        <f t="shared" si="203"/>
        <v>0</v>
      </c>
      <c r="AR1439" s="162" t="s">
        <v>184</v>
      </c>
      <c r="AT1439" s="162" t="s">
        <v>203</v>
      </c>
      <c r="AU1439" s="162" t="s">
        <v>85</v>
      </c>
      <c r="AY1439" s="17" t="s">
        <v>153</v>
      </c>
      <c r="BE1439" s="163">
        <f t="shared" si="204"/>
        <v>0</v>
      </c>
      <c r="BF1439" s="163">
        <f t="shared" si="205"/>
        <v>0</v>
      </c>
      <c r="BG1439" s="163">
        <f t="shared" si="206"/>
        <v>0</v>
      </c>
      <c r="BH1439" s="163">
        <f t="shared" si="207"/>
        <v>0</v>
      </c>
      <c r="BI1439" s="163">
        <f t="shared" si="208"/>
        <v>0</v>
      </c>
      <c r="BJ1439" s="17" t="s">
        <v>85</v>
      </c>
      <c r="BK1439" s="164">
        <f t="shared" si="209"/>
        <v>0</v>
      </c>
      <c r="BL1439" s="17" t="s">
        <v>91</v>
      </c>
      <c r="BM1439" s="162" t="s">
        <v>2803</v>
      </c>
    </row>
    <row r="1440" spans="2:65" s="1" customFormat="1" ht="16.5" customHeight="1">
      <c r="B1440" s="151"/>
      <c r="C1440" s="181" t="s">
        <v>2804</v>
      </c>
      <c r="D1440" s="181" t="s">
        <v>203</v>
      </c>
      <c r="E1440" s="182" t="s">
        <v>2805</v>
      </c>
      <c r="F1440" s="183" t="s">
        <v>2806</v>
      </c>
      <c r="G1440" s="184" t="s">
        <v>251</v>
      </c>
      <c r="H1440" s="185">
        <v>20</v>
      </c>
      <c r="I1440" s="186"/>
      <c r="J1440" s="185">
        <f t="shared" si="200"/>
        <v>0</v>
      </c>
      <c r="K1440" s="183" t="s">
        <v>1</v>
      </c>
      <c r="L1440" s="187"/>
      <c r="M1440" s="188" t="s">
        <v>1</v>
      </c>
      <c r="N1440" s="189" t="s">
        <v>42</v>
      </c>
      <c r="O1440" s="55"/>
      <c r="P1440" s="160">
        <f t="shared" si="201"/>
        <v>0</v>
      </c>
      <c r="Q1440" s="160">
        <v>0</v>
      </c>
      <c r="R1440" s="160">
        <f t="shared" si="202"/>
        <v>0</v>
      </c>
      <c r="S1440" s="160">
        <v>0</v>
      </c>
      <c r="T1440" s="161">
        <f t="shared" si="203"/>
        <v>0</v>
      </c>
      <c r="AR1440" s="162" t="s">
        <v>184</v>
      </c>
      <c r="AT1440" s="162" t="s">
        <v>203</v>
      </c>
      <c r="AU1440" s="162" t="s">
        <v>85</v>
      </c>
      <c r="AY1440" s="17" t="s">
        <v>153</v>
      </c>
      <c r="BE1440" s="163">
        <f t="shared" si="204"/>
        <v>0</v>
      </c>
      <c r="BF1440" s="163">
        <f t="shared" si="205"/>
        <v>0</v>
      </c>
      <c r="BG1440" s="163">
        <f t="shared" si="206"/>
        <v>0</v>
      </c>
      <c r="BH1440" s="163">
        <f t="shared" si="207"/>
        <v>0</v>
      </c>
      <c r="BI1440" s="163">
        <f t="shared" si="208"/>
        <v>0</v>
      </c>
      <c r="BJ1440" s="17" t="s">
        <v>85</v>
      </c>
      <c r="BK1440" s="164">
        <f t="shared" si="209"/>
        <v>0</v>
      </c>
      <c r="BL1440" s="17" t="s">
        <v>91</v>
      </c>
      <c r="BM1440" s="162" t="s">
        <v>2807</v>
      </c>
    </row>
    <row r="1441" spans="2:65" s="1" customFormat="1" ht="16.5" customHeight="1">
      <c r="B1441" s="151"/>
      <c r="C1441" s="181" t="s">
        <v>2808</v>
      </c>
      <c r="D1441" s="181" t="s">
        <v>203</v>
      </c>
      <c r="E1441" s="182" t="s">
        <v>2809</v>
      </c>
      <c r="F1441" s="183" t="s">
        <v>2810</v>
      </c>
      <c r="G1441" s="184" t="s">
        <v>251</v>
      </c>
      <c r="H1441" s="185">
        <v>40</v>
      </c>
      <c r="I1441" s="186"/>
      <c r="J1441" s="185">
        <f t="shared" si="200"/>
        <v>0</v>
      </c>
      <c r="K1441" s="183" t="s">
        <v>1</v>
      </c>
      <c r="L1441" s="187"/>
      <c r="M1441" s="188" t="s">
        <v>1</v>
      </c>
      <c r="N1441" s="189" t="s">
        <v>42</v>
      </c>
      <c r="O1441" s="55"/>
      <c r="P1441" s="160">
        <f t="shared" si="201"/>
        <v>0</v>
      </c>
      <c r="Q1441" s="160">
        <v>0</v>
      </c>
      <c r="R1441" s="160">
        <f t="shared" si="202"/>
        <v>0</v>
      </c>
      <c r="S1441" s="160">
        <v>0</v>
      </c>
      <c r="T1441" s="161">
        <f t="shared" si="203"/>
        <v>0</v>
      </c>
      <c r="AR1441" s="162" t="s">
        <v>184</v>
      </c>
      <c r="AT1441" s="162" t="s">
        <v>203</v>
      </c>
      <c r="AU1441" s="162" t="s">
        <v>85</v>
      </c>
      <c r="AY1441" s="17" t="s">
        <v>153</v>
      </c>
      <c r="BE1441" s="163">
        <f t="shared" si="204"/>
        <v>0</v>
      </c>
      <c r="BF1441" s="163">
        <f t="shared" si="205"/>
        <v>0</v>
      </c>
      <c r="BG1441" s="163">
        <f t="shared" si="206"/>
        <v>0</v>
      </c>
      <c r="BH1441" s="163">
        <f t="shared" si="207"/>
        <v>0</v>
      </c>
      <c r="BI1441" s="163">
        <f t="shared" si="208"/>
        <v>0</v>
      </c>
      <c r="BJ1441" s="17" t="s">
        <v>85</v>
      </c>
      <c r="BK1441" s="164">
        <f t="shared" si="209"/>
        <v>0</v>
      </c>
      <c r="BL1441" s="17" t="s">
        <v>91</v>
      </c>
      <c r="BM1441" s="162" t="s">
        <v>2811</v>
      </c>
    </row>
    <row r="1442" spans="2:65" s="1" customFormat="1" ht="16.5" customHeight="1">
      <c r="B1442" s="151"/>
      <c r="C1442" s="181" t="s">
        <v>2812</v>
      </c>
      <c r="D1442" s="181" t="s">
        <v>203</v>
      </c>
      <c r="E1442" s="182" t="s">
        <v>2813</v>
      </c>
      <c r="F1442" s="183" t="s">
        <v>2814</v>
      </c>
      <c r="G1442" s="184" t="s">
        <v>786</v>
      </c>
      <c r="H1442" s="185">
        <v>66</v>
      </c>
      <c r="I1442" s="186"/>
      <c r="J1442" s="185">
        <f t="shared" si="200"/>
        <v>0</v>
      </c>
      <c r="K1442" s="183" t="s">
        <v>1</v>
      </c>
      <c r="L1442" s="187"/>
      <c r="M1442" s="188" t="s">
        <v>1</v>
      </c>
      <c r="N1442" s="189" t="s">
        <v>42</v>
      </c>
      <c r="O1442" s="55"/>
      <c r="P1442" s="160">
        <f t="shared" si="201"/>
        <v>0</v>
      </c>
      <c r="Q1442" s="160">
        <v>0</v>
      </c>
      <c r="R1442" s="160">
        <f t="shared" si="202"/>
        <v>0</v>
      </c>
      <c r="S1442" s="160">
        <v>0</v>
      </c>
      <c r="T1442" s="161">
        <f t="shared" si="203"/>
        <v>0</v>
      </c>
      <c r="AR1442" s="162" t="s">
        <v>184</v>
      </c>
      <c r="AT1442" s="162" t="s">
        <v>203</v>
      </c>
      <c r="AU1442" s="162" t="s">
        <v>85</v>
      </c>
      <c r="AY1442" s="17" t="s">
        <v>153</v>
      </c>
      <c r="BE1442" s="163">
        <f t="shared" si="204"/>
        <v>0</v>
      </c>
      <c r="BF1442" s="163">
        <f t="shared" si="205"/>
        <v>0</v>
      </c>
      <c r="BG1442" s="163">
        <f t="shared" si="206"/>
        <v>0</v>
      </c>
      <c r="BH1442" s="163">
        <f t="shared" si="207"/>
        <v>0</v>
      </c>
      <c r="BI1442" s="163">
        <f t="shared" si="208"/>
        <v>0</v>
      </c>
      <c r="BJ1442" s="17" t="s">
        <v>85</v>
      </c>
      <c r="BK1442" s="164">
        <f t="shared" si="209"/>
        <v>0</v>
      </c>
      <c r="BL1442" s="17" t="s">
        <v>91</v>
      </c>
      <c r="BM1442" s="162" t="s">
        <v>2815</v>
      </c>
    </row>
    <row r="1443" spans="2:65" s="1" customFormat="1" ht="16.5" customHeight="1">
      <c r="B1443" s="151"/>
      <c r="C1443" s="181" t="s">
        <v>2816</v>
      </c>
      <c r="D1443" s="181" t="s">
        <v>203</v>
      </c>
      <c r="E1443" s="182" t="s">
        <v>2817</v>
      </c>
      <c r="F1443" s="183" t="s">
        <v>2818</v>
      </c>
      <c r="G1443" s="184" t="s">
        <v>786</v>
      </c>
      <c r="H1443" s="185">
        <v>18</v>
      </c>
      <c r="I1443" s="186"/>
      <c r="J1443" s="185">
        <f t="shared" si="200"/>
        <v>0</v>
      </c>
      <c r="K1443" s="183" t="s">
        <v>1</v>
      </c>
      <c r="L1443" s="187"/>
      <c r="M1443" s="188" t="s">
        <v>1</v>
      </c>
      <c r="N1443" s="189" t="s">
        <v>42</v>
      </c>
      <c r="O1443" s="55"/>
      <c r="P1443" s="160">
        <f t="shared" si="201"/>
        <v>0</v>
      </c>
      <c r="Q1443" s="160">
        <v>0</v>
      </c>
      <c r="R1443" s="160">
        <f t="shared" si="202"/>
        <v>0</v>
      </c>
      <c r="S1443" s="160">
        <v>0</v>
      </c>
      <c r="T1443" s="161">
        <f t="shared" si="203"/>
        <v>0</v>
      </c>
      <c r="AR1443" s="162" t="s">
        <v>184</v>
      </c>
      <c r="AT1443" s="162" t="s">
        <v>203</v>
      </c>
      <c r="AU1443" s="162" t="s">
        <v>85</v>
      </c>
      <c r="AY1443" s="17" t="s">
        <v>153</v>
      </c>
      <c r="BE1443" s="163">
        <f t="shared" si="204"/>
        <v>0</v>
      </c>
      <c r="BF1443" s="163">
        <f t="shared" si="205"/>
        <v>0</v>
      </c>
      <c r="BG1443" s="163">
        <f t="shared" si="206"/>
        <v>0</v>
      </c>
      <c r="BH1443" s="163">
        <f t="shared" si="207"/>
        <v>0</v>
      </c>
      <c r="BI1443" s="163">
        <f t="shared" si="208"/>
        <v>0</v>
      </c>
      <c r="BJ1443" s="17" t="s">
        <v>85</v>
      </c>
      <c r="BK1443" s="164">
        <f t="shared" si="209"/>
        <v>0</v>
      </c>
      <c r="BL1443" s="17" t="s">
        <v>91</v>
      </c>
      <c r="BM1443" s="162" t="s">
        <v>2819</v>
      </c>
    </row>
    <row r="1444" spans="2:65" s="1" customFormat="1" ht="16.5" customHeight="1">
      <c r="B1444" s="151"/>
      <c r="C1444" s="181" t="s">
        <v>2820</v>
      </c>
      <c r="D1444" s="181" t="s">
        <v>203</v>
      </c>
      <c r="E1444" s="182" t="s">
        <v>2821</v>
      </c>
      <c r="F1444" s="183" t="s">
        <v>2822</v>
      </c>
      <c r="G1444" s="184" t="s">
        <v>251</v>
      </c>
      <c r="H1444" s="185">
        <v>45</v>
      </c>
      <c r="I1444" s="186"/>
      <c r="J1444" s="185">
        <f t="shared" si="200"/>
        <v>0</v>
      </c>
      <c r="K1444" s="183" t="s">
        <v>1</v>
      </c>
      <c r="L1444" s="187"/>
      <c r="M1444" s="188" t="s">
        <v>1</v>
      </c>
      <c r="N1444" s="189" t="s">
        <v>42</v>
      </c>
      <c r="O1444" s="55"/>
      <c r="P1444" s="160">
        <f t="shared" si="201"/>
        <v>0</v>
      </c>
      <c r="Q1444" s="160">
        <v>0</v>
      </c>
      <c r="R1444" s="160">
        <f t="shared" si="202"/>
        <v>0</v>
      </c>
      <c r="S1444" s="160">
        <v>0</v>
      </c>
      <c r="T1444" s="161">
        <f t="shared" si="203"/>
        <v>0</v>
      </c>
      <c r="AR1444" s="162" t="s">
        <v>184</v>
      </c>
      <c r="AT1444" s="162" t="s">
        <v>203</v>
      </c>
      <c r="AU1444" s="162" t="s">
        <v>85</v>
      </c>
      <c r="AY1444" s="17" t="s">
        <v>153</v>
      </c>
      <c r="BE1444" s="163">
        <f t="shared" si="204"/>
        <v>0</v>
      </c>
      <c r="BF1444" s="163">
        <f t="shared" si="205"/>
        <v>0</v>
      </c>
      <c r="BG1444" s="163">
        <f t="shared" si="206"/>
        <v>0</v>
      </c>
      <c r="BH1444" s="163">
        <f t="shared" si="207"/>
        <v>0</v>
      </c>
      <c r="BI1444" s="163">
        <f t="shared" si="208"/>
        <v>0</v>
      </c>
      <c r="BJ1444" s="17" t="s">
        <v>85</v>
      </c>
      <c r="BK1444" s="164">
        <f t="shared" si="209"/>
        <v>0</v>
      </c>
      <c r="BL1444" s="17" t="s">
        <v>91</v>
      </c>
      <c r="BM1444" s="162" t="s">
        <v>2823</v>
      </c>
    </row>
    <row r="1445" spans="2:65" s="1" customFormat="1" ht="16.5" customHeight="1">
      <c r="B1445" s="151"/>
      <c r="C1445" s="181" t="s">
        <v>2824</v>
      </c>
      <c r="D1445" s="181" t="s">
        <v>203</v>
      </c>
      <c r="E1445" s="182" t="s">
        <v>2825</v>
      </c>
      <c r="F1445" s="183" t="s">
        <v>2826</v>
      </c>
      <c r="G1445" s="184" t="s">
        <v>251</v>
      </c>
      <c r="H1445" s="185">
        <v>20</v>
      </c>
      <c r="I1445" s="186"/>
      <c r="J1445" s="185">
        <f t="shared" si="200"/>
        <v>0</v>
      </c>
      <c r="K1445" s="183" t="s">
        <v>1</v>
      </c>
      <c r="L1445" s="187"/>
      <c r="M1445" s="188" t="s">
        <v>1</v>
      </c>
      <c r="N1445" s="189" t="s">
        <v>42</v>
      </c>
      <c r="O1445" s="55"/>
      <c r="P1445" s="160">
        <f t="shared" si="201"/>
        <v>0</v>
      </c>
      <c r="Q1445" s="160">
        <v>0</v>
      </c>
      <c r="R1445" s="160">
        <f t="shared" si="202"/>
        <v>0</v>
      </c>
      <c r="S1445" s="160">
        <v>0</v>
      </c>
      <c r="T1445" s="161">
        <f t="shared" si="203"/>
        <v>0</v>
      </c>
      <c r="AR1445" s="162" t="s">
        <v>184</v>
      </c>
      <c r="AT1445" s="162" t="s">
        <v>203</v>
      </c>
      <c r="AU1445" s="162" t="s">
        <v>85</v>
      </c>
      <c r="AY1445" s="17" t="s">
        <v>153</v>
      </c>
      <c r="BE1445" s="163">
        <f t="shared" si="204"/>
        <v>0</v>
      </c>
      <c r="BF1445" s="163">
        <f t="shared" si="205"/>
        <v>0</v>
      </c>
      <c r="BG1445" s="163">
        <f t="shared" si="206"/>
        <v>0</v>
      </c>
      <c r="BH1445" s="163">
        <f t="shared" si="207"/>
        <v>0</v>
      </c>
      <c r="BI1445" s="163">
        <f t="shared" si="208"/>
        <v>0</v>
      </c>
      <c r="BJ1445" s="17" t="s">
        <v>85</v>
      </c>
      <c r="BK1445" s="164">
        <f t="shared" si="209"/>
        <v>0</v>
      </c>
      <c r="BL1445" s="17" t="s">
        <v>91</v>
      </c>
      <c r="BM1445" s="162" t="s">
        <v>2827</v>
      </c>
    </row>
    <row r="1446" spans="2:65" s="1" customFormat="1" ht="16.5" customHeight="1">
      <c r="B1446" s="151"/>
      <c r="C1446" s="181" t="s">
        <v>2828</v>
      </c>
      <c r="D1446" s="181" t="s">
        <v>203</v>
      </c>
      <c r="E1446" s="182" t="s">
        <v>2829</v>
      </c>
      <c r="F1446" s="183" t="s">
        <v>2830</v>
      </c>
      <c r="G1446" s="184" t="s">
        <v>251</v>
      </c>
      <c r="H1446" s="185">
        <v>80</v>
      </c>
      <c r="I1446" s="186"/>
      <c r="J1446" s="185">
        <f t="shared" si="200"/>
        <v>0</v>
      </c>
      <c r="K1446" s="183" t="s">
        <v>1</v>
      </c>
      <c r="L1446" s="187"/>
      <c r="M1446" s="188" t="s">
        <v>1</v>
      </c>
      <c r="N1446" s="189" t="s">
        <v>42</v>
      </c>
      <c r="O1446" s="55"/>
      <c r="P1446" s="160">
        <f t="shared" si="201"/>
        <v>0</v>
      </c>
      <c r="Q1446" s="160">
        <v>0</v>
      </c>
      <c r="R1446" s="160">
        <f t="shared" si="202"/>
        <v>0</v>
      </c>
      <c r="S1446" s="160">
        <v>0</v>
      </c>
      <c r="T1446" s="161">
        <f t="shared" si="203"/>
        <v>0</v>
      </c>
      <c r="AR1446" s="162" t="s">
        <v>184</v>
      </c>
      <c r="AT1446" s="162" t="s">
        <v>203</v>
      </c>
      <c r="AU1446" s="162" t="s">
        <v>85</v>
      </c>
      <c r="AY1446" s="17" t="s">
        <v>153</v>
      </c>
      <c r="BE1446" s="163">
        <f t="shared" si="204"/>
        <v>0</v>
      </c>
      <c r="BF1446" s="163">
        <f t="shared" si="205"/>
        <v>0</v>
      </c>
      <c r="BG1446" s="163">
        <f t="shared" si="206"/>
        <v>0</v>
      </c>
      <c r="BH1446" s="163">
        <f t="shared" si="207"/>
        <v>0</v>
      </c>
      <c r="BI1446" s="163">
        <f t="shared" si="208"/>
        <v>0</v>
      </c>
      <c r="BJ1446" s="17" t="s">
        <v>85</v>
      </c>
      <c r="BK1446" s="164">
        <f t="shared" si="209"/>
        <v>0</v>
      </c>
      <c r="BL1446" s="17" t="s">
        <v>91</v>
      </c>
      <c r="BM1446" s="162" t="s">
        <v>2831</v>
      </c>
    </row>
    <row r="1447" spans="2:65" s="1" customFormat="1" ht="16.5" customHeight="1">
      <c r="B1447" s="151"/>
      <c r="C1447" s="181" t="s">
        <v>2832</v>
      </c>
      <c r="D1447" s="181" t="s">
        <v>203</v>
      </c>
      <c r="E1447" s="182" t="s">
        <v>2833</v>
      </c>
      <c r="F1447" s="183" t="s">
        <v>2729</v>
      </c>
      <c r="G1447" s="184" t="s">
        <v>251</v>
      </c>
      <c r="H1447" s="185">
        <v>120</v>
      </c>
      <c r="I1447" s="186"/>
      <c r="J1447" s="185">
        <f t="shared" si="200"/>
        <v>0</v>
      </c>
      <c r="K1447" s="183" t="s">
        <v>1</v>
      </c>
      <c r="L1447" s="187"/>
      <c r="M1447" s="188" t="s">
        <v>1</v>
      </c>
      <c r="N1447" s="189" t="s">
        <v>42</v>
      </c>
      <c r="O1447" s="55"/>
      <c r="P1447" s="160">
        <f t="shared" si="201"/>
        <v>0</v>
      </c>
      <c r="Q1447" s="160">
        <v>0</v>
      </c>
      <c r="R1447" s="160">
        <f t="shared" si="202"/>
        <v>0</v>
      </c>
      <c r="S1447" s="160">
        <v>0</v>
      </c>
      <c r="T1447" s="161">
        <f t="shared" si="203"/>
        <v>0</v>
      </c>
      <c r="AR1447" s="162" t="s">
        <v>184</v>
      </c>
      <c r="AT1447" s="162" t="s">
        <v>203</v>
      </c>
      <c r="AU1447" s="162" t="s">
        <v>85</v>
      </c>
      <c r="AY1447" s="17" t="s">
        <v>153</v>
      </c>
      <c r="BE1447" s="163">
        <f t="shared" si="204"/>
        <v>0</v>
      </c>
      <c r="BF1447" s="163">
        <f t="shared" si="205"/>
        <v>0</v>
      </c>
      <c r="BG1447" s="163">
        <f t="shared" si="206"/>
        <v>0</v>
      </c>
      <c r="BH1447" s="163">
        <f t="shared" si="207"/>
        <v>0</v>
      </c>
      <c r="BI1447" s="163">
        <f t="shared" si="208"/>
        <v>0</v>
      </c>
      <c r="BJ1447" s="17" t="s">
        <v>85</v>
      </c>
      <c r="BK1447" s="164">
        <f t="shared" si="209"/>
        <v>0</v>
      </c>
      <c r="BL1447" s="17" t="s">
        <v>91</v>
      </c>
      <c r="BM1447" s="162" t="s">
        <v>2834</v>
      </c>
    </row>
    <row r="1448" spans="2:65" s="1" customFormat="1" ht="16.5" customHeight="1">
      <c r="B1448" s="151"/>
      <c r="C1448" s="181" t="s">
        <v>2835</v>
      </c>
      <c r="D1448" s="181" t="s">
        <v>203</v>
      </c>
      <c r="E1448" s="182" t="s">
        <v>2836</v>
      </c>
      <c r="F1448" s="183" t="s">
        <v>2733</v>
      </c>
      <c r="G1448" s="184" t="s">
        <v>251</v>
      </c>
      <c r="H1448" s="185">
        <v>120</v>
      </c>
      <c r="I1448" s="186"/>
      <c r="J1448" s="185">
        <f t="shared" si="200"/>
        <v>0</v>
      </c>
      <c r="K1448" s="183" t="s">
        <v>1</v>
      </c>
      <c r="L1448" s="187"/>
      <c r="M1448" s="188" t="s">
        <v>1</v>
      </c>
      <c r="N1448" s="189" t="s">
        <v>42</v>
      </c>
      <c r="O1448" s="55"/>
      <c r="P1448" s="160">
        <f t="shared" si="201"/>
        <v>0</v>
      </c>
      <c r="Q1448" s="160">
        <v>0</v>
      </c>
      <c r="R1448" s="160">
        <f t="shared" si="202"/>
        <v>0</v>
      </c>
      <c r="S1448" s="160">
        <v>0</v>
      </c>
      <c r="T1448" s="161">
        <f t="shared" si="203"/>
        <v>0</v>
      </c>
      <c r="AR1448" s="162" t="s">
        <v>184</v>
      </c>
      <c r="AT1448" s="162" t="s">
        <v>203</v>
      </c>
      <c r="AU1448" s="162" t="s">
        <v>85</v>
      </c>
      <c r="AY1448" s="17" t="s">
        <v>153</v>
      </c>
      <c r="BE1448" s="163">
        <f t="shared" si="204"/>
        <v>0</v>
      </c>
      <c r="BF1448" s="163">
        <f t="shared" si="205"/>
        <v>0</v>
      </c>
      <c r="BG1448" s="163">
        <f t="shared" si="206"/>
        <v>0</v>
      </c>
      <c r="BH1448" s="163">
        <f t="shared" si="207"/>
        <v>0</v>
      </c>
      <c r="BI1448" s="163">
        <f t="shared" si="208"/>
        <v>0</v>
      </c>
      <c r="BJ1448" s="17" t="s">
        <v>85</v>
      </c>
      <c r="BK1448" s="164">
        <f t="shared" si="209"/>
        <v>0</v>
      </c>
      <c r="BL1448" s="17" t="s">
        <v>91</v>
      </c>
      <c r="BM1448" s="162" t="s">
        <v>2837</v>
      </c>
    </row>
    <row r="1449" spans="2:65" s="1" customFormat="1" ht="60" customHeight="1">
      <c r="B1449" s="151"/>
      <c r="C1449" s="181" t="s">
        <v>2838</v>
      </c>
      <c r="D1449" s="181" t="s">
        <v>203</v>
      </c>
      <c r="E1449" s="182" t="s">
        <v>2839</v>
      </c>
      <c r="F1449" s="183" t="s">
        <v>2840</v>
      </c>
      <c r="G1449" s="184" t="s">
        <v>786</v>
      </c>
      <c r="H1449" s="185">
        <v>3</v>
      </c>
      <c r="I1449" s="186"/>
      <c r="J1449" s="185">
        <f t="shared" si="200"/>
        <v>0</v>
      </c>
      <c r="K1449" s="183" t="s">
        <v>1</v>
      </c>
      <c r="L1449" s="187"/>
      <c r="M1449" s="188" t="s">
        <v>1</v>
      </c>
      <c r="N1449" s="189" t="s">
        <v>42</v>
      </c>
      <c r="O1449" s="55"/>
      <c r="P1449" s="160">
        <f t="shared" si="201"/>
        <v>0</v>
      </c>
      <c r="Q1449" s="160">
        <v>0</v>
      </c>
      <c r="R1449" s="160">
        <f t="shared" si="202"/>
        <v>0</v>
      </c>
      <c r="S1449" s="160">
        <v>0</v>
      </c>
      <c r="T1449" s="161">
        <f t="shared" si="203"/>
        <v>0</v>
      </c>
      <c r="AR1449" s="162" t="s">
        <v>184</v>
      </c>
      <c r="AT1449" s="162" t="s">
        <v>203</v>
      </c>
      <c r="AU1449" s="162" t="s">
        <v>85</v>
      </c>
      <c r="AY1449" s="17" t="s">
        <v>153</v>
      </c>
      <c r="BE1449" s="163">
        <f t="shared" si="204"/>
        <v>0</v>
      </c>
      <c r="BF1449" s="163">
        <f t="shared" si="205"/>
        <v>0</v>
      </c>
      <c r="BG1449" s="163">
        <f t="shared" si="206"/>
        <v>0</v>
      </c>
      <c r="BH1449" s="163">
        <f t="shared" si="207"/>
        <v>0</v>
      </c>
      <c r="BI1449" s="163">
        <f t="shared" si="208"/>
        <v>0</v>
      </c>
      <c r="BJ1449" s="17" t="s">
        <v>85</v>
      </c>
      <c r="BK1449" s="164">
        <f t="shared" si="209"/>
        <v>0</v>
      </c>
      <c r="BL1449" s="17" t="s">
        <v>91</v>
      </c>
      <c r="BM1449" s="162" t="s">
        <v>2841</v>
      </c>
    </row>
    <row r="1450" spans="2:65" s="1" customFormat="1" ht="16.5" customHeight="1">
      <c r="B1450" s="151"/>
      <c r="C1450" s="181" t="s">
        <v>2842</v>
      </c>
      <c r="D1450" s="181" t="s">
        <v>203</v>
      </c>
      <c r="E1450" s="182" t="s">
        <v>2843</v>
      </c>
      <c r="F1450" s="183" t="s">
        <v>2844</v>
      </c>
      <c r="G1450" s="184" t="s">
        <v>2664</v>
      </c>
      <c r="H1450" s="185">
        <v>1</v>
      </c>
      <c r="I1450" s="186"/>
      <c r="J1450" s="185">
        <f t="shared" si="200"/>
        <v>0</v>
      </c>
      <c r="K1450" s="183" t="s">
        <v>1</v>
      </c>
      <c r="L1450" s="187"/>
      <c r="M1450" s="188" t="s">
        <v>1</v>
      </c>
      <c r="N1450" s="189" t="s">
        <v>42</v>
      </c>
      <c r="O1450" s="55"/>
      <c r="P1450" s="160">
        <f t="shared" si="201"/>
        <v>0</v>
      </c>
      <c r="Q1450" s="160">
        <v>0</v>
      </c>
      <c r="R1450" s="160">
        <f t="shared" si="202"/>
        <v>0</v>
      </c>
      <c r="S1450" s="160">
        <v>0</v>
      </c>
      <c r="T1450" s="161">
        <f t="shared" si="203"/>
        <v>0</v>
      </c>
      <c r="AR1450" s="162" t="s">
        <v>184</v>
      </c>
      <c r="AT1450" s="162" t="s">
        <v>203</v>
      </c>
      <c r="AU1450" s="162" t="s">
        <v>85</v>
      </c>
      <c r="AY1450" s="17" t="s">
        <v>153</v>
      </c>
      <c r="BE1450" s="163">
        <f t="shared" si="204"/>
        <v>0</v>
      </c>
      <c r="BF1450" s="163">
        <f t="shared" si="205"/>
        <v>0</v>
      </c>
      <c r="BG1450" s="163">
        <f t="shared" si="206"/>
        <v>0</v>
      </c>
      <c r="BH1450" s="163">
        <f t="shared" si="207"/>
        <v>0</v>
      </c>
      <c r="BI1450" s="163">
        <f t="shared" si="208"/>
        <v>0</v>
      </c>
      <c r="BJ1450" s="17" t="s">
        <v>85</v>
      </c>
      <c r="BK1450" s="164">
        <f t="shared" si="209"/>
        <v>0</v>
      </c>
      <c r="BL1450" s="17" t="s">
        <v>91</v>
      </c>
      <c r="BM1450" s="162" t="s">
        <v>2845</v>
      </c>
    </row>
    <row r="1451" spans="2:65" s="1" customFormat="1" ht="16.5" customHeight="1">
      <c r="B1451" s="151"/>
      <c r="C1451" s="181" t="s">
        <v>2846</v>
      </c>
      <c r="D1451" s="181" t="s">
        <v>203</v>
      </c>
      <c r="E1451" s="182" t="s">
        <v>2847</v>
      </c>
      <c r="F1451" s="183" t="s">
        <v>2848</v>
      </c>
      <c r="G1451" s="184" t="s">
        <v>2664</v>
      </c>
      <c r="H1451" s="185">
        <v>1</v>
      </c>
      <c r="I1451" s="186"/>
      <c r="J1451" s="185">
        <f t="shared" si="200"/>
        <v>0</v>
      </c>
      <c r="K1451" s="183" t="s">
        <v>1</v>
      </c>
      <c r="L1451" s="187"/>
      <c r="M1451" s="188" t="s">
        <v>1</v>
      </c>
      <c r="N1451" s="189" t="s">
        <v>42</v>
      </c>
      <c r="O1451" s="55"/>
      <c r="P1451" s="160">
        <f t="shared" si="201"/>
        <v>0</v>
      </c>
      <c r="Q1451" s="160">
        <v>0</v>
      </c>
      <c r="R1451" s="160">
        <f t="shared" si="202"/>
        <v>0</v>
      </c>
      <c r="S1451" s="160">
        <v>0</v>
      </c>
      <c r="T1451" s="161">
        <f t="shared" si="203"/>
        <v>0</v>
      </c>
      <c r="AR1451" s="162" t="s">
        <v>184</v>
      </c>
      <c r="AT1451" s="162" t="s">
        <v>203</v>
      </c>
      <c r="AU1451" s="162" t="s">
        <v>85</v>
      </c>
      <c r="AY1451" s="17" t="s">
        <v>153</v>
      </c>
      <c r="BE1451" s="163">
        <f t="shared" si="204"/>
        <v>0</v>
      </c>
      <c r="BF1451" s="163">
        <f t="shared" si="205"/>
        <v>0</v>
      </c>
      <c r="BG1451" s="163">
        <f t="shared" si="206"/>
        <v>0</v>
      </c>
      <c r="BH1451" s="163">
        <f t="shared" si="207"/>
        <v>0</v>
      </c>
      <c r="BI1451" s="163">
        <f t="shared" si="208"/>
        <v>0</v>
      </c>
      <c r="BJ1451" s="17" t="s">
        <v>85</v>
      </c>
      <c r="BK1451" s="164">
        <f t="shared" si="209"/>
        <v>0</v>
      </c>
      <c r="BL1451" s="17" t="s">
        <v>91</v>
      </c>
      <c r="BM1451" s="162" t="s">
        <v>2849</v>
      </c>
    </row>
    <row r="1452" spans="2:65" s="1" customFormat="1" ht="16.5" customHeight="1">
      <c r="B1452" s="151"/>
      <c r="C1452" s="181" t="s">
        <v>2850</v>
      </c>
      <c r="D1452" s="181" t="s">
        <v>203</v>
      </c>
      <c r="E1452" s="182" t="s">
        <v>2851</v>
      </c>
      <c r="F1452" s="183" t="s">
        <v>2852</v>
      </c>
      <c r="G1452" s="184" t="s">
        <v>2664</v>
      </c>
      <c r="H1452" s="185">
        <v>1</v>
      </c>
      <c r="I1452" s="186"/>
      <c r="J1452" s="185">
        <f t="shared" si="200"/>
        <v>0</v>
      </c>
      <c r="K1452" s="183" t="s">
        <v>1</v>
      </c>
      <c r="L1452" s="187"/>
      <c r="M1452" s="188" t="s">
        <v>1</v>
      </c>
      <c r="N1452" s="189" t="s">
        <v>42</v>
      </c>
      <c r="O1452" s="55"/>
      <c r="P1452" s="160">
        <f t="shared" si="201"/>
        <v>0</v>
      </c>
      <c r="Q1452" s="160">
        <v>0</v>
      </c>
      <c r="R1452" s="160">
        <f t="shared" si="202"/>
        <v>0</v>
      </c>
      <c r="S1452" s="160">
        <v>0</v>
      </c>
      <c r="T1452" s="161">
        <f t="shared" si="203"/>
        <v>0</v>
      </c>
      <c r="AR1452" s="162" t="s">
        <v>184</v>
      </c>
      <c r="AT1452" s="162" t="s">
        <v>203</v>
      </c>
      <c r="AU1452" s="162" t="s">
        <v>85</v>
      </c>
      <c r="AY1452" s="17" t="s">
        <v>153</v>
      </c>
      <c r="BE1452" s="163">
        <f t="shared" si="204"/>
        <v>0</v>
      </c>
      <c r="BF1452" s="163">
        <f t="shared" si="205"/>
        <v>0</v>
      </c>
      <c r="BG1452" s="163">
        <f t="shared" si="206"/>
        <v>0</v>
      </c>
      <c r="BH1452" s="163">
        <f t="shared" si="207"/>
        <v>0</v>
      </c>
      <c r="BI1452" s="163">
        <f t="shared" si="208"/>
        <v>0</v>
      </c>
      <c r="BJ1452" s="17" t="s">
        <v>85</v>
      </c>
      <c r="BK1452" s="164">
        <f t="shared" si="209"/>
        <v>0</v>
      </c>
      <c r="BL1452" s="17" t="s">
        <v>91</v>
      </c>
      <c r="BM1452" s="162" t="s">
        <v>2853</v>
      </c>
    </row>
    <row r="1453" spans="2:65" s="1" customFormat="1" ht="16.5" customHeight="1">
      <c r="B1453" s="151"/>
      <c r="C1453" s="152" t="s">
        <v>2854</v>
      </c>
      <c r="D1453" s="152" t="s">
        <v>155</v>
      </c>
      <c r="E1453" s="153" t="s">
        <v>2855</v>
      </c>
      <c r="F1453" s="154" t="s">
        <v>2856</v>
      </c>
      <c r="G1453" s="155" t="s">
        <v>786</v>
      </c>
      <c r="H1453" s="156">
        <v>163</v>
      </c>
      <c r="I1453" s="157"/>
      <c r="J1453" s="156">
        <f t="shared" ref="J1453:J1484" si="210">ROUND(I1453*H1453,3)</f>
        <v>0</v>
      </c>
      <c r="K1453" s="154" t="s">
        <v>1</v>
      </c>
      <c r="L1453" s="32"/>
      <c r="M1453" s="158" t="s">
        <v>1</v>
      </c>
      <c r="N1453" s="159" t="s">
        <v>42</v>
      </c>
      <c r="O1453" s="55"/>
      <c r="P1453" s="160">
        <f t="shared" ref="P1453:P1484" si="211">O1453*H1453</f>
        <v>0</v>
      </c>
      <c r="Q1453" s="160">
        <v>0</v>
      </c>
      <c r="R1453" s="160">
        <f t="shared" ref="R1453:R1484" si="212">Q1453*H1453</f>
        <v>0</v>
      </c>
      <c r="S1453" s="160">
        <v>0</v>
      </c>
      <c r="T1453" s="161">
        <f t="shared" ref="T1453:T1484" si="213">S1453*H1453</f>
        <v>0</v>
      </c>
      <c r="AR1453" s="162" t="s">
        <v>91</v>
      </c>
      <c r="AT1453" s="162" t="s">
        <v>155</v>
      </c>
      <c r="AU1453" s="162" t="s">
        <v>85</v>
      </c>
      <c r="AY1453" s="17" t="s">
        <v>153</v>
      </c>
      <c r="BE1453" s="163">
        <f t="shared" ref="BE1453:BE1479" si="214">IF(N1453="základná",J1453,0)</f>
        <v>0</v>
      </c>
      <c r="BF1453" s="163">
        <f t="shared" ref="BF1453:BF1479" si="215">IF(N1453="znížená",J1453,0)</f>
        <v>0</v>
      </c>
      <c r="BG1453" s="163">
        <f t="shared" ref="BG1453:BG1479" si="216">IF(N1453="zákl. prenesená",J1453,0)</f>
        <v>0</v>
      </c>
      <c r="BH1453" s="163">
        <f t="shared" ref="BH1453:BH1479" si="217">IF(N1453="zníž. prenesená",J1453,0)</f>
        <v>0</v>
      </c>
      <c r="BI1453" s="163">
        <f t="shared" ref="BI1453:BI1479" si="218">IF(N1453="nulová",J1453,0)</f>
        <v>0</v>
      </c>
      <c r="BJ1453" s="17" t="s">
        <v>85</v>
      </c>
      <c r="BK1453" s="164">
        <f t="shared" ref="BK1453:BK1479" si="219">ROUND(I1453*H1453,3)</f>
        <v>0</v>
      </c>
      <c r="BL1453" s="17" t="s">
        <v>91</v>
      </c>
      <c r="BM1453" s="162" t="s">
        <v>2857</v>
      </c>
    </row>
    <row r="1454" spans="2:65" s="1" customFormat="1" ht="16.5" customHeight="1">
      <c r="B1454" s="151"/>
      <c r="C1454" s="152" t="s">
        <v>2858</v>
      </c>
      <c r="D1454" s="152" t="s">
        <v>155</v>
      </c>
      <c r="E1454" s="153" t="s">
        <v>2859</v>
      </c>
      <c r="F1454" s="154" t="s">
        <v>2860</v>
      </c>
      <c r="G1454" s="155" t="s">
        <v>251</v>
      </c>
      <c r="H1454" s="156">
        <v>80</v>
      </c>
      <c r="I1454" s="157"/>
      <c r="J1454" s="156">
        <f t="shared" si="210"/>
        <v>0</v>
      </c>
      <c r="K1454" s="154" t="s">
        <v>1</v>
      </c>
      <c r="L1454" s="32"/>
      <c r="M1454" s="158" t="s">
        <v>1</v>
      </c>
      <c r="N1454" s="159" t="s">
        <v>42</v>
      </c>
      <c r="O1454" s="55"/>
      <c r="P1454" s="160">
        <f t="shared" si="211"/>
        <v>0</v>
      </c>
      <c r="Q1454" s="160">
        <v>0</v>
      </c>
      <c r="R1454" s="160">
        <f t="shared" si="212"/>
        <v>0</v>
      </c>
      <c r="S1454" s="160">
        <v>0</v>
      </c>
      <c r="T1454" s="161">
        <f t="shared" si="213"/>
        <v>0</v>
      </c>
      <c r="AR1454" s="162" t="s">
        <v>91</v>
      </c>
      <c r="AT1454" s="162" t="s">
        <v>155</v>
      </c>
      <c r="AU1454" s="162" t="s">
        <v>85</v>
      </c>
      <c r="AY1454" s="17" t="s">
        <v>153</v>
      </c>
      <c r="BE1454" s="163">
        <f t="shared" si="214"/>
        <v>0</v>
      </c>
      <c r="BF1454" s="163">
        <f t="shared" si="215"/>
        <v>0</v>
      </c>
      <c r="BG1454" s="163">
        <f t="shared" si="216"/>
        <v>0</v>
      </c>
      <c r="BH1454" s="163">
        <f t="shared" si="217"/>
        <v>0</v>
      </c>
      <c r="BI1454" s="163">
        <f t="shared" si="218"/>
        <v>0</v>
      </c>
      <c r="BJ1454" s="17" t="s">
        <v>85</v>
      </c>
      <c r="BK1454" s="164">
        <f t="shared" si="219"/>
        <v>0</v>
      </c>
      <c r="BL1454" s="17" t="s">
        <v>91</v>
      </c>
      <c r="BM1454" s="162" t="s">
        <v>2861</v>
      </c>
    </row>
    <row r="1455" spans="2:65" s="1" customFormat="1" ht="16.5" customHeight="1">
      <c r="B1455" s="151"/>
      <c r="C1455" s="152" t="s">
        <v>2862</v>
      </c>
      <c r="D1455" s="152" t="s">
        <v>155</v>
      </c>
      <c r="E1455" s="153" t="s">
        <v>2771</v>
      </c>
      <c r="F1455" s="154" t="s">
        <v>2772</v>
      </c>
      <c r="G1455" s="155" t="s">
        <v>251</v>
      </c>
      <c r="H1455" s="156">
        <v>120</v>
      </c>
      <c r="I1455" s="157"/>
      <c r="J1455" s="156">
        <f t="shared" si="210"/>
        <v>0</v>
      </c>
      <c r="K1455" s="154" t="s">
        <v>1</v>
      </c>
      <c r="L1455" s="32"/>
      <c r="M1455" s="158" t="s">
        <v>1</v>
      </c>
      <c r="N1455" s="159" t="s">
        <v>42</v>
      </c>
      <c r="O1455" s="55"/>
      <c r="P1455" s="160">
        <f t="shared" si="211"/>
        <v>0</v>
      </c>
      <c r="Q1455" s="160">
        <v>0</v>
      </c>
      <c r="R1455" s="160">
        <f t="shared" si="212"/>
        <v>0</v>
      </c>
      <c r="S1455" s="160">
        <v>0</v>
      </c>
      <c r="T1455" s="161">
        <f t="shared" si="213"/>
        <v>0</v>
      </c>
      <c r="AR1455" s="162" t="s">
        <v>91</v>
      </c>
      <c r="AT1455" s="162" t="s">
        <v>155</v>
      </c>
      <c r="AU1455" s="162" t="s">
        <v>85</v>
      </c>
      <c r="AY1455" s="17" t="s">
        <v>153</v>
      </c>
      <c r="BE1455" s="163">
        <f t="shared" si="214"/>
        <v>0</v>
      </c>
      <c r="BF1455" s="163">
        <f t="shared" si="215"/>
        <v>0</v>
      </c>
      <c r="BG1455" s="163">
        <f t="shared" si="216"/>
        <v>0</v>
      </c>
      <c r="BH1455" s="163">
        <f t="shared" si="217"/>
        <v>0</v>
      </c>
      <c r="BI1455" s="163">
        <f t="shared" si="218"/>
        <v>0</v>
      </c>
      <c r="BJ1455" s="17" t="s">
        <v>85</v>
      </c>
      <c r="BK1455" s="164">
        <f t="shared" si="219"/>
        <v>0</v>
      </c>
      <c r="BL1455" s="17" t="s">
        <v>91</v>
      </c>
      <c r="BM1455" s="162" t="s">
        <v>2863</v>
      </c>
    </row>
    <row r="1456" spans="2:65" s="1" customFormat="1" ht="16.5" customHeight="1">
      <c r="B1456" s="151"/>
      <c r="C1456" s="152" t="s">
        <v>2864</v>
      </c>
      <c r="D1456" s="152" t="s">
        <v>155</v>
      </c>
      <c r="E1456" s="153" t="s">
        <v>2865</v>
      </c>
      <c r="F1456" s="154" t="s">
        <v>2866</v>
      </c>
      <c r="G1456" s="155" t="s">
        <v>2664</v>
      </c>
      <c r="H1456" s="156">
        <v>1</v>
      </c>
      <c r="I1456" s="157"/>
      <c r="J1456" s="156">
        <f t="shared" si="210"/>
        <v>0</v>
      </c>
      <c r="K1456" s="154" t="s">
        <v>1</v>
      </c>
      <c r="L1456" s="32"/>
      <c r="M1456" s="158" t="s">
        <v>1</v>
      </c>
      <c r="N1456" s="159" t="s">
        <v>42</v>
      </c>
      <c r="O1456" s="55"/>
      <c r="P1456" s="160">
        <f t="shared" si="211"/>
        <v>0</v>
      </c>
      <c r="Q1456" s="160">
        <v>0</v>
      </c>
      <c r="R1456" s="160">
        <f t="shared" si="212"/>
        <v>0</v>
      </c>
      <c r="S1456" s="160">
        <v>0</v>
      </c>
      <c r="T1456" s="161">
        <f t="shared" si="213"/>
        <v>0</v>
      </c>
      <c r="AR1456" s="162" t="s">
        <v>91</v>
      </c>
      <c r="AT1456" s="162" t="s">
        <v>155</v>
      </c>
      <c r="AU1456" s="162" t="s">
        <v>85</v>
      </c>
      <c r="AY1456" s="17" t="s">
        <v>153</v>
      </c>
      <c r="BE1456" s="163">
        <f t="shared" si="214"/>
        <v>0</v>
      </c>
      <c r="BF1456" s="163">
        <f t="shared" si="215"/>
        <v>0</v>
      </c>
      <c r="BG1456" s="163">
        <f t="shared" si="216"/>
        <v>0</v>
      </c>
      <c r="BH1456" s="163">
        <f t="shared" si="217"/>
        <v>0</v>
      </c>
      <c r="BI1456" s="163">
        <f t="shared" si="218"/>
        <v>0</v>
      </c>
      <c r="BJ1456" s="17" t="s">
        <v>85</v>
      </c>
      <c r="BK1456" s="164">
        <f t="shared" si="219"/>
        <v>0</v>
      </c>
      <c r="BL1456" s="17" t="s">
        <v>91</v>
      </c>
      <c r="BM1456" s="162" t="s">
        <v>2867</v>
      </c>
    </row>
    <row r="1457" spans="2:65" s="1" customFormat="1" ht="16.5" customHeight="1">
      <c r="B1457" s="151"/>
      <c r="C1457" s="152" t="s">
        <v>2868</v>
      </c>
      <c r="D1457" s="152" t="s">
        <v>155</v>
      </c>
      <c r="E1457" s="153" t="s">
        <v>2869</v>
      </c>
      <c r="F1457" s="154" t="s">
        <v>2870</v>
      </c>
      <c r="G1457" s="155" t="s">
        <v>2664</v>
      </c>
      <c r="H1457" s="156">
        <v>1</v>
      </c>
      <c r="I1457" s="157"/>
      <c r="J1457" s="156">
        <f t="shared" si="210"/>
        <v>0</v>
      </c>
      <c r="K1457" s="154" t="s">
        <v>1</v>
      </c>
      <c r="L1457" s="32"/>
      <c r="M1457" s="158" t="s">
        <v>1</v>
      </c>
      <c r="N1457" s="159" t="s">
        <v>42</v>
      </c>
      <c r="O1457" s="55"/>
      <c r="P1457" s="160">
        <f t="shared" si="211"/>
        <v>0</v>
      </c>
      <c r="Q1457" s="160">
        <v>0</v>
      </c>
      <c r="R1457" s="160">
        <f t="shared" si="212"/>
        <v>0</v>
      </c>
      <c r="S1457" s="160">
        <v>0</v>
      </c>
      <c r="T1457" s="161">
        <f t="shared" si="213"/>
        <v>0</v>
      </c>
      <c r="AR1457" s="162" t="s">
        <v>91</v>
      </c>
      <c r="AT1457" s="162" t="s">
        <v>155</v>
      </c>
      <c r="AU1457" s="162" t="s">
        <v>85</v>
      </c>
      <c r="AY1457" s="17" t="s">
        <v>153</v>
      </c>
      <c r="BE1457" s="163">
        <f t="shared" si="214"/>
        <v>0</v>
      </c>
      <c r="BF1457" s="163">
        <f t="shared" si="215"/>
        <v>0</v>
      </c>
      <c r="BG1457" s="163">
        <f t="shared" si="216"/>
        <v>0</v>
      </c>
      <c r="BH1457" s="163">
        <f t="shared" si="217"/>
        <v>0</v>
      </c>
      <c r="BI1457" s="163">
        <f t="shared" si="218"/>
        <v>0</v>
      </c>
      <c r="BJ1457" s="17" t="s">
        <v>85</v>
      </c>
      <c r="BK1457" s="164">
        <f t="shared" si="219"/>
        <v>0</v>
      </c>
      <c r="BL1457" s="17" t="s">
        <v>91</v>
      </c>
      <c r="BM1457" s="162" t="s">
        <v>2871</v>
      </c>
    </row>
    <row r="1458" spans="2:65" s="1" customFormat="1" ht="16.5" customHeight="1">
      <c r="B1458" s="151"/>
      <c r="C1458" s="152" t="s">
        <v>2872</v>
      </c>
      <c r="D1458" s="152" t="s">
        <v>155</v>
      </c>
      <c r="E1458" s="153" t="s">
        <v>2873</v>
      </c>
      <c r="F1458" s="154" t="s">
        <v>2874</v>
      </c>
      <c r="G1458" s="155" t="s">
        <v>2664</v>
      </c>
      <c r="H1458" s="156">
        <v>1</v>
      </c>
      <c r="I1458" s="157"/>
      <c r="J1458" s="156">
        <f t="shared" si="210"/>
        <v>0</v>
      </c>
      <c r="K1458" s="154" t="s">
        <v>1</v>
      </c>
      <c r="L1458" s="32"/>
      <c r="M1458" s="158" t="s">
        <v>1</v>
      </c>
      <c r="N1458" s="159" t="s">
        <v>42</v>
      </c>
      <c r="O1458" s="55"/>
      <c r="P1458" s="160">
        <f t="shared" si="211"/>
        <v>0</v>
      </c>
      <c r="Q1458" s="160">
        <v>0</v>
      </c>
      <c r="R1458" s="160">
        <f t="shared" si="212"/>
        <v>0</v>
      </c>
      <c r="S1458" s="160">
        <v>0</v>
      </c>
      <c r="T1458" s="161">
        <f t="shared" si="213"/>
        <v>0</v>
      </c>
      <c r="AR1458" s="162" t="s">
        <v>91</v>
      </c>
      <c r="AT1458" s="162" t="s">
        <v>155</v>
      </c>
      <c r="AU1458" s="162" t="s">
        <v>85</v>
      </c>
      <c r="AY1458" s="17" t="s">
        <v>153</v>
      </c>
      <c r="BE1458" s="163">
        <f t="shared" si="214"/>
        <v>0</v>
      </c>
      <c r="BF1458" s="163">
        <f t="shared" si="215"/>
        <v>0</v>
      </c>
      <c r="BG1458" s="163">
        <f t="shared" si="216"/>
        <v>0</v>
      </c>
      <c r="BH1458" s="163">
        <f t="shared" si="217"/>
        <v>0</v>
      </c>
      <c r="BI1458" s="163">
        <f t="shared" si="218"/>
        <v>0</v>
      </c>
      <c r="BJ1458" s="17" t="s">
        <v>85</v>
      </c>
      <c r="BK1458" s="164">
        <f t="shared" si="219"/>
        <v>0</v>
      </c>
      <c r="BL1458" s="17" t="s">
        <v>91</v>
      </c>
      <c r="BM1458" s="162" t="s">
        <v>2875</v>
      </c>
    </row>
    <row r="1459" spans="2:65" s="1" customFormat="1" ht="16.5" customHeight="1">
      <c r="B1459" s="151"/>
      <c r="C1459" s="152" t="s">
        <v>2876</v>
      </c>
      <c r="D1459" s="152" t="s">
        <v>155</v>
      </c>
      <c r="E1459" s="153" t="s">
        <v>2877</v>
      </c>
      <c r="F1459" s="154" t="s">
        <v>2878</v>
      </c>
      <c r="G1459" s="155" t="s">
        <v>2664</v>
      </c>
      <c r="H1459" s="156">
        <v>1</v>
      </c>
      <c r="I1459" s="157"/>
      <c r="J1459" s="156">
        <f t="shared" si="210"/>
        <v>0</v>
      </c>
      <c r="K1459" s="154" t="s">
        <v>1</v>
      </c>
      <c r="L1459" s="32"/>
      <c r="M1459" s="158" t="s">
        <v>1</v>
      </c>
      <c r="N1459" s="159" t="s">
        <v>42</v>
      </c>
      <c r="O1459" s="55"/>
      <c r="P1459" s="160">
        <f t="shared" si="211"/>
        <v>0</v>
      </c>
      <c r="Q1459" s="160">
        <v>0</v>
      </c>
      <c r="R1459" s="160">
        <f t="shared" si="212"/>
        <v>0</v>
      </c>
      <c r="S1459" s="160">
        <v>0</v>
      </c>
      <c r="T1459" s="161">
        <f t="shared" si="213"/>
        <v>0</v>
      </c>
      <c r="AR1459" s="162" t="s">
        <v>91</v>
      </c>
      <c r="AT1459" s="162" t="s">
        <v>155</v>
      </c>
      <c r="AU1459" s="162" t="s">
        <v>85</v>
      </c>
      <c r="AY1459" s="17" t="s">
        <v>153</v>
      </c>
      <c r="BE1459" s="163">
        <f t="shared" si="214"/>
        <v>0</v>
      </c>
      <c r="BF1459" s="163">
        <f t="shared" si="215"/>
        <v>0</v>
      </c>
      <c r="BG1459" s="163">
        <f t="shared" si="216"/>
        <v>0</v>
      </c>
      <c r="BH1459" s="163">
        <f t="shared" si="217"/>
        <v>0</v>
      </c>
      <c r="BI1459" s="163">
        <f t="shared" si="218"/>
        <v>0</v>
      </c>
      <c r="BJ1459" s="17" t="s">
        <v>85</v>
      </c>
      <c r="BK1459" s="164">
        <f t="shared" si="219"/>
        <v>0</v>
      </c>
      <c r="BL1459" s="17" t="s">
        <v>91</v>
      </c>
      <c r="BM1459" s="162" t="s">
        <v>2879</v>
      </c>
    </row>
    <row r="1460" spans="2:65" s="1" customFormat="1" ht="16.5" customHeight="1">
      <c r="B1460" s="151"/>
      <c r="C1460" s="152" t="s">
        <v>2880</v>
      </c>
      <c r="D1460" s="152" t="s">
        <v>155</v>
      </c>
      <c r="E1460" s="153" t="s">
        <v>2881</v>
      </c>
      <c r="F1460" s="154" t="s">
        <v>2882</v>
      </c>
      <c r="G1460" s="155" t="s">
        <v>2664</v>
      </c>
      <c r="H1460" s="156">
        <v>1</v>
      </c>
      <c r="I1460" s="157"/>
      <c r="J1460" s="156">
        <f t="shared" si="210"/>
        <v>0</v>
      </c>
      <c r="K1460" s="154" t="s">
        <v>1</v>
      </c>
      <c r="L1460" s="32"/>
      <c r="M1460" s="158" t="s">
        <v>1</v>
      </c>
      <c r="N1460" s="159" t="s">
        <v>42</v>
      </c>
      <c r="O1460" s="55"/>
      <c r="P1460" s="160">
        <f t="shared" si="211"/>
        <v>0</v>
      </c>
      <c r="Q1460" s="160">
        <v>0</v>
      </c>
      <c r="R1460" s="160">
        <f t="shared" si="212"/>
        <v>0</v>
      </c>
      <c r="S1460" s="160">
        <v>0</v>
      </c>
      <c r="T1460" s="161">
        <f t="shared" si="213"/>
        <v>0</v>
      </c>
      <c r="AR1460" s="162" t="s">
        <v>91</v>
      </c>
      <c r="AT1460" s="162" t="s">
        <v>155</v>
      </c>
      <c r="AU1460" s="162" t="s">
        <v>85</v>
      </c>
      <c r="AY1460" s="17" t="s">
        <v>153</v>
      </c>
      <c r="BE1460" s="163">
        <f t="shared" si="214"/>
        <v>0</v>
      </c>
      <c r="BF1460" s="163">
        <f t="shared" si="215"/>
        <v>0</v>
      </c>
      <c r="BG1460" s="163">
        <f t="shared" si="216"/>
        <v>0</v>
      </c>
      <c r="BH1460" s="163">
        <f t="shared" si="217"/>
        <v>0</v>
      </c>
      <c r="BI1460" s="163">
        <f t="shared" si="218"/>
        <v>0</v>
      </c>
      <c r="BJ1460" s="17" t="s">
        <v>85</v>
      </c>
      <c r="BK1460" s="164">
        <f t="shared" si="219"/>
        <v>0</v>
      </c>
      <c r="BL1460" s="17" t="s">
        <v>91</v>
      </c>
      <c r="BM1460" s="162" t="s">
        <v>2883</v>
      </c>
    </row>
    <row r="1461" spans="2:65" s="1" customFormat="1" ht="16.5" customHeight="1">
      <c r="B1461" s="151"/>
      <c r="C1461" s="152" t="s">
        <v>2884</v>
      </c>
      <c r="D1461" s="152" t="s">
        <v>155</v>
      </c>
      <c r="E1461" s="153" t="s">
        <v>2885</v>
      </c>
      <c r="F1461" s="154" t="s">
        <v>2886</v>
      </c>
      <c r="G1461" s="155" t="s">
        <v>2664</v>
      </c>
      <c r="H1461" s="156">
        <v>1</v>
      </c>
      <c r="I1461" s="157"/>
      <c r="J1461" s="156">
        <f t="shared" si="210"/>
        <v>0</v>
      </c>
      <c r="K1461" s="154" t="s">
        <v>1</v>
      </c>
      <c r="L1461" s="32"/>
      <c r="M1461" s="158" t="s">
        <v>1</v>
      </c>
      <c r="N1461" s="159" t="s">
        <v>42</v>
      </c>
      <c r="O1461" s="55"/>
      <c r="P1461" s="160">
        <f t="shared" si="211"/>
        <v>0</v>
      </c>
      <c r="Q1461" s="160">
        <v>0</v>
      </c>
      <c r="R1461" s="160">
        <f t="shared" si="212"/>
        <v>0</v>
      </c>
      <c r="S1461" s="160">
        <v>0</v>
      </c>
      <c r="T1461" s="161">
        <f t="shared" si="213"/>
        <v>0</v>
      </c>
      <c r="AR1461" s="162" t="s">
        <v>91</v>
      </c>
      <c r="AT1461" s="162" t="s">
        <v>155</v>
      </c>
      <c r="AU1461" s="162" t="s">
        <v>85</v>
      </c>
      <c r="AY1461" s="17" t="s">
        <v>153</v>
      </c>
      <c r="BE1461" s="163">
        <f t="shared" si="214"/>
        <v>0</v>
      </c>
      <c r="BF1461" s="163">
        <f t="shared" si="215"/>
        <v>0</v>
      </c>
      <c r="BG1461" s="163">
        <f t="shared" si="216"/>
        <v>0</v>
      </c>
      <c r="BH1461" s="163">
        <f t="shared" si="217"/>
        <v>0</v>
      </c>
      <c r="BI1461" s="163">
        <f t="shared" si="218"/>
        <v>0</v>
      </c>
      <c r="BJ1461" s="17" t="s">
        <v>85</v>
      </c>
      <c r="BK1461" s="164">
        <f t="shared" si="219"/>
        <v>0</v>
      </c>
      <c r="BL1461" s="17" t="s">
        <v>91</v>
      </c>
      <c r="BM1461" s="162" t="s">
        <v>2887</v>
      </c>
    </row>
    <row r="1462" spans="2:65" s="1" customFormat="1" ht="24" customHeight="1">
      <c r="B1462" s="151"/>
      <c r="C1462" s="181" t="s">
        <v>2888</v>
      </c>
      <c r="D1462" s="181" t="s">
        <v>203</v>
      </c>
      <c r="E1462" s="182" t="s">
        <v>2889</v>
      </c>
      <c r="F1462" s="183" t="s">
        <v>2890</v>
      </c>
      <c r="G1462" s="184" t="s">
        <v>251</v>
      </c>
      <c r="H1462" s="185">
        <v>2</v>
      </c>
      <c r="I1462" s="186"/>
      <c r="J1462" s="185">
        <f t="shared" si="210"/>
        <v>0</v>
      </c>
      <c r="K1462" s="183" t="s">
        <v>1</v>
      </c>
      <c r="L1462" s="187"/>
      <c r="M1462" s="188" t="s">
        <v>1</v>
      </c>
      <c r="N1462" s="189" t="s">
        <v>42</v>
      </c>
      <c r="O1462" s="55"/>
      <c r="P1462" s="160">
        <f t="shared" si="211"/>
        <v>0</v>
      </c>
      <c r="Q1462" s="160">
        <v>0</v>
      </c>
      <c r="R1462" s="160">
        <f t="shared" si="212"/>
        <v>0</v>
      </c>
      <c r="S1462" s="160">
        <v>0</v>
      </c>
      <c r="T1462" s="161">
        <f t="shared" si="213"/>
        <v>0</v>
      </c>
      <c r="AR1462" s="162" t="s">
        <v>184</v>
      </c>
      <c r="AT1462" s="162" t="s">
        <v>203</v>
      </c>
      <c r="AU1462" s="162" t="s">
        <v>85</v>
      </c>
      <c r="AY1462" s="17" t="s">
        <v>153</v>
      </c>
      <c r="BE1462" s="163">
        <f t="shared" si="214"/>
        <v>0</v>
      </c>
      <c r="BF1462" s="163">
        <f t="shared" si="215"/>
        <v>0</v>
      </c>
      <c r="BG1462" s="163">
        <f t="shared" si="216"/>
        <v>0</v>
      </c>
      <c r="BH1462" s="163">
        <f t="shared" si="217"/>
        <v>0</v>
      </c>
      <c r="BI1462" s="163">
        <f t="shared" si="218"/>
        <v>0</v>
      </c>
      <c r="BJ1462" s="17" t="s">
        <v>85</v>
      </c>
      <c r="BK1462" s="164">
        <f t="shared" si="219"/>
        <v>0</v>
      </c>
      <c r="BL1462" s="17" t="s">
        <v>91</v>
      </c>
      <c r="BM1462" s="162" t="s">
        <v>2891</v>
      </c>
    </row>
    <row r="1463" spans="2:65" s="1" customFormat="1" ht="24" customHeight="1">
      <c r="B1463" s="151"/>
      <c r="C1463" s="181" t="s">
        <v>2892</v>
      </c>
      <c r="D1463" s="181" t="s">
        <v>203</v>
      </c>
      <c r="E1463" s="182" t="s">
        <v>2893</v>
      </c>
      <c r="F1463" s="183" t="s">
        <v>2894</v>
      </c>
      <c r="G1463" s="184" t="s">
        <v>251</v>
      </c>
      <c r="H1463" s="185">
        <v>4</v>
      </c>
      <c r="I1463" s="186"/>
      <c r="J1463" s="185">
        <f t="shared" si="210"/>
        <v>0</v>
      </c>
      <c r="K1463" s="183" t="s">
        <v>1</v>
      </c>
      <c r="L1463" s="187"/>
      <c r="M1463" s="188" t="s">
        <v>1</v>
      </c>
      <c r="N1463" s="189" t="s">
        <v>42</v>
      </c>
      <c r="O1463" s="55"/>
      <c r="P1463" s="160">
        <f t="shared" si="211"/>
        <v>0</v>
      </c>
      <c r="Q1463" s="160">
        <v>0</v>
      </c>
      <c r="R1463" s="160">
        <f t="shared" si="212"/>
        <v>0</v>
      </c>
      <c r="S1463" s="160">
        <v>0</v>
      </c>
      <c r="T1463" s="161">
        <f t="shared" si="213"/>
        <v>0</v>
      </c>
      <c r="AR1463" s="162" t="s">
        <v>184</v>
      </c>
      <c r="AT1463" s="162" t="s">
        <v>203</v>
      </c>
      <c r="AU1463" s="162" t="s">
        <v>85</v>
      </c>
      <c r="AY1463" s="17" t="s">
        <v>153</v>
      </c>
      <c r="BE1463" s="163">
        <f t="shared" si="214"/>
        <v>0</v>
      </c>
      <c r="BF1463" s="163">
        <f t="shared" si="215"/>
        <v>0</v>
      </c>
      <c r="BG1463" s="163">
        <f t="shared" si="216"/>
        <v>0</v>
      </c>
      <c r="BH1463" s="163">
        <f t="shared" si="217"/>
        <v>0</v>
      </c>
      <c r="BI1463" s="163">
        <f t="shared" si="218"/>
        <v>0</v>
      </c>
      <c r="BJ1463" s="17" t="s">
        <v>85</v>
      </c>
      <c r="BK1463" s="164">
        <f t="shared" si="219"/>
        <v>0</v>
      </c>
      <c r="BL1463" s="17" t="s">
        <v>91</v>
      </c>
      <c r="BM1463" s="162" t="s">
        <v>2895</v>
      </c>
    </row>
    <row r="1464" spans="2:65" s="1" customFormat="1" ht="24" customHeight="1">
      <c r="B1464" s="151"/>
      <c r="C1464" s="181" t="s">
        <v>2896</v>
      </c>
      <c r="D1464" s="181" t="s">
        <v>203</v>
      </c>
      <c r="E1464" s="182" t="s">
        <v>2897</v>
      </c>
      <c r="F1464" s="183" t="s">
        <v>2898</v>
      </c>
      <c r="G1464" s="184" t="s">
        <v>251</v>
      </c>
      <c r="H1464" s="185">
        <v>1</v>
      </c>
      <c r="I1464" s="186"/>
      <c r="J1464" s="185">
        <f t="shared" si="210"/>
        <v>0</v>
      </c>
      <c r="K1464" s="183" t="s">
        <v>1</v>
      </c>
      <c r="L1464" s="187"/>
      <c r="M1464" s="188" t="s">
        <v>1</v>
      </c>
      <c r="N1464" s="189" t="s">
        <v>42</v>
      </c>
      <c r="O1464" s="55"/>
      <c r="P1464" s="160">
        <f t="shared" si="211"/>
        <v>0</v>
      </c>
      <c r="Q1464" s="160">
        <v>0</v>
      </c>
      <c r="R1464" s="160">
        <f t="shared" si="212"/>
        <v>0</v>
      </c>
      <c r="S1464" s="160">
        <v>0</v>
      </c>
      <c r="T1464" s="161">
        <f t="shared" si="213"/>
        <v>0</v>
      </c>
      <c r="AR1464" s="162" t="s">
        <v>184</v>
      </c>
      <c r="AT1464" s="162" t="s">
        <v>203</v>
      </c>
      <c r="AU1464" s="162" t="s">
        <v>85</v>
      </c>
      <c r="AY1464" s="17" t="s">
        <v>153</v>
      </c>
      <c r="BE1464" s="163">
        <f t="shared" si="214"/>
        <v>0</v>
      </c>
      <c r="BF1464" s="163">
        <f t="shared" si="215"/>
        <v>0</v>
      </c>
      <c r="BG1464" s="163">
        <f t="shared" si="216"/>
        <v>0</v>
      </c>
      <c r="BH1464" s="163">
        <f t="shared" si="217"/>
        <v>0</v>
      </c>
      <c r="BI1464" s="163">
        <f t="shared" si="218"/>
        <v>0</v>
      </c>
      <c r="BJ1464" s="17" t="s">
        <v>85</v>
      </c>
      <c r="BK1464" s="164">
        <f t="shared" si="219"/>
        <v>0</v>
      </c>
      <c r="BL1464" s="17" t="s">
        <v>91</v>
      </c>
      <c r="BM1464" s="162" t="s">
        <v>2899</v>
      </c>
    </row>
    <row r="1465" spans="2:65" s="1" customFormat="1" ht="16.5" customHeight="1">
      <c r="B1465" s="151"/>
      <c r="C1465" s="181" t="s">
        <v>2900</v>
      </c>
      <c r="D1465" s="181" t="s">
        <v>203</v>
      </c>
      <c r="E1465" s="182" t="s">
        <v>2901</v>
      </c>
      <c r="F1465" s="183" t="s">
        <v>2902</v>
      </c>
      <c r="G1465" s="184" t="s">
        <v>251</v>
      </c>
      <c r="H1465" s="185">
        <v>1</v>
      </c>
      <c r="I1465" s="186"/>
      <c r="J1465" s="185">
        <f t="shared" si="210"/>
        <v>0</v>
      </c>
      <c r="K1465" s="183" t="s">
        <v>1</v>
      </c>
      <c r="L1465" s="187"/>
      <c r="M1465" s="188" t="s">
        <v>1</v>
      </c>
      <c r="N1465" s="189" t="s">
        <v>42</v>
      </c>
      <c r="O1465" s="55"/>
      <c r="P1465" s="160">
        <f t="shared" si="211"/>
        <v>0</v>
      </c>
      <c r="Q1465" s="160">
        <v>0</v>
      </c>
      <c r="R1465" s="160">
        <f t="shared" si="212"/>
        <v>0</v>
      </c>
      <c r="S1465" s="160">
        <v>0</v>
      </c>
      <c r="T1465" s="161">
        <f t="shared" si="213"/>
        <v>0</v>
      </c>
      <c r="AR1465" s="162" t="s">
        <v>184</v>
      </c>
      <c r="AT1465" s="162" t="s">
        <v>203</v>
      </c>
      <c r="AU1465" s="162" t="s">
        <v>85</v>
      </c>
      <c r="AY1465" s="17" t="s">
        <v>153</v>
      </c>
      <c r="BE1465" s="163">
        <f t="shared" si="214"/>
        <v>0</v>
      </c>
      <c r="BF1465" s="163">
        <f t="shared" si="215"/>
        <v>0</v>
      </c>
      <c r="BG1465" s="163">
        <f t="shared" si="216"/>
        <v>0</v>
      </c>
      <c r="BH1465" s="163">
        <f t="shared" si="217"/>
        <v>0</v>
      </c>
      <c r="BI1465" s="163">
        <f t="shared" si="218"/>
        <v>0</v>
      </c>
      <c r="BJ1465" s="17" t="s">
        <v>85</v>
      </c>
      <c r="BK1465" s="164">
        <f t="shared" si="219"/>
        <v>0</v>
      </c>
      <c r="BL1465" s="17" t="s">
        <v>91</v>
      </c>
      <c r="BM1465" s="162" t="s">
        <v>2903</v>
      </c>
    </row>
    <row r="1466" spans="2:65" s="1" customFormat="1" ht="16.5" customHeight="1">
      <c r="B1466" s="151"/>
      <c r="C1466" s="152" t="s">
        <v>2904</v>
      </c>
      <c r="D1466" s="152" t="s">
        <v>155</v>
      </c>
      <c r="E1466" s="153" t="s">
        <v>2905</v>
      </c>
      <c r="F1466" s="154" t="s">
        <v>2906</v>
      </c>
      <c r="G1466" s="155" t="s">
        <v>251</v>
      </c>
      <c r="H1466" s="156">
        <v>2</v>
      </c>
      <c r="I1466" s="157"/>
      <c r="J1466" s="156">
        <f t="shared" si="210"/>
        <v>0</v>
      </c>
      <c r="K1466" s="154" t="s">
        <v>1</v>
      </c>
      <c r="L1466" s="32"/>
      <c r="M1466" s="158" t="s">
        <v>1</v>
      </c>
      <c r="N1466" s="159" t="s">
        <v>42</v>
      </c>
      <c r="O1466" s="55"/>
      <c r="P1466" s="160">
        <f t="shared" si="211"/>
        <v>0</v>
      </c>
      <c r="Q1466" s="160">
        <v>0</v>
      </c>
      <c r="R1466" s="160">
        <f t="shared" si="212"/>
        <v>0</v>
      </c>
      <c r="S1466" s="160">
        <v>0</v>
      </c>
      <c r="T1466" s="161">
        <f t="shared" si="213"/>
        <v>0</v>
      </c>
      <c r="AR1466" s="162" t="s">
        <v>91</v>
      </c>
      <c r="AT1466" s="162" t="s">
        <v>155</v>
      </c>
      <c r="AU1466" s="162" t="s">
        <v>85</v>
      </c>
      <c r="AY1466" s="17" t="s">
        <v>153</v>
      </c>
      <c r="BE1466" s="163">
        <f t="shared" si="214"/>
        <v>0</v>
      </c>
      <c r="BF1466" s="163">
        <f t="shared" si="215"/>
        <v>0</v>
      </c>
      <c r="BG1466" s="163">
        <f t="shared" si="216"/>
        <v>0</v>
      </c>
      <c r="BH1466" s="163">
        <f t="shared" si="217"/>
        <v>0</v>
      </c>
      <c r="BI1466" s="163">
        <f t="shared" si="218"/>
        <v>0</v>
      </c>
      <c r="BJ1466" s="17" t="s">
        <v>85</v>
      </c>
      <c r="BK1466" s="164">
        <f t="shared" si="219"/>
        <v>0</v>
      </c>
      <c r="BL1466" s="17" t="s">
        <v>91</v>
      </c>
      <c r="BM1466" s="162" t="s">
        <v>2907</v>
      </c>
    </row>
    <row r="1467" spans="2:65" s="1" customFormat="1" ht="16.5" customHeight="1">
      <c r="B1467" s="151"/>
      <c r="C1467" s="152" t="s">
        <v>2908</v>
      </c>
      <c r="D1467" s="152" t="s">
        <v>155</v>
      </c>
      <c r="E1467" s="153" t="s">
        <v>2909</v>
      </c>
      <c r="F1467" s="154" t="s">
        <v>2910</v>
      </c>
      <c r="G1467" s="155" t="s">
        <v>251</v>
      </c>
      <c r="H1467" s="156">
        <v>1</v>
      </c>
      <c r="I1467" s="157"/>
      <c r="J1467" s="156">
        <f t="shared" si="210"/>
        <v>0</v>
      </c>
      <c r="K1467" s="154" t="s">
        <v>1</v>
      </c>
      <c r="L1467" s="32"/>
      <c r="M1467" s="158" t="s">
        <v>1</v>
      </c>
      <c r="N1467" s="159" t="s">
        <v>42</v>
      </c>
      <c r="O1467" s="55"/>
      <c r="P1467" s="160">
        <f t="shared" si="211"/>
        <v>0</v>
      </c>
      <c r="Q1467" s="160">
        <v>0</v>
      </c>
      <c r="R1467" s="160">
        <f t="shared" si="212"/>
        <v>0</v>
      </c>
      <c r="S1467" s="160">
        <v>0</v>
      </c>
      <c r="T1467" s="161">
        <f t="shared" si="213"/>
        <v>0</v>
      </c>
      <c r="AR1467" s="162" t="s">
        <v>91</v>
      </c>
      <c r="AT1467" s="162" t="s">
        <v>155</v>
      </c>
      <c r="AU1467" s="162" t="s">
        <v>85</v>
      </c>
      <c r="AY1467" s="17" t="s">
        <v>153</v>
      </c>
      <c r="BE1467" s="163">
        <f t="shared" si="214"/>
        <v>0</v>
      </c>
      <c r="BF1467" s="163">
        <f t="shared" si="215"/>
        <v>0</v>
      </c>
      <c r="BG1467" s="163">
        <f t="shared" si="216"/>
        <v>0</v>
      </c>
      <c r="BH1467" s="163">
        <f t="shared" si="217"/>
        <v>0</v>
      </c>
      <c r="BI1467" s="163">
        <f t="shared" si="218"/>
        <v>0</v>
      </c>
      <c r="BJ1467" s="17" t="s">
        <v>85</v>
      </c>
      <c r="BK1467" s="164">
        <f t="shared" si="219"/>
        <v>0</v>
      </c>
      <c r="BL1467" s="17" t="s">
        <v>91</v>
      </c>
      <c r="BM1467" s="162" t="s">
        <v>2911</v>
      </c>
    </row>
    <row r="1468" spans="2:65" s="1" customFormat="1" ht="16.5" customHeight="1">
      <c r="B1468" s="151"/>
      <c r="C1468" s="152" t="s">
        <v>2912</v>
      </c>
      <c r="D1468" s="152" t="s">
        <v>155</v>
      </c>
      <c r="E1468" s="153" t="s">
        <v>2913</v>
      </c>
      <c r="F1468" s="154" t="s">
        <v>2914</v>
      </c>
      <c r="G1468" s="155" t="s">
        <v>251</v>
      </c>
      <c r="H1468" s="156">
        <v>1</v>
      </c>
      <c r="I1468" s="157"/>
      <c r="J1468" s="156">
        <f t="shared" si="210"/>
        <v>0</v>
      </c>
      <c r="K1468" s="154" t="s">
        <v>1</v>
      </c>
      <c r="L1468" s="32"/>
      <c r="M1468" s="158" t="s">
        <v>1</v>
      </c>
      <c r="N1468" s="159" t="s">
        <v>42</v>
      </c>
      <c r="O1468" s="55"/>
      <c r="P1468" s="160">
        <f t="shared" si="211"/>
        <v>0</v>
      </c>
      <c r="Q1468" s="160">
        <v>0</v>
      </c>
      <c r="R1468" s="160">
        <f t="shared" si="212"/>
        <v>0</v>
      </c>
      <c r="S1468" s="160">
        <v>0</v>
      </c>
      <c r="T1468" s="161">
        <f t="shared" si="213"/>
        <v>0</v>
      </c>
      <c r="AR1468" s="162" t="s">
        <v>91</v>
      </c>
      <c r="AT1468" s="162" t="s">
        <v>155</v>
      </c>
      <c r="AU1468" s="162" t="s">
        <v>85</v>
      </c>
      <c r="AY1468" s="17" t="s">
        <v>153</v>
      </c>
      <c r="BE1468" s="163">
        <f t="shared" si="214"/>
        <v>0</v>
      </c>
      <c r="BF1468" s="163">
        <f t="shared" si="215"/>
        <v>0</v>
      </c>
      <c r="BG1468" s="163">
        <f t="shared" si="216"/>
        <v>0</v>
      </c>
      <c r="BH1468" s="163">
        <f t="shared" si="217"/>
        <v>0</v>
      </c>
      <c r="BI1468" s="163">
        <f t="shared" si="218"/>
        <v>0</v>
      </c>
      <c r="BJ1468" s="17" t="s">
        <v>85</v>
      </c>
      <c r="BK1468" s="164">
        <f t="shared" si="219"/>
        <v>0</v>
      </c>
      <c r="BL1468" s="17" t="s">
        <v>91</v>
      </c>
      <c r="BM1468" s="162" t="s">
        <v>2915</v>
      </c>
    </row>
    <row r="1469" spans="2:65" s="1" customFormat="1" ht="16.5" customHeight="1">
      <c r="B1469" s="151"/>
      <c r="C1469" s="181" t="s">
        <v>2916</v>
      </c>
      <c r="D1469" s="181" t="s">
        <v>203</v>
      </c>
      <c r="E1469" s="182" t="s">
        <v>2917</v>
      </c>
      <c r="F1469" s="183" t="s">
        <v>2918</v>
      </c>
      <c r="G1469" s="184" t="s">
        <v>251</v>
      </c>
      <c r="H1469" s="185">
        <v>1</v>
      </c>
      <c r="I1469" s="186"/>
      <c r="J1469" s="185">
        <f t="shared" si="210"/>
        <v>0</v>
      </c>
      <c r="K1469" s="183" t="s">
        <v>1</v>
      </c>
      <c r="L1469" s="187"/>
      <c r="M1469" s="188" t="s">
        <v>1</v>
      </c>
      <c r="N1469" s="189" t="s">
        <v>42</v>
      </c>
      <c r="O1469" s="55"/>
      <c r="P1469" s="160">
        <f t="shared" si="211"/>
        <v>0</v>
      </c>
      <c r="Q1469" s="160">
        <v>0</v>
      </c>
      <c r="R1469" s="160">
        <f t="shared" si="212"/>
        <v>0</v>
      </c>
      <c r="S1469" s="160">
        <v>0</v>
      </c>
      <c r="T1469" s="161">
        <f t="shared" si="213"/>
        <v>0</v>
      </c>
      <c r="AR1469" s="162" t="s">
        <v>184</v>
      </c>
      <c r="AT1469" s="162" t="s">
        <v>203</v>
      </c>
      <c r="AU1469" s="162" t="s">
        <v>85</v>
      </c>
      <c r="AY1469" s="17" t="s">
        <v>153</v>
      </c>
      <c r="BE1469" s="163">
        <f t="shared" si="214"/>
        <v>0</v>
      </c>
      <c r="BF1469" s="163">
        <f t="shared" si="215"/>
        <v>0</v>
      </c>
      <c r="BG1469" s="163">
        <f t="shared" si="216"/>
        <v>0</v>
      </c>
      <c r="BH1469" s="163">
        <f t="shared" si="217"/>
        <v>0</v>
      </c>
      <c r="BI1469" s="163">
        <f t="shared" si="218"/>
        <v>0</v>
      </c>
      <c r="BJ1469" s="17" t="s">
        <v>85</v>
      </c>
      <c r="BK1469" s="164">
        <f t="shared" si="219"/>
        <v>0</v>
      </c>
      <c r="BL1469" s="17" t="s">
        <v>91</v>
      </c>
      <c r="BM1469" s="162" t="s">
        <v>2919</v>
      </c>
    </row>
    <row r="1470" spans="2:65" s="1" customFormat="1" ht="24" customHeight="1">
      <c r="B1470" s="151"/>
      <c r="C1470" s="181" t="s">
        <v>2920</v>
      </c>
      <c r="D1470" s="181" t="s">
        <v>203</v>
      </c>
      <c r="E1470" s="182" t="s">
        <v>2921</v>
      </c>
      <c r="F1470" s="183" t="s">
        <v>2922</v>
      </c>
      <c r="G1470" s="184" t="s">
        <v>251</v>
      </c>
      <c r="H1470" s="185">
        <v>1</v>
      </c>
      <c r="I1470" s="186"/>
      <c r="J1470" s="185">
        <f t="shared" si="210"/>
        <v>0</v>
      </c>
      <c r="K1470" s="183" t="s">
        <v>1</v>
      </c>
      <c r="L1470" s="187"/>
      <c r="M1470" s="188" t="s">
        <v>1</v>
      </c>
      <c r="N1470" s="189" t="s">
        <v>42</v>
      </c>
      <c r="O1470" s="55"/>
      <c r="P1470" s="160">
        <f t="shared" si="211"/>
        <v>0</v>
      </c>
      <c r="Q1470" s="160">
        <v>0</v>
      </c>
      <c r="R1470" s="160">
        <f t="shared" si="212"/>
        <v>0</v>
      </c>
      <c r="S1470" s="160">
        <v>0</v>
      </c>
      <c r="T1470" s="161">
        <f t="shared" si="213"/>
        <v>0</v>
      </c>
      <c r="AR1470" s="162" t="s">
        <v>184</v>
      </c>
      <c r="AT1470" s="162" t="s">
        <v>203</v>
      </c>
      <c r="AU1470" s="162" t="s">
        <v>85</v>
      </c>
      <c r="AY1470" s="17" t="s">
        <v>153</v>
      </c>
      <c r="BE1470" s="163">
        <f t="shared" si="214"/>
        <v>0</v>
      </c>
      <c r="BF1470" s="163">
        <f t="shared" si="215"/>
        <v>0</v>
      </c>
      <c r="BG1470" s="163">
        <f t="shared" si="216"/>
        <v>0</v>
      </c>
      <c r="BH1470" s="163">
        <f t="shared" si="217"/>
        <v>0</v>
      </c>
      <c r="BI1470" s="163">
        <f t="shared" si="218"/>
        <v>0</v>
      </c>
      <c r="BJ1470" s="17" t="s">
        <v>85</v>
      </c>
      <c r="BK1470" s="164">
        <f t="shared" si="219"/>
        <v>0</v>
      </c>
      <c r="BL1470" s="17" t="s">
        <v>91</v>
      </c>
      <c r="BM1470" s="162" t="s">
        <v>2923</v>
      </c>
    </row>
    <row r="1471" spans="2:65" s="1" customFormat="1" ht="16.5" customHeight="1">
      <c r="B1471" s="151"/>
      <c r="C1471" s="152" t="s">
        <v>2924</v>
      </c>
      <c r="D1471" s="152" t="s">
        <v>155</v>
      </c>
      <c r="E1471" s="153" t="s">
        <v>2614</v>
      </c>
      <c r="F1471" s="154" t="s">
        <v>2925</v>
      </c>
      <c r="G1471" s="155" t="s">
        <v>251</v>
      </c>
      <c r="H1471" s="156">
        <v>1</v>
      </c>
      <c r="I1471" s="157"/>
      <c r="J1471" s="156">
        <f t="shared" si="210"/>
        <v>0</v>
      </c>
      <c r="K1471" s="154" t="s">
        <v>1</v>
      </c>
      <c r="L1471" s="32"/>
      <c r="M1471" s="158" t="s">
        <v>1</v>
      </c>
      <c r="N1471" s="159" t="s">
        <v>42</v>
      </c>
      <c r="O1471" s="55"/>
      <c r="P1471" s="160">
        <f t="shared" si="211"/>
        <v>0</v>
      </c>
      <c r="Q1471" s="160">
        <v>0</v>
      </c>
      <c r="R1471" s="160">
        <f t="shared" si="212"/>
        <v>0</v>
      </c>
      <c r="S1471" s="160">
        <v>0</v>
      </c>
      <c r="T1471" s="161">
        <f t="shared" si="213"/>
        <v>0</v>
      </c>
      <c r="AR1471" s="162" t="s">
        <v>91</v>
      </c>
      <c r="AT1471" s="162" t="s">
        <v>155</v>
      </c>
      <c r="AU1471" s="162" t="s">
        <v>85</v>
      </c>
      <c r="AY1471" s="17" t="s">
        <v>153</v>
      </c>
      <c r="BE1471" s="163">
        <f t="shared" si="214"/>
        <v>0</v>
      </c>
      <c r="BF1471" s="163">
        <f t="shared" si="215"/>
        <v>0</v>
      </c>
      <c r="BG1471" s="163">
        <f t="shared" si="216"/>
        <v>0</v>
      </c>
      <c r="BH1471" s="163">
        <f t="shared" si="217"/>
        <v>0</v>
      </c>
      <c r="BI1471" s="163">
        <f t="shared" si="218"/>
        <v>0</v>
      </c>
      <c r="BJ1471" s="17" t="s">
        <v>85</v>
      </c>
      <c r="BK1471" s="164">
        <f t="shared" si="219"/>
        <v>0</v>
      </c>
      <c r="BL1471" s="17" t="s">
        <v>91</v>
      </c>
      <c r="BM1471" s="162" t="s">
        <v>2926</v>
      </c>
    </row>
    <row r="1472" spans="2:65" s="1" customFormat="1" ht="16.5" customHeight="1">
      <c r="B1472" s="151"/>
      <c r="C1472" s="152" t="s">
        <v>2927</v>
      </c>
      <c r="D1472" s="152" t="s">
        <v>155</v>
      </c>
      <c r="E1472" s="153" t="s">
        <v>2928</v>
      </c>
      <c r="F1472" s="154" t="s">
        <v>2918</v>
      </c>
      <c r="G1472" s="155" t="s">
        <v>251</v>
      </c>
      <c r="H1472" s="156">
        <v>2</v>
      </c>
      <c r="I1472" s="157"/>
      <c r="J1472" s="156">
        <f t="shared" si="210"/>
        <v>0</v>
      </c>
      <c r="K1472" s="154" t="s">
        <v>1</v>
      </c>
      <c r="L1472" s="32"/>
      <c r="M1472" s="158" t="s">
        <v>1</v>
      </c>
      <c r="N1472" s="159" t="s">
        <v>42</v>
      </c>
      <c r="O1472" s="55"/>
      <c r="P1472" s="160">
        <f t="shared" si="211"/>
        <v>0</v>
      </c>
      <c r="Q1472" s="160">
        <v>0</v>
      </c>
      <c r="R1472" s="160">
        <f t="shared" si="212"/>
        <v>0</v>
      </c>
      <c r="S1472" s="160">
        <v>0</v>
      </c>
      <c r="T1472" s="161">
        <f t="shared" si="213"/>
        <v>0</v>
      </c>
      <c r="AR1472" s="162" t="s">
        <v>91</v>
      </c>
      <c r="AT1472" s="162" t="s">
        <v>155</v>
      </c>
      <c r="AU1472" s="162" t="s">
        <v>85</v>
      </c>
      <c r="AY1472" s="17" t="s">
        <v>153</v>
      </c>
      <c r="BE1472" s="163">
        <f t="shared" si="214"/>
        <v>0</v>
      </c>
      <c r="BF1472" s="163">
        <f t="shared" si="215"/>
        <v>0</v>
      </c>
      <c r="BG1472" s="163">
        <f t="shared" si="216"/>
        <v>0</v>
      </c>
      <c r="BH1472" s="163">
        <f t="shared" si="217"/>
        <v>0</v>
      </c>
      <c r="BI1472" s="163">
        <f t="shared" si="218"/>
        <v>0</v>
      </c>
      <c r="BJ1472" s="17" t="s">
        <v>85</v>
      </c>
      <c r="BK1472" s="164">
        <f t="shared" si="219"/>
        <v>0</v>
      </c>
      <c r="BL1472" s="17" t="s">
        <v>91</v>
      </c>
      <c r="BM1472" s="162" t="s">
        <v>2929</v>
      </c>
    </row>
    <row r="1473" spans="2:65" s="1" customFormat="1" ht="24" customHeight="1">
      <c r="B1473" s="151"/>
      <c r="C1473" s="152" t="s">
        <v>2930</v>
      </c>
      <c r="D1473" s="152" t="s">
        <v>155</v>
      </c>
      <c r="E1473" s="153" t="s">
        <v>2931</v>
      </c>
      <c r="F1473" s="154" t="s">
        <v>2922</v>
      </c>
      <c r="G1473" s="155" t="s">
        <v>251</v>
      </c>
      <c r="H1473" s="156">
        <v>1</v>
      </c>
      <c r="I1473" s="157"/>
      <c r="J1473" s="156">
        <f t="shared" si="210"/>
        <v>0</v>
      </c>
      <c r="K1473" s="154" t="s">
        <v>1</v>
      </c>
      <c r="L1473" s="32"/>
      <c r="M1473" s="158" t="s">
        <v>1</v>
      </c>
      <c r="N1473" s="159" t="s">
        <v>42</v>
      </c>
      <c r="O1473" s="55"/>
      <c r="P1473" s="160">
        <f t="shared" si="211"/>
        <v>0</v>
      </c>
      <c r="Q1473" s="160">
        <v>0</v>
      </c>
      <c r="R1473" s="160">
        <f t="shared" si="212"/>
        <v>0</v>
      </c>
      <c r="S1473" s="160">
        <v>0</v>
      </c>
      <c r="T1473" s="161">
        <f t="shared" si="213"/>
        <v>0</v>
      </c>
      <c r="AR1473" s="162" t="s">
        <v>91</v>
      </c>
      <c r="AT1473" s="162" t="s">
        <v>155</v>
      </c>
      <c r="AU1473" s="162" t="s">
        <v>85</v>
      </c>
      <c r="AY1473" s="17" t="s">
        <v>153</v>
      </c>
      <c r="BE1473" s="163">
        <f t="shared" si="214"/>
        <v>0</v>
      </c>
      <c r="BF1473" s="163">
        <f t="shared" si="215"/>
        <v>0</v>
      </c>
      <c r="BG1473" s="163">
        <f t="shared" si="216"/>
        <v>0</v>
      </c>
      <c r="BH1473" s="163">
        <f t="shared" si="217"/>
        <v>0</v>
      </c>
      <c r="BI1473" s="163">
        <f t="shared" si="218"/>
        <v>0</v>
      </c>
      <c r="BJ1473" s="17" t="s">
        <v>85</v>
      </c>
      <c r="BK1473" s="164">
        <f t="shared" si="219"/>
        <v>0</v>
      </c>
      <c r="BL1473" s="17" t="s">
        <v>91</v>
      </c>
      <c r="BM1473" s="162" t="s">
        <v>2932</v>
      </c>
    </row>
    <row r="1474" spans="2:65" s="1" customFormat="1" ht="16.5" customHeight="1">
      <c r="B1474" s="151"/>
      <c r="C1474" s="152" t="s">
        <v>2933</v>
      </c>
      <c r="D1474" s="152" t="s">
        <v>155</v>
      </c>
      <c r="E1474" s="153" t="s">
        <v>2934</v>
      </c>
      <c r="F1474" s="154" t="s">
        <v>2914</v>
      </c>
      <c r="G1474" s="155" t="s">
        <v>251</v>
      </c>
      <c r="H1474" s="156">
        <v>1</v>
      </c>
      <c r="I1474" s="157"/>
      <c r="J1474" s="156">
        <f t="shared" si="210"/>
        <v>0</v>
      </c>
      <c r="K1474" s="154" t="s">
        <v>1</v>
      </c>
      <c r="L1474" s="32"/>
      <c r="M1474" s="158" t="s">
        <v>1</v>
      </c>
      <c r="N1474" s="159" t="s">
        <v>42</v>
      </c>
      <c r="O1474" s="55"/>
      <c r="P1474" s="160">
        <f t="shared" si="211"/>
        <v>0</v>
      </c>
      <c r="Q1474" s="160">
        <v>0</v>
      </c>
      <c r="R1474" s="160">
        <f t="shared" si="212"/>
        <v>0</v>
      </c>
      <c r="S1474" s="160">
        <v>0</v>
      </c>
      <c r="T1474" s="161">
        <f t="shared" si="213"/>
        <v>0</v>
      </c>
      <c r="AR1474" s="162" t="s">
        <v>91</v>
      </c>
      <c r="AT1474" s="162" t="s">
        <v>155</v>
      </c>
      <c r="AU1474" s="162" t="s">
        <v>85</v>
      </c>
      <c r="AY1474" s="17" t="s">
        <v>153</v>
      </c>
      <c r="BE1474" s="163">
        <f t="shared" si="214"/>
        <v>0</v>
      </c>
      <c r="BF1474" s="163">
        <f t="shared" si="215"/>
        <v>0</v>
      </c>
      <c r="BG1474" s="163">
        <f t="shared" si="216"/>
        <v>0</v>
      </c>
      <c r="BH1474" s="163">
        <f t="shared" si="217"/>
        <v>0</v>
      </c>
      <c r="BI1474" s="163">
        <f t="shared" si="218"/>
        <v>0</v>
      </c>
      <c r="BJ1474" s="17" t="s">
        <v>85</v>
      </c>
      <c r="BK1474" s="164">
        <f t="shared" si="219"/>
        <v>0</v>
      </c>
      <c r="BL1474" s="17" t="s">
        <v>91</v>
      </c>
      <c r="BM1474" s="162" t="s">
        <v>2935</v>
      </c>
    </row>
    <row r="1475" spans="2:65" s="1" customFormat="1" ht="24" customHeight="1">
      <c r="B1475" s="151"/>
      <c r="C1475" s="152" t="s">
        <v>2936</v>
      </c>
      <c r="D1475" s="152" t="s">
        <v>155</v>
      </c>
      <c r="E1475" s="153" t="s">
        <v>2937</v>
      </c>
      <c r="F1475" s="154" t="s">
        <v>2938</v>
      </c>
      <c r="G1475" s="155" t="s">
        <v>2664</v>
      </c>
      <c r="H1475" s="156">
        <v>1</v>
      </c>
      <c r="I1475" s="157"/>
      <c r="J1475" s="156">
        <f t="shared" si="210"/>
        <v>0</v>
      </c>
      <c r="K1475" s="154" t="s">
        <v>1</v>
      </c>
      <c r="L1475" s="32"/>
      <c r="M1475" s="158" t="s">
        <v>1</v>
      </c>
      <c r="N1475" s="159" t="s">
        <v>42</v>
      </c>
      <c r="O1475" s="55"/>
      <c r="P1475" s="160">
        <f t="shared" si="211"/>
        <v>0</v>
      </c>
      <c r="Q1475" s="160">
        <v>0</v>
      </c>
      <c r="R1475" s="160">
        <f t="shared" si="212"/>
        <v>0</v>
      </c>
      <c r="S1475" s="160">
        <v>0</v>
      </c>
      <c r="T1475" s="161">
        <f t="shared" si="213"/>
        <v>0</v>
      </c>
      <c r="AR1475" s="162" t="s">
        <v>91</v>
      </c>
      <c r="AT1475" s="162" t="s">
        <v>155</v>
      </c>
      <c r="AU1475" s="162" t="s">
        <v>85</v>
      </c>
      <c r="AY1475" s="17" t="s">
        <v>153</v>
      </c>
      <c r="BE1475" s="163">
        <f t="shared" si="214"/>
        <v>0</v>
      </c>
      <c r="BF1475" s="163">
        <f t="shared" si="215"/>
        <v>0</v>
      </c>
      <c r="BG1475" s="163">
        <f t="shared" si="216"/>
        <v>0</v>
      </c>
      <c r="BH1475" s="163">
        <f t="shared" si="217"/>
        <v>0</v>
      </c>
      <c r="BI1475" s="163">
        <f t="shared" si="218"/>
        <v>0</v>
      </c>
      <c r="BJ1475" s="17" t="s">
        <v>85</v>
      </c>
      <c r="BK1475" s="164">
        <f t="shared" si="219"/>
        <v>0</v>
      </c>
      <c r="BL1475" s="17" t="s">
        <v>91</v>
      </c>
      <c r="BM1475" s="162" t="s">
        <v>2939</v>
      </c>
    </row>
    <row r="1476" spans="2:65" s="1" customFormat="1" ht="16.5" customHeight="1">
      <c r="B1476" s="151"/>
      <c r="C1476" s="152" t="s">
        <v>2940</v>
      </c>
      <c r="D1476" s="152" t="s">
        <v>155</v>
      </c>
      <c r="E1476" s="153" t="s">
        <v>2941</v>
      </c>
      <c r="F1476" s="154" t="s">
        <v>2942</v>
      </c>
      <c r="G1476" s="155" t="s">
        <v>2664</v>
      </c>
      <c r="H1476" s="156">
        <v>1</v>
      </c>
      <c r="I1476" s="157"/>
      <c r="J1476" s="156">
        <f t="shared" si="210"/>
        <v>0</v>
      </c>
      <c r="K1476" s="154" t="s">
        <v>1</v>
      </c>
      <c r="L1476" s="32"/>
      <c r="M1476" s="158" t="s">
        <v>1</v>
      </c>
      <c r="N1476" s="159" t="s">
        <v>42</v>
      </c>
      <c r="O1476" s="55"/>
      <c r="P1476" s="160">
        <f t="shared" si="211"/>
        <v>0</v>
      </c>
      <c r="Q1476" s="160">
        <v>0</v>
      </c>
      <c r="R1476" s="160">
        <f t="shared" si="212"/>
        <v>0</v>
      </c>
      <c r="S1476" s="160">
        <v>0</v>
      </c>
      <c r="T1476" s="161">
        <f t="shared" si="213"/>
        <v>0</v>
      </c>
      <c r="AR1476" s="162" t="s">
        <v>91</v>
      </c>
      <c r="AT1476" s="162" t="s">
        <v>155</v>
      </c>
      <c r="AU1476" s="162" t="s">
        <v>85</v>
      </c>
      <c r="AY1476" s="17" t="s">
        <v>153</v>
      </c>
      <c r="BE1476" s="163">
        <f t="shared" si="214"/>
        <v>0</v>
      </c>
      <c r="BF1476" s="163">
        <f t="shared" si="215"/>
        <v>0</v>
      </c>
      <c r="BG1476" s="163">
        <f t="shared" si="216"/>
        <v>0</v>
      </c>
      <c r="BH1476" s="163">
        <f t="shared" si="217"/>
        <v>0</v>
      </c>
      <c r="BI1476" s="163">
        <f t="shared" si="218"/>
        <v>0</v>
      </c>
      <c r="BJ1476" s="17" t="s">
        <v>85</v>
      </c>
      <c r="BK1476" s="164">
        <f t="shared" si="219"/>
        <v>0</v>
      </c>
      <c r="BL1476" s="17" t="s">
        <v>91</v>
      </c>
      <c r="BM1476" s="162" t="s">
        <v>2943</v>
      </c>
    </row>
    <row r="1477" spans="2:65" s="1" customFormat="1" ht="72" customHeight="1">
      <c r="B1477" s="151"/>
      <c r="C1477" s="181" t="s">
        <v>2944</v>
      </c>
      <c r="D1477" s="181" t="s">
        <v>203</v>
      </c>
      <c r="E1477" s="182" t="s">
        <v>2945</v>
      </c>
      <c r="F1477" s="183" t="s">
        <v>2946</v>
      </c>
      <c r="G1477" s="184" t="s">
        <v>251</v>
      </c>
      <c r="H1477" s="185">
        <v>1</v>
      </c>
      <c r="I1477" s="186"/>
      <c r="J1477" s="185">
        <f t="shared" si="210"/>
        <v>0</v>
      </c>
      <c r="K1477" s="183" t="s">
        <v>1</v>
      </c>
      <c r="L1477" s="187"/>
      <c r="M1477" s="188" t="s">
        <v>1</v>
      </c>
      <c r="N1477" s="189" t="s">
        <v>42</v>
      </c>
      <c r="O1477" s="55"/>
      <c r="P1477" s="160">
        <f t="shared" si="211"/>
        <v>0</v>
      </c>
      <c r="Q1477" s="160">
        <v>0</v>
      </c>
      <c r="R1477" s="160">
        <f t="shared" si="212"/>
        <v>0</v>
      </c>
      <c r="S1477" s="160">
        <v>0</v>
      </c>
      <c r="T1477" s="161">
        <f t="shared" si="213"/>
        <v>0</v>
      </c>
      <c r="AR1477" s="162" t="s">
        <v>184</v>
      </c>
      <c r="AT1477" s="162" t="s">
        <v>203</v>
      </c>
      <c r="AU1477" s="162" t="s">
        <v>85</v>
      </c>
      <c r="AY1477" s="17" t="s">
        <v>153</v>
      </c>
      <c r="BE1477" s="163">
        <f t="shared" si="214"/>
        <v>0</v>
      </c>
      <c r="BF1477" s="163">
        <f t="shared" si="215"/>
        <v>0</v>
      </c>
      <c r="BG1477" s="163">
        <f t="shared" si="216"/>
        <v>0</v>
      </c>
      <c r="BH1477" s="163">
        <f t="shared" si="217"/>
        <v>0</v>
      </c>
      <c r="BI1477" s="163">
        <f t="shared" si="218"/>
        <v>0</v>
      </c>
      <c r="BJ1477" s="17" t="s">
        <v>85</v>
      </c>
      <c r="BK1477" s="164">
        <f t="shared" si="219"/>
        <v>0</v>
      </c>
      <c r="BL1477" s="17" t="s">
        <v>91</v>
      </c>
      <c r="BM1477" s="162" t="s">
        <v>2947</v>
      </c>
    </row>
    <row r="1478" spans="2:65" s="1" customFormat="1" ht="60" customHeight="1">
      <c r="B1478" s="151"/>
      <c r="C1478" s="152" t="s">
        <v>2948</v>
      </c>
      <c r="D1478" s="152" t="s">
        <v>155</v>
      </c>
      <c r="E1478" s="153" t="s">
        <v>2949</v>
      </c>
      <c r="F1478" s="154" t="s">
        <v>2950</v>
      </c>
      <c r="G1478" s="155" t="s">
        <v>251</v>
      </c>
      <c r="H1478" s="156">
        <v>1</v>
      </c>
      <c r="I1478" s="157"/>
      <c r="J1478" s="156">
        <f t="shared" si="210"/>
        <v>0</v>
      </c>
      <c r="K1478" s="154" t="s">
        <v>1</v>
      </c>
      <c r="L1478" s="32"/>
      <c r="M1478" s="158" t="s">
        <v>1</v>
      </c>
      <c r="N1478" s="159" t="s">
        <v>42</v>
      </c>
      <c r="O1478" s="55"/>
      <c r="P1478" s="160">
        <f t="shared" si="211"/>
        <v>0</v>
      </c>
      <c r="Q1478" s="160">
        <v>0</v>
      </c>
      <c r="R1478" s="160">
        <f t="shared" si="212"/>
        <v>0</v>
      </c>
      <c r="S1478" s="160">
        <v>0</v>
      </c>
      <c r="T1478" s="161">
        <f t="shared" si="213"/>
        <v>0</v>
      </c>
      <c r="AR1478" s="162" t="s">
        <v>91</v>
      </c>
      <c r="AT1478" s="162" t="s">
        <v>155</v>
      </c>
      <c r="AU1478" s="162" t="s">
        <v>85</v>
      </c>
      <c r="AY1478" s="17" t="s">
        <v>153</v>
      </c>
      <c r="BE1478" s="163">
        <f t="shared" si="214"/>
        <v>0</v>
      </c>
      <c r="BF1478" s="163">
        <f t="shared" si="215"/>
        <v>0</v>
      </c>
      <c r="BG1478" s="163">
        <f t="shared" si="216"/>
        <v>0</v>
      </c>
      <c r="BH1478" s="163">
        <f t="shared" si="217"/>
        <v>0</v>
      </c>
      <c r="BI1478" s="163">
        <f t="shared" si="218"/>
        <v>0</v>
      </c>
      <c r="BJ1478" s="17" t="s">
        <v>85</v>
      </c>
      <c r="BK1478" s="164">
        <f t="shared" si="219"/>
        <v>0</v>
      </c>
      <c r="BL1478" s="17" t="s">
        <v>91</v>
      </c>
      <c r="BM1478" s="162" t="s">
        <v>2951</v>
      </c>
    </row>
    <row r="1479" spans="2:65" s="1" customFormat="1" ht="24" customHeight="1">
      <c r="B1479" s="151"/>
      <c r="C1479" s="181" t="s">
        <v>2952</v>
      </c>
      <c r="D1479" s="181" t="s">
        <v>203</v>
      </c>
      <c r="E1479" s="182" t="s">
        <v>2953</v>
      </c>
      <c r="F1479" s="183" t="s">
        <v>2954</v>
      </c>
      <c r="G1479" s="184" t="s">
        <v>251</v>
      </c>
      <c r="H1479" s="185">
        <v>1</v>
      </c>
      <c r="I1479" s="186"/>
      <c r="J1479" s="185">
        <f t="shared" si="210"/>
        <v>0</v>
      </c>
      <c r="K1479" s="183" t="s">
        <v>1</v>
      </c>
      <c r="L1479" s="187"/>
      <c r="M1479" s="188" t="s">
        <v>1</v>
      </c>
      <c r="N1479" s="189" t="s">
        <v>42</v>
      </c>
      <c r="O1479" s="55"/>
      <c r="P1479" s="160">
        <f t="shared" si="211"/>
        <v>0</v>
      </c>
      <c r="Q1479" s="160">
        <v>0</v>
      </c>
      <c r="R1479" s="160">
        <f t="shared" si="212"/>
        <v>0</v>
      </c>
      <c r="S1479" s="160">
        <v>0</v>
      </c>
      <c r="T1479" s="161">
        <f t="shared" si="213"/>
        <v>0</v>
      </c>
      <c r="AR1479" s="162" t="s">
        <v>184</v>
      </c>
      <c r="AT1479" s="162" t="s">
        <v>203</v>
      </c>
      <c r="AU1479" s="162" t="s">
        <v>85</v>
      </c>
      <c r="AY1479" s="17" t="s">
        <v>153</v>
      </c>
      <c r="BE1479" s="163">
        <f t="shared" si="214"/>
        <v>0</v>
      </c>
      <c r="BF1479" s="163">
        <f t="shared" si="215"/>
        <v>0</v>
      </c>
      <c r="BG1479" s="163">
        <f t="shared" si="216"/>
        <v>0</v>
      </c>
      <c r="BH1479" s="163">
        <f t="shared" si="217"/>
        <v>0</v>
      </c>
      <c r="BI1479" s="163">
        <f t="shared" si="218"/>
        <v>0</v>
      </c>
      <c r="BJ1479" s="17" t="s">
        <v>85</v>
      </c>
      <c r="BK1479" s="164">
        <f t="shared" si="219"/>
        <v>0</v>
      </c>
      <c r="BL1479" s="17" t="s">
        <v>91</v>
      </c>
      <c r="BM1479" s="162" t="s">
        <v>2955</v>
      </c>
    </row>
    <row r="1480" spans="2:65" s="11" customFormat="1" ht="22.9" customHeight="1">
      <c r="B1480" s="138"/>
      <c r="D1480" s="139" t="s">
        <v>75</v>
      </c>
      <c r="E1480" s="149" t="s">
        <v>2956</v>
      </c>
      <c r="F1480" s="149" t="s">
        <v>2957</v>
      </c>
      <c r="I1480" s="141"/>
      <c r="J1480" s="150">
        <f>BK1480</f>
        <v>0</v>
      </c>
      <c r="L1480" s="138"/>
      <c r="M1480" s="143"/>
      <c r="N1480" s="144"/>
      <c r="O1480" s="144"/>
      <c r="P1480" s="145">
        <f>SUM(P1481:P1675)</f>
        <v>0</v>
      </c>
      <c r="Q1480" s="144"/>
      <c r="R1480" s="145">
        <f>SUM(R1481:R1675)</f>
        <v>0</v>
      </c>
      <c r="S1480" s="144"/>
      <c r="T1480" s="146">
        <f>SUM(T1481:T1675)</f>
        <v>0</v>
      </c>
      <c r="AR1480" s="139" t="s">
        <v>88</v>
      </c>
      <c r="AT1480" s="147" t="s">
        <v>75</v>
      </c>
      <c r="AU1480" s="147" t="s">
        <v>81</v>
      </c>
      <c r="AY1480" s="139" t="s">
        <v>153</v>
      </c>
      <c r="BK1480" s="148">
        <f>SUM(BK1481:BK1675)</f>
        <v>0</v>
      </c>
    </row>
    <row r="1481" spans="2:65" s="1" customFormat="1" ht="36" customHeight="1">
      <c r="B1481" s="151"/>
      <c r="C1481" s="152" t="s">
        <v>2958</v>
      </c>
      <c r="D1481" s="152" t="s">
        <v>155</v>
      </c>
      <c r="E1481" s="153" t="s">
        <v>2959</v>
      </c>
      <c r="F1481" s="154" t="s">
        <v>2960</v>
      </c>
      <c r="G1481" s="155" t="s">
        <v>2961</v>
      </c>
      <c r="H1481" s="156">
        <v>1</v>
      </c>
      <c r="I1481" s="157"/>
      <c r="J1481" s="156">
        <f>ROUND(I1481*H1481,3)</f>
        <v>0</v>
      </c>
      <c r="K1481" s="154" t="s">
        <v>1</v>
      </c>
      <c r="L1481" s="32"/>
      <c r="M1481" s="158" t="s">
        <v>1</v>
      </c>
      <c r="N1481" s="159" t="s">
        <v>42</v>
      </c>
      <c r="O1481" s="55"/>
      <c r="P1481" s="160">
        <f>O1481*H1481</f>
        <v>0</v>
      </c>
      <c r="Q1481" s="160">
        <v>0</v>
      </c>
      <c r="R1481" s="160">
        <f>Q1481*H1481</f>
        <v>0</v>
      </c>
      <c r="S1481" s="160">
        <v>0</v>
      </c>
      <c r="T1481" s="161">
        <f>S1481*H1481</f>
        <v>0</v>
      </c>
      <c r="AR1481" s="162" t="s">
        <v>91</v>
      </c>
      <c r="AT1481" s="162" t="s">
        <v>155</v>
      </c>
      <c r="AU1481" s="162" t="s">
        <v>85</v>
      </c>
      <c r="AY1481" s="17" t="s">
        <v>153</v>
      </c>
      <c r="BE1481" s="163">
        <f>IF(N1481="základná",J1481,0)</f>
        <v>0</v>
      </c>
      <c r="BF1481" s="163">
        <f>IF(N1481="znížená",J1481,0)</f>
        <v>0</v>
      </c>
      <c r="BG1481" s="163">
        <f>IF(N1481="zákl. prenesená",J1481,0)</f>
        <v>0</v>
      </c>
      <c r="BH1481" s="163">
        <f>IF(N1481="zníž. prenesená",J1481,0)</f>
        <v>0</v>
      </c>
      <c r="BI1481" s="163">
        <f>IF(N1481="nulová",J1481,0)</f>
        <v>0</v>
      </c>
      <c r="BJ1481" s="17" t="s">
        <v>85</v>
      </c>
      <c r="BK1481" s="164">
        <f>ROUND(I1481*H1481,3)</f>
        <v>0</v>
      </c>
      <c r="BL1481" s="17" t="s">
        <v>91</v>
      </c>
      <c r="BM1481" s="162" t="s">
        <v>2962</v>
      </c>
    </row>
    <row r="1482" spans="2:65" s="12" customFormat="1" ht="11.25">
      <c r="B1482" s="165"/>
      <c r="D1482" s="166" t="s">
        <v>165</v>
      </c>
      <c r="E1482" s="167" t="s">
        <v>1</v>
      </c>
      <c r="F1482" s="168" t="s">
        <v>2963</v>
      </c>
      <c r="H1482" s="167" t="s">
        <v>1</v>
      </c>
      <c r="I1482" s="169"/>
      <c r="L1482" s="165"/>
      <c r="M1482" s="170"/>
      <c r="N1482" s="171"/>
      <c r="O1482" s="171"/>
      <c r="P1482" s="171"/>
      <c r="Q1482" s="171"/>
      <c r="R1482" s="171"/>
      <c r="S1482" s="171"/>
      <c r="T1482" s="172"/>
      <c r="AT1482" s="167" t="s">
        <v>165</v>
      </c>
      <c r="AU1482" s="167" t="s">
        <v>85</v>
      </c>
      <c r="AV1482" s="12" t="s">
        <v>81</v>
      </c>
      <c r="AW1482" s="12" t="s">
        <v>30</v>
      </c>
      <c r="AX1482" s="12" t="s">
        <v>76</v>
      </c>
      <c r="AY1482" s="167" t="s">
        <v>153</v>
      </c>
    </row>
    <row r="1483" spans="2:65" s="12" customFormat="1" ht="11.25">
      <c r="B1483" s="165"/>
      <c r="D1483" s="166" t="s">
        <v>165</v>
      </c>
      <c r="E1483" s="167" t="s">
        <v>1</v>
      </c>
      <c r="F1483" s="168" t="s">
        <v>2964</v>
      </c>
      <c r="H1483" s="167" t="s">
        <v>1</v>
      </c>
      <c r="I1483" s="169"/>
      <c r="L1483" s="165"/>
      <c r="M1483" s="170"/>
      <c r="N1483" s="171"/>
      <c r="O1483" s="171"/>
      <c r="P1483" s="171"/>
      <c r="Q1483" s="171"/>
      <c r="R1483" s="171"/>
      <c r="S1483" s="171"/>
      <c r="T1483" s="172"/>
      <c r="AT1483" s="167" t="s">
        <v>165</v>
      </c>
      <c r="AU1483" s="167" t="s">
        <v>85</v>
      </c>
      <c r="AV1483" s="12" t="s">
        <v>81</v>
      </c>
      <c r="AW1483" s="12" t="s">
        <v>30</v>
      </c>
      <c r="AX1483" s="12" t="s">
        <v>76</v>
      </c>
      <c r="AY1483" s="167" t="s">
        <v>153</v>
      </c>
    </row>
    <row r="1484" spans="2:65" s="12" customFormat="1" ht="11.25">
      <c r="B1484" s="165"/>
      <c r="D1484" s="166" t="s">
        <v>165</v>
      </c>
      <c r="E1484" s="167" t="s">
        <v>1</v>
      </c>
      <c r="F1484" s="168" t="s">
        <v>2965</v>
      </c>
      <c r="H1484" s="167" t="s">
        <v>1</v>
      </c>
      <c r="I1484" s="169"/>
      <c r="L1484" s="165"/>
      <c r="M1484" s="170"/>
      <c r="N1484" s="171"/>
      <c r="O1484" s="171"/>
      <c r="P1484" s="171"/>
      <c r="Q1484" s="171"/>
      <c r="R1484" s="171"/>
      <c r="S1484" s="171"/>
      <c r="T1484" s="172"/>
      <c r="AT1484" s="167" t="s">
        <v>165</v>
      </c>
      <c r="AU1484" s="167" t="s">
        <v>85</v>
      </c>
      <c r="AV1484" s="12" t="s">
        <v>81</v>
      </c>
      <c r="AW1484" s="12" t="s">
        <v>30</v>
      </c>
      <c r="AX1484" s="12" t="s">
        <v>76</v>
      </c>
      <c r="AY1484" s="167" t="s">
        <v>153</v>
      </c>
    </row>
    <row r="1485" spans="2:65" s="12" customFormat="1" ht="11.25">
      <c r="B1485" s="165"/>
      <c r="D1485" s="166" t="s">
        <v>165</v>
      </c>
      <c r="E1485" s="167" t="s">
        <v>1</v>
      </c>
      <c r="F1485" s="168" t="s">
        <v>2966</v>
      </c>
      <c r="H1485" s="167" t="s">
        <v>1</v>
      </c>
      <c r="I1485" s="169"/>
      <c r="L1485" s="165"/>
      <c r="M1485" s="170"/>
      <c r="N1485" s="171"/>
      <c r="O1485" s="171"/>
      <c r="P1485" s="171"/>
      <c r="Q1485" s="171"/>
      <c r="R1485" s="171"/>
      <c r="S1485" s="171"/>
      <c r="T1485" s="172"/>
      <c r="AT1485" s="167" t="s">
        <v>165</v>
      </c>
      <c r="AU1485" s="167" t="s">
        <v>85</v>
      </c>
      <c r="AV1485" s="12" t="s">
        <v>81</v>
      </c>
      <c r="AW1485" s="12" t="s">
        <v>30</v>
      </c>
      <c r="AX1485" s="12" t="s">
        <v>76</v>
      </c>
      <c r="AY1485" s="167" t="s">
        <v>153</v>
      </c>
    </row>
    <row r="1486" spans="2:65" s="12" customFormat="1" ht="11.25">
      <c r="B1486" s="165"/>
      <c r="D1486" s="166" t="s">
        <v>165</v>
      </c>
      <c r="E1486" s="167" t="s">
        <v>1</v>
      </c>
      <c r="F1486" s="168" t="s">
        <v>2967</v>
      </c>
      <c r="H1486" s="167" t="s">
        <v>1</v>
      </c>
      <c r="I1486" s="169"/>
      <c r="L1486" s="165"/>
      <c r="M1486" s="170"/>
      <c r="N1486" s="171"/>
      <c r="O1486" s="171"/>
      <c r="P1486" s="171"/>
      <c r="Q1486" s="171"/>
      <c r="R1486" s="171"/>
      <c r="S1486" s="171"/>
      <c r="T1486" s="172"/>
      <c r="AT1486" s="167" t="s">
        <v>165</v>
      </c>
      <c r="AU1486" s="167" t="s">
        <v>85</v>
      </c>
      <c r="AV1486" s="12" t="s">
        <v>81</v>
      </c>
      <c r="AW1486" s="12" t="s">
        <v>30</v>
      </c>
      <c r="AX1486" s="12" t="s">
        <v>76</v>
      </c>
      <c r="AY1486" s="167" t="s">
        <v>153</v>
      </c>
    </row>
    <row r="1487" spans="2:65" s="12" customFormat="1" ht="11.25">
      <c r="B1487" s="165"/>
      <c r="D1487" s="166" t="s">
        <v>165</v>
      </c>
      <c r="E1487" s="167" t="s">
        <v>1</v>
      </c>
      <c r="F1487" s="168" t="s">
        <v>2968</v>
      </c>
      <c r="H1487" s="167" t="s">
        <v>1</v>
      </c>
      <c r="I1487" s="169"/>
      <c r="L1487" s="165"/>
      <c r="M1487" s="170"/>
      <c r="N1487" s="171"/>
      <c r="O1487" s="171"/>
      <c r="P1487" s="171"/>
      <c r="Q1487" s="171"/>
      <c r="R1487" s="171"/>
      <c r="S1487" s="171"/>
      <c r="T1487" s="172"/>
      <c r="AT1487" s="167" t="s">
        <v>165</v>
      </c>
      <c r="AU1487" s="167" t="s">
        <v>85</v>
      </c>
      <c r="AV1487" s="12" t="s">
        <v>81</v>
      </c>
      <c r="AW1487" s="12" t="s">
        <v>30</v>
      </c>
      <c r="AX1487" s="12" t="s">
        <v>76</v>
      </c>
      <c r="AY1487" s="167" t="s">
        <v>153</v>
      </c>
    </row>
    <row r="1488" spans="2:65" s="12" customFormat="1" ht="11.25">
      <c r="B1488" s="165"/>
      <c r="D1488" s="166" t="s">
        <v>165</v>
      </c>
      <c r="E1488" s="167" t="s">
        <v>1</v>
      </c>
      <c r="F1488" s="168" t="s">
        <v>2969</v>
      </c>
      <c r="H1488" s="167" t="s">
        <v>1</v>
      </c>
      <c r="I1488" s="169"/>
      <c r="L1488" s="165"/>
      <c r="M1488" s="170"/>
      <c r="N1488" s="171"/>
      <c r="O1488" s="171"/>
      <c r="P1488" s="171"/>
      <c r="Q1488" s="171"/>
      <c r="R1488" s="171"/>
      <c r="S1488" s="171"/>
      <c r="T1488" s="172"/>
      <c r="AT1488" s="167" t="s">
        <v>165</v>
      </c>
      <c r="AU1488" s="167" t="s">
        <v>85</v>
      </c>
      <c r="AV1488" s="12" t="s">
        <v>81</v>
      </c>
      <c r="AW1488" s="12" t="s">
        <v>30</v>
      </c>
      <c r="AX1488" s="12" t="s">
        <v>76</v>
      </c>
      <c r="AY1488" s="167" t="s">
        <v>153</v>
      </c>
    </row>
    <row r="1489" spans="2:51" s="12" customFormat="1" ht="11.25">
      <c r="B1489" s="165"/>
      <c r="D1489" s="166" t="s">
        <v>165</v>
      </c>
      <c r="E1489" s="167" t="s">
        <v>1</v>
      </c>
      <c r="F1489" s="168" t="s">
        <v>2970</v>
      </c>
      <c r="H1489" s="167" t="s">
        <v>1</v>
      </c>
      <c r="I1489" s="169"/>
      <c r="L1489" s="165"/>
      <c r="M1489" s="170"/>
      <c r="N1489" s="171"/>
      <c r="O1489" s="171"/>
      <c r="P1489" s="171"/>
      <c r="Q1489" s="171"/>
      <c r="R1489" s="171"/>
      <c r="S1489" s="171"/>
      <c r="T1489" s="172"/>
      <c r="AT1489" s="167" t="s">
        <v>165</v>
      </c>
      <c r="AU1489" s="167" t="s">
        <v>85</v>
      </c>
      <c r="AV1489" s="12" t="s">
        <v>81</v>
      </c>
      <c r="AW1489" s="12" t="s">
        <v>30</v>
      </c>
      <c r="AX1489" s="12" t="s">
        <v>76</v>
      </c>
      <c r="AY1489" s="167" t="s">
        <v>153</v>
      </c>
    </row>
    <row r="1490" spans="2:51" s="12" customFormat="1" ht="11.25">
      <c r="B1490" s="165"/>
      <c r="D1490" s="166" t="s">
        <v>165</v>
      </c>
      <c r="E1490" s="167" t="s">
        <v>1</v>
      </c>
      <c r="F1490" s="168" t="s">
        <v>2971</v>
      </c>
      <c r="H1490" s="167" t="s">
        <v>1</v>
      </c>
      <c r="I1490" s="169"/>
      <c r="L1490" s="165"/>
      <c r="M1490" s="170"/>
      <c r="N1490" s="171"/>
      <c r="O1490" s="171"/>
      <c r="P1490" s="171"/>
      <c r="Q1490" s="171"/>
      <c r="R1490" s="171"/>
      <c r="S1490" s="171"/>
      <c r="T1490" s="172"/>
      <c r="AT1490" s="167" t="s">
        <v>165</v>
      </c>
      <c r="AU1490" s="167" t="s">
        <v>85</v>
      </c>
      <c r="AV1490" s="12" t="s">
        <v>81</v>
      </c>
      <c r="AW1490" s="12" t="s">
        <v>30</v>
      </c>
      <c r="AX1490" s="12" t="s">
        <v>76</v>
      </c>
      <c r="AY1490" s="167" t="s">
        <v>153</v>
      </c>
    </row>
    <row r="1491" spans="2:51" s="12" customFormat="1" ht="11.25">
      <c r="B1491" s="165"/>
      <c r="D1491" s="166" t="s">
        <v>165</v>
      </c>
      <c r="E1491" s="167" t="s">
        <v>1</v>
      </c>
      <c r="F1491" s="168" t="s">
        <v>2972</v>
      </c>
      <c r="H1491" s="167" t="s">
        <v>1</v>
      </c>
      <c r="I1491" s="169"/>
      <c r="L1491" s="165"/>
      <c r="M1491" s="170"/>
      <c r="N1491" s="171"/>
      <c r="O1491" s="171"/>
      <c r="P1491" s="171"/>
      <c r="Q1491" s="171"/>
      <c r="R1491" s="171"/>
      <c r="S1491" s="171"/>
      <c r="T1491" s="172"/>
      <c r="AT1491" s="167" t="s">
        <v>165</v>
      </c>
      <c r="AU1491" s="167" t="s">
        <v>85</v>
      </c>
      <c r="AV1491" s="12" t="s">
        <v>81</v>
      </c>
      <c r="AW1491" s="12" t="s">
        <v>30</v>
      </c>
      <c r="AX1491" s="12" t="s">
        <v>76</v>
      </c>
      <c r="AY1491" s="167" t="s">
        <v>153</v>
      </c>
    </row>
    <row r="1492" spans="2:51" s="12" customFormat="1" ht="22.5">
      <c r="B1492" s="165"/>
      <c r="D1492" s="166" t="s">
        <v>165</v>
      </c>
      <c r="E1492" s="167" t="s">
        <v>1</v>
      </c>
      <c r="F1492" s="168" t="s">
        <v>2973</v>
      </c>
      <c r="H1492" s="167" t="s">
        <v>1</v>
      </c>
      <c r="I1492" s="169"/>
      <c r="L1492" s="165"/>
      <c r="M1492" s="170"/>
      <c r="N1492" s="171"/>
      <c r="O1492" s="171"/>
      <c r="P1492" s="171"/>
      <c r="Q1492" s="171"/>
      <c r="R1492" s="171"/>
      <c r="S1492" s="171"/>
      <c r="T1492" s="172"/>
      <c r="AT1492" s="167" t="s">
        <v>165</v>
      </c>
      <c r="AU1492" s="167" t="s">
        <v>85</v>
      </c>
      <c r="AV1492" s="12" t="s">
        <v>81</v>
      </c>
      <c r="AW1492" s="12" t="s">
        <v>30</v>
      </c>
      <c r="AX1492" s="12" t="s">
        <v>76</v>
      </c>
      <c r="AY1492" s="167" t="s">
        <v>153</v>
      </c>
    </row>
    <row r="1493" spans="2:51" s="12" customFormat="1" ht="22.5">
      <c r="B1493" s="165"/>
      <c r="D1493" s="166" t="s">
        <v>165</v>
      </c>
      <c r="E1493" s="167" t="s">
        <v>1</v>
      </c>
      <c r="F1493" s="168" t="s">
        <v>2974</v>
      </c>
      <c r="H1493" s="167" t="s">
        <v>1</v>
      </c>
      <c r="I1493" s="169"/>
      <c r="L1493" s="165"/>
      <c r="M1493" s="170"/>
      <c r="N1493" s="171"/>
      <c r="O1493" s="171"/>
      <c r="P1493" s="171"/>
      <c r="Q1493" s="171"/>
      <c r="R1493" s="171"/>
      <c r="S1493" s="171"/>
      <c r="T1493" s="172"/>
      <c r="AT1493" s="167" t="s">
        <v>165</v>
      </c>
      <c r="AU1493" s="167" t="s">
        <v>85</v>
      </c>
      <c r="AV1493" s="12" t="s">
        <v>81</v>
      </c>
      <c r="AW1493" s="12" t="s">
        <v>30</v>
      </c>
      <c r="AX1493" s="12" t="s">
        <v>76</v>
      </c>
      <c r="AY1493" s="167" t="s">
        <v>153</v>
      </c>
    </row>
    <row r="1494" spans="2:51" s="12" customFormat="1" ht="11.25">
      <c r="B1494" s="165"/>
      <c r="D1494" s="166" t="s">
        <v>165</v>
      </c>
      <c r="E1494" s="167" t="s">
        <v>1</v>
      </c>
      <c r="F1494" s="168" t="s">
        <v>2975</v>
      </c>
      <c r="H1494" s="167" t="s">
        <v>1</v>
      </c>
      <c r="I1494" s="169"/>
      <c r="L1494" s="165"/>
      <c r="M1494" s="170"/>
      <c r="N1494" s="171"/>
      <c r="O1494" s="171"/>
      <c r="P1494" s="171"/>
      <c r="Q1494" s="171"/>
      <c r="R1494" s="171"/>
      <c r="S1494" s="171"/>
      <c r="T1494" s="172"/>
      <c r="AT1494" s="167" t="s">
        <v>165</v>
      </c>
      <c r="AU1494" s="167" t="s">
        <v>85</v>
      </c>
      <c r="AV1494" s="12" t="s">
        <v>81</v>
      </c>
      <c r="AW1494" s="12" t="s">
        <v>30</v>
      </c>
      <c r="AX1494" s="12" t="s">
        <v>76</v>
      </c>
      <c r="AY1494" s="167" t="s">
        <v>153</v>
      </c>
    </row>
    <row r="1495" spans="2:51" s="12" customFormat="1" ht="11.25">
      <c r="B1495" s="165"/>
      <c r="D1495" s="166" t="s">
        <v>165</v>
      </c>
      <c r="E1495" s="167" t="s">
        <v>1</v>
      </c>
      <c r="F1495" s="168" t="s">
        <v>2976</v>
      </c>
      <c r="H1495" s="167" t="s">
        <v>1</v>
      </c>
      <c r="I1495" s="169"/>
      <c r="L1495" s="165"/>
      <c r="M1495" s="170"/>
      <c r="N1495" s="171"/>
      <c r="O1495" s="171"/>
      <c r="P1495" s="171"/>
      <c r="Q1495" s="171"/>
      <c r="R1495" s="171"/>
      <c r="S1495" s="171"/>
      <c r="T1495" s="172"/>
      <c r="AT1495" s="167" t="s">
        <v>165</v>
      </c>
      <c r="AU1495" s="167" t="s">
        <v>85</v>
      </c>
      <c r="AV1495" s="12" t="s">
        <v>81</v>
      </c>
      <c r="AW1495" s="12" t="s">
        <v>30</v>
      </c>
      <c r="AX1495" s="12" t="s">
        <v>76</v>
      </c>
      <c r="AY1495" s="167" t="s">
        <v>153</v>
      </c>
    </row>
    <row r="1496" spans="2:51" s="12" customFormat="1" ht="11.25">
      <c r="B1496" s="165"/>
      <c r="D1496" s="166" t="s">
        <v>165</v>
      </c>
      <c r="E1496" s="167" t="s">
        <v>1</v>
      </c>
      <c r="F1496" s="168" t="s">
        <v>2977</v>
      </c>
      <c r="H1496" s="167" t="s">
        <v>1</v>
      </c>
      <c r="I1496" s="169"/>
      <c r="L1496" s="165"/>
      <c r="M1496" s="170"/>
      <c r="N1496" s="171"/>
      <c r="O1496" s="171"/>
      <c r="P1496" s="171"/>
      <c r="Q1496" s="171"/>
      <c r="R1496" s="171"/>
      <c r="S1496" s="171"/>
      <c r="T1496" s="172"/>
      <c r="AT1496" s="167" t="s">
        <v>165</v>
      </c>
      <c r="AU1496" s="167" t="s">
        <v>85</v>
      </c>
      <c r="AV1496" s="12" t="s">
        <v>81</v>
      </c>
      <c r="AW1496" s="12" t="s">
        <v>30</v>
      </c>
      <c r="AX1496" s="12" t="s">
        <v>76</v>
      </c>
      <c r="AY1496" s="167" t="s">
        <v>153</v>
      </c>
    </row>
    <row r="1497" spans="2:51" s="12" customFormat="1" ht="11.25">
      <c r="B1497" s="165"/>
      <c r="D1497" s="166" t="s">
        <v>165</v>
      </c>
      <c r="E1497" s="167" t="s">
        <v>1</v>
      </c>
      <c r="F1497" s="168" t="s">
        <v>2978</v>
      </c>
      <c r="H1497" s="167" t="s">
        <v>1</v>
      </c>
      <c r="I1497" s="169"/>
      <c r="L1497" s="165"/>
      <c r="M1497" s="170"/>
      <c r="N1497" s="171"/>
      <c r="O1497" s="171"/>
      <c r="P1497" s="171"/>
      <c r="Q1497" s="171"/>
      <c r="R1497" s="171"/>
      <c r="S1497" s="171"/>
      <c r="T1497" s="172"/>
      <c r="AT1497" s="167" t="s">
        <v>165</v>
      </c>
      <c r="AU1497" s="167" t="s">
        <v>85</v>
      </c>
      <c r="AV1497" s="12" t="s">
        <v>81</v>
      </c>
      <c r="AW1497" s="12" t="s">
        <v>30</v>
      </c>
      <c r="AX1497" s="12" t="s">
        <v>76</v>
      </c>
      <c r="AY1497" s="167" t="s">
        <v>153</v>
      </c>
    </row>
    <row r="1498" spans="2:51" s="12" customFormat="1" ht="11.25">
      <c r="B1498" s="165"/>
      <c r="D1498" s="166" t="s">
        <v>165</v>
      </c>
      <c r="E1498" s="167" t="s">
        <v>1</v>
      </c>
      <c r="F1498" s="168" t="s">
        <v>2979</v>
      </c>
      <c r="H1498" s="167" t="s">
        <v>1</v>
      </c>
      <c r="I1498" s="169"/>
      <c r="L1498" s="165"/>
      <c r="M1498" s="170"/>
      <c r="N1498" s="171"/>
      <c r="O1498" s="171"/>
      <c r="P1498" s="171"/>
      <c r="Q1498" s="171"/>
      <c r="R1498" s="171"/>
      <c r="S1498" s="171"/>
      <c r="T1498" s="172"/>
      <c r="AT1498" s="167" t="s">
        <v>165</v>
      </c>
      <c r="AU1498" s="167" t="s">
        <v>85</v>
      </c>
      <c r="AV1498" s="12" t="s">
        <v>81</v>
      </c>
      <c r="AW1498" s="12" t="s">
        <v>30</v>
      </c>
      <c r="AX1498" s="12" t="s">
        <v>76</v>
      </c>
      <c r="AY1498" s="167" t="s">
        <v>153</v>
      </c>
    </row>
    <row r="1499" spans="2:51" s="12" customFormat="1" ht="11.25">
      <c r="B1499" s="165"/>
      <c r="D1499" s="166" t="s">
        <v>165</v>
      </c>
      <c r="E1499" s="167" t="s">
        <v>1</v>
      </c>
      <c r="F1499" s="168" t="s">
        <v>2977</v>
      </c>
      <c r="H1499" s="167" t="s">
        <v>1</v>
      </c>
      <c r="I1499" s="169"/>
      <c r="L1499" s="165"/>
      <c r="M1499" s="170"/>
      <c r="N1499" s="171"/>
      <c r="O1499" s="171"/>
      <c r="P1499" s="171"/>
      <c r="Q1499" s="171"/>
      <c r="R1499" s="171"/>
      <c r="S1499" s="171"/>
      <c r="T1499" s="172"/>
      <c r="AT1499" s="167" t="s">
        <v>165</v>
      </c>
      <c r="AU1499" s="167" t="s">
        <v>85</v>
      </c>
      <c r="AV1499" s="12" t="s">
        <v>81</v>
      </c>
      <c r="AW1499" s="12" t="s">
        <v>30</v>
      </c>
      <c r="AX1499" s="12" t="s">
        <v>76</v>
      </c>
      <c r="AY1499" s="167" t="s">
        <v>153</v>
      </c>
    </row>
    <row r="1500" spans="2:51" s="12" customFormat="1" ht="11.25">
      <c r="B1500" s="165"/>
      <c r="D1500" s="166" t="s">
        <v>165</v>
      </c>
      <c r="E1500" s="167" t="s">
        <v>1</v>
      </c>
      <c r="F1500" s="168" t="s">
        <v>2980</v>
      </c>
      <c r="H1500" s="167" t="s">
        <v>1</v>
      </c>
      <c r="I1500" s="169"/>
      <c r="L1500" s="165"/>
      <c r="M1500" s="170"/>
      <c r="N1500" s="171"/>
      <c r="O1500" s="171"/>
      <c r="P1500" s="171"/>
      <c r="Q1500" s="171"/>
      <c r="R1500" s="171"/>
      <c r="S1500" s="171"/>
      <c r="T1500" s="172"/>
      <c r="AT1500" s="167" t="s">
        <v>165</v>
      </c>
      <c r="AU1500" s="167" t="s">
        <v>85</v>
      </c>
      <c r="AV1500" s="12" t="s">
        <v>81</v>
      </c>
      <c r="AW1500" s="12" t="s">
        <v>30</v>
      </c>
      <c r="AX1500" s="12" t="s">
        <v>76</v>
      </c>
      <c r="AY1500" s="167" t="s">
        <v>153</v>
      </c>
    </row>
    <row r="1501" spans="2:51" s="12" customFormat="1" ht="22.5">
      <c r="B1501" s="165"/>
      <c r="D1501" s="166" t="s">
        <v>165</v>
      </c>
      <c r="E1501" s="167" t="s">
        <v>1</v>
      </c>
      <c r="F1501" s="168" t="s">
        <v>2981</v>
      </c>
      <c r="H1501" s="167" t="s">
        <v>1</v>
      </c>
      <c r="I1501" s="169"/>
      <c r="L1501" s="165"/>
      <c r="M1501" s="170"/>
      <c r="N1501" s="171"/>
      <c r="O1501" s="171"/>
      <c r="P1501" s="171"/>
      <c r="Q1501" s="171"/>
      <c r="R1501" s="171"/>
      <c r="S1501" s="171"/>
      <c r="T1501" s="172"/>
      <c r="AT1501" s="167" t="s">
        <v>165</v>
      </c>
      <c r="AU1501" s="167" t="s">
        <v>85</v>
      </c>
      <c r="AV1501" s="12" t="s">
        <v>81</v>
      </c>
      <c r="AW1501" s="12" t="s">
        <v>30</v>
      </c>
      <c r="AX1501" s="12" t="s">
        <v>76</v>
      </c>
      <c r="AY1501" s="167" t="s">
        <v>153</v>
      </c>
    </row>
    <row r="1502" spans="2:51" s="12" customFormat="1" ht="11.25">
      <c r="B1502" s="165"/>
      <c r="D1502" s="166" t="s">
        <v>165</v>
      </c>
      <c r="E1502" s="167" t="s">
        <v>1</v>
      </c>
      <c r="F1502" s="168" t="s">
        <v>2982</v>
      </c>
      <c r="H1502" s="167" t="s">
        <v>1</v>
      </c>
      <c r="I1502" s="169"/>
      <c r="L1502" s="165"/>
      <c r="M1502" s="170"/>
      <c r="N1502" s="171"/>
      <c r="O1502" s="171"/>
      <c r="P1502" s="171"/>
      <c r="Q1502" s="171"/>
      <c r="R1502" s="171"/>
      <c r="S1502" s="171"/>
      <c r="T1502" s="172"/>
      <c r="AT1502" s="167" t="s">
        <v>165</v>
      </c>
      <c r="AU1502" s="167" t="s">
        <v>85</v>
      </c>
      <c r="AV1502" s="12" t="s">
        <v>81</v>
      </c>
      <c r="AW1502" s="12" t="s">
        <v>30</v>
      </c>
      <c r="AX1502" s="12" t="s">
        <v>76</v>
      </c>
      <c r="AY1502" s="167" t="s">
        <v>153</v>
      </c>
    </row>
    <row r="1503" spans="2:51" s="12" customFormat="1" ht="11.25">
      <c r="B1503" s="165"/>
      <c r="D1503" s="166" t="s">
        <v>165</v>
      </c>
      <c r="E1503" s="167" t="s">
        <v>1</v>
      </c>
      <c r="F1503" s="168" t="s">
        <v>2983</v>
      </c>
      <c r="H1503" s="167" t="s">
        <v>1</v>
      </c>
      <c r="I1503" s="169"/>
      <c r="L1503" s="165"/>
      <c r="M1503" s="170"/>
      <c r="N1503" s="171"/>
      <c r="O1503" s="171"/>
      <c r="P1503" s="171"/>
      <c r="Q1503" s="171"/>
      <c r="R1503" s="171"/>
      <c r="S1503" s="171"/>
      <c r="T1503" s="172"/>
      <c r="AT1503" s="167" t="s">
        <v>165</v>
      </c>
      <c r="AU1503" s="167" t="s">
        <v>85</v>
      </c>
      <c r="AV1503" s="12" t="s">
        <v>81</v>
      </c>
      <c r="AW1503" s="12" t="s">
        <v>30</v>
      </c>
      <c r="AX1503" s="12" t="s">
        <v>76</v>
      </c>
      <c r="AY1503" s="167" t="s">
        <v>153</v>
      </c>
    </row>
    <row r="1504" spans="2:51" s="12" customFormat="1" ht="11.25">
      <c r="B1504" s="165"/>
      <c r="D1504" s="166" t="s">
        <v>165</v>
      </c>
      <c r="E1504" s="167" t="s">
        <v>1</v>
      </c>
      <c r="F1504" s="168" t="s">
        <v>2984</v>
      </c>
      <c r="H1504" s="167" t="s">
        <v>1</v>
      </c>
      <c r="I1504" s="169"/>
      <c r="L1504" s="165"/>
      <c r="M1504" s="170"/>
      <c r="N1504" s="171"/>
      <c r="O1504" s="171"/>
      <c r="P1504" s="171"/>
      <c r="Q1504" s="171"/>
      <c r="R1504" s="171"/>
      <c r="S1504" s="171"/>
      <c r="T1504" s="172"/>
      <c r="AT1504" s="167" t="s">
        <v>165</v>
      </c>
      <c r="AU1504" s="167" t="s">
        <v>85</v>
      </c>
      <c r="AV1504" s="12" t="s">
        <v>81</v>
      </c>
      <c r="AW1504" s="12" t="s">
        <v>30</v>
      </c>
      <c r="AX1504" s="12" t="s">
        <v>76</v>
      </c>
      <c r="AY1504" s="167" t="s">
        <v>153</v>
      </c>
    </row>
    <row r="1505" spans="2:65" s="12" customFormat="1" ht="11.25">
      <c r="B1505" s="165"/>
      <c r="D1505" s="166" t="s">
        <v>165</v>
      </c>
      <c r="E1505" s="167" t="s">
        <v>1</v>
      </c>
      <c r="F1505" s="168" t="s">
        <v>2977</v>
      </c>
      <c r="H1505" s="167" t="s">
        <v>1</v>
      </c>
      <c r="I1505" s="169"/>
      <c r="L1505" s="165"/>
      <c r="M1505" s="170"/>
      <c r="N1505" s="171"/>
      <c r="O1505" s="171"/>
      <c r="P1505" s="171"/>
      <c r="Q1505" s="171"/>
      <c r="R1505" s="171"/>
      <c r="S1505" s="171"/>
      <c r="T1505" s="172"/>
      <c r="AT1505" s="167" t="s">
        <v>165</v>
      </c>
      <c r="AU1505" s="167" t="s">
        <v>85</v>
      </c>
      <c r="AV1505" s="12" t="s">
        <v>81</v>
      </c>
      <c r="AW1505" s="12" t="s">
        <v>30</v>
      </c>
      <c r="AX1505" s="12" t="s">
        <v>76</v>
      </c>
      <c r="AY1505" s="167" t="s">
        <v>153</v>
      </c>
    </row>
    <row r="1506" spans="2:65" s="12" customFormat="1" ht="11.25">
      <c r="B1506" s="165"/>
      <c r="D1506" s="166" t="s">
        <v>165</v>
      </c>
      <c r="E1506" s="167" t="s">
        <v>1</v>
      </c>
      <c r="F1506" s="168" t="s">
        <v>2985</v>
      </c>
      <c r="H1506" s="167" t="s">
        <v>1</v>
      </c>
      <c r="I1506" s="169"/>
      <c r="L1506" s="165"/>
      <c r="M1506" s="170"/>
      <c r="N1506" s="171"/>
      <c r="O1506" s="171"/>
      <c r="P1506" s="171"/>
      <c r="Q1506" s="171"/>
      <c r="R1506" s="171"/>
      <c r="S1506" s="171"/>
      <c r="T1506" s="172"/>
      <c r="AT1506" s="167" t="s">
        <v>165</v>
      </c>
      <c r="AU1506" s="167" t="s">
        <v>85</v>
      </c>
      <c r="AV1506" s="12" t="s">
        <v>81</v>
      </c>
      <c r="AW1506" s="12" t="s">
        <v>30</v>
      </c>
      <c r="AX1506" s="12" t="s">
        <v>76</v>
      </c>
      <c r="AY1506" s="167" t="s">
        <v>153</v>
      </c>
    </row>
    <row r="1507" spans="2:65" s="13" customFormat="1" ht="11.25">
      <c r="B1507" s="173"/>
      <c r="D1507" s="166" t="s">
        <v>165</v>
      </c>
      <c r="E1507" s="174" t="s">
        <v>1</v>
      </c>
      <c r="F1507" s="175" t="s">
        <v>81</v>
      </c>
      <c r="H1507" s="176">
        <v>1</v>
      </c>
      <c r="I1507" s="177"/>
      <c r="L1507" s="173"/>
      <c r="M1507" s="178"/>
      <c r="N1507" s="179"/>
      <c r="O1507" s="179"/>
      <c r="P1507" s="179"/>
      <c r="Q1507" s="179"/>
      <c r="R1507" s="179"/>
      <c r="S1507" s="179"/>
      <c r="T1507" s="180"/>
      <c r="AT1507" s="174" t="s">
        <v>165</v>
      </c>
      <c r="AU1507" s="174" t="s">
        <v>85</v>
      </c>
      <c r="AV1507" s="13" t="s">
        <v>85</v>
      </c>
      <c r="AW1507" s="13" t="s">
        <v>30</v>
      </c>
      <c r="AX1507" s="13" t="s">
        <v>81</v>
      </c>
      <c r="AY1507" s="174" t="s">
        <v>153</v>
      </c>
    </row>
    <row r="1508" spans="2:65" s="1" customFormat="1" ht="16.5" customHeight="1">
      <c r="B1508" s="151"/>
      <c r="C1508" s="152" t="s">
        <v>2986</v>
      </c>
      <c r="D1508" s="152" t="s">
        <v>155</v>
      </c>
      <c r="E1508" s="153" t="s">
        <v>2987</v>
      </c>
      <c r="F1508" s="154" t="s">
        <v>2988</v>
      </c>
      <c r="G1508" s="155" t="s">
        <v>2961</v>
      </c>
      <c r="H1508" s="156">
        <v>1</v>
      </c>
      <c r="I1508" s="157"/>
      <c r="J1508" s="156">
        <f>ROUND(I1508*H1508,3)</f>
        <v>0</v>
      </c>
      <c r="K1508" s="154" t="s">
        <v>1</v>
      </c>
      <c r="L1508" s="32"/>
      <c r="M1508" s="158" t="s">
        <v>1</v>
      </c>
      <c r="N1508" s="159" t="s">
        <v>42</v>
      </c>
      <c r="O1508" s="55"/>
      <c r="P1508" s="160">
        <f>O1508*H1508</f>
        <v>0</v>
      </c>
      <c r="Q1508" s="160">
        <v>0</v>
      </c>
      <c r="R1508" s="160">
        <f>Q1508*H1508</f>
        <v>0</v>
      </c>
      <c r="S1508" s="160">
        <v>0</v>
      </c>
      <c r="T1508" s="161">
        <f>S1508*H1508</f>
        <v>0</v>
      </c>
      <c r="AR1508" s="162" t="s">
        <v>91</v>
      </c>
      <c r="AT1508" s="162" t="s">
        <v>155</v>
      </c>
      <c r="AU1508" s="162" t="s">
        <v>85</v>
      </c>
      <c r="AY1508" s="17" t="s">
        <v>153</v>
      </c>
      <c r="BE1508" s="163">
        <f>IF(N1508="základná",J1508,0)</f>
        <v>0</v>
      </c>
      <c r="BF1508" s="163">
        <f>IF(N1508="znížená",J1508,0)</f>
        <v>0</v>
      </c>
      <c r="BG1508" s="163">
        <f>IF(N1508="zákl. prenesená",J1508,0)</f>
        <v>0</v>
      </c>
      <c r="BH1508" s="163">
        <f>IF(N1508="zníž. prenesená",J1508,0)</f>
        <v>0</v>
      </c>
      <c r="BI1508" s="163">
        <f>IF(N1508="nulová",J1508,0)</f>
        <v>0</v>
      </c>
      <c r="BJ1508" s="17" t="s">
        <v>85</v>
      </c>
      <c r="BK1508" s="164">
        <f>ROUND(I1508*H1508,3)</f>
        <v>0</v>
      </c>
      <c r="BL1508" s="17" t="s">
        <v>91</v>
      </c>
      <c r="BM1508" s="162" t="s">
        <v>2989</v>
      </c>
    </row>
    <row r="1509" spans="2:65" s="1" customFormat="1" ht="16.5" customHeight="1">
      <c r="B1509" s="151"/>
      <c r="C1509" s="152" t="s">
        <v>2990</v>
      </c>
      <c r="D1509" s="152" t="s">
        <v>155</v>
      </c>
      <c r="E1509" s="153" t="s">
        <v>2991</v>
      </c>
      <c r="F1509" s="154" t="s">
        <v>2992</v>
      </c>
      <c r="G1509" s="155" t="s">
        <v>2961</v>
      </c>
      <c r="H1509" s="156">
        <v>1</v>
      </c>
      <c r="I1509" s="157"/>
      <c r="J1509" s="156">
        <f>ROUND(I1509*H1509,3)</f>
        <v>0</v>
      </c>
      <c r="K1509" s="154" t="s">
        <v>1</v>
      </c>
      <c r="L1509" s="32"/>
      <c r="M1509" s="158" t="s">
        <v>1</v>
      </c>
      <c r="N1509" s="159" t="s">
        <v>42</v>
      </c>
      <c r="O1509" s="55"/>
      <c r="P1509" s="160">
        <f>O1509*H1509</f>
        <v>0</v>
      </c>
      <c r="Q1509" s="160">
        <v>0</v>
      </c>
      <c r="R1509" s="160">
        <f>Q1509*H1509</f>
        <v>0</v>
      </c>
      <c r="S1509" s="160">
        <v>0</v>
      </c>
      <c r="T1509" s="161">
        <f>S1509*H1509</f>
        <v>0</v>
      </c>
      <c r="AR1509" s="162" t="s">
        <v>91</v>
      </c>
      <c r="AT1509" s="162" t="s">
        <v>155</v>
      </c>
      <c r="AU1509" s="162" t="s">
        <v>85</v>
      </c>
      <c r="AY1509" s="17" t="s">
        <v>153</v>
      </c>
      <c r="BE1509" s="163">
        <f>IF(N1509="základná",J1509,0)</f>
        <v>0</v>
      </c>
      <c r="BF1509" s="163">
        <f>IF(N1509="znížená",J1509,0)</f>
        <v>0</v>
      </c>
      <c r="BG1509" s="163">
        <f>IF(N1509="zákl. prenesená",J1509,0)</f>
        <v>0</v>
      </c>
      <c r="BH1509" s="163">
        <f>IF(N1509="zníž. prenesená",J1509,0)</f>
        <v>0</v>
      </c>
      <c r="BI1509" s="163">
        <f>IF(N1509="nulová",J1509,0)</f>
        <v>0</v>
      </c>
      <c r="BJ1509" s="17" t="s">
        <v>85</v>
      </c>
      <c r="BK1509" s="164">
        <f>ROUND(I1509*H1509,3)</f>
        <v>0</v>
      </c>
      <c r="BL1509" s="17" t="s">
        <v>91</v>
      </c>
      <c r="BM1509" s="162" t="s">
        <v>2993</v>
      </c>
    </row>
    <row r="1510" spans="2:65" s="1" customFormat="1" ht="16.5" customHeight="1">
      <c r="B1510" s="151"/>
      <c r="C1510" s="152" t="s">
        <v>2994</v>
      </c>
      <c r="D1510" s="152" t="s">
        <v>155</v>
      </c>
      <c r="E1510" s="153" t="s">
        <v>2995</v>
      </c>
      <c r="F1510" s="154" t="s">
        <v>2996</v>
      </c>
      <c r="G1510" s="155" t="s">
        <v>2961</v>
      </c>
      <c r="H1510" s="156">
        <v>1</v>
      </c>
      <c r="I1510" s="157"/>
      <c r="J1510" s="156">
        <f>ROUND(I1510*H1510,3)</f>
        <v>0</v>
      </c>
      <c r="K1510" s="154" t="s">
        <v>1</v>
      </c>
      <c r="L1510" s="32"/>
      <c r="M1510" s="158" t="s">
        <v>1</v>
      </c>
      <c r="N1510" s="159" t="s">
        <v>42</v>
      </c>
      <c r="O1510" s="55"/>
      <c r="P1510" s="160">
        <f>O1510*H1510</f>
        <v>0</v>
      </c>
      <c r="Q1510" s="160">
        <v>0</v>
      </c>
      <c r="R1510" s="160">
        <f>Q1510*H1510</f>
        <v>0</v>
      </c>
      <c r="S1510" s="160">
        <v>0</v>
      </c>
      <c r="T1510" s="161">
        <f>S1510*H1510</f>
        <v>0</v>
      </c>
      <c r="AR1510" s="162" t="s">
        <v>91</v>
      </c>
      <c r="AT1510" s="162" t="s">
        <v>155</v>
      </c>
      <c r="AU1510" s="162" t="s">
        <v>85</v>
      </c>
      <c r="AY1510" s="17" t="s">
        <v>153</v>
      </c>
      <c r="BE1510" s="163">
        <f>IF(N1510="základná",J1510,0)</f>
        <v>0</v>
      </c>
      <c r="BF1510" s="163">
        <f>IF(N1510="znížená",J1510,0)</f>
        <v>0</v>
      </c>
      <c r="BG1510" s="163">
        <f>IF(N1510="zákl. prenesená",J1510,0)</f>
        <v>0</v>
      </c>
      <c r="BH1510" s="163">
        <f>IF(N1510="zníž. prenesená",J1510,0)</f>
        <v>0</v>
      </c>
      <c r="BI1510" s="163">
        <f>IF(N1510="nulová",J1510,0)</f>
        <v>0</v>
      </c>
      <c r="BJ1510" s="17" t="s">
        <v>85</v>
      </c>
      <c r="BK1510" s="164">
        <f>ROUND(I1510*H1510,3)</f>
        <v>0</v>
      </c>
      <c r="BL1510" s="17" t="s">
        <v>91</v>
      </c>
      <c r="BM1510" s="162" t="s">
        <v>2997</v>
      </c>
    </row>
    <row r="1511" spans="2:65" s="12" customFormat="1" ht="11.25">
      <c r="B1511" s="165"/>
      <c r="D1511" s="166" t="s">
        <v>165</v>
      </c>
      <c r="E1511" s="167" t="s">
        <v>1</v>
      </c>
      <c r="F1511" s="168" t="s">
        <v>2998</v>
      </c>
      <c r="H1511" s="167" t="s">
        <v>1</v>
      </c>
      <c r="I1511" s="169"/>
      <c r="L1511" s="165"/>
      <c r="M1511" s="170"/>
      <c r="N1511" s="171"/>
      <c r="O1511" s="171"/>
      <c r="P1511" s="171"/>
      <c r="Q1511" s="171"/>
      <c r="R1511" s="171"/>
      <c r="S1511" s="171"/>
      <c r="T1511" s="172"/>
      <c r="AT1511" s="167" t="s">
        <v>165</v>
      </c>
      <c r="AU1511" s="167" t="s">
        <v>85</v>
      </c>
      <c r="AV1511" s="12" t="s">
        <v>81</v>
      </c>
      <c r="AW1511" s="12" t="s">
        <v>30</v>
      </c>
      <c r="AX1511" s="12" t="s">
        <v>76</v>
      </c>
      <c r="AY1511" s="167" t="s">
        <v>153</v>
      </c>
    </row>
    <row r="1512" spans="2:65" s="12" customFormat="1" ht="11.25">
      <c r="B1512" s="165"/>
      <c r="D1512" s="166" t="s">
        <v>165</v>
      </c>
      <c r="E1512" s="167" t="s">
        <v>1</v>
      </c>
      <c r="F1512" s="168" t="s">
        <v>2999</v>
      </c>
      <c r="H1512" s="167" t="s">
        <v>1</v>
      </c>
      <c r="I1512" s="169"/>
      <c r="L1512" s="165"/>
      <c r="M1512" s="170"/>
      <c r="N1512" s="171"/>
      <c r="O1512" s="171"/>
      <c r="P1512" s="171"/>
      <c r="Q1512" s="171"/>
      <c r="R1512" s="171"/>
      <c r="S1512" s="171"/>
      <c r="T1512" s="172"/>
      <c r="AT1512" s="167" t="s">
        <v>165</v>
      </c>
      <c r="AU1512" s="167" t="s">
        <v>85</v>
      </c>
      <c r="AV1512" s="12" t="s">
        <v>81</v>
      </c>
      <c r="AW1512" s="12" t="s">
        <v>30</v>
      </c>
      <c r="AX1512" s="12" t="s">
        <v>76</v>
      </c>
      <c r="AY1512" s="167" t="s">
        <v>153</v>
      </c>
    </row>
    <row r="1513" spans="2:65" s="13" customFormat="1" ht="11.25">
      <c r="B1513" s="173"/>
      <c r="D1513" s="166" t="s">
        <v>165</v>
      </c>
      <c r="E1513" s="174" t="s">
        <v>1</v>
      </c>
      <c r="F1513" s="175" t="s">
        <v>81</v>
      </c>
      <c r="H1513" s="176">
        <v>1</v>
      </c>
      <c r="I1513" s="177"/>
      <c r="L1513" s="173"/>
      <c r="M1513" s="178"/>
      <c r="N1513" s="179"/>
      <c r="O1513" s="179"/>
      <c r="P1513" s="179"/>
      <c r="Q1513" s="179"/>
      <c r="R1513" s="179"/>
      <c r="S1513" s="179"/>
      <c r="T1513" s="180"/>
      <c r="AT1513" s="174" t="s">
        <v>165</v>
      </c>
      <c r="AU1513" s="174" t="s">
        <v>85</v>
      </c>
      <c r="AV1513" s="13" t="s">
        <v>85</v>
      </c>
      <c r="AW1513" s="13" t="s">
        <v>30</v>
      </c>
      <c r="AX1513" s="13" t="s">
        <v>81</v>
      </c>
      <c r="AY1513" s="174" t="s">
        <v>153</v>
      </c>
    </row>
    <row r="1514" spans="2:65" s="1" customFormat="1" ht="24" customHeight="1">
      <c r="B1514" s="151"/>
      <c r="C1514" s="152" t="s">
        <v>3000</v>
      </c>
      <c r="D1514" s="152" t="s">
        <v>155</v>
      </c>
      <c r="E1514" s="153" t="s">
        <v>3001</v>
      </c>
      <c r="F1514" s="154" t="s">
        <v>3002</v>
      </c>
      <c r="G1514" s="155" t="s">
        <v>2961</v>
      </c>
      <c r="H1514" s="156">
        <v>1</v>
      </c>
      <c r="I1514" s="157"/>
      <c r="J1514" s="156">
        <f>ROUND(I1514*H1514,3)</f>
        <v>0</v>
      </c>
      <c r="K1514" s="154" t="s">
        <v>1</v>
      </c>
      <c r="L1514" s="32"/>
      <c r="M1514" s="158" t="s">
        <v>1</v>
      </c>
      <c r="N1514" s="159" t="s">
        <v>42</v>
      </c>
      <c r="O1514" s="55"/>
      <c r="P1514" s="160">
        <f>O1514*H1514</f>
        <v>0</v>
      </c>
      <c r="Q1514" s="160">
        <v>0</v>
      </c>
      <c r="R1514" s="160">
        <f>Q1514*H1514</f>
        <v>0</v>
      </c>
      <c r="S1514" s="160">
        <v>0</v>
      </c>
      <c r="T1514" s="161">
        <f>S1514*H1514</f>
        <v>0</v>
      </c>
      <c r="AR1514" s="162" t="s">
        <v>91</v>
      </c>
      <c r="AT1514" s="162" t="s">
        <v>155</v>
      </c>
      <c r="AU1514" s="162" t="s">
        <v>85</v>
      </c>
      <c r="AY1514" s="17" t="s">
        <v>153</v>
      </c>
      <c r="BE1514" s="163">
        <f>IF(N1514="základná",J1514,0)</f>
        <v>0</v>
      </c>
      <c r="BF1514" s="163">
        <f>IF(N1514="znížená",J1514,0)</f>
        <v>0</v>
      </c>
      <c r="BG1514" s="163">
        <f>IF(N1514="zákl. prenesená",J1514,0)</f>
        <v>0</v>
      </c>
      <c r="BH1514" s="163">
        <f>IF(N1514="zníž. prenesená",J1514,0)</f>
        <v>0</v>
      </c>
      <c r="BI1514" s="163">
        <f>IF(N1514="nulová",J1514,0)</f>
        <v>0</v>
      </c>
      <c r="BJ1514" s="17" t="s">
        <v>85</v>
      </c>
      <c r="BK1514" s="164">
        <f>ROUND(I1514*H1514,3)</f>
        <v>0</v>
      </c>
      <c r="BL1514" s="17" t="s">
        <v>91</v>
      </c>
      <c r="BM1514" s="162" t="s">
        <v>3003</v>
      </c>
    </row>
    <row r="1515" spans="2:65" s="1" customFormat="1" ht="16.5" customHeight="1">
      <c r="B1515" s="151"/>
      <c r="C1515" s="152" t="s">
        <v>3004</v>
      </c>
      <c r="D1515" s="152" t="s">
        <v>155</v>
      </c>
      <c r="E1515" s="153" t="s">
        <v>3005</v>
      </c>
      <c r="F1515" s="154" t="s">
        <v>3006</v>
      </c>
      <c r="G1515" s="155" t="s">
        <v>251</v>
      </c>
      <c r="H1515" s="156">
        <v>4</v>
      </c>
      <c r="I1515" s="157"/>
      <c r="J1515" s="156">
        <f>ROUND(I1515*H1515,3)</f>
        <v>0</v>
      </c>
      <c r="K1515" s="154" t="s">
        <v>1</v>
      </c>
      <c r="L1515" s="32"/>
      <c r="M1515" s="158" t="s">
        <v>1</v>
      </c>
      <c r="N1515" s="159" t="s">
        <v>42</v>
      </c>
      <c r="O1515" s="55"/>
      <c r="P1515" s="160">
        <f>O1515*H1515</f>
        <v>0</v>
      </c>
      <c r="Q1515" s="160">
        <v>0</v>
      </c>
      <c r="R1515" s="160">
        <f>Q1515*H1515</f>
        <v>0</v>
      </c>
      <c r="S1515" s="160">
        <v>0</v>
      </c>
      <c r="T1515" s="161">
        <f>S1515*H1515</f>
        <v>0</v>
      </c>
      <c r="AR1515" s="162" t="s">
        <v>91</v>
      </c>
      <c r="AT1515" s="162" t="s">
        <v>155</v>
      </c>
      <c r="AU1515" s="162" t="s">
        <v>85</v>
      </c>
      <c r="AY1515" s="17" t="s">
        <v>153</v>
      </c>
      <c r="BE1515" s="163">
        <f>IF(N1515="základná",J1515,0)</f>
        <v>0</v>
      </c>
      <c r="BF1515" s="163">
        <f>IF(N1515="znížená",J1515,0)</f>
        <v>0</v>
      </c>
      <c r="BG1515" s="163">
        <f>IF(N1515="zákl. prenesená",J1515,0)</f>
        <v>0</v>
      </c>
      <c r="BH1515" s="163">
        <f>IF(N1515="zníž. prenesená",J1515,0)</f>
        <v>0</v>
      </c>
      <c r="BI1515" s="163">
        <f>IF(N1515="nulová",J1515,0)</f>
        <v>0</v>
      </c>
      <c r="BJ1515" s="17" t="s">
        <v>85</v>
      </c>
      <c r="BK1515" s="164">
        <f>ROUND(I1515*H1515,3)</f>
        <v>0</v>
      </c>
      <c r="BL1515" s="17" t="s">
        <v>91</v>
      </c>
      <c r="BM1515" s="162" t="s">
        <v>3007</v>
      </c>
    </row>
    <row r="1516" spans="2:65" s="1" customFormat="1" ht="16.5" customHeight="1">
      <c r="B1516" s="151"/>
      <c r="C1516" s="152" t="s">
        <v>3008</v>
      </c>
      <c r="D1516" s="152" t="s">
        <v>155</v>
      </c>
      <c r="E1516" s="153" t="s">
        <v>3009</v>
      </c>
      <c r="F1516" s="154" t="s">
        <v>3010</v>
      </c>
      <c r="G1516" s="155" t="s">
        <v>2961</v>
      </c>
      <c r="H1516" s="156">
        <v>2</v>
      </c>
      <c r="I1516" s="157"/>
      <c r="J1516" s="156">
        <f>ROUND(I1516*H1516,3)</f>
        <v>0</v>
      </c>
      <c r="K1516" s="154" t="s">
        <v>1</v>
      </c>
      <c r="L1516" s="32"/>
      <c r="M1516" s="158" t="s">
        <v>1</v>
      </c>
      <c r="N1516" s="159" t="s">
        <v>42</v>
      </c>
      <c r="O1516" s="55"/>
      <c r="P1516" s="160">
        <f>O1516*H1516</f>
        <v>0</v>
      </c>
      <c r="Q1516" s="160">
        <v>0</v>
      </c>
      <c r="R1516" s="160">
        <f>Q1516*H1516</f>
        <v>0</v>
      </c>
      <c r="S1516" s="160">
        <v>0</v>
      </c>
      <c r="T1516" s="161">
        <f>S1516*H1516</f>
        <v>0</v>
      </c>
      <c r="AR1516" s="162" t="s">
        <v>91</v>
      </c>
      <c r="AT1516" s="162" t="s">
        <v>155</v>
      </c>
      <c r="AU1516" s="162" t="s">
        <v>85</v>
      </c>
      <c r="AY1516" s="17" t="s">
        <v>153</v>
      </c>
      <c r="BE1516" s="163">
        <f>IF(N1516="základná",J1516,0)</f>
        <v>0</v>
      </c>
      <c r="BF1516" s="163">
        <f>IF(N1516="znížená",J1516,0)</f>
        <v>0</v>
      </c>
      <c r="BG1516" s="163">
        <f>IF(N1516="zákl. prenesená",J1516,0)</f>
        <v>0</v>
      </c>
      <c r="BH1516" s="163">
        <f>IF(N1516="zníž. prenesená",J1516,0)</f>
        <v>0</v>
      </c>
      <c r="BI1516" s="163">
        <f>IF(N1516="nulová",J1516,0)</f>
        <v>0</v>
      </c>
      <c r="BJ1516" s="17" t="s">
        <v>85</v>
      </c>
      <c r="BK1516" s="164">
        <f>ROUND(I1516*H1516,3)</f>
        <v>0</v>
      </c>
      <c r="BL1516" s="17" t="s">
        <v>91</v>
      </c>
      <c r="BM1516" s="162" t="s">
        <v>3011</v>
      </c>
    </row>
    <row r="1517" spans="2:65" s="12" customFormat="1" ht="11.25">
      <c r="B1517" s="165"/>
      <c r="D1517" s="166" t="s">
        <v>165</v>
      </c>
      <c r="E1517" s="167" t="s">
        <v>1</v>
      </c>
      <c r="F1517" s="168" t="s">
        <v>3012</v>
      </c>
      <c r="H1517" s="167" t="s">
        <v>1</v>
      </c>
      <c r="I1517" s="169"/>
      <c r="L1517" s="165"/>
      <c r="M1517" s="170"/>
      <c r="N1517" s="171"/>
      <c r="O1517" s="171"/>
      <c r="P1517" s="171"/>
      <c r="Q1517" s="171"/>
      <c r="R1517" s="171"/>
      <c r="S1517" s="171"/>
      <c r="T1517" s="172"/>
      <c r="AT1517" s="167" t="s">
        <v>165</v>
      </c>
      <c r="AU1517" s="167" t="s">
        <v>85</v>
      </c>
      <c r="AV1517" s="12" t="s">
        <v>81</v>
      </c>
      <c r="AW1517" s="12" t="s">
        <v>30</v>
      </c>
      <c r="AX1517" s="12" t="s">
        <v>76</v>
      </c>
      <c r="AY1517" s="167" t="s">
        <v>153</v>
      </c>
    </row>
    <row r="1518" spans="2:65" s="12" customFormat="1" ht="11.25">
      <c r="B1518" s="165"/>
      <c r="D1518" s="166" t="s">
        <v>165</v>
      </c>
      <c r="E1518" s="167" t="s">
        <v>1</v>
      </c>
      <c r="F1518" s="168" t="s">
        <v>3013</v>
      </c>
      <c r="H1518" s="167" t="s">
        <v>1</v>
      </c>
      <c r="I1518" s="169"/>
      <c r="L1518" s="165"/>
      <c r="M1518" s="170"/>
      <c r="N1518" s="171"/>
      <c r="O1518" s="171"/>
      <c r="P1518" s="171"/>
      <c r="Q1518" s="171"/>
      <c r="R1518" s="171"/>
      <c r="S1518" s="171"/>
      <c r="T1518" s="172"/>
      <c r="AT1518" s="167" t="s">
        <v>165</v>
      </c>
      <c r="AU1518" s="167" t="s">
        <v>85</v>
      </c>
      <c r="AV1518" s="12" t="s">
        <v>81</v>
      </c>
      <c r="AW1518" s="12" t="s">
        <v>30</v>
      </c>
      <c r="AX1518" s="12" t="s">
        <v>76</v>
      </c>
      <c r="AY1518" s="167" t="s">
        <v>153</v>
      </c>
    </row>
    <row r="1519" spans="2:65" s="12" customFormat="1" ht="11.25">
      <c r="B1519" s="165"/>
      <c r="D1519" s="166" t="s">
        <v>165</v>
      </c>
      <c r="E1519" s="167" t="s">
        <v>1</v>
      </c>
      <c r="F1519" s="168" t="s">
        <v>3014</v>
      </c>
      <c r="H1519" s="167" t="s">
        <v>1</v>
      </c>
      <c r="I1519" s="169"/>
      <c r="L1519" s="165"/>
      <c r="M1519" s="170"/>
      <c r="N1519" s="171"/>
      <c r="O1519" s="171"/>
      <c r="P1519" s="171"/>
      <c r="Q1519" s="171"/>
      <c r="R1519" s="171"/>
      <c r="S1519" s="171"/>
      <c r="T1519" s="172"/>
      <c r="AT1519" s="167" t="s">
        <v>165</v>
      </c>
      <c r="AU1519" s="167" t="s">
        <v>85</v>
      </c>
      <c r="AV1519" s="12" t="s">
        <v>81</v>
      </c>
      <c r="AW1519" s="12" t="s">
        <v>30</v>
      </c>
      <c r="AX1519" s="12" t="s">
        <v>76</v>
      </c>
      <c r="AY1519" s="167" t="s">
        <v>153</v>
      </c>
    </row>
    <row r="1520" spans="2:65" s="13" customFormat="1" ht="11.25">
      <c r="B1520" s="173"/>
      <c r="D1520" s="166" t="s">
        <v>165</v>
      </c>
      <c r="E1520" s="174" t="s">
        <v>1</v>
      </c>
      <c r="F1520" s="175" t="s">
        <v>85</v>
      </c>
      <c r="H1520" s="176">
        <v>2</v>
      </c>
      <c r="I1520" s="177"/>
      <c r="L1520" s="173"/>
      <c r="M1520" s="178"/>
      <c r="N1520" s="179"/>
      <c r="O1520" s="179"/>
      <c r="P1520" s="179"/>
      <c r="Q1520" s="179"/>
      <c r="R1520" s="179"/>
      <c r="S1520" s="179"/>
      <c r="T1520" s="180"/>
      <c r="AT1520" s="174" t="s">
        <v>165</v>
      </c>
      <c r="AU1520" s="174" t="s">
        <v>85</v>
      </c>
      <c r="AV1520" s="13" t="s">
        <v>85</v>
      </c>
      <c r="AW1520" s="13" t="s">
        <v>30</v>
      </c>
      <c r="AX1520" s="13" t="s">
        <v>81</v>
      </c>
      <c r="AY1520" s="174" t="s">
        <v>153</v>
      </c>
    </row>
    <row r="1521" spans="2:65" s="1" customFormat="1" ht="16.5" customHeight="1">
      <c r="B1521" s="151"/>
      <c r="C1521" s="152" t="s">
        <v>3015</v>
      </c>
      <c r="D1521" s="152" t="s">
        <v>155</v>
      </c>
      <c r="E1521" s="153" t="s">
        <v>3005</v>
      </c>
      <c r="F1521" s="154" t="s">
        <v>3006</v>
      </c>
      <c r="G1521" s="155" t="s">
        <v>251</v>
      </c>
      <c r="H1521" s="156">
        <v>2</v>
      </c>
      <c r="I1521" s="157"/>
      <c r="J1521" s="156">
        <f>ROUND(I1521*H1521,3)</f>
        <v>0</v>
      </c>
      <c r="K1521" s="154" t="s">
        <v>1</v>
      </c>
      <c r="L1521" s="32"/>
      <c r="M1521" s="158" t="s">
        <v>1</v>
      </c>
      <c r="N1521" s="159" t="s">
        <v>42</v>
      </c>
      <c r="O1521" s="55"/>
      <c r="P1521" s="160">
        <f>O1521*H1521</f>
        <v>0</v>
      </c>
      <c r="Q1521" s="160">
        <v>0</v>
      </c>
      <c r="R1521" s="160">
        <f>Q1521*H1521</f>
        <v>0</v>
      </c>
      <c r="S1521" s="160">
        <v>0</v>
      </c>
      <c r="T1521" s="161">
        <f>S1521*H1521</f>
        <v>0</v>
      </c>
      <c r="AR1521" s="162" t="s">
        <v>91</v>
      </c>
      <c r="AT1521" s="162" t="s">
        <v>155</v>
      </c>
      <c r="AU1521" s="162" t="s">
        <v>85</v>
      </c>
      <c r="AY1521" s="17" t="s">
        <v>153</v>
      </c>
      <c r="BE1521" s="163">
        <f>IF(N1521="základná",J1521,0)</f>
        <v>0</v>
      </c>
      <c r="BF1521" s="163">
        <f>IF(N1521="znížená",J1521,0)</f>
        <v>0</v>
      </c>
      <c r="BG1521" s="163">
        <f>IF(N1521="zákl. prenesená",J1521,0)</f>
        <v>0</v>
      </c>
      <c r="BH1521" s="163">
        <f>IF(N1521="zníž. prenesená",J1521,0)</f>
        <v>0</v>
      </c>
      <c r="BI1521" s="163">
        <f>IF(N1521="nulová",J1521,0)</f>
        <v>0</v>
      </c>
      <c r="BJ1521" s="17" t="s">
        <v>85</v>
      </c>
      <c r="BK1521" s="164">
        <f>ROUND(I1521*H1521,3)</f>
        <v>0</v>
      </c>
      <c r="BL1521" s="17" t="s">
        <v>91</v>
      </c>
      <c r="BM1521" s="162" t="s">
        <v>3016</v>
      </c>
    </row>
    <row r="1522" spans="2:65" s="1" customFormat="1" ht="16.5" customHeight="1">
      <c r="B1522" s="151"/>
      <c r="C1522" s="152" t="s">
        <v>3017</v>
      </c>
      <c r="D1522" s="152" t="s">
        <v>155</v>
      </c>
      <c r="E1522" s="153" t="s">
        <v>3018</v>
      </c>
      <c r="F1522" s="154" t="s">
        <v>3019</v>
      </c>
      <c r="G1522" s="155" t="s">
        <v>2961</v>
      </c>
      <c r="H1522" s="156">
        <v>1</v>
      </c>
      <c r="I1522" s="157"/>
      <c r="J1522" s="156">
        <f>ROUND(I1522*H1522,3)</f>
        <v>0</v>
      </c>
      <c r="K1522" s="154" t="s">
        <v>1</v>
      </c>
      <c r="L1522" s="32"/>
      <c r="M1522" s="158" t="s">
        <v>1</v>
      </c>
      <c r="N1522" s="159" t="s">
        <v>42</v>
      </c>
      <c r="O1522" s="55"/>
      <c r="P1522" s="160">
        <f>O1522*H1522</f>
        <v>0</v>
      </c>
      <c r="Q1522" s="160">
        <v>0</v>
      </c>
      <c r="R1522" s="160">
        <f>Q1522*H1522</f>
        <v>0</v>
      </c>
      <c r="S1522" s="160">
        <v>0</v>
      </c>
      <c r="T1522" s="161">
        <f>S1522*H1522</f>
        <v>0</v>
      </c>
      <c r="AR1522" s="162" t="s">
        <v>91</v>
      </c>
      <c r="AT1522" s="162" t="s">
        <v>155</v>
      </c>
      <c r="AU1522" s="162" t="s">
        <v>85</v>
      </c>
      <c r="AY1522" s="17" t="s">
        <v>153</v>
      </c>
      <c r="BE1522" s="163">
        <f>IF(N1522="základná",J1522,0)</f>
        <v>0</v>
      </c>
      <c r="BF1522" s="163">
        <f>IF(N1522="znížená",J1522,0)</f>
        <v>0</v>
      </c>
      <c r="BG1522" s="163">
        <f>IF(N1522="zákl. prenesená",J1522,0)</f>
        <v>0</v>
      </c>
      <c r="BH1522" s="163">
        <f>IF(N1522="zníž. prenesená",J1522,0)</f>
        <v>0</v>
      </c>
      <c r="BI1522" s="163">
        <f>IF(N1522="nulová",J1522,0)</f>
        <v>0</v>
      </c>
      <c r="BJ1522" s="17" t="s">
        <v>85</v>
      </c>
      <c r="BK1522" s="164">
        <f>ROUND(I1522*H1522,3)</f>
        <v>0</v>
      </c>
      <c r="BL1522" s="17" t="s">
        <v>91</v>
      </c>
      <c r="BM1522" s="162" t="s">
        <v>3020</v>
      </c>
    </row>
    <row r="1523" spans="2:65" s="12" customFormat="1" ht="11.25">
      <c r="B1523" s="165"/>
      <c r="D1523" s="166" t="s">
        <v>165</v>
      </c>
      <c r="E1523" s="167" t="s">
        <v>1</v>
      </c>
      <c r="F1523" s="168" t="s">
        <v>3012</v>
      </c>
      <c r="H1523" s="167" t="s">
        <v>1</v>
      </c>
      <c r="I1523" s="169"/>
      <c r="L1523" s="165"/>
      <c r="M1523" s="170"/>
      <c r="N1523" s="171"/>
      <c r="O1523" s="171"/>
      <c r="P1523" s="171"/>
      <c r="Q1523" s="171"/>
      <c r="R1523" s="171"/>
      <c r="S1523" s="171"/>
      <c r="T1523" s="172"/>
      <c r="AT1523" s="167" t="s">
        <v>165</v>
      </c>
      <c r="AU1523" s="167" t="s">
        <v>85</v>
      </c>
      <c r="AV1523" s="12" t="s">
        <v>81</v>
      </c>
      <c r="AW1523" s="12" t="s">
        <v>30</v>
      </c>
      <c r="AX1523" s="12" t="s">
        <v>76</v>
      </c>
      <c r="AY1523" s="167" t="s">
        <v>153</v>
      </c>
    </row>
    <row r="1524" spans="2:65" s="12" customFormat="1" ht="11.25">
      <c r="B1524" s="165"/>
      <c r="D1524" s="166" t="s">
        <v>165</v>
      </c>
      <c r="E1524" s="167" t="s">
        <v>1</v>
      </c>
      <c r="F1524" s="168" t="s">
        <v>3013</v>
      </c>
      <c r="H1524" s="167" t="s">
        <v>1</v>
      </c>
      <c r="I1524" s="169"/>
      <c r="L1524" s="165"/>
      <c r="M1524" s="170"/>
      <c r="N1524" s="171"/>
      <c r="O1524" s="171"/>
      <c r="P1524" s="171"/>
      <c r="Q1524" s="171"/>
      <c r="R1524" s="171"/>
      <c r="S1524" s="171"/>
      <c r="T1524" s="172"/>
      <c r="AT1524" s="167" t="s">
        <v>165</v>
      </c>
      <c r="AU1524" s="167" t="s">
        <v>85</v>
      </c>
      <c r="AV1524" s="12" t="s">
        <v>81</v>
      </c>
      <c r="AW1524" s="12" t="s">
        <v>30</v>
      </c>
      <c r="AX1524" s="12" t="s">
        <v>76</v>
      </c>
      <c r="AY1524" s="167" t="s">
        <v>153</v>
      </c>
    </row>
    <row r="1525" spans="2:65" s="12" customFormat="1" ht="11.25">
      <c r="B1525" s="165"/>
      <c r="D1525" s="166" t="s">
        <v>165</v>
      </c>
      <c r="E1525" s="167" t="s">
        <v>1</v>
      </c>
      <c r="F1525" s="168" t="s">
        <v>3021</v>
      </c>
      <c r="H1525" s="167" t="s">
        <v>1</v>
      </c>
      <c r="I1525" s="169"/>
      <c r="L1525" s="165"/>
      <c r="M1525" s="170"/>
      <c r="N1525" s="171"/>
      <c r="O1525" s="171"/>
      <c r="P1525" s="171"/>
      <c r="Q1525" s="171"/>
      <c r="R1525" s="171"/>
      <c r="S1525" s="171"/>
      <c r="T1525" s="172"/>
      <c r="AT1525" s="167" t="s">
        <v>165</v>
      </c>
      <c r="AU1525" s="167" t="s">
        <v>85</v>
      </c>
      <c r="AV1525" s="12" t="s">
        <v>81</v>
      </c>
      <c r="AW1525" s="12" t="s">
        <v>30</v>
      </c>
      <c r="AX1525" s="12" t="s">
        <v>76</v>
      </c>
      <c r="AY1525" s="167" t="s">
        <v>153</v>
      </c>
    </row>
    <row r="1526" spans="2:65" s="13" customFormat="1" ht="11.25">
      <c r="B1526" s="173"/>
      <c r="D1526" s="166" t="s">
        <v>165</v>
      </c>
      <c r="E1526" s="174" t="s">
        <v>1</v>
      </c>
      <c r="F1526" s="175" t="s">
        <v>81</v>
      </c>
      <c r="H1526" s="176">
        <v>1</v>
      </c>
      <c r="I1526" s="177"/>
      <c r="L1526" s="173"/>
      <c r="M1526" s="178"/>
      <c r="N1526" s="179"/>
      <c r="O1526" s="179"/>
      <c r="P1526" s="179"/>
      <c r="Q1526" s="179"/>
      <c r="R1526" s="179"/>
      <c r="S1526" s="179"/>
      <c r="T1526" s="180"/>
      <c r="AT1526" s="174" t="s">
        <v>165</v>
      </c>
      <c r="AU1526" s="174" t="s">
        <v>85</v>
      </c>
      <c r="AV1526" s="13" t="s">
        <v>85</v>
      </c>
      <c r="AW1526" s="13" t="s">
        <v>30</v>
      </c>
      <c r="AX1526" s="13" t="s">
        <v>81</v>
      </c>
      <c r="AY1526" s="174" t="s">
        <v>153</v>
      </c>
    </row>
    <row r="1527" spans="2:65" s="1" customFormat="1" ht="16.5" customHeight="1">
      <c r="B1527" s="151"/>
      <c r="C1527" s="152" t="s">
        <v>3022</v>
      </c>
      <c r="D1527" s="152" t="s">
        <v>155</v>
      </c>
      <c r="E1527" s="153" t="s">
        <v>3005</v>
      </c>
      <c r="F1527" s="154" t="s">
        <v>3006</v>
      </c>
      <c r="G1527" s="155" t="s">
        <v>251</v>
      </c>
      <c r="H1527" s="156">
        <v>2</v>
      </c>
      <c r="I1527" s="157"/>
      <c r="J1527" s="156">
        <f t="shared" ref="J1527:J1558" si="220">ROUND(I1527*H1527,3)</f>
        <v>0</v>
      </c>
      <c r="K1527" s="154" t="s">
        <v>1</v>
      </c>
      <c r="L1527" s="32"/>
      <c r="M1527" s="158" t="s">
        <v>1</v>
      </c>
      <c r="N1527" s="159" t="s">
        <v>42</v>
      </c>
      <c r="O1527" s="55"/>
      <c r="P1527" s="160">
        <f t="shared" ref="P1527:P1558" si="221">O1527*H1527</f>
        <v>0</v>
      </c>
      <c r="Q1527" s="160">
        <v>0</v>
      </c>
      <c r="R1527" s="160">
        <f t="shared" ref="R1527:R1558" si="222">Q1527*H1527</f>
        <v>0</v>
      </c>
      <c r="S1527" s="160">
        <v>0</v>
      </c>
      <c r="T1527" s="161">
        <f t="shared" ref="T1527:T1558" si="223">S1527*H1527</f>
        <v>0</v>
      </c>
      <c r="AR1527" s="162" t="s">
        <v>91</v>
      </c>
      <c r="AT1527" s="162" t="s">
        <v>155</v>
      </c>
      <c r="AU1527" s="162" t="s">
        <v>85</v>
      </c>
      <c r="AY1527" s="17" t="s">
        <v>153</v>
      </c>
      <c r="BE1527" s="163">
        <f t="shared" ref="BE1527:BE1558" si="224">IF(N1527="základná",J1527,0)</f>
        <v>0</v>
      </c>
      <c r="BF1527" s="163">
        <f t="shared" ref="BF1527:BF1558" si="225">IF(N1527="znížená",J1527,0)</f>
        <v>0</v>
      </c>
      <c r="BG1527" s="163">
        <f t="shared" ref="BG1527:BG1558" si="226">IF(N1527="zákl. prenesená",J1527,0)</f>
        <v>0</v>
      </c>
      <c r="BH1527" s="163">
        <f t="shared" ref="BH1527:BH1558" si="227">IF(N1527="zníž. prenesená",J1527,0)</f>
        <v>0</v>
      </c>
      <c r="BI1527" s="163">
        <f t="shared" ref="BI1527:BI1558" si="228">IF(N1527="nulová",J1527,0)</f>
        <v>0</v>
      </c>
      <c r="BJ1527" s="17" t="s">
        <v>85</v>
      </c>
      <c r="BK1527" s="164">
        <f t="shared" ref="BK1527:BK1558" si="229">ROUND(I1527*H1527,3)</f>
        <v>0</v>
      </c>
      <c r="BL1527" s="17" t="s">
        <v>91</v>
      </c>
      <c r="BM1527" s="162" t="s">
        <v>3023</v>
      </c>
    </row>
    <row r="1528" spans="2:65" s="1" customFormat="1" ht="36" customHeight="1">
      <c r="B1528" s="151"/>
      <c r="C1528" s="152" t="s">
        <v>3024</v>
      </c>
      <c r="D1528" s="152" t="s">
        <v>155</v>
      </c>
      <c r="E1528" s="153" t="s">
        <v>3025</v>
      </c>
      <c r="F1528" s="154" t="s">
        <v>3026</v>
      </c>
      <c r="G1528" s="155" t="s">
        <v>158</v>
      </c>
      <c r="H1528" s="156">
        <v>6</v>
      </c>
      <c r="I1528" s="157"/>
      <c r="J1528" s="156">
        <f t="shared" si="220"/>
        <v>0</v>
      </c>
      <c r="K1528" s="154" t="s">
        <v>1</v>
      </c>
      <c r="L1528" s="32"/>
      <c r="M1528" s="158" t="s">
        <v>1</v>
      </c>
      <c r="N1528" s="159" t="s">
        <v>42</v>
      </c>
      <c r="O1528" s="55"/>
      <c r="P1528" s="160">
        <f t="shared" si="221"/>
        <v>0</v>
      </c>
      <c r="Q1528" s="160">
        <v>0</v>
      </c>
      <c r="R1528" s="160">
        <f t="shared" si="222"/>
        <v>0</v>
      </c>
      <c r="S1528" s="160">
        <v>0</v>
      </c>
      <c r="T1528" s="161">
        <f t="shared" si="223"/>
        <v>0</v>
      </c>
      <c r="AR1528" s="162" t="s">
        <v>91</v>
      </c>
      <c r="AT1528" s="162" t="s">
        <v>155</v>
      </c>
      <c r="AU1528" s="162" t="s">
        <v>85</v>
      </c>
      <c r="AY1528" s="17" t="s">
        <v>153</v>
      </c>
      <c r="BE1528" s="163">
        <f t="shared" si="224"/>
        <v>0</v>
      </c>
      <c r="BF1528" s="163">
        <f t="shared" si="225"/>
        <v>0</v>
      </c>
      <c r="BG1528" s="163">
        <f t="shared" si="226"/>
        <v>0</v>
      </c>
      <c r="BH1528" s="163">
        <f t="shared" si="227"/>
        <v>0</v>
      </c>
      <c r="BI1528" s="163">
        <f t="shared" si="228"/>
        <v>0</v>
      </c>
      <c r="BJ1528" s="17" t="s">
        <v>85</v>
      </c>
      <c r="BK1528" s="164">
        <f t="shared" si="229"/>
        <v>0</v>
      </c>
      <c r="BL1528" s="17" t="s">
        <v>91</v>
      </c>
      <c r="BM1528" s="162" t="s">
        <v>3027</v>
      </c>
    </row>
    <row r="1529" spans="2:65" s="1" customFormat="1" ht="36" customHeight="1">
      <c r="B1529" s="151"/>
      <c r="C1529" s="152" t="s">
        <v>3028</v>
      </c>
      <c r="D1529" s="152" t="s">
        <v>155</v>
      </c>
      <c r="E1529" s="153" t="s">
        <v>3029</v>
      </c>
      <c r="F1529" s="154" t="s">
        <v>3030</v>
      </c>
      <c r="G1529" s="155" t="s">
        <v>158</v>
      </c>
      <c r="H1529" s="156">
        <v>14</v>
      </c>
      <c r="I1529" s="157"/>
      <c r="J1529" s="156">
        <f t="shared" si="220"/>
        <v>0</v>
      </c>
      <c r="K1529" s="154" t="s">
        <v>1</v>
      </c>
      <c r="L1529" s="32"/>
      <c r="M1529" s="158" t="s">
        <v>1</v>
      </c>
      <c r="N1529" s="159" t="s">
        <v>42</v>
      </c>
      <c r="O1529" s="55"/>
      <c r="P1529" s="160">
        <f t="shared" si="221"/>
        <v>0</v>
      </c>
      <c r="Q1529" s="160">
        <v>0</v>
      </c>
      <c r="R1529" s="160">
        <f t="shared" si="222"/>
        <v>0</v>
      </c>
      <c r="S1529" s="160">
        <v>0</v>
      </c>
      <c r="T1529" s="161">
        <f t="shared" si="223"/>
        <v>0</v>
      </c>
      <c r="AR1529" s="162" t="s">
        <v>91</v>
      </c>
      <c r="AT1529" s="162" t="s">
        <v>155</v>
      </c>
      <c r="AU1529" s="162" t="s">
        <v>85</v>
      </c>
      <c r="AY1529" s="17" t="s">
        <v>153</v>
      </c>
      <c r="BE1529" s="163">
        <f t="shared" si="224"/>
        <v>0</v>
      </c>
      <c r="BF1529" s="163">
        <f t="shared" si="225"/>
        <v>0</v>
      </c>
      <c r="BG1529" s="163">
        <f t="shared" si="226"/>
        <v>0</v>
      </c>
      <c r="BH1529" s="163">
        <f t="shared" si="227"/>
        <v>0</v>
      </c>
      <c r="BI1529" s="163">
        <f t="shared" si="228"/>
        <v>0</v>
      </c>
      <c r="BJ1529" s="17" t="s">
        <v>85</v>
      </c>
      <c r="BK1529" s="164">
        <f t="shared" si="229"/>
        <v>0</v>
      </c>
      <c r="BL1529" s="17" t="s">
        <v>91</v>
      </c>
      <c r="BM1529" s="162" t="s">
        <v>3031</v>
      </c>
    </row>
    <row r="1530" spans="2:65" s="1" customFormat="1" ht="36" customHeight="1">
      <c r="B1530" s="151"/>
      <c r="C1530" s="152" t="s">
        <v>3032</v>
      </c>
      <c r="D1530" s="152" t="s">
        <v>155</v>
      </c>
      <c r="E1530" s="153" t="s">
        <v>3033</v>
      </c>
      <c r="F1530" s="154" t="s">
        <v>3034</v>
      </c>
      <c r="G1530" s="155" t="s">
        <v>158</v>
      </c>
      <c r="H1530" s="156">
        <v>7</v>
      </c>
      <c r="I1530" s="157"/>
      <c r="J1530" s="156">
        <f t="shared" si="220"/>
        <v>0</v>
      </c>
      <c r="K1530" s="154" t="s">
        <v>1</v>
      </c>
      <c r="L1530" s="32"/>
      <c r="M1530" s="158" t="s">
        <v>1</v>
      </c>
      <c r="N1530" s="159" t="s">
        <v>42</v>
      </c>
      <c r="O1530" s="55"/>
      <c r="P1530" s="160">
        <f t="shared" si="221"/>
        <v>0</v>
      </c>
      <c r="Q1530" s="160">
        <v>0</v>
      </c>
      <c r="R1530" s="160">
        <f t="shared" si="222"/>
        <v>0</v>
      </c>
      <c r="S1530" s="160">
        <v>0</v>
      </c>
      <c r="T1530" s="161">
        <f t="shared" si="223"/>
        <v>0</v>
      </c>
      <c r="AR1530" s="162" t="s">
        <v>91</v>
      </c>
      <c r="AT1530" s="162" t="s">
        <v>155</v>
      </c>
      <c r="AU1530" s="162" t="s">
        <v>85</v>
      </c>
      <c r="AY1530" s="17" t="s">
        <v>153</v>
      </c>
      <c r="BE1530" s="163">
        <f t="shared" si="224"/>
        <v>0</v>
      </c>
      <c r="BF1530" s="163">
        <f t="shared" si="225"/>
        <v>0</v>
      </c>
      <c r="BG1530" s="163">
        <f t="shared" si="226"/>
        <v>0</v>
      </c>
      <c r="BH1530" s="163">
        <f t="shared" si="227"/>
        <v>0</v>
      </c>
      <c r="BI1530" s="163">
        <f t="shared" si="228"/>
        <v>0</v>
      </c>
      <c r="BJ1530" s="17" t="s">
        <v>85</v>
      </c>
      <c r="BK1530" s="164">
        <f t="shared" si="229"/>
        <v>0</v>
      </c>
      <c r="BL1530" s="17" t="s">
        <v>91</v>
      </c>
      <c r="BM1530" s="162" t="s">
        <v>3035</v>
      </c>
    </row>
    <row r="1531" spans="2:65" s="1" customFormat="1" ht="36" customHeight="1">
      <c r="B1531" s="151"/>
      <c r="C1531" s="152" t="s">
        <v>3036</v>
      </c>
      <c r="D1531" s="152" t="s">
        <v>155</v>
      </c>
      <c r="E1531" s="153" t="s">
        <v>3037</v>
      </c>
      <c r="F1531" s="154" t="s">
        <v>3038</v>
      </c>
      <c r="G1531" s="155" t="s">
        <v>162</v>
      </c>
      <c r="H1531" s="156">
        <v>4</v>
      </c>
      <c r="I1531" s="157"/>
      <c r="J1531" s="156">
        <f t="shared" si="220"/>
        <v>0</v>
      </c>
      <c r="K1531" s="154" t="s">
        <v>1</v>
      </c>
      <c r="L1531" s="32"/>
      <c r="M1531" s="158" t="s">
        <v>1</v>
      </c>
      <c r="N1531" s="159" t="s">
        <v>42</v>
      </c>
      <c r="O1531" s="55"/>
      <c r="P1531" s="160">
        <f t="shared" si="221"/>
        <v>0</v>
      </c>
      <c r="Q1531" s="160">
        <v>0</v>
      </c>
      <c r="R1531" s="160">
        <f t="shared" si="222"/>
        <v>0</v>
      </c>
      <c r="S1531" s="160">
        <v>0</v>
      </c>
      <c r="T1531" s="161">
        <f t="shared" si="223"/>
        <v>0</v>
      </c>
      <c r="AR1531" s="162" t="s">
        <v>91</v>
      </c>
      <c r="AT1531" s="162" t="s">
        <v>155</v>
      </c>
      <c r="AU1531" s="162" t="s">
        <v>85</v>
      </c>
      <c r="AY1531" s="17" t="s">
        <v>153</v>
      </c>
      <c r="BE1531" s="163">
        <f t="shared" si="224"/>
        <v>0</v>
      </c>
      <c r="BF1531" s="163">
        <f t="shared" si="225"/>
        <v>0</v>
      </c>
      <c r="BG1531" s="163">
        <f t="shared" si="226"/>
        <v>0</v>
      </c>
      <c r="BH1531" s="163">
        <f t="shared" si="227"/>
        <v>0</v>
      </c>
      <c r="BI1531" s="163">
        <f t="shared" si="228"/>
        <v>0</v>
      </c>
      <c r="BJ1531" s="17" t="s">
        <v>85</v>
      </c>
      <c r="BK1531" s="164">
        <f t="shared" si="229"/>
        <v>0</v>
      </c>
      <c r="BL1531" s="17" t="s">
        <v>91</v>
      </c>
      <c r="BM1531" s="162" t="s">
        <v>3039</v>
      </c>
    </row>
    <row r="1532" spans="2:65" s="1" customFormat="1" ht="16.5" customHeight="1">
      <c r="B1532" s="151"/>
      <c r="C1532" s="152" t="s">
        <v>3040</v>
      </c>
      <c r="D1532" s="152" t="s">
        <v>155</v>
      </c>
      <c r="E1532" s="153" t="s">
        <v>3041</v>
      </c>
      <c r="F1532" s="154" t="s">
        <v>3042</v>
      </c>
      <c r="G1532" s="155" t="s">
        <v>158</v>
      </c>
      <c r="H1532" s="156">
        <v>32</v>
      </c>
      <c r="I1532" s="157"/>
      <c r="J1532" s="156">
        <f t="shared" si="220"/>
        <v>0</v>
      </c>
      <c r="K1532" s="154" t="s">
        <v>1</v>
      </c>
      <c r="L1532" s="32"/>
      <c r="M1532" s="158" t="s">
        <v>1</v>
      </c>
      <c r="N1532" s="159" t="s">
        <v>42</v>
      </c>
      <c r="O1532" s="55"/>
      <c r="P1532" s="160">
        <f t="shared" si="221"/>
        <v>0</v>
      </c>
      <c r="Q1532" s="160">
        <v>0</v>
      </c>
      <c r="R1532" s="160">
        <f t="shared" si="222"/>
        <v>0</v>
      </c>
      <c r="S1532" s="160">
        <v>0</v>
      </c>
      <c r="T1532" s="161">
        <f t="shared" si="223"/>
        <v>0</v>
      </c>
      <c r="AR1532" s="162" t="s">
        <v>91</v>
      </c>
      <c r="AT1532" s="162" t="s">
        <v>155</v>
      </c>
      <c r="AU1532" s="162" t="s">
        <v>85</v>
      </c>
      <c r="AY1532" s="17" t="s">
        <v>153</v>
      </c>
      <c r="BE1532" s="163">
        <f t="shared" si="224"/>
        <v>0</v>
      </c>
      <c r="BF1532" s="163">
        <f t="shared" si="225"/>
        <v>0</v>
      </c>
      <c r="BG1532" s="163">
        <f t="shared" si="226"/>
        <v>0</v>
      </c>
      <c r="BH1532" s="163">
        <f t="shared" si="227"/>
        <v>0</v>
      </c>
      <c r="BI1532" s="163">
        <f t="shared" si="228"/>
        <v>0</v>
      </c>
      <c r="BJ1532" s="17" t="s">
        <v>85</v>
      </c>
      <c r="BK1532" s="164">
        <f t="shared" si="229"/>
        <v>0</v>
      </c>
      <c r="BL1532" s="17" t="s">
        <v>91</v>
      </c>
      <c r="BM1532" s="162" t="s">
        <v>3043</v>
      </c>
    </row>
    <row r="1533" spans="2:65" s="1" customFormat="1" ht="16.5" customHeight="1">
      <c r="B1533" s="151"/>
      <c r="C1533" s="152" t="s">
        <v>3044</v>
      </c>
      <c r="D1533" s="206" t="s">
        <v>155</v>
      </c>
      <c r="E1533" s="153" t="s">
        <v>3045</v>
      </c>
      <c r="F1533" s="154" t="s">
        <v>3046</v>
      </c>
      <c r="G1533" s="155" t="s">
        <v>158</v>
      </c>
      <c r="H1533" s="156">
        <v>25</v>
      </c>
      <c r="I1533" s="157"/>
      <c r="J1533" s="156">
        <f t="shared" si="220"/>
        <v>0</v>
      </c>
      <c r="K1533" s="154" t="s">
        <v>1</v>
      </c>
      <c r="L1533" s="32"/>
      <c r="M1533" s="158" t="s">
        <v>1</v>
      </c>
      <c r="N1533" s="159" t="s">
        <v>42</v>
      </c>
      <c r="O1533" s="55"/>
      <c r="P1533" s="160">
        <f t="shared" si="221"/>
        <v>0</v>
      </c>
      <c r="Q1533" s="160">
        <v>0</v>
      </c>
      <c r="R1533" s="160">
        <f t="shared" si="222"/>
        <v>0</v>
      </c>
      <c r="S1533" s="160">
        <v>0</v>
      </c>
      <c r="T1533" s="161">
        <f t="shared" si="223"/>
        <v>0</v>
      </c>
      <c r="AR1533" s="162" t="s">
        <v>91</v>
      </c>
      <c r="AT1533" s="162" t="s">
        <v>155</v>
      </c>
      <c r="AU1533" s="162" t="s">
        <v>85</v>
      </c>
      <c r="AY1533" s="17" t="s">
        <v>153</v>
      </c>
      <c r="BE1533" s="163">
        <f t="shared" si="224"/>
        <v>0</v>
      </c>
      <c r="BF1533" s="163">
        <f t="shared" si="225"/>
        <v>0</v>
      </c>
      <c r="BG1533" s="163">
        <f t="shared" si="226"/>
        <v>0</v>
      </c>
      <c r="BH1533" s="163">
        <f t="shared" si="227"/>
        <v>0</v>
      </c>
      <c r="BI1533" s="163">
        <f t="shared" si="228"/>
        <v>0</v>
      </c>
      <c r="BJ1533" s="17" t="s">
        <v>85</v>
      </c>
      <c r="BK1533" s="164">
        <f t="shared" si="229"/>
        <v>0</v>
      </c>
      <c r="BL1533" s="17" t="s">
        <v>91</v>
      </c>
      <c r="BM1533" s="162" t="s">
        <v>3047</v>
      </c>
    </row>
    <row r="1534" spans="2:65" s="1" customFormat="1" ht="16.5" customHeight="1">
      <c r="B1534" s="151"/>
      <c r="C1534" s="152" t="s">
        <v>3048</v>
      </c>
      <c r="D1534" s="152" t="s">
        <v>155</v>
      </c>
      <c r="E1534" s="153" t="s">
        <v>3049</v>
      </c>
      <c r="F1534" s="154" t="s">
        <v>3050</v>
      </c>
      <c r="G1534" s="155" t="s">
        <v>2961</v>
      </c>
      <c r="H1534" s="156">
        <v>15</v>
      </c>
      <c r="I1534" s="157"/>
      <c r="J1534" s="156">
        <f t="shared" si="220"/>
        <v>0</v>
      </c>
      <c r="K1534" s="154" t="s">
        <v>1</v>
      </c>
      <c r="L1534" s="32"/>
      <c r="M1534" s="158" t="s">
        <v>1</v>
      </c>
      <c r="N1534" s="159" t="s">
        <v>42</v>
      </c>
      <c r="O1534" s="55"/>
      <c r="P1534" s="160">
        <f t="shared" si="221"/>
        <v>0</v>
      </c>
      <c r="Q1534" s="160">
        <v>0</v>
      </c>
      <c r="R1534" s="160">
        <f t="shared" si="222"/>
        <v>0</v>
      </c>
      <c r="S1534" s="160">
        <v>0</v>
      </c>
      <c r="T1534" s="161">
        <f t="shared" si="223"/>
        <v>0</v>
      </c>
      <c r="AR1534" s="162" t="s">
        <v>91</v>
      </c>
      <c r="AT1534" s="162" t="s">
        <v>155</v>
      </c>
      <c r="AU1534" s="162" t="s">
        <v>85</v>
      </c>
      <c r="AY1534" s="17" t="s">
        <v>153</v>
      </c>
      <c r="BE1534" s="163">
        <f t="shared" si="224"/>
        <v>0</v>
      </c>
      <c r="BF1534" s="163">
        <f t="shared" si="225"/>
        <v>0</v>
      </c>
      <c r="BG1534" s="163">
        <f t="shared" si="226"/>
        <v>0</v>
      </c>
      <c r="BH1534" s="163">
        <f t="shared" si="227"/>
        <v>0</v>
      </c>
      <c r="BI1534" s="163">
        <f t="shared" si="228"/>
        <v>0</v>
      </c>
      <c r="BJ1534" s="17" t="s">
        <v>85</v>
      </c>
      <c r="BK1534" s="164">
        <f t="shared" si="229"/>
        <v>0</v>
      </c>
      <c r="BL1534" s="17" t="s">
        <v>91</v>
      </c>
      <c r="BM1534" s="162" t="s">
        <v>3051</v>
      </c>
    </row>
    <row r="1535" spans="2:65" s="1" customFormat="1" ht="16.5" customHeight="1">
      <c r="B1535" s="151"/>
      <c r="C1535" s="152" t="s">
        <v>3052</v>
      </c>
      <c r="D1535" s="152" t="s">
        <v>155</v>
      </c>
      <c r="E1535" s="153" t="s">
        <v>3053</v>
      </c>
      <c r="F1535" s="154" t="s">
        <v>3054</v>
      </c>
      <c r="G1535" s="155" t="s">
        <v>251</v>
      </c>
      <c r="H1535" s="156">
        <v>2</v>
      </c>
      <c r="I1535" s="157"/>
      <c r="J1535" s="156">
        <f t="shared" si="220"/>
        <v>0</v>
      </c>
      <c r="K1535" s="154" t="s">
        <v>1</v>
      </c>
      <c r="L1535" s="32"/>
      <c r="M1535" s="158" t="s">
        <v>1</v>
      </c>
      <c r="N1535" s="159" t="s">
        <v>42</v>
      </c>
      <c r="O1535" s="55"/>
      <c r="P1535" s="160">
        <f t="shared" si="221"/>
        <v>0</v>
      </c>
      <c r="Q1535" s="160">
        <v>0</v>
      </c>
      <c r="R1535" s="160">
        <f t="shared" si="222"/>
        <v>0</v>
      </c>
      <c r="S1535" s="160">
        <v>0</v>
      </c>
      <c r="T1535" s="161">
        <f t="shared" si="223"/>
        <v>0</v>
      </c>
      <c r="AR1535" s="162" t="s">
        <v>91</v>
      </c>
      <c r="AT1535" s="162" t="s">
        <v>155</v>
      </c>
      <c r="AU1535" s="162" t="s">
        <v>85</v>
      </c>
      <c r="AY1535" s="17" t="s">
        <v>153</v>
      </c>
      <c r="BE1535" s="163">
        <f t="shared" si="224"/>
        <v>0</v>
      </c>
      <c r="BF1535" s="163">
        <f t="shared" si="225"/>
        <v>0</v>
      </c>
      <c r="BG1535" s="163">
        <f t="shared" si="226"/>
        <v>0</v>
      </c>
      <c r="BH1535" s="163">
        <f t="shared" si="227"/>
        <v>0</v>
      </c>
      <c r="BI1535" s="163">
        <f t="shared" si="228"/>
        <v>0</v>
      </c>
      <c r="BJ1535" s="17" t="s">
        <v>85</v>
      </c>
      <c r="BK1535" s="164">
        <f t="shared" si="229"/>
        <v>0</v>
      </c>
      <c r="BL1535" s="17" t="s">
        <v>91</v>
      </c>
      <c r="BM1535" s="162" t="s">
        <v>3055</v>
      </c>
    </row>
    <row r="1536" spans="2:65" s="1" customFormat="1" ht="16.5" customHeight="1">
      <c r="B1536" s="151"/>
      <c r="C1536" s="152" t="s">
        <v>3056</v>
      </c>
      <c r="D1536" s="152" t="s">
        <v>155</v>
      </c>
      <c r="E1536" s="153" t="s">
        <v>3057</v>
      </c>
      <c r="F1536" s="154" t="s">
        <v>3058</v>
      </c>
      <c r="G1536" s="155" t="s">
        <v>251</v>
      </c>
      <c r="H1536" s="156">
        <v>1</v>
      </c>
      <c r="I1536" s="157"/>
      <c r="J1536" s="156">
        <f t="shared" si="220"/>
        <v>0</v>
      </c>
      <c r="K1536" s="154" t="s">
        <v>1</v>
      </c>
      <c r="L1536" s="32"/>
      <c r="M1536" s="158" t="s">
        <v>1</v>
      </c>
      <c r="N1536" s="159" t="s">
        <v>42</v>
      </c>
      <c r="O1536" s="55"/>
      <c r="P1536" s="160">
        <f t="shared" si="221"/>
        <v>0</v>
      </c>
      <c r="Q1536" s="160">
        <v>0</v>
      </c>
      <c r="R1536" s="160">
        <f t="shared" si="222"/>
        <v>0</v>
      </c>
      <c r="S1536" s="160">
        <v>0</v>
      </c>
      <c r="T1536" s="161">
        <f t="shared" si="223"/>
        <v>0</v>
      </c>
      <c r="AR1536" s="162" t="s">
        <v>91</v>
      </c>
      <c r="AT1536" s="162" t="s">
        <v>155</v>
      </c>
      <c r="AU1536" s="162" t="s">
        <v>85</v>
      </c>
      <c r="AY1536" s="17" t="s">
        <v>153</v>
      </c>
      <c r="BE1536" s="163">
        <f t="shared" si="224"/>
        <v>0</v>
      </c>
      <c r="BF1536" s="163">
        <f t="shared" si="225"/>
        <v>0</v>
      </c>
      <c r="BG1536" s="163">
        <f t="shared" si="226"/>
        <v>0</v>
      </c>
      <c r="BH1536" s="163">
        <f t="shared" si="227"/>
        <v>0</v>
      </c>
      <c r="BI1536" s="163">
        <f t="shared" si="228"/>
        <v>0</v>
      </c>
      <c r="BJ1536" s="17" t="s">
        <v>85</v>
      </c>
      <c r="BK1536" s="164">
        <f t="shared" si="229"/>
        <v>0</v>
      </c>
      <c r="BL1536" s="17" t="s">
        <v>91</v>
      </c>
      <c r="BM1536" s="162" t="s">
        <v>3059</v>
      </c>
    </row>
    <row r="1537" spans="2:65" s="1" customFormat="1" ht="16.5" customHeight="1">
      <c r="B1537" s="151"/>
      <c r="C1537" s="152" t="s">
        <v>3060</v>
      </c>
      <c r="D1537" s="206" t="s">
        <v>155</v>
      </c>
      <c r="E1537" s="153" t="s">
        <v>3061</v>
      </c>
      <c r="F1537" s="154" t="s">
        <v>3062</v>
      </c>
      <c r="G1537" s="155" t="s">
        <v>251</v>
      </c>
      <c r="H1537" s="156">
        <v>1</v>
      </c>
      <c r="I1537" s="157"/>
      <c r="J1537" s="156">
        <f t="shared" si="220"/>
        <v>0</v>
      </c>
      <c r="K1537" s="154" t="s">
        <v>1</v>
      </c>
      <c r="L1537" s="32"/>
      <c r="M1537" s="158" t="s">
        <v>1</v>
      </c>
      <c r="N1537" s="159" t="s">
        <v>42</v>
      </c>
      <c r="O1537" s="55"/>
      <c r="P1537" s="160">
        <f t="shared" si="221"/>
        <v>0</v>
      </c>
      <c r="Q1537" s="160">
        <v>0</v>
      </c>
      <c r="R1537" s="160">
        <f t="shared" si="222"/>
        <v>0</v>
      </c>
      <c r="S1537" s="160">
        <v>0</v>
      </c>
      <c r="T1537" s="161">
        <f t="shared" si="223"/>
        <v>0</v>
      </c>
      <c r="AR1537" s="162" t="s">
        <v>91</v>
      </c>
      <c r="AT1537" s="162" t="s">
        <v>155</v>
      </c>
      <c r="AU1537" s="162" t="s">
        <v>85</v>
      </c>
      <c r="AY1537" s="17" t="s">
        <v>153</v>
      </c>
      <c r="BE1537" s="163">
        <f t="shared" si="224"/>
        <v>0</v>
      </c>
      <c r="BF1537" s="163">
        <f t="shared" si="225"/>
        <v>0</v>
      </c>
      <c r="BG1537" s="163">
        <f t="shared" si="226"/>
        <v>0</v>
      </c>
      <c r="BH1537" s="163">
        <f t="shared" si="227"/>
        <v>0</v>
      </c>
      <c r="BI1537" s="163">
        <f t="shared" si="228"/>
        <v>0</v>
      </c>
      <c r="BJ1537" s="17" t="s">
        <v>85</v>
      </c>
      <c r="BK1537" s="164">
        <f t="shared" si="229"/>
        <v>0</v>
      </c>
      <c r="BL1537" s="17" t="s">
        <v>91</v>
      </c>
      <c r="BM1537" s="162" t="s">
        <v>3063</v>
      </c>
    </row>
    <row r="1538" spans="2:65" s="1" customFormat="1" ht="16.5" customHeight="1">
      <c r="B1538" s="151"/>
      <c r="C1538" s="152" t="s">
        <v>3064</v>
      </c>
      <c r="D1538" s="206" t="s">
        <v>155</v>
      </c>
      <c r="E1538" s="153" t="s">
        <v>3065</v>
      </c>
      <c r="F1538" s="154" t="s">
        <v>3066</v>
      </c>
      <c r="G1538" s="155" t="s">
        <v>251</v>
      </c>
      <c r="H1538" s="156">
        <v>1</v>
      </c>
      <c r="I1538" s="157"/>
      <c r="J1538" s="156">
        <f t="shared" si="220"/>
        <v>0</v>
      </c>
      <c r="K1538" s="154" t="s">
        <v>1</v>
      </c>
      <c r="L1538" s="32"/>
      <c r="M1538" s="158" t="s">
        <v>1</v>
      </c>
      <c r="N1538" s="159" t="s">
        <v>42</v>
      </c>
      <c r="O1538" s="55"/>
      <c r="P1538" s="160">
        <f t="shared" si="221"/>
        <v>0</v>
      </c>
      <c r="Q1538" s="160">
        <v>0</v>
      </c>
      <c r="R1538" s="160">
        <f t="shared" si="222"/>
        <v>0</v>
      </c>
      <c r="S1538" s="160">
        <v>0</v>
      </c>
      <c r="T1538" s="161">
        <f t="shared" si="223"/>
        <v>0</v>
      </c>
      <c r="AR1538" s="162" t="s">
        <v>91</v>
      </c>
      <c r="AT1538" s="162" t="s">
        <v>155</v>
      </c>
      <c r="AU1538" s="162" t="s">
        <v>85</v>
      </c>
      <c r="AY1538" s="17" t="s">
        <v>153</v>
      </c>
      <c r="BE1538" s="163">
        <f t="shared" si="224"/>
        <v>0</v>
      </c>
      <c r="BF1538" s="163">
        <f t="shared" si="225"/>
        <v>0</v>
      </c>
      <c r="BG1538" s="163">
        <f t="shared" si="226"/>
        <v>0</v>
      </c>
      <c r="BH1538" s="163">
        <f t="shared" si="227"/>
        <v>0</v>
      </c>
      <c r="BI1538" s="163">
        <f t="shared" si="228"/>
        <v>0</v>
      </c>
      <c r="BJ1538" s="17" t="s">
        <v>85</v>
      </c>
      <c r="BK1538" s="164">
        <f t="shared" si="229"/>
        <v>0</v>
      </c>
      <c r="BL1538" s="17" t="s">
        <v>91</v>
      </c>
      <c r="BM1538" s="162" t="s">
        <v>3067</v>
      </c>
    </row>
    <row r="1539" spans="2:65" s="1" customFormat="1" ht="16.5" customHeight="1">
      <c r="B1539" s="151"/>
      <c r="C1539" s="152" t="s">
        <v>3068</v>
      </c>
      <c r="D1539" s="152" t="s">
        <v>155</v>
      </c>
      <c r="E1539" s="153" t="s">
        <v>3069</v>
      </c>
      <c r="F1539" s="154" t="s">
        <v>3070</v>
      </c>
      <c r="G1539" s="155" t="s">
        <v>786</v>
      </c>
      <c r="H1539" s="156">
        <v>3</v>
      </c>
      <c r="I1539" s="157"/>
      <c r="J1539" s="156">
        <f t="shared" si="220"/>
        <v>0</v>
      </c>
      <c r="K1539" s="154" t="s">
        <v>1</v>
      </c>
      <c r="L1539" s="32"/>
      <c r="M1539" s="158" t="s">
        <v>1</v>
      </c>
      <c r="N1539" s="159" t="s">
        <v>42</v>
      </c>
      <c r="O1539" s="55"/>
      <c r="P1539" s="160">
        <f t="shared" si="221"/>
        <v>0</v>
      </c>
      <c r="Q1539" s="160">
        <v>0</v>
      </c>
      <c r="R1539" s="160">
        <f t="shared" si="222"/>
        <v>0</v>
      </c>
      <c r="S1539" s="160">
        <v>0</v>
      </c>
      <c r="T1539" s="161">
        <f t="shared" si="223"/>
        <v>0</v>
      </c>
      <c r="AR1539" s="162" t="s">
        <v>91</v>
      </c>
      <c r="AT1539" s="162" t="s">
        <v>155</v>
      </c>
      <c r="AU1539" s="162" t="s">
        <v>85</v>
      </c>
      <c r="AY1539" s="17" t="s">
        <v>153</v>
      </c>
      <c r="BE1539" s="163">
        <f t="shared" si="224"/>
        <v>0</v>
      </c>
      <c r="BF1539" s="163">
        <f t="shared" si="225"/>
        <v>0</v>
      </c>
      <c r="BG1539" s="163">
        <f t="shared" si="226"/>
        <v>0</v>
      </c>
      <c r="BH1539" s="163">
        <f t="shared" si="227"/>
        <v>0</v>
      </c>
      <c r="BI1539" s="163">
        <f t="shared" si="228"/>
        <v>0</v>
      </c>
      <c r="BJ1539" s="17" t="s">
        <v>85</v>
      </c>
      <c r="BK1539" s="164">
        <f t="shared" si="229"/>
        <v>0</v>
      </c>
      <c r="BL1539" s="17" t="s">
        <v>91</v>
      </c>
      <c r="BM1539" s="162" t="s">
        <v>3071</v>
      </c>
    </row>
    <row r="1540" spans="2:65" s="1" customFormat="1" ht="16.5" customHeight="1">
      <c r="B1540" s="151"/>
      <c r="C1540" s="152" t="s">
        <v>3072</v>
      </c>
      <c r="D1540" s="152" t="s">
        <v>155</v>
      </c>
      <c r="E1540" s="153" t="s">
        <v>3073</v>
      </c>
      <c r="F1540" s="154" t="s">
        <v>3074</v>
      </c>
      <c r="G1540" s="155" t="s">
        <v>251</v>
      </c>
      <c r="H1540" s="156">
        <v>1</v>
      </c>
      <c r="I1540" s="157"/>
      <c r="J1540" s="156">
        <f t="shared" si="220"/>
        <v>0</v>
      </c>
      <c r="K1540" s="154" t="s">
        <v>1</v>
      </c>
      <c r="L1540" s="32"/>
      <c r="M1540" s="158" t="s">
        <v>1</v>
      </c>
      <c r="N1540" s="159" t="s">
        <v>42</v>
      </c>
      <c r="O1540" s="55"/>
      <c r="P1540" s="160">
        <f t="shared" si="221"/>
        <v>0</v>
      </c>
      <c r="Q1540" s="160">
        <v>0</v>
      </c>
      <c r="R1540" s="160">
        <f t="shared" si="222"/>
        <v>0</v>
      </c>
      <c r="S1540" s="160">
        <v>0</v>
      </c>
      <c r="T1540" s="161">
        <f t="shared" si="223"/>
        <v>0</v>
      </c>
      <c r="AR1540" s="162" t="s">
        <v>91</v>
      </c>
      <c r="AT1540" s="162" t="s">
        <v>155</v>
      </c>
      <c r="AU1540" s="162" t="s">
        <v>85</v>
      </c>
      <c r="AY1540" s="17" t="s">
        <v>153</v>
      </c>
      <c r="BE1540" s="163">
        <f t="shared" si="224"/>
        <v>0</v>
      </c>
      <c r="BF1540" s="163">
        <f t="shared" si="225"/>
        <v>0</v>
      </c>
      <c r="BG1540" s="163">
        <f t="shared" si="226"/>
        <v>0</v>
      </c>
      <c r="BH1540" s="163">
        <f t="shared" si="227"/>
        <v>0</v>
      </c>
      <c r="BI1540" s="163">
        <f t="shared" si="228"/>
        <v>0</v>
      </c>
      <c r="BJ1540" s="17" t="s">
        <v>85</v>
      </c>
      <c r="BK1540" s="164">
        <f t="shared" si="229"/>
        <v>0</v>
      </c>
      <c r="BL1540" s="17" t="s">
        <v>91</v>
      </c>
      <c r="BM1540" s="162" t="s">
        <v>3075</v>
      </c>
    </row>
    <row r="1541" spans="2:65" s="1" customFormat="1" ht="16.5" customHeight="1">
      <c r="B1541" s="151"/>
      <c r="C1541" s="152" t="s">
        <v>3076</v>
      </c>
      <c r="D1541" s="152" t="s">
        <v>155</v>
      </c>
      <c r="E1541" s="153" t="s">
        <v>3077</v>
      </c>
      <c r="F1541" s="154" t="s">
        <v>3078</v>
      </c>
      <c r="G1541" s="155" t="s">
        <v>786</v>
      </c>
      <c r="H1541" s="156">
        <v>35</v>
      </c>
      <c r="I1541" s="157"/>
      <c r="J1541" s="156">
        <f t="shared" si="220"/>
        <v>0</v>
      </c>
      <c r="K1541" s="154" t="s">
        <v>1</v>
      </c>
      <c r="L1541" s="32"/>
      <c r="M1541" s="158" t="s">
        <v>1</v>
      </c>
      <c r="N1541" s="159" t="s">
        <v>42</v>
      </c>
      <c r="O1541" s="55"/>
      <c r="P1541" s="160">
        <f t="shared" si="221"/>
        <v>0</v>
      </c>
      <c r="Q1541" s="160">
        <v>0</v>
      </c>
      <c r="R1541" s="160">
        <f t="shared" si="222"/>
        <v>0</v>
      </c>
      <c r="S1541" s="160">
        <v>0</v>
      </c>
      <c r="T1541" s="161">
        <f t="shared" si="223"/>
        <v>0</v>
      </c>
      <c r="AR1541" s="162" t="s">
        <v>91</v>
      </c>
      <c r="AT1541" s="162" t="s">
        <v>155</v>
      </c>
      <c r="AU1541" s="162" t="s">
        <v>85</v>
      </c>
      <c r="AY1541" s="17" t="s">
        <v>153</v>
      </c>
      <c r="BE1541" s="163">
        <f t="shared" si="224"/>
        <v>0</v>
      </c>
      <c r="BF1541" s="163">
        <f t="shared" si="225"/>
        <v>0</v>
      </c>
      <c r="BG1541" s="163">
        <f t="shared" si="226"/>
        <v>0</v>
      </c>
      <c r="BH1541" s="163">
        <f t="shared" si="227"/>
        <v>0</v>
      </c>
      <c r="BI1541" s="163">
        <f t="shared" si="228"/>
        <v>0</v>
      </c>
      <c r="BJ1541" s="17" t="s">
        <v>85</v>
      </c>
      <c r="BK1541" s="164">
        <f t="shared" si="229"/>
        <v>0</v>
      </c>
      <c r="BL1541" s="17" t="s">
        <v>91</v>
      </c>
      <c r="BM1541" s="162" t="s">
        <v>3079</v>
      </c>
    </row>
    <row r="1542" spans="2:65" s="1" customFormat="1" ht="16.5" customHeight="1">
      <c r="B1542" s="151"/>
      <c r="C1542" s="152" t="s">
        <v>3080</v>
      </c>
      <c r="D1542" s="152" t="s">
        <v>155</v>
      </c>
      <c r="E1542" s="153" t="s">
        <v>3081</v>
      </c>
      <c r="F1542" s="154" t="s">
        <v>3082</v>
      </c>
      <c r="G1542" s="155" t="s">
        <v>251</v>
      </c>
      <c r="H1542" s="156">
        <v>12</v>
      </c>
      <c r="I1542" s="157"/>
      <c r="J1542" s="156">
        <f t="shared" si="220"/>
        <v>0</v>
      </c>
      <c r="K1542" s="154" t="s">
        <v>1</v>
      </c>
      <c r="L1542" s="32"/>
      <c r="M1542" s="158" t="s">
        <v>1</v>
      </c>
      <c r="N1542" s="159" t="s">
        <v>42</v>
      </c>
      <c r="O1542" s="55"/>
      <c r="P1542" s="160">
        <f t="shared" si="221"/>
        <v>0</v>
      </c>
      <c r="Q1542" s="160">
        <v>0</v>
      </c>
      <c r="R1542" s="160">
        <f t="shared" si="222"/>
        <v>0</v>
      </c>
      <c r="S1542" s="160">
        <v>0</v>
      </c>
      <c r="T1542" s="161">
        <f t="shared" si="223"/>
        <v>0</v>
      </c>
      <c r="AR1542" s="162" t="s">
        <v>91</v>
      </c>
      <c r="AT1542" s="162" t="s">
        <v>155</v>
      </c>
      <c r="AU1542" s="162" t="s">
        <v>85</v>
      </c>
      <c r="AY1542" s="17" t="s">
        <v>153</v>
      </c>
      <c r="BE1542" s="163">
        <f t="shared" si="224"/>
        <v>0</v>
      </c>
      <c r="BF1542" s="163">
        <f t="shared" si="225"/>
        <v>0</v>
      </c>
      <c r="BG1542" s="163">
        <f t="shared" si="226"/>
        <v>0</v>
      </c>
      <c r="BH1542" s="163">
        <f t="shared" si="227"/>
        <v>0</v>
      </c>
      <c r="BI1542" s="163">
        <f t="shared" si="228"/>
        <v>0</v>
      </c>
      <c r="BJ1542" s="17" t="s">
        <v>85</v>
      </c>
      <c r="BK1542" s="164">
        <f t="shared" si="229"/>
        <v>0</v>
      </c>
      <c r="BL1542" s="17" t="s">
        <v>91</v>
      </c>
      <c r="BM1542" s="162" t="s">
        <v>3083</v>
      </c>
    </row>
    <row r="1543" spans="2:65" s="1" customFormat="1" ht="16.5" customHeight="1">
      <c r="B1543" s="151"/>
      <c r="C1543" s="152" t="s">
        <v>3084</v>
      </c>
      <c r="D1543" s="152" t="s">
        <v>155</v>
      </c>
      <c r="E1543" s="153" t="s">
        <v>3085</v>
      </c>
      <c r="F1543" s="154" t="s">
        <v>3086</v>
      </c>
      <c r="G1543" s="155" t="s">
        <v>786</v>
      </c>
      <c r="H1543" s="156">
        <v>16</v>
      </c>
      <c r="I1543" s="157"/>
      <c r="J1543" s="156">
        <f t="shared" si="220"/>
        <v>0</v>
      </c>
      <c r="K1543" s="154" t="s">
        <v>1</v>
      </c>
      <c r="L1543" s="32"/>
      <c r="M1543" s="158" t="s">
        <v>1</v>
      </c>
      <c r="N1543" s="159" t="s">
        <v>42</v>
      </c>
      <c r="O1543" s="55"/>
      <c r="P1543" s="160">
        <f t="shared" si="221"/>
        <v>0</v>
      </c>
      <c r="Q1543" s="160">
        <v>0</v>
      </c>
      <c r="R1543" s="160">
        <f t="shared" si="222"/>
        <v>0</v>
      </c>
      <c r="S1543" s="160">
        <v>0</v>
      </c>
      <c r="T1543" s="161">
        <f t="shared" si="223"/>
        <v>0</v>
      </c>
      <c r="AR1543" s="162" t="s">
        <v>91</v>
      </c>
      <c r="AT1543" s="162" t="s">
        <v>155</v>
      </c>
      <c r="AU1543" s="162" t="s">
        <v>85</v>
      </c>
      <c r="AY1543" s="17" t="s">
        <v>153</v>
      </c>
      <c r="BE1543" s="163">
        <f t="shared" si="224"/>
        <v>0</v>
      </c>
      <c r="BF1543" s="163">
        <f t="shared" si="225"/>
        <v>0</v>
      </c>
      <c r="BG1543" s="163">
        <f t="shared" si="226"/>
        <v>0</v>
      </c>
      <c r="BH1543" s="163">
        <f t="shared" si="227"/>
        <v>0</v>
      </c>
      <c r="BI1543" s="163">
        <f t="shared" si="228"/>
        <v>0</v>
      </c>
      <c r="BJ1543" s="17" t="s">
        <v>85</v>
      </c>
      <c r="BK1543" s="164">
        <f t="shared" si="229"/>
        <v>0</v>
      </c>
      <c r="BL1543" s="17" t="s">
        <v>91</v>
      </c>
      <c r="BM1543" s="162" t="s">
        <v>3087</v>
      </c>
    </row>
    <row r="1544" spans="2:65" s="1" customFormat="1" ht="16.5" customHeight="1">
      <c r="B1544" s="151"/>
      <c r="C1544" s="152" t="s">
        <v>3088</v>
      </c>
      <c r="D1544" s="152" t="s">
        <v>155</v>
      </c>
      <c r="E1544" s="153" t="s">
        <v>3089</v>
      </c>
      <c r="F1544" s="154" t="s">
        <v>3090</v>
      </c>
      <c r="G1544" s="155" t="s">
        <v>251</v>
      </c>
      <c r="H1544" s="156">
        <v>10</v>
      </c>
      <c r="I1544" s="157"/>
      <c r="J1544" s="156">
        <f t="shared" si="220"/>
        <v>0</v>
      </c>
      <c r="K1544" s="154" t="s">
        <v>1</v>
      </c>
      <c r="L1544" s="32"/>
      <c r="M1544" s="158" t="s">
        <v>1</v>
      </c>
      <c r="N1544" s="159" t="s">
        <v>42</v>
      </c>
      <c r="O1544" s="55"/>
      <c r="P1544" s="160">
        <f t="shared" si="221"/>
        <v>0</v>
      </c>
      <c r="Q1544" s="160">
        <v>0</v>
      </c>
      <c r="R1544" s="160">
        <f t="shared" si="222"/>
        <v>0</v>
      </c>
      <c r="S1544" s="160">
        <v>0</v>
      </c>
      <c r="T1544" s="161">
        <f t="shared" si="223"/>
        <v>0</v>
      </c>
      <c r="AR1544" s="162" t="s">
        <v>91</v>
      </c>
      <c r="AT1544" s="162" t="s">
        <v>155</v>
      </c>
      <c r="AU1544" s="162" t="s">
        <v>85</v>
      </c>
      <c r="AY1544" s="17" t="s">
        <v>153</v>
      </c>
      <c r="BE1544" s="163">
        <f t="shared" si="224"/>
        <v>0</v>
      </c>
      <c r="BF1544" s="163">
        <f t="shared" si="225"/>
        <v>0</v>
      </c>
      <c r="BG1544" s="163">
        <f t="shared" si="226"/>
        <v>0</v>
      </c>
      <c r="BH1544" s="163">
        <f t="shared" si="227"/>
        <v>0</v>
      </c>
      <c r="BI1544" s="163">
        <f t="shared" si="228"/>
        <v>0</v>
      </c>
      <c r="BJ1544" s="17" t="s">
        <v>85</v>
      </c>
      <c r="BK1544" s="164">
        <f t="shared" si="229"/>
        <v>0</v>
      </c>
      <c r="BL1544" s="17" t="s">
        <v>91</v>
      </c>
      <c r="BM1544" s="162" t="s">
        <v>3091</v>
      </c>
    </row>
    <row r="1545" spans="2:65" s="1" customFormat="1" ht="16.5" customHeight="1">
      <c r="B1545" s="151"/>
      <c r="C1545" s="152" t="s">
        <v>3092</v>
      </c>
      <c r="D1545" s="152" t="s">
        <v>155</v>
      </c>
      <c r="E1545" s="153" t="s">
        <v>3093</v>
      </c>
      <c r="F1545" s="154" t="s">
        <v>3094</v>
      </c>
      <c r="G1545" s="155" t="s">
        <v>251</v>
      </c>
      <c r="H1545" s="156">
        <v>5</v>
      </c>
      <c r="I1545" s="157"/>
      <c r="J1545" s="156">
        <f t="shared" si="220"/>
        <v>0</v>
      </c>
      <c r="K1545" s="154" t="s">
        <v>1</v>
      </c>
      <c r="L1545" s="32"/>
      <c r="M1545" s="158" t="s">
        <v>1</v>
      </c>
      <c r="N1545" s="159" t="s">
        <v>42</v>
      </c>
      <c r="O1545" s="55"/>
      <c r="P1545" s="160">
        <f t="shared" si="221"/>
        <v>0</v>
      </c>
      <c r="Q1545" s="160">
        <v>0</v>
      </c>
      <c r="R1545" s="160">
        <f t="shared" si="222"/>
        <v>0</v>
      </c>
      <c r="S1545" s="160">
        <v>0</v>
      </c>
      <c r="T1545" s="161">
        <f t="shared" si="223"/>
        <v>0</v>
      </c>
      <c r="AR1545" s="162" t="s">
        <v>91</v>
      </c>
      <c r="AT1545" s="162" t="s">
        <v>155</v>
      </c>
      <c r="AU1545" s="162" t="s">
        <v>85</v>
      </c>
      <c r="AY1545" s="17" t="s">
        <v>153</v>
      </c>
      <c r="BE1545" s="163">
        <f t="shared" si="224"/>
        <v>0</v>
      </c>
      <c r="BF1545" s="163">
        <f t="shared" si="225"/>
        <v>0</v>
      </c>
      <c r="BG1545" s="163">
        <f t="shared" si="226"/>
        <v>0</v>
      </c>
      <c r="BH1545" s="163">
        <f t="shared" si="227"/>
        <v>0</v>
      </c>
      <c r="BI1545" s="163">
        <f t="shared" si="228"/>
        <v>0</v>
      </c>
      <c r="BJ1545" s="17" t="s">
        <v>85</v>
      </c>
      <c r="BK1545" s="164">
        <f t="shared" si="229"/>
        <v>0</v>
      </c>
      <c r="BL1545" s="17" t="s">
        <v>91</v>
      </c>
      <c r="BM1545" s="162" t="s">
        <v>3095</v>
      </c>
    </row>
    <row r="1546" spans="2:65" s="1" customFormat="1" ht="16.5" customHeight="1">
      <c r="B1546" s="151"/>
      <c r="C1546" s="152" t="s">
        <v>3096</v>
      </c>
      <c r="D1546" s="152" t="s">
        <v>155</v>
      </c>
      <c r="E1546" s="153" t="s">
        <v>3097</v>
      </c>
      <c r="F1546" s="154" t="s">
        <v>3098</v>
      </c>
      <c r="G1546" s="155" t="s">
        <v>251</v>
      </c>
      <c r="H1546" s="156">
        <v>2</v>
      </c>
      <c r="I1546" s="157"/>
      <c r="J1546" s="156">
        <f t="shared" si="220"/>
        <v>0</v>
      </c>
      <c r="K1546" s="154" t="s">
        <v>1</v>
      </c>
      <c r="L1546" s="32"/>
      <c r="M1546" s="158" t="s">
        <v>1</v>
      </c>
      <c r="N1546" s="159" t="s">
        <v>42</v>
      </c>
      <c r="O1546" s="55"/>
      <c r="P1546" s="160">
        <f t="shared" si="221"/>
        <v>0</v>
      </c>
      <c r="Q1546" s="160">
        <v>0</v>
      </c>
      <c r="R1546" s="160">
        <f t="shared" si="222"/>
        <v>0</v>
      </c>
      <c r="S1546" s="160">
        <v>0</v>
      </c>
      <c r="T1546" s="161">
        <f t="shared" si="223"/>
        <v>0</v>
      </c>
      <c r="AR1546" s="162" t="s">
        <v>91</v>
      </c>
      <c r="AT1546" s="162" t="s">
        <v>155</v>
      </c>
      <c r="AU1546" s="162" t="s">
        <v>85</v>
      </c>
      <c r="AY1546" s="17" t="s">
        <v>153</v>
      </c>
      <c r="BE1546" s="163">
        <f t="shared" si="224"/>
        <v>0</v>
      </c>
      <c r="BF1546" s="163">
        <f t="shared" si="225"/>
        <v>0</v>
      </c>
      <c r="BG1546" s="163">
        <f t="shared" si="226"/>
        <v>0</v>
      </c>
      <c r="BH1546" s="163">
        <f t="shared" si="227"/>
        <v>0</v>
      </c>
      <c r="BI1546" s="163">
        <f t="shared" si="228"/>
        <v>0</v>
      </c>
      <c r="BJ1546" s="17" t="s">
        <v>85</v>
      </c>
      <c r="BK1546" s="164">
        <f t="shared" si="229"/>
        <v>0</v>
      </c>
      <c r="BL1546" s="17" t="s">
        <v>91</v>
      </c>
      <c r="BM1546" s="162" t="s">
        <v>3099</v>
      </c>
    </row>
    <row r="1547" spans="2:65" s="1" customFormat="1" ht="16.5" customHeight="1">
      <c r="B1547" s="151"/>
      <c r="C1547" s="152" t="s">
        <v>3100</v>
      </c>
      <c r="D1547" s="152" t="s">
        <v>155</v>
      </c>
      <c r="E1547" s="153" t="s">
        <v>3101</v>
      </c>
      <c r="F1547" s="154" t="s">
        <v>3102</v>
      </c>
      <c r="G1547" s="155" t="s">
        <v>251</v>
      </c>
      <c r="H1547" s="156">
        <v>2</v>
      </c>
      <c r="I1547" s="157"/>
      <c r="J1547" s="156">
        <f t="shared" si="220"/>
        <v>0</v>
      </c>
      <c r="K1547" s="154" t="s">
        <v>1</v>
      </c>
      <c r="L1547" s="32"/>
      <c r="M1547" s="158" t="s">
        <v>1</v>
      </c>
      <c r="N1547" s="159" t="s">
        <v>42</v>
      </c>
      <c r="O1547" s="55"/>
      <c r="P1547" s="160">
        <f t="shared" si="221"/>
        <v>0</v>
      </c>
      <c r="Q1547" s="160">
        <v>0</v>
      </c>
      <c r="R1547" s="160">
        <f t="shared" si="222"/>
        <v>0</v>
      </c>
      <c r="S1547" s="160">
        <v>0</v>
      </c>
      <c r="T1547" s="161">
        <f t="shared" si="223"/>
        <v>0</v>
      </c>
      <c r="AR1547" s="162" t="s">
        <v>91</v>
      </c>
      <c r="AT1547" s="162" t="s">
        <v>155</v>
      </c>
      <c r="AU1547" s="162" t="s">
        <v>85</v>
      </c>
      <c r="AY1547" s="17" t="s">
        <v>153</v>
      </c>
      <c r="BE1547" s="163">
        <f t="shared" si="224"/>
        <v>0</v>
      </c>
      <c r="BF1547" s="163">
        <f t="shared" si="225"/>
        <v>0</v>
      </c>
      <c r="BG1547" s="163">
        <f t="shared" si="226"/>
        <v>0</v>
      </c>
      <c r="BH1547" s="163">
        <f t="shared" si="227"/>
        <v>0</v>
      </c>
      <c r="BI1547" s="163">
        <f t="shared" si="228"/>
        <v>0</v>
      </c>
      <c r="BJ1547" s="17" t="s">
        <v>85</v>
      </c>
      <c r="BK1547" s="164">
        <f t="shared" si="229"/>
        <v>0</v>
      </c>
      <c r="BL1547" s="17" t="s">
        <v>91</v>
      </c>
      <c r="BM1547" s="162" t="s">
        <v>3103</v>
      </c>
    </row>
    <row r="1548" spans="2:65" s="1" customFormat="1" ht="16.5" customHeight="1">
      <c r="B1548" s="151"/>
      <c r="C1548" s="152" t="s">
        <v>3104</v>
      </c>
      <c r="D1548" s="152" t="s">
        <v>155</v>
      </c>
      <c r="E1548" s="153" t="s">
        <v>3105</v>
      </c>
      <c r="F1548" s="154" t="s">
        <v>3106</v>
      </c>
      <c r="G1548" s="155" t="s">
        <v>251</v>
      </c>
      <c r="H1548" s="156">
        <v>1</v>
      </c>
      <c r="I1548" s="157"/>
      <c r="J1548" s="156">
        <f t="shared" si="220"/>
        <v>0</v>
      </c>
      <c r="K1548" s="154" t="s">
        <v>1</v>
      </c>
      <c r="L1548" s="32"/>
      <c r="M1548" s="158" t="s">
        <v>1</v>
      </c>
      <c r="N1548" s="159" t="s">
        <v>42</v>
      </c>
      <c r="O1548" s="55"/>
      <c r="P1548" s="160">
        <f t="shared" si="221"/>
        <v>0</v>
      </c>
      <c r="Q1548" s="160">
        <v>0</v>
      </c>
      <c r="R1548" s="160">
        <f t="shared" si="222"/>
        <v>0</v>
      </c>
      <c r="S1548" s="160">
        <v>0</v>
      </c>
      <c r="T1548" s="161">
        <f t="shared" si="223"/>
        <v>0</v>
      </c>
      <c r="AR1548" s="162" t="s">
        <v>91</v>
      </c>
      <c r="AT1548" s="162" t="s">
        <v>155</v>
      </c>
      <c r="AU1548" s="162" t="s">
        <v>85</v>
      </c>
      <c r="AY1548" s="17" t="s">
        <v>153</v>
      </c>
      <c r="BE1548" s="163">
        <f t="shared" si="224"/>
        <v>0</v>
      </c>
      <c r="BF1548" s="163">
        <f t="shared" si="225"/>
        <v>0</v>
      </c>
      <c r="BG1548" s="163">
        <f t="shared" si="226"/>
        <v>0</v>
      </c>
      <c r="BH1548" s="163">
        <f t="shared" si="227"/>
        <v>0</v>
      </c>
      <c r="BI1548" s="163">
        <f t="shared" si="228"/>
        <v>0</v>
      </c>
      <c r="BJ1548" s="17" t="s">
        <v>85</v>
      </c>
      <c r="BK1548" s="164">
        <f t="shared" si="229"/>
        <v>0</v>
      </c>
      <c r="BL1548" s="17" t="s">
        <v>91</v>
      </c>
      <c r="BM1548" s="162" t="s">
        <v>3107</v>
      </c>
    </row>
    <row r="1549" spans="2:65" s="1" customFormat="1" ht="24" customHeight="1">
      <c r="B1549" s="151"/>
      <c r="C1549" s="152" t="s">
        <v>3108</v>
      </c>
      <c r="D1549" s="152" t="s">
        <v>155</v>
      </c>
      <c r="E1549" s="153" t="s">
        <v>3109</v>
      </c>
      <c r="F1549" s="154" t="s">
        <v>3110</v>
      </c>
      <c r="G1549" s="155" t="s">
        <v>251</v>
      </c>
      <c r="H1549" s="156">
        <v>3</v>
      </c>
      <c r="I1549" s="157"/>
      <c r="J1549" s="156">
        <f t="shared" si="220"/>
        <v>0</v>
      </c>
      <c r="K1549" s="154" t="s">
        <v>1</v>
      </c>
      <c r="L1549" s="32"/>
      <c r="M1549" s="158" t="s">
        <v>1</v>
      </c>
      <c r="N1549" s="159" t="s">
        <v>42</v>
      </c>
      <c r="O1549" s="55"/>
      <c r="P1549" s="160">
        <f t="shared" si="221"/>
        <v>0</v>
      </c>
      <c r="Q1549" s="160">
        <v>0</v>
      </c>
      <c r="R1549" s="160">
        <f t="shared" si="222"/>
        <v>0</v>
      </c>
      <c r="S1549" s="160">
        <v>0</v>
      </c>
      <c r="T1549" s="161">
        <f t="shared" si="223"/>
        <v>0</v>
      </c>
      <c r="AR1549" s="162" t="s">
        <v>91</v>
      </c>
      <c r="AT1549" s="162" t="s">
        <v>155</v>
      </c>
      <c r="AU1549" s="162" t="s">
        <v>85</v>
      </c>
      <c r="AY1549" s="17" t="s">
        <v>153</v>
      </c>
      <c r="BE1549" s="163">
        <f t="shared" si="224"/>
        <v>0</v>
      </c>
      <c r="BF1549" s="163">
        <f t="shared" si="225"/>
        <v>0</v>
      </c>
      <c r="BG1549" s="163">
        <f t="shared" si="226"/>
        <v>0</v>
      </c>
      <c r="BH1549" s="163">
        <f t="shared" si="227"/>
        <v>0</v>
      </c>
      <c r="BI1549" s="163">
        <f t="shared" si="228"/>
        <v>0</v>
      </c>
      <c r="BJ1549" s="17" t="s">
        <v>85</v>
      </c>
      <c r="BK1549" s="164">
        <f t="shared" si="229"/>
        <v>0</v>
      </c>
      <c r="BL1549" s="17" t="s">
        <v>91</v>
      </c>
      <c r="BM1549" s="162" t="s">
        <v>3111</v>
      </c>
    </row>
    <row r="1550" spans="2:65" s="1" customFormat="1" ht="24" customHeight="1">
      <c r="B1550" s="151"/>
      <c r="C1550" s="152" t="s">
        <v>3112</v>
      </c>
      <c r="D1550" s="152" t="s">
        <v>155</v>
      </c>
      <c r="E1550" s="153" t="s">
        <v>3113</v>
      </c>
      <c r="F1550" s="154" t="s">
        <v>3114</v>
      </c>
      <c r="G1550" s="155" t="s">
        <v>251</v>
      </c>
      <c r="H1550" s="156">
        <v>1</v>
      </c>
      <c r="I1550" s="157"/>
      <c r="J1550" s="156">
        <f t="shared" si="220"/>
        <v>0</v>
      </c>
      <c r="K1550" s="154" t="s">
        <v>1</v>
      </c>
      <c r="L1550" s="32"/>
      <c r="M1550" s="158" t="s">
        <v>1</v>
      </c>
      <c r="N1550" s="159" t="s">
        <v>42</v>
      </c>
      <c r="O1550" s="55"/>
      <c r="P1550" s="160">
        <f t="shared" si="221"/>
        <v>0</v>
      </c>
      <c r="Q1550" s="160">
        <v>0</v>
      </c>
      <c r="R1550" s="160">
        <f t="shared" si="222"/>
        <v>0</v>
      </c>
      <c r="S1550" s="160">
        <v>0</v>
      </c>
      <c r="T1550" s="161">
        <f t="shared" si="223"/>
        <v>0</v>
      </c>
      <c r="AR1550" s="162" t="s">
        <v>91</v>
      </c>
      <c r="AT1550" s="162" t="s">
        <v>155</v>
      </c>
      <c r="AU1550" s="162" t="s">
        <v>85</v>
      </c>
      <c r="AY1550" s="17" t="s">
        <v>153</v>
      </c>
      <c r="BE1550" s="163">
        <f t="shared" si="224"/>
        <v>0</v>
      </c>
      <c r="BF1550" s="163">
        <f t="shared" si="225"/>
        <v>0</v>
      </c>
      <c r="BG1550" s="163">
        <f t="shared" si="226"/>
        <v>0</v>
      </c>
      <c r="BH1550" s="163">
        <f t="shared" si="227"/>
        <v>0</v>
      </c>
      <c r="BI1550" s="163">
        <f t="shared" si="228"/>
        <v>0</v>
      </c>
      <c r="BJ1550" s="17" t="s">
        <v>85</v>
      </c>
      <c r="BK1550" s="164">
        <f t="shared" si="229"/>
        <v>0</v>
      </c>
      <c r="BL1550" s="17" t="s">
        <v>91</v>
      </c>
      <c r="BM1550" s="162" t="s">
        <v>3115</v>
      </c>
    </row>
    <row r="1551" spans="2:65" s="1" customFormat="1" ht="24" customHeight="1">
      <c r="B1551" s="151"/>
      <c r="C1551" s="152" t="s">
        <v>3116</v>
      </c>
      <c r="D1551" s="152" t="s">
        <v>155</v>
      </c>
      <c r="E1551" s="153" t="s">
        <v>3117</v>
      </c>
      <c r="F1551" s="154" t="s">
        <v>3118</v>
      </c>
      <c r="G1551" s="155" t="s">
        <v>251</v>
      </c>
      <c r="H1551" s="156">
        <v>8</v>
      </c>
      <c r="I1551" s="157"/>
      <c r="J1551" s="156">
        <f t="shared" si="220"/>
        <v>0</v>
      </c>
      <c r="K1551" s="154" t="s">
        <v>1</v>
      </c>
      <c r="L1551" s="32"/>
      <c r="M1551" s="158" t="s">
        <v>1</v>
      </c>
      <c r="N1551" s="159" t="s">
        <v>42</v>
      </c>
      <c r="O1551" s="55"/>
      <c r="P1551" s="160">
        <f t="shared" si="221"/>
        <v>0</v>
      </c>
      <c r="Q1551" s="160">
        <v>0</v>
      </c>
      <c r="R1551" s="160">
        <f t="shared" si="222"/>
        <v>0</v>
      </c>
      <c r="S1551" s="160">
        <v>0</v>
      </c>
      <c r="T1551" s="161">
        <f t="shared" si="223"/>
        <v>0</v>
      </c>
      <c r="AR1551" s="162" t="s">
        <v>91</v>
      </c>
      <c r="AT1551" s="162" t="s">
        <v>155</v>
      </c>
      <c r="AU1551" s="162" t="s">
        <v>85</v>
      </c>
      <c r="AY1551" s="17" t="s">
        <v>153</v>
      </c>
      <c r="BE1551" s="163">
        <f t="shared" si="224"/>
        <v>0</v>
      </c>
      <c r="BF1551" s="163">
        <f t="shared" si="225"/>
        <v>0</v>
      </c>
      <c r="BG1551" s="163">
        <f t="shared" si="226"/>
        <v>0</v>
      </c>
      <c r="BH1551" s="163">
        <f t="shared" si="227"/>
        <v>0</v>
      </c>
      <c r="BI1551" s="163">
        <f t="shared" si="228"/>
        <v>0</v>
      </c>
      <c r="BJ1551" s="17" t="s">
        <v>85</v>
      </c>
      <c r="BK1551" s="164">
        <f t="shared" si="229"/>
        <v>0</v>
      </c>
      <c r="BL1551" s="17" t="s">
        <v>91</v>
      </c>
      <c r="BM1551" s="162" t="s">
        <v>3119</v>
      </c>
    </row>
    <row r="1552" spans="2:65" s="1" customFormat="1" ht="24" customHeight="1">
      <c r="B1552" s="151"/>
      <c r="C1552" s="152" t="s">
        <v>3120</v>
      </c>
      <c r="D1552" s="152" t="s">
        <v>155</v>
      </c>
      <c r="E1552" s="153" t="s">
        <v>3121</v>
      </c>
      <c r="F1552" s="154" t="s">
        <v>3122</v>
      </c>
      <c r="G1552" s="155" t="s">
        <v>251</v>
      </c>
      <c r="H1552" s="156">
        <v>3</v>
      </c>
      <c r="I1552" s="157"/>
      <c r="J1552" s="156">
        <f t="shared" si="220"/>
        <v>0</v>
      </c>
      <c r="K1552" s="154" t="s">
        <v>1</v>
      </c>
      <c r="L1552" s="32"/>
      <c r="M1552" s="158" t="s">
        <v>1</v>
      </c>
      <c r="N1552" s="159" t="s">
        <v>42</v>
      </c>
      <c r="O1552" s="55"/>
      <c r="P1552" s="160">
        <f t="shared" si="221"/>
        <v>0</v>
      </c>
      <c r="Q1552" s="160">
        <v>0</v>
      </c>
      <c r="R1552" s="160">
        <f t="shared" si="222"/>
        <v>0</v>
      </c>
      <c r="S1552" s="160">
        <v>0</v>
      </c>
      <c r="T1552" s="161">
        <f t="shared" si="223"/>
        <v>0</v>
      </c>
      <c r="AR1552" s="162" t="s">
        <v>91</v>
      </c>
      <c r="AT1552" s="162" t="s">
        <v>155</v>
      </c>
      <c r="AU1552" s="162" t="s">
        <v>85</v>
      </c>
      <c r="AY1552" s="17" t="s">
        <v>153</v>
      </c>
      <c r="BE1552" s="163">
        <f t="shared" si="224"/>
        <v>0</v>
      </c>
      <c r="BF1552" s="163">
        <f t="shared" si="225"/>
        <v>0</v>
      </c>
      <c r="BG1552" s="163">
        <f t="shared" si="226"/>
        <v>0</v>
      </c>
      <c r="BH1552" s="163">
        <f t="shared" si="227"/>
        <v>0</v>
      </c>
      <c r="BI1552" s="163">
        <f t="shared" si="228"/>
        <v>0</v>
      </c>
      <c r="BJ1552" s="17" t="s">
        <v>85</v>
      </c>
      <c r="BK1552" s="164">
        <f t="shared" si="229"/>
        <v>0</v>
      </c>
      <c r="BL1552" s="17" t="s">
        <v>91</v>
      </c>
      <c r="BM1552" s="162" t="s">
        <v>3123</v>
      </c>
    </row>
    <row r="1553" spans="2:65" s="1" customFormat="1" ht="24" customHeight="1">
      <c r="B1553" s="151"/>
      <c r="C1553" s="152" t="s">
        <v>3124</v>
      </c>
      <c r="D1553" s="152" t="s">
        <v>155</v>
      </c>
      <c r="E1553" s="153" t="s">
        <v>3125</v>
      </c>
      <c r="F1553" s="154" t="s">
        <v>3126</v>
      </c>
      <c r="G1553" s="155" t="s">
        <v>251</v>
      </c>
      <c r="H1553" s="156">
        <v>1</v>
      </c>
      <c r="I1553" s="157"/>
      <c r="J1553" s="156">
        <f t="shared" si="220"/>
        <v>0</v>
      </c>
      <c r="K1553" s="154" t="s">
        <v>1</v>
      </c>
      <c r="L1553" s="32"/>
      <c r="M1553" s="158" t="s">
        <v>1</v>
      </c>
      <c r="N1553" s="159" t="s">
        <v>42</v>
      </c>
      <c r="O1553" s="55"/>
      <c r="P1553" s="160">
        <f t="shared" si="221"/>
        <v>0</v>
      </c>
      <c r="Q1553" s="160">
        <v>0</v>
      </c>
      <c r="R1553" s="160">
        <f t="shared" si="222"/>
        <v>0</v>
      </c>
      <c r="S1553" s="160">
        <v>0</v>
      </c>
      <c r="T1553" s="161">
        <f t="shared" si="223"/>
        <v>0</v>
      </c>
      <c r="AR1553" s="162" t="s">
        <v>91</v>
      </c>
      <c r="AT1553" s="162" t="s">
        <v>155</v>
      </c>
      <c r="AU1553" s="162" t="s">
        <v>85</v>
      </c>
      <c r="AY1553" s="17" t="s">
        <v>153</v>
      </c>
      <c r="BE1553" s="163">
        <f t="shared" si="224"/>
        <v>0</v>
      </c>
      <c r="BF1553" s="163">
        <f t="shared" si="225"/>
        <v>0</v>
      </c>
      <c r="BG1553" s="163">
        <f t="shared" si="226"/>
        <v>0</v>
      </c>
      <c r="BH1553" s="163">
        <f t="shared" si="227"/>
        <v>0</v>
      </c>
      <c r="BI1553" s="163">
        <f t="shared" si="228"/>
        <v>0</v>
      </c>
      <c r="BJ1553" s="17" t="s">
        <v>85</v>
      </c>
      <c r="BK1553" s="164">
        <f t="shared" si="229"/>
        <v>0</v>
      </c>
      <c r="BL1553" s="17" t="s">
        <v>91</v>
      </c>
      <c r="BM1553" s="162" t="s">
        <v>3127</v>
      </c>
    </row>
    <row r="1554" spans="2:65" s="1" customFormat="1" ht="24" customHeight="1">
      <c r="B1554" s="151"/>
      <c r="C1554" s="152" t="s">
        <v>3128</v>
      </c>
      <c r="D1554" s="152" t="s">
        <v>155</v>
      </c>
      <c r="E1554" s="153" t="s">
        <v>3129</v>
      </c>
      <c r="F1554" s="154" t="s">
        <v>3130</v>
      </c>
      <c r="G1554" s="155" t="s">
        <v>251</v>
      </c>
      <c r="H1554" s="156">
        <v>8</v>
      </c>
      <c r="I1554" s="157"/>
      <c r="J1554" s="156">
        <f t="shared" si="220"/>
        <v>0</v>
      </c>
      <c r="K1554" s="154" t="s">
        <v>1</v>
      </c>
      <c r="L1554" s="32"/>
      <c r="M1554" s="158" t="s">
        <v>1</v>
      </c>
      <c r="N1554" s="159" t="s">
        <v>42</v>
      </c>
      <c r="O1554" s="55"/>
      <c r="P1554" s="160">
        <f t="shared" si="221"/>
        <v>0</v>
      </c>
      <c r="Q1554" s="160">
        <v>0</v>
      </c>
      <c r="R1554" s="160">
        <f t="shared" si="222"/>
        <v>0</v>
      </c>
      <c r="S1554" s="160">
        <v>0</v>
      </c>
      <c r="T1554" s="161">
        <f t="shared" si="223"/>
        <v>0</v>
      </c>
      <c r="AR1554" s="162" t="s">
        <v>91</v>
      </c>
      <c r="AT1554" s="162" t="s">
        <v>155</v>
      </c>
      <c r="AU1554" s="162" t="s">
        <v>85</v>
      </c>
      <c r="AY1554" s="17" t="s">
        <v>153</v>
      </c>
      <c r="BE1554" s="163">
        <f t="shared" si="224"/>
        <v>0</v>
      </c>
      <c r="BF1554" s="163">
        <f t="shared" si="225"/>
        <v>0</v>
      </c>
      <c r="BG1554" s="163">
        <f t="shared" si="226"/>
        <v>0</v>
      </c>
      <c r="BH1554" s="163">
        <f t="shared" si="227"/>
        <v>0</v>
      </c>
      <c r="BI1554" s="163">
        <f t="shared" si="228"/>
        <v>0</v>
      </c>
      <c r="BJ1554" s="17" t="s">
        <v>85</v>
      </c>
      <c r="BK1554" s="164">
        <f t="shared" si="229"/>
        <v>0</v>
      </c>
      <c r="BL1554" s="17" t="s">
        <v>91</v>
      </c>
      <c r="BM1554" s="162" t="s">
        <v>3131</v>
      </c>
    </row>
    <row r="1555" spans="2:65" s="1" customFormat="1" ht="16.5" customHeight="1">
      <c r="B1555" s="151"/>
      <c r="C1555" s="152" t="s">
        <v>3132</v>
      </c>
      <c r="D1555" s="152" t="s">
        <v>155</v>
      </c>
      <c r="E1555" s="153" t="s">
        <v>3133</v>
      </c>
      <c r="F1555" s="154" t="s">
        <v>3134</v>
      </c>
      <c r="G1555" s="155" t="s">
        <v>251</v>
      </c>
      <c r="H1555" s="156">
        <v>2</v>
      </c>
      <c r="I1555" s="157"/>
      <c r="J1555" s="156">
        <f t="shared" si="220"/>
        <v>0</v>
      </c>
      <c r="K1555" s="154" t="s">
        <v>1</v>
      </c>
      <c r="L1555" s="32"/>
      <c r="M1555" s="158" t="s">
        <v>1</v>
      </c>
      <c r="N1555" s="159" t="s">
        <v>42</v>
      </c>
      <c r="O1555" s="55"/>
      <c r="P1555" s="160">
        <f t="shared" si="221"/>
        <v>0</v>
      </c>
      <c r="Q1555" s="160">
        <v>0</v>
      </c>
      <c r="R1555" s="160">
        <f t="shared" si="222"/>
        <v>0</v>
      </c>
      <c r="S1555" s="160">
        <v>0</v>
      </c>
      <c r="T1555" s="161">
        <f t="shared" si="223"/>
        <v>0</v>
      </c>
      <c r="AR1555" s="162" t="s">
        <v>91</v>
      </c>
      <c r="AT1555" s="162" t="s">
        <v>155</v>
      </c>
      <c r="AU1555" s="162" t="s">
        <v>85</v>
      </c>
      <c r="AY1555" s="17" t="s">
        <v>153</v>
      </c>
      <c r="BE1555" s="163">
        <f t="shared" si="224"/>
        <v>0</v>
      </c>
      <c r="BF1555" s="163">
        <f t="shared" si="225"/>
        <v>0</v>
      </c>
      <c r="BG1555" s="163">
        <f t="shared" si="226"/>
        <v>0</v>
      </c>
      <c r="BH1555" s="163">
        <f t="shared" si="227"/>
        <v>0</v>
      </c>
      <c r="BI1555" s="163">
        <f t="shared" si="228"/>
        <v>0</v>
      </c>
      <c r="BJ1555" s="17" t="s">
        <v>85</v>
      </c>
      <c r="BK1555" s="164">
        <f t="shared" si="229"/>
        <v>0</v>
      </c>
      <c r="BL1555" s="17" t="s">
        <v>91</v>
      </c>
      <c r="BM1555" s="162" t="s">
        <v>3135</v>
      </c>
    </row>
    <row r="1556" spans="2:65" s="1" customFormat="1" ht="16.5" customHeight="1">
      <c r="B1556" s="151"/>
      <c r="C1556" s="152" t="s">
        <v>3136</v>
      </c>
      <c r="D1556" s="152" t="s">
        <v>155</v>
      </c>
      <c r="E1556" s="153" t="s">
        <v>3137</v>
      </c>
      <c r="F1556" s="154" t="s">
        <v>3138</v>
      </c>
      <c r="G1556" s="155" t="s">
        <v>251</v>
      </c>
      <c r="H1556" s="156">
        <v>2</v>
      </c>
      <c r="I1556" s="157"/>
      <c r="J1556" s="156">
        <f t="shared" si="220"/>
        <v>0</v>
      </c>
      <c r="K1556" s="154" t="s">
        <v>1</v>
      </c>
      <c r="L1556" s="32"/>
      <c r="M1556" s="158" t="s">
        <v>1</v>
      </c>
      <c r="N1556" s="159" t="s">
        <v>42</v>
      </c>
      <c r="O1556" s="55"/>
      <c r="P1556" s="160">
        <f t="shared" si="221"/>
        <v>0</v>
      </c>
      <c r="Q1556" s="160">
        <v>0</v>
      </c>
      <c r="R1556" s="160">
        <f t="shared" si="222"/>
        <v>0</v>
      </c>
      <c r="S1556" s="160">
        <v>0</v>
      </c>
      <c r="T1556" s="161">
        <f t="shared" si="223"/>
        <v>0</v>
      </c>
      <c r="AR1556" s="162" t="s">
        <v>91</v>
      </c>
      <c r="AT1556" s="162" t="s">
        <v>155</v>
      </c>
      <c r="AU1556" s="162" t="s">
        <v>85</v>
      </c>
      <c r="AY1556" s="17" t="s">
        <v>153</v>
      </c>
      <c r="BE1556" s="163">
        <f t="shared" si="224"/>
        <v>0</v>
      </c>
      <c r="BF1556" s="163">
        <f t="shared" si="225"/>
        <v>0</v>
      </c>
      <c r="BG1556" s="163">
        <f t="shared" si="226"/>
        <v>0</v>
      </c>
      <c r="BH1556" s="163">
        <f t="shared" si="227"/>
        <v>0</v>
      </c>
      <c r="BI1556" s="163">
        <f t="shared" si="228"/>
        <v>0</v>
      </c>
      <c r="BJ1556" s="17" t="s">
        <v>85</v>
      </c>
      <c r="BK1556" s="164">
        <f t="shared" si="229"/>
        <v>0</v>
      </c>
      <c r="BL1556" s="17" t="s">
        <v>91</v>
      </c>
      <c r="BM1556" s="162" t="s">
        <v>3139</v>
      </c>
    </row>
    <row r="1557" spans="2:65" s="1" customFormat="1" ht="16.5" customHeight="1">
      <c r="B1557" s="151"/>
      <c r="C1557" s="152" t="s">
        <v>3140</v>
      </c>
      <c r="D1557" s="152" t="s">
        <v>155</v>
      </c>
      <c r="E1557" s="153" t="s">
        <v>3141</v>
      </c>
      <c r="F1557" s="154" t="s">
        <v>3142</v>
      </c>
      <c r="G1557" s="155" t="s">
        <v>786</v>
      </c>
      <c r="H1557" s="156">
        <v>5</v>
      </c>
      <c r="I1557" s="157"/>
      <c r="J1557" s="156">
        <f t="shared" si="220"/>
        <v>0</v>
      </c>
      <c r="K1557" s="154" t="s">
        <v>1</v>
      </c>
      <c r="L1557" s="32"/>
      <c r="M1557" s="158" t="s">
        <v>1</v>
      </c>
      <c r="N1557" s="159" t="s">
        <v>42</v>
      </c>
      <c r="O1557" s="55"/>
      <c r="P1557" s="160">
        <f t="shared" si="221"/>
        <v>0</v>
      </c>
      <c r="Q1557" s="160">
        <v>0</v>
      </c>
      <c r="R1557" s="160">
        <f t="shared" si="222"/>
        <v>0</v>
      </c>
      <c r="S1557" s="160">
        <v>0</v>
      </c>
      <c r="T1557" s="161">
        <f t="shared" si="223"/>
        <v>0</v>
      </c>
      <c r="AR1557" s="162" t="s">
        <v>91</v>
      </c>
      <c r="AT1557" s="162" t="s">
        <v>155</v>
      </c>
      <c r="AU1557" s="162" t="s">
        <v>85</v>
      </c>
      <c r="AY1557" s="17" t="s">
        <v>153</v>
      </c>
      <c r="BE1557" s="163">
        <f t="shared" si="224"/>
        <v>0</v>
      </c>
      <c r="BF1557" s="163">
        <f t="shared" si="225"/>
        <v>0</v>
      </c>
      <c r="BG1557" s="163">
        <f t="shared" si="226"/>
        <v>0</v>
      </c>
      <c r="BH1557" s="163">
        <f t="shared" si="227"/>
        <v>0</v>
      </c>
      <c r="BI1557" s="163">
        <f t="shared" si="228"/>
        <v>0</v>
      </c>
      <c r="BJ1557" s="17" t="s">
        <v>85</v>
      </c>
      <c r="BK1557" s="164">
        <f t="shared" si="229"/>
        <v>0</v>
      </c>
      <c r="BL1557" s="17" t="s">
        <v>91</v>
      </c>
      <c r="BM1557" s="162" t="s">
        <v>3143</v>
      </c>
    </row>
    <row r="1558" spans="2:65" s="1" customFormat="1" ht="16.5" customHeight="1">
      <c r="B1558" s="151"/>
      <c r="C1558" s="152" t="s">
        <v>3144</v>
      </c>
      <c r="D1558" s="152" t="s">
        <v>155</v>
      </c>
      <c r="E1558" s="153" t="s">
        <v>3145</v>
      </c>
      <c r="F1558" s="154" t="s">
        <v>3146</v>
      </c>
      <c r="G1558" s="155" t="s">
        <v>786</v>
      </c>
      <c r="H1558" s="156">
        <v>4</v>
      </c>
      <c r="I1558" s="157"/>
      <c r="J1558" s="156">
        <f t="shared" si="220"/>
        <v>0</v>
      </c>
      <c r="K1558" s="154" t="s">
        <v>1</v>
      </c>
      <c r="L1558" s="32"/>
      <c r="M1558" s="158" t="s">
        <v>1</v>
      </c>
      <c r="N1558" s="159" t="s">
        <v>42</v>
      </c>
      <c r="O1558" s="55"/>
      <c r="P1558" s="160">
        <f t="shared" si="221"/>
        <v>0</v>
      </c>
      <c r="Q1558" s="160">
        <v>0</v>
      </c>
      <c r="R1558" s="160">
        <f t="shared" si="222"/>
        <v>0</v>
      </c>
      <c r="S1558" s="160">
        <v>0</v>
      </c>
      <c r="T1558" s="161">
        <f t="shared" si="223"/>
        <v>0</v>
      </c>
      <c r="AR1558" s="162" t="s">
        <v>91</v>
      </c>
      <c r="AT1558" s="162" t="s">
        <v>155</v>
      </c>
      <c r="AU1558" s="162" t="s">
        <v>85</v>
      </c>
      <c r="AY1558" s="17" t="s">
        <v>153</v>
      </c>
      <c r="BE1558" s="163">
        <f t="shared" si="224"/>
        <v>0</v>
      </c>
      <c r="BF1558" s="163">
        <f t="shared" si="225"/>
        <v>0</v>
      </c>
      <c r="BG1558" s="163">
        <f t="shared" si="226"/>
        <v>0</v>
      </c>
      <c r="BH1558" s="163">
        <f t="shared" si="227"/>
        <v>0</v>
      </c>
      <c r="BI1558" s="163">
        <f t="shared" si="228"/>
        <v>0</v>
      </c>
      <c r="BJ1558" s="17" t="s">
        <v>85</v>
      </c>
      <c r="BK1558" s="164">
        <f t="shared" si="229"/>
        <v>0</v>
      </c>
      <c r="BL1558" s="17" t="s">
        <v>91</v>
      </c>
      <c r="BM1558" s="162" t="s">
        <v>3147</v>
      </c>
    </row>
    <row r="1559" spans="2:65" s="1" customFormat="1" ht="16.5" customHeight="1">
      <c r="B1559" s="151"/>
      <c r="C1559" s="152" t="s">
        <v>3148</v>
      </c>
      <c r="D1559" s="152" t="s">
        <v>155</v>
      </c>
      <c r="E1559" s="153" t="s">
        <v>3149</v>
      </c>
      <c r="F1559" s="154" t="s">
        <v>3150</v>
      </c>
      <c r="G1559" s="155" t="s">
        <v>786</v>
      </c>
      <c r="H1559" s="156">
        <v>18</v>
      </c>
      <c r="I1559" s="157"/>
      <c r="J1559" s="156">
        <f t="shared" ref="J1559:J1590" si="230">ROUND(I1559*H1559,3)</f>
        <v>0</v>
      </c>
      <c r="K1559" s="154" t="s">
        <v>1</v>
      </c>
      <c r="L1559" s="32"/>
      <c r="M1559" s="158" t="s">
        <v>1</v>
      </c>
      <c r="N1559" s="159" t="s">
        <v>42</v>
      </c>
      <c r="O1559" s="55"/>
      <c r="P1559" s="160">
        <f t="shared" ref="P1559:P1590" si="231">O1559*H1559</f>
        <v>0</v>
      </c>
      <c r="Q1559" s="160">
        <v>0</v>
      </c>
      <c r="R1559" s="160">
        <f t="shared" ref="R1559:R1590" si="232">Q1559*H1559</f>
        <v>0</v>
      </c>
      <c r="S1559" s="160">
        <v>0</v>
      </c>
      <c r="T1559" s="161">
        <f t="shared" ref="T1559:T1590" si="233">S1559*H1559</f>
        <v>0</v>
      </c>
      <c r="AR1559" s="162" t="s">
        <v>91</v>
      </c>
      <c r="AT1559" s="162" t="s">
        <v>155</v>
      </c>
      <c r="AU1559" s="162" t="s">
        <v>85</v>
      </c>
      <c r="AY1559" s="17" t="s">
        <v>153</v>
      </c>
      <c r="BE1559" s="163">
        <f t="shared" ref="BE1559:BE1578" si="234">IF(N1559="základná",J1559,0)</f>
        <v>0</v>
      </c>
      <c r="BF1559" s="163">
        <f t="shared" ref="BF1559:BF1578" si="235">IF(N1559="znížená",J1559,0)</f>
        <v>0</v>
      </c>
      <c r="BG1559" s="163">
        <f t="shared" ref="BG1559:BG1578" si="236">IF(N1559="zákl. prenesená",J1559,0)</f>
        <v>0</v>
      </c>
      <c r="BH1559" s="163">
        <f t="shared" ref="BH1559:BH1578" si="237">IF(N1559="zníž. prenesená",J1559,0)</f>
        <v>0</v>
      </c>
      <c r="BI1559" s="163">
        <f t="shared" ref="BI1559:BI1578" si="238">IF(N1559="nulová",J1559,0)</f>
        <v>0</v>
      </c>
      <c r="BJ1559" s="17" t="s">
        <v>85</v>
      </c>
      <c r="BK1559" s="164">
        <f t="shared" ref="BK1559:BK1578" si="239">ROUND(I1559*H1559,3)</f>
        <v>0</v>
      </c>
      <c r="BL1559" s="17" t="s">
        <v>91</v>
      </c>
      <c r="BM1559" s="162" t="s">
        <v>3151</v>
      </c>
    </row>
    <row r="1560" spans="2:65" s="1" customFormat="1" ht="16.5" customHeight="1">
      <c r="B1560" s="151"/>
      <c r="C1560" s="152" t="s">
        <v>3152</v>
      </c>
      <c r="D1560" s="152" t="s">
        <v>155</v>
      </c>
      <c r="E1560" s="153" t="s">
        <v>3153</v>
      </c>
      <c r="F1560" s="154" t="s">
        <v>3154</v>
      </c>
      <c r="G1560" s="155" t="s">
        <v>786</v>
      </c>
      <c r="H1560" s="156">
        <v>5</v>
      </c>
      <c r="I1560" s="157"/>
      <c r="J1560" s="156">
        <f t="shared" si="230"/>
        <v>0</v>
      </c>
      <c r="K1560" s="154" t="s">
        <v>1</v>
      </c>
      <c r="L1560" s="32"/>
      <c r="M1560" s="158" t="s">
        <v>1</v>
      </c>
      <c r="N1560" s="159" t="s">
        <v>42</v>
      </c>
      <c r="O1560" s="55"/>
      <c r="P1560" s="160">
        <f t="shared" si="231"/>
        <v>0</v>
      </c>
      <c r="Q1560" s="160">
        <v>0</v>
      </c>
      <c r="R1560" s="160">
        <f t="shared" si="232"/>
        <v>0</v>
      </c>
      <c r="S1560" s="160">
        <v>0</v>
      </c>
      <c r="T1560" s="161">
        <f t="shared" si="233"/>
        <v>0</v>
      </c>
      <c r="AR1560" s="162" t="s">
        <v>91</v>
      </c>
      <c r="AT1560" s="162" t="s">
        <v>155</v>
      </c>
      <c r="AU1560" s="162" t="s">
        <v>85</v>
      </c>
      <c r="AY1560" s="17" t="s">
        <v>153</v>
      </c>
      <c r="BE1560" s="163">
        <f t="shared" si="234"/>
        <v>0</v>
      </c>
      <c r="BF1560" s="163">
        <f t="shared" si="235"/>
        <v>0</v>
      </c>
      <c r="BG1560" s="163">
        <f t="shared" si="236"/>
        <v>0</v>
      </c>
      <c r="BH1560" s="163">
        <f t="shared" si="237"/>
        <v>0</v>
      </c>
      <c r="BI1560" s="163">
        <f t="shared" si="238"/>
        <v>0</v>
      </c>
      <c r="BJ1560" s="17" t="s">
        <v>85</v>
      </c>
      <c r="BK1560" s="164">
        <f t="shared" si="239"/>
        <v>0</v>
      </c>
      <c r="BL1560" s="17" t="s">
        <v>91</v>
      </c>
      <c r="BM1560" s="162" t="s">
        <v>3155</v>
      </c>
    </row>
    <row r="1561" spans="2:65" s="1" customFormat="1" ht="24" customHeight="1">
      <c r="B1561" s="151"/>
      <c r="C1561" s="152" t="s">
        <v>3156</v>
      </c>
      <c r="D1561" s="206" t="s">
        <v>155</v>
      </c>
      <c r="E1561" s="153" t="s">
        <v>3157</v>
      </c>
      <c r="F1561" s="154" t="s">
        <v>3158</v>
      </c>
      <c r="G1561" s="155" t="s">
        <v>786</v>
      </c>
      <c r="H1561" s="156">
        <v>4</v>
      </c>
      <c r="I1561" s="157"/>
      <c r="J1561" s="156">
        <f t="shared" si="230"/>
        <v>0</v>
      </c>
      <c r="K1561" s="154" t="s">
        <v>1</v>
      </c>
      <c r="L1561" s="32"/>
      <c r="M1561" s="158" t="s">
        <v>1</v>
      </c>
      <c r="N1561" s="159" t="s">
        <v>42</v>
      </c>
      <c r="O1561" s="55"/>
      <c r="P1561" s="160">
        <f t="shared" si="231"/>
        <v>0</v>
      </c>
      <c r="Q1561" s="160">
        <v>0</v>
      </c>
      <c r="R1561" s="160">
        <f t="shared" si="232"/>
        <v>0</v>
      </c>
      <c r="S1561" s="160">
        <v>0</v>
      </c>
      <c r="T1561" s="161">
        <f t="shared" si="233"/>
        <v>0</v>
      </c>
      <c r="AR1561" s="162" t="s">
        <v>91</v>
      </c>
      <c r="AT1561" s="162" t="s">
        <v>155</v>
      </c>
      <c r="AU1561" s="162" t="s">
        <v>85</v>
      </c>
      <c r="AY1561" s="17" t="s">
        <v>153</v>
      </c>
      <c r="BE1561" s="163">
        <f t="shared" si="234"/>
        <v>0</v>
      </c>
      <c r="BF1561" s="163">
        <f t="shared" si="235"/>
        <v>0</v>
      </c>
      <c r="BG1561" s="163">
        <f t="shared" si="236"/>
        <v>0</v>
      </c>
      <c r="BH1561" s="163">
        <f t="shared" si="237"/>
        <v>0</v>
      </c>
      <c r="BI1561" s="163">
        <f t="shared" si="238"/>
        <v>0</v>
      </c>
      <c r="BJ1561" s="17" t="s">
        <v>85</v>
      </c>
      <c r="BK1561" s="164">
        <f t="shared" si="239"/>
        <v>0</v>
      </c>
      <c r="BL1561" s="17" t="s">
        <v>91</v>
      </c>
      <c r="BM1561" s="162" t="s">
        <v>3159</v>
      </c>
    </row>
    <row r="1562" spans="2:65" s="1" customFormat="1" ht="24" customHeight="1">
      <c r="B1562" s="151"/>
      <c r="C1562" s="152" t="s">
        <v>911</v>
      </c>
      <c r="D1562" s="206" t="s">
        <v>155</v>
      </c>
      <c r="E1562" s="153" t="s">
        <v>3160</v>
      </c>
      <c r="F1562" s="154" t="s">
        <v>3161</v>
      </c>
      <c r="G1562" s="155" t="s">
        <v>786</v>
      </c>
      <c r="H1562" s="156">
        <v>21</v>
      </c>
      <c r="I1562" s="157"/>
      <c r="J1562" s="156">
        <f t="shared" si="230"/>
        <v>0</v>
      </c>
      <c r="K1562" s="154" t="s">
        <v>1</v>
      </c>
      <c r="L1562" s="32"/>
      <c r="M1562" s="158" t="s">
        <v>1</v>
      </c>
      <c r="N1562" s="159" t="s">
        <v>42</v>
      </c>
      <c r="O1562" s="55"/>
      <c r="P1562" s="160">
        <f t="shared" si="231"/>
        <v>0</v>
      </c>
      <c r="Q1562" s="160">
        <v>0</v>
      </c>
      <c r="R1562" s="160">
        <f t="shared" si="232"/>
        <v>0</v>
      </c>
      <c r="S1562" s="160">
        <v>0</v>
      </c>
      <c r="T1562" s="161">
        <f t="shared" si="233"/>
        <v>0</v>
      </c>
      <c r="AR1562" s="162" t="s">
        <v>91</v>
      </c>
      <c r="AT1562" s="162" t="s">
        <v>155</v>
      </c>
      <c r="AU1562" s="162" t="s">
        <v>85</v>
      </c>
      <c r="AY1562" s="17" t="s">
        <v>153</v>
      </c>
      <c r="BE1562" s="163">
        <f t="shared" si="234"/>
        <v>0</v>
      </c>
      <c r="BF1562" s="163">
        <f t="shared" si="235"/>
        <v>0</v>
      </c>
      <c r="BG1562" s="163">
        <f t="shared" si="236"/>
        <v>0</v>
      </c>
      <c r="BH1562" s="163">
        <f t="shared" si="237"/>
        <v>0</v>
      </c>
      <c r="BI1562" s="163">
        <f t="shared" si="238"/>
        <v>0</v>
      </c>
      <c r="BJ1562" s="17" t="s">
        <v>85</v>
      </c>
      <c r="BK1562" s="164">
        <f t="shared" si="239"/>
        <v>0</v>
      </c>
      <c r="BL1562" s="17" t="s">
        <v>91</v>
      </c>
      <c r="BM1562" s="162" t="s">
        <v>3162</v>
      </c>
    </row>
    <row r="1563" spans="2:65" s="1" customFormat="1" ht="24" customHeight="1">
      <c r="B1563" s="151"/>
      <c r="C1563" s="152" t="s">
        <v>3163</v>
      </c>
      <c r="D1563" s="206" t="s">
        <v>155</v>
      </c>
      <c r="E1563" s="153" t="s">
        <v>3164</v>
      </c>
      <c r="F1563" s="154" t="s">
        <v>3165</v>
      </c>
      <c r="G1563" s="155" t="s">
        <v>786</v>
      </c>
      <c r="H1563" s="156">
        <v>4</v>
      </c>
      <c r="I1563" s="157"/>
      <c r="J1563" s="156">
        <f t="shared" si="230"/>
        <v>0</v>
      </c>
      <c r="K1563" s="154" t="s">
        <v>1</v>
      </c>
      <c r="L1563" s="32"/>
      <c r="M1563" s="158" t="s">
        <v>1</v>
      </c>
      <c r="N1563" s="159" t="s">
        <v>42</v>
      </c>
      <c r="O1563" s="55"/>
      <c r="P1563" s="160">
        <f t="shared" si="231"/>
        <v>0</v>
      </c>
      <c r="Q1563" s="160">
        <v>0</v>
      </c>
      <c r="R1563" s="160">
        <f t="shared" si="232"/>
        <v>0</v>
      </c>
      <c r="S1563" s="160">
        <v>0</v>
      </c>
      <c r="T1563" s="161">
        <f t="shared" si="233"/>
        <v>0</v>
      </c>
      <c r="AR1563" s="162" t="s">
        <v>91</v>
      </c>
      <c r="AT1563" s="162" t="s">
        <v>155</v>
      </c>
      <c r="AU1563" s="162" t="s">
        <v>85</v>
      </c>
      <c r="AY1563" s="17" t="s">
        <v>153</v>
      </c>
      <c r="BE1563" s="163">
        <f t="shared" si="234"/>
        <v>0</v>
      </c>
      <c r="BF1563" s="163">
        <f t="shared" si="235"/>
        <v>0</v>
      </c>
      <c r="BG1563" s="163">
        <f t="shared" si="236"/>
        <v>0</v>
      </c>
      <c r="BH1563" s="163">
        <f t="shared" si="237"/>
        <v>0</v>
      </c>
      <c r="BI1563" s="163">
        <f t="shared" si="238"/>
        <v>0</v>
      </c>
      <c r="BJ1563" s="17" t="s">
        <v>85</v>
      </c>
      <c r="BK1563" s="164">
        <f t="shared" si="239"/>
        <v>0</v>
      </c>
      <c r="BL1563" s="17" t="s">
        <v>91</v>
      </c>
      <c r="BM1563" s="162" t="s">
        <v>3166</v>
      </c>
    </row>
    <row r="1564" spans="2:65" s="1" customFormat="1" ht="24" customHeight="1">
      <c r="B1564" s="151"/>
      <c r="C1564" s="152" t="s">
        <v>3167</v>
      </c>
      <c r="D1564" s="206" t="s">
        <v>155</v>
      </c>
      <c r="E1564" s="153" t="s">
        <v>3168</v>
      </c>
      <c r="F1564" s="154" t="s">
        <v>3169</v>
      </c>
      <c r="G1564" s="155" t="s">
        <v>786</v>
      </c>
      <c r="H1564" s="156">
        <v>21</v>
      </c>
      <c r="I1564" s="157"/>
      <c r="J1564" s="156">
        <f t="shared" si="230"/>
        <v>0</v>
      </c>
      <c r="K1564" s="154" t="s">
        <v>1</v>
      </c>
      <c r="L1564" s="32"/>
      <c r="M1564" s="158" t="s">
        <v>1</v>
      </c>
      <c r="N1564" s="159" t="s">
        <v>42</v>
      </c>
      <c r="O1564" s="55"/>
      <c r="P1564" s="160">
        <f t="shared" si="231"/>
        <v>0</v>
      </c>
      <c r="Q1564" s="160">
        <v>0</v>
      </c>
      <c r="R1564" s="160">
        <f t="shared" si="232"/>
        <v>0</v>
      </c>
      <c r="S1564" s="160">
        <v>0</v>
      </c>
      <c r="T1564" s="161">
        <f t="shared" si="233"/>
        <v>0</v>
      </c>
      <c r="AR1564" s="162" t="s">
        <v>91</v>
      </c>
      <c r="AT1564" s="162" t="s">
        <v>155</v>
      </c>
      <c r="AU1564" s="162" t="s">
        <v>85</v>
      </c>
      <c r="AY1564" s="17" t="s">
        <v>153</v>
      </c>
      <c r="BE1564" s="163">
        <f t="shared" si="234"/>
        <v>0</v>
      </c>
      <c r="BF1564" s="163">
        <f t="shared" si="235"/>
        <v>0</v>
      </c>
      <c r="BG1564" s="163">
        <f t="shared" si="236"/>
        <v>0</v>
      </c>
      <c r="BH1564" s="163">
        <f t="shared" si="237"/>
        <v>0</v>
      </c>
      <c r="BI1564" s="163">
        <f t="shared" si="238"/>
        <v>0</v>
      </c>
      <c r="BJ1564" s="17" t="s">
        <v>85</v>
      </c>
      <c r="BK1564" s="164">
        <f t="shared" si="239"/>
        <v>0</v>
      </c>
      <c r="BL1564" s="17" t="s">
        <v>91</v>
      </c>
      <c r="BM1564" s="162" t="s">
        <v>3170</v>
      </c>
    </row>
    <row r="1565" spans="2:65" s="1" customFormat="1" ht="16.5" customHeight="1">
      <c r="B1565" s="151"/>
      <c r="C1565" s="152" t="s">
        <v>3171</v>
      </c>
      <c r="D1565" s="152" t="s">
        <v>155</v>
      </c>
      <c r="E1565" s="153" t="s">
        <v>3172</v>
      </c>
      <c r="F1565" s="154" t="s">
        <v>3173</v>
      </c>
      <c r="G1565" s="155" t="s">
        <v>2961</v>
      </c>
      <c r="H1565" s="156">
        <v>1</v>
      </c>
      <c r="I1565" s="157"/>
      <c r="J1565" s="156">
        <f t="shared" si="230"/>
        <v>0</v>
      </c>
      <c r="K1565" s="154" t="s">
        <v>1</v>
      </c>
      <c r="L1565" s="32"/>
      <c r="M1565" s="158" t="s">
        <v>1</v>
      </c>
      <c r="N1565" s="159" t="s">
        <v>42</v>
      </c>
      <c r="O1565" s="55"/>
      <c r="P1565" s="160">
        <f t="shared" si="231"/>
        <v>0</v>
      </c>
      <c r="Q1565" s="160">
        <v>0</v>
      </c>
      <c r="R1565" s="160">
        <f t="shared" si="232"/>
        <v>0</v>
      </c>
      <c r="S1565" s="160">
        <v>0</v>
      </c>
      <c r="T1565" s="161">
        <f t="shared" si="233"/>
        <v>0</v>
      </c>
      <c r="AR1565" s="162" t="s">
        <v>91</v>
      </c>
      <c r="AT1565" s="162" t="s">
        <v>155</v>
      </c>
      <c r="AU1565" s="162" t="s">
        <v>85</v>
      </c>
      <c r="AY1565" s="17" t="s">
        <v>153</v>
      </c>
      <c r="BE1565" s="163">
        <f t="shared" si="234"/>
        <v>0</v>
      </c>
      <c r="BF1565" s="163">
        <f t="shared" si="235"/>
        <v>0</v>
      </c>
      <c r="BG1565" s="163">
        <f t="shared" si="236"/>
        <v>0</v>
      </c>
      <c r="BH1565" s="163">
        <f t="shared" si="237"/>
        <v>0</v>
      </c>
      <c r="BI1565" s="163">
        <f t="shared" si="238"/>
        <v>0</v>
      </c>
      <c r="BJ1565" s="17" t="s">
        <v>85</v>
      </c>
      <c r="BK1565" s="164">
        <f t="shared" si="239"/>
        <v>0</v>
      </c>
      <c r="BL1565" s="17" t="s">
        <v>91</v>
      </c>
      <c r="BM1565" s="162" t="s">
        <v>3174</v>
      </c>
    </row>
    <row r="1566" spans="2:65" s="1" customFormat="1" ht="16.5" customHeight="1">
      <c r="B1566" s="151"/>
      <c r="C1566" s="152" t="s">
        <v>3175</v>
      </c>
      <c r="D1566" s="152" t="s">
        <v>155</v>
      </c>
      <c r="E1566" s="153" t="s">
        <v>3176</v>
      </c>
      <c r="F1566" s="154" t="s">
        <v>3177</v>
      </c>
      <c r="G1566" s="155" t="s">
        <v>2961</v>
      </c>
      <c r="H1566" s="156">
        <v>1</v>
      </c>
      <c r="I1566" s="157"/>
      <c r="J1566" s="156">
        <f t="shared" si="230"/>
        <v>0</v>
      </c>
      <c r="K1566" s="154" t="s">
        <v>1</v>
      </c>
      <c r="L1566" s="32"/>
      <c r="M1566" s="158" t="s">
        <v>1</v>
      </c>
      <c r="N1566" s="159" t="s">
        <v>42</v>
      </c>
      <c r="O1566" s="55"/>
      <c r="P1566" s="160">
        <f t="shared" si="231"/>
        <v>0</v>
      </c>
      <c r="Q1566" s="160">
        <v>0</v>
      </c>
      <c r="R1566" s="160">
        <f t="shared" si="232"/>
        <v>0</v>
      </c>
      <c r="S1566" s="160">
        <v>0</v>
      </c>
      <c r="T1566" s="161">
        <f t="shared" si="233"/>
        <v>0</v>
      </c>
      <c r="AR1566" s="162" t="s">
        <v>91</v>
      </c>
      <c r="AT1566" s="162" t="s">
        <v>155</v>
      </c>
      <c r="AU1566" s="162" t="s">
        <v>85</v>
      </c>
      <c r="AY1566" s="17" t="s">
        <v>153</v>
      </c>
      <c r="BE1566" s="163">
        <f t="shared" si="234"/>
        <v>0</v>
      </c>
      <c r="BF1566" s="163">
        <f t="shared" si="235"/>
        <v>0</v>
      </c>
      <c r="BG1566" s="163">
        <f t="shared" si="236"/>
        <v>0</v>
      </c>
      <c r="BH1566" s="163">
        <f t="shared" si="237"/>
        <v>0</v>
      </c>
      <c r="BI1566" s="163">
        <f t="shared" si="238"/>
        <v>0</v>
      </c>
      <c r="BJ1566" s="17" t="s">
        <v>85</v>
      </c>
      <c r="BK1566" s="164">
        <f t="shared" si="239"/>
        <v>0</v>
      </c>
      <c r="BL1566" s="17" t="s">
        <v>91</v>
      </c>
      <c r="BM1566" s="162" t="s">
        <v>3178</v>
      </c>
    </row>
    <row r="1567" spans="2:65" s="1" customFormat="1" ht="16.5" customHeight="1">
      <c r="B1567" s="151"/>
      <c r="C1567" s="152" t="s">
        <v>3179</v>
      </c>
      <c r="D1567" s="206" t="s">
        <v>155</v>
      </c>
      <c r="E1567" s="153" t="s">
        <v>3180</v>
      </c>
      <c r="F1567" s="154" t="s">
        <v>3181</v>
      </c>
      <c r="G1567" s="155" t="s">
        <v>2961</v>
      </c>
      <c r="H1567" s="156">
        <v>1</v>
      </c>
      <c r="I1567" s="157"/>
      <c r="J1567" s="156">
        <f t="shared" si="230"/>
        <v>0</v>
      </c>
      <c r="K1567" s="154" t="s">
        <v>1</v>
      </c>
      <c r="L1567" s="32"/>
      <c r="M1567" s="158" t="s">
        <v>1</v>
      </c>
      <c r="N1567" s="159" t="s">
        <v>42</v>
      </c>
      <c r="O1567" s="55"/>
      <c r="P1567" s="160">
        <f t="shared" si="231"/>
        <v>0</v>
      </c>
      <c r="Q1567" s="160">
        <v>0</v>
      </c>
      <c r="R1567" s="160">
        <f t="shared" si="232"/>
        <v>0</v>
      </c>
      <c r="S1567" s="160">
        <v>0</v>
      </c>
      <c r="T1567" s="161">
        <f t="shared" si="233"/>
        <v>0</v>
      </c>
      <c r="AR1567" s="162" t="s">
        <v>91</v>
      </c>
      <c r="AT1567" s="162" t="s">
        <v>155</v>
      </c>
      <c r="AU1567" s="162" t="s">
        <v>85</v>
      </c>
      <c r="AY1567" s="17" t="s">
        <v>153</v>
      </c>
      <c r="BE1567" s="163">
        <f t="shared" si="234"/>
        <v>0</v>
      </c>
      <c r="BF1567" s="163">
        <f t="shared" si="235"/>
        <v>0</v>
      </c>
      <c r="BG1567" s="163">
        <f t="shared" si="236"/>
        <v>0</v>
      </c>
      <c r="BH1567" s="163">
        <f t="shared" si="237"/>
        <v>0</v>
      </c>
      <c r="BI1567" s="163">
        <f t="shared" si="238"/>
        <v>0</v>
      </c>
      <c r="BJ1567" s="17" t="s">
        <v>85</v>
      </c>
      <c r="BK1567" s="164">
        <f t="shared" si="239"/>
        <v>0</v>
      </c>
      <c r="BL1567" s="17" t="s">
        <v>91</v>
      </c>
      <c r="BM1567" s="162" t="s">
        <v>3182</v>
      </c>
    </row>
    <row r="1568" spans="2:65" s="1" customFormat="1" ht="16.5" customHeight="1">
      <c r="B1568" s="151"/>
      <c r="C1568" s="152" t="s">
        <v>3183</v>
      </c>
      <c r="D1568" s="206" t="s">
        <v>155</v>
      </c>
      <c r="E1568" s="153" t="s">
        <v>3184</v>
      </c>
      <c r="F1568" s="154" t="s">
        <v>3185</v>
      </c>
      <c r="G1568" s="155" t="s">
        <v>2961</v>
      </c>
      <c r="H1568" s="156">
        <v>1</v>
      </c>
      <c r="I1568" s="157"/>
      <c r="J1568" s="156">
        <f t="shared" si="230"/>
        <v>0</v>
      </c>
      <c r="K1568" s="154" t="s">
        <v>1</v>
      </c>
      <c r="L1568" s="32"/>
      <c r="M1568" s="158" t="s">
        <v>1</v>
      </c>
      <c r="N1568" s="159" t="s">
        <v>42</v>
      </c>
      <c r="O1568" s="55"/>
      <c r="P1568" s="160">
        <f t="shared" si="231"/>
        <v>0</v>
      </c>
      <c r="Q1568" s="160">
        <v>0</v>
      </c>
      <c r="R1568" s="160">
        <f t="shared" si="232"/>
        <v>0</v>
      </c>
      <c r="S1568" s="160">
        <v>0</v>
      </c>
      <c r="T1568" s="161">
        <f t="shared" si="233"/>
        <v>0</v>
      </c>
      <c r="AR1568" s="162" t="s">
        <v>91</v>
      </c>
      <c r="AT1568" s="162" t="s">
        <v>155</v>
      </c>
      <c r="AU1568" s="162" t="s">
        <v>85</v>
      </c>
      <c r="AY1568" s="17" t="s">
        <v>153</v>
      </c>
      <c r="BE1568" s="163">
        <f t="shared" si="234"/>
        <v>0</v>
      </c>
      <c r="BF1568" s="163">
        <f t="shared" si="235"/>
        <v>0</v>
      </c>
      <c r="BG1568" s="163">
        <f t="shared" si="236"/>
        <v>0</v>
      </c>
      <c r="BH1568" s="163">
        <f t="shared" si="237"/>
        <v>0</v>
      </c>
      <c r="BI1568" s="163">
        <f t="shared" si="238"/>
        <v>0</v>
      </c>
      <c r="BJ1568" s="17" t="s">
        <v>85</v>
      </c>
      <c r="BK1568" s="164">
        <f t="shared" si="239"/>
        <v>0</v>
      </c>
      <c r="BL1568" s="17" t="s">
        <v>91</v>
      </c>
      <c r="BM1568" s="162" t="s">
        <v>3186</v>
      </c>
    </row>
    <row r="1569" spans="2:65" s="1" customFormat="1" ht="24" customHeight="1">
      <c r="B1569" s="151"/>
      <c r="C1569" s="152" t="s">
        <v>3187</v>
      </c>
      <c r="D1569" s="152" t="s">
        <v>155</v>
      </c>
      <c r="E1569" s="153" t="s">
        <v>3188</v>
      </c>
      <c r="F1569" s="154" t="s">
        <v>3189</v>
      </c>
      <c r="G1569" s="155" t="s">
        <v>251</v>
      </c>
      <c r="H1569" s="156">
        <v>1</v>
      </c>
      <c r="I1569" s="157"/>
      <c r="J1569" s="156">
        <f t="shared" si="230"/>
        <v>0</v>
      </c>
      <c r="K1569" s="154" t="s">
        <v>1</v>
      </c>
      <c r="L1569" s="32"/>
      <c r="M1569" s="158" t="s">
        <v>1</v>
      </c>
      <c r="N1569" s="159" t="s">
        <v>42</v>
      </c>
      <c r="O1569" s="55"/>
      <c r="P1569" s="160">
        <f t="shared" si="231"/>
        <v>0</v>
      </c>
      <c r="Q1569" s="160">
        <v>0</v>
      </c>
      <c r="R1569" s="160">
        <f t="shared" si="232"/>
        <v>0</v>
      </c>
      <c r="S1569" s="160">
        <v>0</v>
      </c>
      <c r="T1569" s="161">
        <f t="shared" si="233"/>
        <v>0</v>
      </c>
      <c r="AR1569" s="162" t="s">
        <v>91</v>
      </c>
      <c r="AT1569" s="162" t="s">
        <v>155</v>
      </c>
      <c r="AU1569" s="162" t="s">
        <v>85</v>
      </c>
      <c r="AY1569" s="17" t="s">
        <v>153</v>
      </c>
      <c r="BE1569" s="163">
        <f t="shared" si="234"/>
        <v>0</v>
      </c>
      <c r="BF1569" s="163">
        <f t="shared" si="235"/>
        <v>0</v>
      </c>
      <c r="BG1569" s="163">
        <f t="shared" si="236"/>
        <v>0</v>
      </c>
      <c r="BH1569" s="163">
        <f t="shared" si="237"/>
        <v>0</v>
      </c>
      <c r="BI1569" s="163">
        <f t="shared" si="238"/>
        <v>0</v>
      </c>
      <c r="BJ1569" s="17" t="s">
        <v>85</v>
      </c>
      <c r="BK1569" s="164">
        <f t="shared" si="239"/>
        <v>0</v>
      </c>
      <c r="BL1569" s="17" t="s">
        <v>91</v>
      </c>
      <c r="BM1569" s="162" t="s">
        <v>3190</v>
      </c>
    </row>
    <row r="1570" spans="2:65" s="1" customFormat="1" ht="16.5" customHeight="1">
      <c r="B1570" s="151"/>
      <c r="C1570" s="152" t="s">
        <v>3191</v>
      </c>
      <c r="D1570" s="152" t="s">
        <v>155</v>
      </c>
      <c r="E1570" s="153" t="s">
        <v>3192</v>
      </c>
      <c r="F1570" s="154" t="s">
        <v>3193</v>
      </c>
      <c r="G1570" s="155" t="s">
        <v>251</v>
      </c>
      <c r="H1570" s="156">
        <v>1</v>
      </c>
      <c r="I1570" s="157"/>
      <c r="J1570" s="156">
        <f t="shared" si="230"/>
        <v>0</v>
      </c>
      <c r="K1570" s="154" t="s">
        <v>1</v>
      </c>
      <c r="L1570" s="32"/>
      <c r="M1570" s="158" t="s">
        <v>1</v>
      </c>
      <c r="N1570" s="159" t="s">
        <v>42</v>
      </c>
      <c r="O1570" s="55"/>
      <c r="P1570" s="160">
        <f t="shared" si="231"/>
        <v>0</v>
      </c>
      <c r="Q1570" s="160">
        <v>0</v>
      </c>
      <c r="R1570" s="160">
        <f t="shared" si="232"/>
        <v>0</v>
      </c>
      <c r="S1570" s="160">
        <v>0</v>
      </c>
      <c r="T1570" s="161">
        <f t="shared" si="233"/>
        <v>0</v>
      </c>
      <c r="AR1570" s="162" t="s">
        <v>91</v>
      </c>
      <c r="AT1570" s="162" t="s">
        <v>155</v>
      </c>
      <c r="AU1570" s="162" t="s">
        <v>85</v>
      </c>
      <c r="AY1570" s="17" t="s">
        <v>153</v>
      </c>
      <c r="BE1570" s="163">
        <f t="shared" si="234"/>
        <v>0</v>
      </c>
      <c r="BF1570" s="163">
        <f t="shared" si="235"/>
        <v>0</v>
      </c>
      <c r="BG1570" s="163">
        <f t="shared" si="236"/>
        <v>0</v>
      </c>
      <c r="BH1570" s="163">
        <f t="shared" si="237"/>
        <v>0</v>
      </c>
      <c r="BI1570" s="163">
        <f t="shared" si="238"/>
        <v>0</v>
      </c>
      <c r="BJ1570" s="17" t="s">
        <v>85</v>
      </c>
      <c r="BK1570" s="164">
        <f t="shared" si="239"/>
        <v>0</v>
      </c>
      <c r="BL1570" s="17" t="s">
        <v>91</v>
      </c>
      <c r="BM1570" s="162" t="s">
        <v>3194</v>
      </c>
    </row>
    <row r="1571" spans="2:65" s="1" customFormat="1" ht="16.5" customHeight="1">
      <c r="B1571" s="151"/>
      <c r="C1571" s="152" t="s">
        <v>3195</v>
      </c>
      <c r="D1571" s="152" t="s">
        <v>155</v>
      </c>
      <c r="E1571" s="153" t="s">
        <v>3196</v>
      </c>
      <c r="F1571" s="154" t="s">
        <v>3197</v>
      </c>
      <c r="G1571" s="155" t="s">
        <v>251</v>
      </c>
      <c r="H1571" s="156">
        <v>1</v>
      </c>
      <c r="I1571" s="157"/>
      <c r="J1571" s="156">
        <f t="shared" si="230"/>
        <v>0</v>
      </c>
      <c r="K1571" s="154" t="s">
        <v>1</v>
      </c>
      <c r="L1571" s="32"/>
      <c r="M1571" s="158" t="s">
        <v>1</v>
      </c>
      <c r="N1571" s="159" t="s">
        <v>42</v>
      </c>
      <c r="O1571" s="55"/>
      <c r="P1571" s="160">
        <f t="shared" si="231"/>
        <v>0</v>
      </c>
      <c r="Q1571" s="160">
        <v>0</v>
      </c>
      <c r="R1571" s="160">
        <f t="shared" si="232"/>
        <v>0</v>
      </c>
      <c r="S1571" s="160">
        <v>0</v>
      </c>
      <c r="T1571" s="161">
        <f t="shared" si="233"/>
        <v>0</v>
      </c>
      <c r="AR1571" s="162" t="s">
        <v>91</v>
      </c>
      <c r="AT1571" s="162" t="s">
        <v>155</v>
      </c>
      <c r="AU1571" s="162" t="s">
        <v>85</v>
      </c>
      <c r="AY1571" s="17" t="s">
        <v>153</v>
      </c>
      <c r="BE1571" s="163">
        <f t="shared" si="234"/>
        <v>0</v>
      </c>
      <c r="BF1571" s="163">
        <f t="shared" si="235"/>
        <v>0</v>
      </c>
      <c r="BG1571" s="163">
        <f t="shared" si="236"/>
        <v>0</v>
      </c>
      <c r="BH1571" s="163">
        <f t="shared" si="237"/>
        <v>0</v>
      </c>
      <c r="BI1571" s="163">
        <f t="shared" si="238"/>
        <v>0</v>
      </c>
      <c r="BJ1571" s="17" t="s">
        <v>85</v>
      </c>
      <c r="BK1571" s="164">
        <f t="shared" si="239"/>
        <v>0</v>
      </c>
      <c r="BL1571" s="17" t="s">
        <v>91</v>
      </c>
      <c r="BM1571" s="162" t="s">
        <v>3198</v>
      </c>
    </row>
    <row r="1572" spans="2:65" s="1" customFormat="1" ht="16.5" customHeight="1">
      <c r="B1572" s="151"/>
      <c r="C1572" s="152" t="s">
        <v>3199</v>
      </c>
      <c r="D1572" s="152" t="s">
        <v>155</v>
      </c>
      <c r="E1572" s="153" t="s">
        <v>3200</v>
      </c>
      <c r="F1572" s="154" t="s">
        <v>3201</v>
      </c>
      <c r="G1572" s="155" t="s">
        <v>251</v>
      </c>
      <c r="H1572" s="156">
        <v>4</v>
      </c>
      <c r="I1572" s="157"/>
      <c r="J1572" s="156">
        <f t="shared" si="230"/>
        <v>0</v>
      </c>
      <c r="K1572" s="154" t="s">
        <v>1</v>
      </c>
      <c r="L1572" s="32"/>
      <c r="M1572" s="158" t="s">
        <v>1</v>
      </c>
      <c r="N1572" s="159" t="s">
        <v>42</v>
      </c>
      <c r="O1572" s="55"/>
      <c r="P1572" s="160">
        <f t="shared" si="231"/>
        <v>0</v>
      </c>
      <c r="Q1572" s="160">
        <v>0</v>
      </c>
      <c r="R1572" s="160">
        <f t="shared" si="232"/>
        <v>0</v>
      </c>
      <c r="S1572" s="160">
        <v>0</v>
      </c>
      <c r="T1572" s="161">
        <f t="shared" si="233"/>
        <v>0</v>
      </c>
      <c r="AR1572" s="162" t="s">
        <v>91</v>
      </c>
      <c r="AT1572" s="162" t="s">
        <v>155</v>
      </c>
      <c r="AU1572" s="162" t="s">
        <v>85</v>
      </c>
      <c r="AY1572" s="17" t="s">
        <v>153</v>
      </c>
      <c r="BE1572" s="163">
        <f t="shared" si="234"/>
        <v>0</v>
      </c>
      <c r="BF1572" s="163">
        <f t="shared" si="235"/>
        <v>0</v>
      </c>
      <c r="BG1572" s="163">
        <f t="shared" si="236"/>
        <v>0</v>
      </c>
      <c r="BH1572" s="163">
        <f t="shared" si="237"/>
        <v>0</v>
      </c>
      <c r="BI1572" s="163">
        <f t="shared" si="238"/>
        <v>0</v>
      </c>
      <c r="BJ1572" s="17" t="s">
        <v>85</v>
      </c>
      <c r="BK1572" s="164">
        <f t="shared" si="239"/>
        <v>0</v>
      </c>
      <c r="BL1572" s="17" t="s">
        <v>91</v>
      </c>
      <c r="BM1572" s="162" t="s">
        <v>3202</v>
      </c>
    </row>
    <row r="1573" spans="2:65" s="1" customFormat="1" ht="16.5" customHeight="1">
      <c r="B1573" s="151"/>
      <c r="C1573" s="152" t="s">
        <v>3203</v>
      </c>
      <c r="D1573" s="152" t="s">
        <v>155</v>
      </c>
      <c r="E1573" s="153" t="s">
        <v>3204</v>
      </c>
      <c r="F1573" s="154" t="s">
        <v>3205</v>
      </c>
      <c r="G1573" s="155" t="s">
        <v>786</v>
      </c>
      <c r="H1573" s="156">
        <v>4</v>
      </c>
      <c r="I1573" s="157"/>
      <c r="J1573" s="156">
        <f t="shared" si="230"/>
        <v>0</v>
      </c>
      <c r="K1573" s="154" t="s">
        <v>1</v>
      </c>
      <c r="L1573" s="32"/>
      <c r="M1573" s="158" t="s">
        <v>1</v>
      </c>
      <c r="N1573" s="159" t="s">
        <v>42</v>
      </c>
      <c r="O1573" s="55"/>
      <c r="P1573" s="160">
        <f t="shared" si="231"/>
        <v>0</v>
      </c>
      <c r="Q1573" s="160">
        <v>0</v>
      </c>
      <c r="R1573" s="160">
        <f t="shared" si="232"/>
        <v>0</v>
      </c>
      <c r="S1573" s="160">
        <v>0</v>
      </c>
      <c r="T1573" s="161">
        <f t="shared" si="233"/>
        <v>0</v>
      </c>
      <c r="AR1573" s="162" t="s">
        <v>91</v>
      </c>
      <c r="AT1573" s="162" t="s">
        <v>155</v>
      </c>
      <c r="AU1573" s="162" t="s">
        <v>85</v>
      </c>
      <c r="AY1573" s="17" t="s">
        <v>153</v>
      </c>
      <c r="BE1573" s="163">
        <f t="shared" si="234"/>
        <v>0</v>
      </c>
      <c r="BF1573" s="163">
        <f t="shared" si="235"/>
        <v>0</v>
      </c>
      <c r="BG1573" s="163">
        <f t="shared" si="236"/>
        <v>0</v>
      </c>
      <c r="BH1573" s="163">
        <f t="shared" si="237"/>
        <v>0</v>
      </c>
      <c r="BI1573" s="163">
        <f t="shared" si="238"/>
        <v>0</v>
      </c>
      <c r="BJ1573" s="17" t="s">
        <v>85</v>
      </c>
      <c r="BK1573" s="164">
        <f t="shared" si="239"/>
        <v>0</v>
      </c>
      <c r="BL1573" s="17" t="s">
        <v>91</v>
      </c>
      <c r="BM1573" s="162" t="s">
        <v>3206</v>
      </c>
    </row>
    <row r="1574" spans="2:65" s="1" customFormat="1" ht="16.5" customHeight="1">
      <c r="B1574" s="151"/>
      <c r="C1574" s="152" t="s">
        <v>3207</v>
      </c>
      <c r="D1574" s="152" t="s">
        <v>155</v>
      </c>
      <c r="E1574" s="153" t="s">
        <v>3208</v>
      </c>
      <c r="F1574" s="154" t="s">
        <v>3209</v>
      </c>
      <c r="G1574" s="155" t="s">
        <v>3210</v>
      </c>
      <c r="H1574" s="156">
        <v>2</v>
      </c>
      <c r="I1574" s="157"/>
      <c r="J1574" s="156">
        <f t="shared" si="230"/>
        <v>0</v>
      </c>
      <c r="K1574" s="154" t="s">
        <v>1</v>
      </c>
      <c r="L1574" s="32"/>
      <c r="M1574" s="158" t="s">
        <v>1</v>
      </c>
      <c r="N1574" s="159" t="s">
        <v>42</v>
      </c>
      <c r="O1574" s="55"/>
      <c r="P1574" s="160">
        <f t="shared" si="231"/>
        <v>0</v>
      </c>
      <c r="Q1574" s="160">
        <v>0</v>
      </c>
      <c r="R1574" s="160">
        <f t="shared" si="232"/>
        <v>0</v>
      </c>
      <c r="S1574" s="160">
        <v>0</v>
      </c>
      <c r="T1574" s="161">
        <f t="shared" si="233"/>
        <v>0</v>
      </c>
      <c r="AR1574" s="162" t="s">
        <v>91</v>
      </c>
      <c r="AT1574" s="162" t="s">
        <v>155</v>
      </c>
      <c r="AU1574" s="162" t="s">
        <v>85</v>
      </c>
      <c r="AY1574" s="17" t="s">
        <v>153</v>
      </c>
      <c r="BE1574" s="163">
        <f t="shared" si="234"/>
        <v>0</v>
      </c>
      <c r="BF1574" s="163">
        <f t="shared" si="235"/>
        <v>0</v>
      </c>
      <c r="BG1574" s="163">
        <f t="shared" si="236"/>
        <v>0</v>
      </c>
      <c r="BH1574" s="163">
        <f t="shared" si="237"/>
        <v>0</v>
      </c>
      <c r="BI1574" s="163">
        <f t="shared" si="238"/>
        <v>0</v>
      </c>
      <c r="BJ1574" s="17" t="s">
        <v>85</v>
      </c>
      <c r="BK1574" s="164">
        <f t="shared" si="239"/>
        <v>0</v>
      </c>
      <c r="BL1574" s="17" t="s">
        <v>91</v>
      </c>
      <c r="BM1574" s="162" t="s">
        <v>3211</v>
      </c>
    </row>
    <row r="1575" spans="2:65" s="1" customFormat="1" ht="16.5" customHeight="1">
      <c r="B1575" s="151"/>
      <c r="C1575" s="152" t="s">
        <v>3212</v>
      </c>
      <c r="D1575" s="152" t="s">
        <v>155</v>
      </c>
      <c r="E1575" s="153" t="s">
        <v>3213</v>
      </c>
      <c r="F1575" s="154" t="s">
        <v>3214</v>
      </c>
      <c r="G1575" s="155" t="s">
        <v>3210</v>
      </c>
      <c r="H1575" s="156">
        <v>3</v>
      </c>
      <c r="I1575" s="157"/>
      <c r="J1575" s="156">
        <f t="shared" si="230"/>
        <v>0</v>
      </c>
      <c r="K1575" s="154" t="s">
        <v>1</v>
      </c>
      <c r="L1575" s="32"/>
      <c r="M1575" s="158" t="s">
        <v>1</v>
      </c>
      <c r="N1575" s="159" t="s">
        <v>42</v>
      </c>
      <c r="O1575" s="55"/>
      <c r="P1575" s="160">
        <f t="shared" si="231"/>
        <v>0</v>
      </c>
      <c r="Q1575" s="160">
        <v>0</v>
      </c>
      <c r="R1575" s="160">
        <f t="shared" si="232"/>
        <v>0</v>
      </c>
      <c r="S1575" s="160">
        <v>0</v>
      </c>
      <c r="T1575" s="161">
        <f t="shared" si="233"/>
        <v>0</v>
      </c>
      <c r="AR1575" s="162" t="s">
        <v>91</v>
      </c>
      <c r="AT1575" s="162" t="s">
        <v>155</v>
      </c>
      <c r="AU1575" s="162" t="s">
        <v>85</v>
      </c>
      <c r="AY1575" s="17" t="s">
        <v>153</v>
      </c>
      <c r="BE1575" s="163">
        <f t="shared" si="234"/>
        <v>0</v>
      </c>
      <c r="BF1575" s="163">
        <f t="shared" si="235"/>
        <v>0</v>
      </c>
      <c r="BG1575" s="163">
        <f t="shared" si="236"/>
        <v>0</v>
      </c>
      <c r="BH1575" s="163">
        <f t="shared" si="237"/>
        <v>0</v>
      </c>
      <c r="BI1575" s="163">
        <f t="shared" si="238"/>
        <v>0</v>
      </c>
      <c r="BJ1575" s="17" t="s">
        <v>85</v>
      </c>
      <c r="BK1575" s="164">
        <f t="shared" si="239"/>
        <v>0</v>
      </c>
      <c r="BL1575" s="17" t="s">
        <v>91</v>
      </c>
      <c r="BM1575" s="162" t="s">
        <v>3215</v>
      </c>
    </row>
    <row r="1576" spans="2:65" s="1" customFormat="1" ht="24" customHeight="1">
      <c r="B1576" s="151"/>
      <c r="C1576" s="152" t="s">
        <v>3216</v>
      </c>
      <c r="D1576" s="206" t="s">
        <v>155</v>
      </c>
      <c r="E1576" s="153" t="s">
        <v>3217</v>
      </c>
      <c r="F1576" s="154" t="s">
        <v>3218</v>
      </c>
      <c r="G1576" s="155" t="s">
        <v>3210</v>
      </c>
      <c r="H1576" s="156">
        <v>12</v>
      </c>
      <c r="I1576" s="157"/>
      <c r="J1576" s="156">
        <f t="shared" si="230"/>
        <v>0</v>
      </c>
      <c r="K1576" s="154" t="s">
        <v>1</v>
      </c>
      <c r="L1576" s="32"/>
      <c r="M1576" s="158" t="s">
        <v>1</v>
      </c>
      <c r="N1576" s="159" t="s">
        <v>42</v>
      </c>
      <c r="O1576" s="55"/>
      <c r="P1576" s="160">
        <f t="shared" si="231"/>
        <v>0</v>
      </c>
      <c r="Q1576" s="160">
        <v>0</v>
      </c>
      <c r="R1576" s="160">
        <f t="shared" si="232"/>
        <v>0</v>
      </c>
      <c r="S1576" s="160">
        <v>0</v>
      </c>
      <c r="T1576" s="161">
        <f t="shared" si="233"/>
        <v>0</v>
      </c>
      <c r="AR1576" s="162" t="s">
        <v>91</v>
      </c>
      <c r="AT1576" s="162" t="s">
        <v>155</v>
      </c>
      <c r="AU1576" s="162" t="s">
        <v>85</v>
      </c>
      <c r="AY1576" s="17" t="s">
        <v>153</v>
      </c>
      <c r="BE1576" s="163">
        <f t="shared" si="234"/>
        <v>0</v>
      </c>
      <c r="BF1576" s="163">
        <f t="shared" si="235"/>
        <v>0</v>
      </c>
      <c r="BG1576" s="163">
        <f t="shared" si="236"/>
        <v>0</v>
      </c>
      <c r="BH1576" s="163">
        <f t="shared" si="237"/>
        <v>0</v>
      </c>
      <c r="BI1576" s="163">
        <f t="shared" si="238"/>
        <v>0</v>
      </c>
      <c r="BJ1576" s="17" t="s">
        <v>85</v>
      </c>
      <c r="BK1576" s="164">
        <f t="shared" si="239"/>
        <v>0</v>
      </c>
      <c r="BL1576" s="17" t="s">
        <v>91</v>
      </c>
      <c r="BM1576" s="162" t="s">
        <v>3219</v>
      </c>
    </row>
    <row r="1577" spans="2:65" s="1" customFormat="1" ht="16.5" customHeight="1">
      <c r="B1577" s="151"/>
      <c r="C1577" s="152" t="s">
        <v>3220</v>
      </c>
      <c r="D1577" s="206" t="s">
        <v>155</v>
      </c>
      <c r="E1577" s="153" t="s">
        <v>3221</v>
      </c>
      <c r="F1577" s="154" t="s">
        <v>3222</v>
      </c>
      <c r="G1577" s="155" t="s">
        <v>3210</v>
      </c>
      <c r="H1577" s="156">
        <v>12</v>
      </c>
      <c r="I1577" s="157"/>
      <c r="J1577" s="156">
        <f t="shared" si="230"/>
        <v>0</v>
      </c>
      <c r="K1577" s="154" t="s">
        <v>1</v>
      </c>
      <c r="L1577" s="32"/>
      <c r="M1577" s="158" t="s">
        <v>1</v>
      </c>
      <c r="N1577" s="159" t="s">
        <v>42</v>
      </c>
      <c r="O1577" s="55"/>
      <c r="P1577" s="160">
        <f t="shared" si="231"/>
        <v>0</v>
      </c>
      <c r="Q1577" s="160">
        <v>0</v>
      </c>
      <c r="R1577" s="160">
        <f t="shared" si="232"/>
        <v>0</v>
      </c>
      <c r="S1577" s="160">
        <v>0</v>
      </c>
      <c r="T1577" s="161">
        <f t="shared" si="233"/>
        <v>0</v>
      </c>
      <c r="AR1577" s="162" t="s">
        <v>91</v>
      </c>
      <c r="AT1577" s="162" t="s">
        <v>155</v>
      </c>
      <c r="AU1577" s="162" t="s">
        <v>85</v>
      </c>
      <c r="AY1577" s="17" t="s">
        <v>153</v>
      </c>
      <c r="BE1577" s="163">
        <f t="shared" si="234"/>
        <v>0</v>
      </c>
      <c r="BF1577" s="163">
        <f t="shared" si="235"/>
        <v>0</v>
      </c>
      <c r="BG1577" s="163">
        <f t="shared" si="236"/>
        <v>0</v>
      </c>
      <c r="BH1577" s="163">
        <f t="shared" si="237"/>
        <v>0</v>
      </c>
      <c r="BI1577" s="163">
        <f t="shared" si="238"/>
        <v>0</v>
      </c>
      <c r="BJ1577" s="17" t="s">
        <v>85</v>
      </c>
      <c r="BK1577" s="164">
        <f t="shared" si="239"/>
        <v>0</v>
      </c>
      <c r="BL1577" s="17" t="s">
        <v>91</v>
      </c>
      <c r="BM1577" s="162" t="s">
        <v>3223</v>
      </c>
    </row>
    <row r="1578" spans="2:65" s="1" customFormat="1" ht="24" customHeight="1">
      <c r="B1578" s="151"/>
      <c r="C1578" s="181" t="s">
        <v>3224</v>
      </c>
      <c r="D1578" s="181" t="s">
        <v>203</v>
      </c>
      <c r="E1578" s="182" t="s">
        <v>3225</v>
      </c>
      <c r="F1578" s="183" t="s">
        <v>3226</v>
      </c>
      <c r="G1578" s="184" t="s">
        <v>2961</v>
      </c>
      <c r="H1578" s="185">
        <v>1</v>
      </c>
      <c r="I1578" s="186"/>
      <c r="J1578" s="185">
        <f t="shared" si="230"/>
        <v>0</v>
      </c>
      <c r="K1578" s="183" t="s">
        <v>1</v>
      </c>
      <c r="L1578" s="187"/>
      <c r="M1578" s="188" t="s">
        <v>1</v>
      </c>
      <c r="N1578" s="189" t="s">
        <v>42</v>
      </c>
      <c r="O1578" s="55"/>
      <c r="P1578" s="160">
        <f t="shared" si="231"/>
        <v>0</v>
      </c>
      <c r="Q1578" s="160">
        <v>0</v>
      </c>
      <c r="R1578" s="160">
        <f t="shared" si="232"/>
        <v>0</v>
      </c>
      <c r="S1578" s="160">
        <v>0</v>
      </c>
      <c r="T1578" s="161">
        <f t="shared" si="233"/>
        <v>0</v>
      </c>
      <c r="AR1578" s="162" t="s">
        <v>184</v>
      </c>
      <c r="AT1578" s="162" t="s">
        <v>203</v>
      </c>
      <c r="AU1578" s="162" t="s">
        <v>85</v>
      </c>
      <c r="AY1578" s="17" t="s">
        <v>153</v>
      </c>
      <c r="BE1578" s="163">
        <f t="shared" si="234"/>
        <v>0</v>
      </c>
      <c r="BF1578" s="163">
        <f t="shared" si="235"/>
        <v>0</v>
      </c>
      <c r="BG1578" s="163">
        <f t="shared" si="236"/>
        <v>0</v>
      </c>
      <c r="BH1578" s="163">
        <f t="shared" si="237"/>
        <v>0</v>
      </c>
      <c r="BI1578" s="163">
        <f t="shared" si="238"/>
        <v>0</v>
      </c>
      <c r="BJ1578" s="17" t="s">
        <v>85</v>
      </c>
      <c r="BK1578" s="164">
        <f t="shared" si="239"/>
        <v>0</v>
      </c>
      <c r="BL1578" s="17" t="s">
        <v>91</v>
      </c>
      <c r="BM1578" s="162" t="s">
        <v>3227</v>
      </c>
    </row>
    <row r="1579" spans="2:65" s="12" customFormat="1" ht="11.25">
      <c r="B1579" s="165"/>
      <c r="D1579" s="166" t="s">
        <v>165</v>
      </c>
      <c r="E1579" s="167" t="s">
        <v>1</v>
      </c>
      <c r="F1579" s="168" t="s">
        <v>2963</v>
      </c>
      <c r="H1579" s="167" t="s">
        <v>1</v>
      </c>
      <c r="I1579" s="169"/>
      <c r="L1579" s="165"/>
      <c r="M1579" s="170"/>
      <c r="N1579" s="171"/>
      <c r="O1579" s="171"/>
      <c r="P1579" s="171"/>
      <c r="Q1579" s="171"/>
      <c r="R1579" s="171"/>
      <c r="S1579" s="171"/>
      <c r="T1579" s="172"/>
      <c r="AT1579" s="167" t="s">
        <v>165</v>
      </c>
      <c r="AU1579" s="167" t="s">
        <v>85</v>
      </c>
      <c r="AV1579" s="12" t="s">
        <v>81</v>
      </c>
      <c r="AW1579" s="12" t="s">
        <v>30</v>
      </c>
      <c r="AX1579" s="12" t="s">
        <v>76</v>
      </c>
      <c r="AY1579" s="167" t="s">
        <v>153</v>
      </c>
    </row>
    <row r="1580" spans="2:65" s="12" customFormat="1" ht="11.25">
      <c r="B1580" s="165"/>
      <c r="D1580" s="166" t="s">
        <v>165</v>
      </c>
      <c r="E1580" s="167" t="s">
        <v>1</v>
      </c>
      <c r="F1580" s="168" t="s">
        <v>2964</v>
      </c>
      <c r="H1580" s="167" t="s">
        <v>1</v>
      </c>
      <c r="I1580" s="169"/>
      <c r="L1580" s="165"/>
      <c r="M1580" s="170"/>
      <c r="N1580" s="171"/>
      <c r="O1580" s="171"/>
      <c r="P1580" s="171"/>
      <c r="Q1580" s="171"/>
      <c r="R1580" s="171"/>
      <c r="S1580" s="171"/>
      <c r="T1580" s="172"/>
      <c r="AT1580" s="167" t="s">
        <v>165</v>
      </c>
      <c r="AU1580" s="167" t="s">
        <v>85</v>
      </c>
      <c r="AV1580" s="12" t="s">
        <v>81</v>
      </c>
      <c r="AW1580" s="12" t="s">
        <v>30</v>
      </c>
      <c r="AX1580" s="12" t="s">
        <v>76</v>
      </c>
      <c r="AY1580" s="167" t="s">
        <v>153</v>
      </c>
    </row>
    <row r="1581" spans="2:65" s="12" customFormat="1" ht="11.25">
      <c r="B1581" s="165"/>
      <c r="D1581" s="166" t="s">
        <v>165</v>
      </c>
      <c r="E1581" s="167" t="s">
        <v>1</v>
      </c>
      <c r="F1581" s="168" t="s">
        <v>2965</v>
      </c>
      <c r="H1581" s="167" t="s">
        <v>1</v>
      </c>
      <c r="I1581" s="169"/>
      <c r="L1581" s="165"/>
      <c r="M1581" s="170"/>
      <c r="N1581" s="171"/>
      <c r="O1581" s="171"/>
      <c r="P1581" s="171"/>
      <c r="Q1581" s="171"/>
      <c r="R1581" s="171"/>
      <c r="S1581" s="171"/>
      <c r="T1581" s="172"/>
      <c r="AT1581" s="167" t="s">
        <v>165</v>
      </c>
      <c r="AU1581" s="167" t="s">
        <v>85</v>
      </c>
      <c r="AV1581" s="12" t="s">
        <v>81</v>
      </c>
      <c r="AW1581" s="12" t="s">
        <v>30</v>
      </c>
      <c r="AX1581" s="12" t="s">
        <v>76</v>
      </c>
      <c r="AY1581" s="167" t="s">
        <v>153</v>
      </c>
    </row>
    <row r="1582" spans="2:65" s="12" customFormat="1" ht="11.25">
      <c r="B1582" s="165"/>
      <c r="D1582" s="166" t="s">
        <v>165</v>
      </c>
      <c r="E1582" s="167" t="s">
        <v>1</v>
      </c>
      <c r="F1582" s="168" t="s">
        <v>2966</v>
      </c>
      <c r="H1582" s="167" t="s">
        <v>1</v>
      </c>
      <c r="I1582" s="169"/>
      <c r="L1582" s="165"/>
      <c r="M1582" s="170"/>
      <c r="N1582" s="171"/>
      <c r="O1582" s="171"/>
      <c r="P1582" s="171"/>
      <c r="Q1582" s="171"/>
      <c r="R1582" s="171"/>
      <c r="S1582" s="171"/>
      <c r="T1582" s="172"/>
      <c r="AT1582" s="167" t="s">
        <v>165</v>
      </c>
      <c r="AU1582" s="167" t="s">
        <v>85</v>
      </c>
      <c r="AV1582" s="12" t="s">
        <v>81</v>
      </c>
      <c r="AW1582" s="12" t="s">
        <v>30</v>
      </c>
      <c r="AX1582" s="12" t="s">
        <v>76</v>
      </c>
      <c r="AY1582" s="167" t="s">
        <v>153</v>
      </c>
    </row>
    <row r="1583" spans="2:65" s="12" customFormat="1" ht="11.25">
      <c r="B1583" s="165"/>
      <c r="D1583" s="166" t="s">
        <v>165</v>
      </c>
      <c r="E1583" s="167" t="s">
        <v>1</v>
      </c>
      <c r="F1583" s="168" t="s">
        <v>2967</v>
      </c>
      <c r="H1583" s="167" t="s">
        <v>1</v>
      </c>
      <c r="I1583" s="169"/>
      <c r="L1583" s="165"/>
      <c r="M1583" s="170"/>
      <c r="N1583" s="171"/>
      <c r="O1583" s="171"/>
      <c r="P1583" s="171"/>
      <c r="Q1583" s="171"/>
      <c r="R1583" s="171"/>
      <c r="S1583" s="171"/>
      <c r="T1583" s="172"/>
      <c r="AT1583" s="167" t="s">
        <v>165</v>
      </c>
      <c r="AU1583" s="167" t="s">
        <v>85</v>
      </c>
      <c r="AV1583" s="12" t="s">
        <v>81</v>
      </c>
      <c r="AW1583" s="12" t="s">
        <v>30</v>
      </c>
      <c r="AX1583" s="12" t="s">
        <v>76</v>
      </c>
      <c r="AY1583" s="167" t="s">
        <v>153</v>
      </c>
    </row>
    <row r="1584" spans="2:65" s="12" customFormat="1" ht="11.25">
      <c r="B1584" s="165"/>
      <c r="D1584" s="166" t="s">
        <v>165</v>
      </c>
      <c r="E1584" s="167" t="s">
        <v>1</v>
      </c>
      <c r="F1584" s="168" t="s">
        <v>2968</v>
      </c>
      <c r="H1584" s="167" t="s">
        <v>1</v>
      </c>
      <c r="I1584" s="169"/>
      <c r="L1584" s="165"/>
      <c r="M1584" s="170"/>
      <c r="N1584" s="171"/>
      <c r="O1584" s="171"/>
      <c r="P1584" s="171"/>
      <c r="Q1584" s="171"/>
      <c r="R1584" s="171"/>
      <c r="S1584" s="171"/>
      <c r="T1584" s="172"/>
      <c r="AT1584" s="167" t="s">
        <v>165</v>
      </c>
      <c r="AU1584" s="167" t="s">
        <v>85</v>
      </c>
      <c r="AV1584" s="12" t="s">
        <v>81</v>
      </c>
      <c r="AW1584" s="12" t="s">
        <v>30</v>
      </c>
      <c r="AX1584" s="12" t="s">
        <v>76</v>
      </c>
      <c r="AY1584" s="167" t="s">
        <v>153</v>
      </c>
    </row>
    <row r="1585" spans="2:51" s="12" customFormat="1" ht="11.25">
      <c r="B1585" s="165"/>
      <c r="D1585" s="166" t="s">
        <v>165</v>
      </c>
      <c r="E1585" s="167" t="s">
        <v>1</v>
      </c>
      <c r="F1585" s="168" t="s">
        <v>2969</v>
      </c>
      <c r="H1585" s="167" t="s">
        <v>1</v>
      </c>
      <c r="I1585" s="169"/>
      <c r="L1585" s="165"/>
      <c r="M1585" s="170"/>
      <c r="N1585" s="171"/>
      <c r="O1585" s="171"/>
      <c r="P1585" s="171"/>
      <c r="Q1585" s="171"/>
      <c r="R1585" s="171"/>
      <c r="S1585" s="171"/>
      <c r="T1585" s="172"/>
      <c r="AT1585" s="167" t="s">
        <v>165</v>
      </c>
      <c r="AU1585" s="167" t="s">
        <v>85</v>
      </c>
      <c r="AV1585" s="12" t="s">
        <v>81</v>
      </c>
      <c r="AW1585" s="12" t="s">
        <v>30</v>
      </c>
      <c r="AX1585" s="12" t="s">
        <v>76</v>
      </c>
      <c r="AY1585" s="167" t="s">
        <v>153</v>
      </c>
    </row>
    <row r="1586" spans="2:51" s="12" customFormat="1" ht="11.25">
      <c r="B1586" s="165"/>
      <c r="D1586" s="166" t="s">
        <v>165</v>
      </c>
      <c r="E1586" s="167" t="s">
        <v>1</v>
      </c>
      <c r="F1586" s="168" t="s">
        <v>2970</v>
      </c>
      <c r="H1586" s="167" t="s">
        <v>1</v>
      </c>
      <c r="I1586" s="169"/>
      <c r="L1586" s="165"/>
      <c r="M1586" s="170"/>
      <c r="N1586" s="171"/>
      <c r="O1586" s="171"/>
      <c r="P1586" s="171"/>
      <c r="Q1586" s="171"/>
      <c r="R1586" s="171"/>
      <c r="S1586" s="171"/>
      <c r="T1586" s="172"/>
      <c r="AT1586" s="167" t="s">
        <v>165</v>
      </c>
      <c r="AU1586" s="167" t="s">
        <v>85</v>
      </c>
      <c r="AV1586" s="12" t="s">
        <v>81</v>
      </c>
      <c r="AW1586" s="12" t="s">
        <v>30</v>
      </c>
      <c r="AX1586" s="12" t="s">
        <v>76</v>
      </c>
      <c r="AY1586" s="167" t="s">
        <v>153</v>
      </c>
    </row>
    <row r="1587" spans="2:51" s="12" customFormat="1" ht="11.25">
      <c r="B1587" s="165"/>
      <c r="D1587" s="166" t="s">
        <v>165</v>
      </c>
      <c r="E1587" s="167" t="s">
        <v>1</v>
      </c>
      <c r="F1587" s="168" t="s">
        <v>2971</v>
      </c>
      <c r="H1587" s="167" t="s">
        <v>1</v>
      </c>
      <c r="I1587" s="169"/>
      <c r="L1587" s="165"/>
      <c r="M1587" s="170"/>
      <c r="N1587" s="171"/>
      <c r="O1587" s="171"/>
      <c r="P1587" s="171"/>
      <c r="Q1587" s="171"/>
      <c r="R1587" s="171"/>
      <c r="S1587" s="171"/>
      <c r="T1587" s="172"/>
      <c r="AT1587" s="167" t="s">
        <v>165</v>
      </c>
      <c r="AU1587" s="167" t="s">
        <v>85</v>
      </c>
      <c r="AV1587" s="12" t="s">
        <v>81</v>
      </c>
      <c r="AW1587" s="12" t="s">
        <v>30</v>
      </c>
      <c r="AX1587" s="12" t="s">
        <v>76</v>
      </c>
      <c r="AY1587" s="167" t="s">
        <v>153</v>
      </c>
    </row>
    <row r="1588" spans="2:51" s="12" customFormat="1" ht="11.25">
      <c r="B1588" s="165"/>
      <c r="D1588" s="166" t="s">
        <v>165</v>
      </c>
      <c r="E1588" s="167" t="s">
        <v>1</v>
      </c>
      <c r="F1588" s="168" t="s">
        <v>2972</v>
      </c>
      <c r="H1588" s="167" t="s">
        <v>1</v>
      </c>
      <c r="I1588" s="169"/>
      <c r="L1588" s="165"/>
      <c r="M1588" s="170"/>
      <c r="N1588" s="171"/>
      <c r="O1588" s="171"/>
      <c r="P1588" s="171"/>
      <c r="Q1588" s="171"/>
      <c r="R1588" s="171"/>
      <c r="S1588" s="171"/>
      <c r="T1588" s="172"/>
      <c r="AT1588" s="167" t="s">
        <v>165</v>
      </c>
      <c r="AU1588" s="167" t="s">
        <v>85</v>
      </c>
      <c r="AV1588" s="12" t="s">
        <v>81</v>
      </c>
      <c r="AW1588" s="12" t="s">
        <v>30</v>
      </c>
      <c r="AX1588" s="12" t="s">
        <v>76</v>
      </c>
      <c r="AY1588" s="167" t="s">
        <v>153</v>
      </c>
    </row>
    <row r="1589" spans="2:51" s="12" customFormat="1" ht="22.5">
      <c r="B1589" s="165"/>
      <c r="D1589" s="166" t="s">
        <v>165</v>
      </c>
      <c r="E1589" s="167" t="s">
        <v>1</v>
      </c>
      <c r="F1589" s="168" t="s">
        <v>2973</v>
      </c>
      <c r="H1589" s="167" t="s">
        <v>1</v>
      </c>
      <c r="I1589" s="169"/>
      <c r="L1589" s="165"/>
      <c r="M1589" s="170"/>
      <c r="N1589" s="171"/>
      <c r="O1589" s="171"/>
      <c r="P1589" s="171"/>
      <c r="Q1589" s="171"/>
      <c r="R1589" s="171"/>
      <c r="S1589" s="171"/>
      <c r="T1589" s="172"/>
      <c r="AT1589" s="167" t="s">
        <v>165</v>
      </c>
      <c r="AU1589" s="167" t="s">
        <v>85</v>
      </c>
      <c r="AV1589" s="12" t="s">
        <v>81</v>
      </c>
      <c r="AW1589" s="12" t="s">
        <v>30</v>
      </c>
      <c r="AX1589" s="12" t="s">
        <v>76</v>
      </c>
      <c r="AY1589" s="167" t="s">
        <v>153</v>
      </c>
    </row>
    <row r="1590" spans="2:51" s="12" customFormat="1" ht="22.5">
      <c r="B1590" s="165"/>
      <c r="D1590" s="166" t="s">
        <v>165</v>
      </c>
      <c r="E1590" s="167" t="s">
        <v>1</v>
      </c>
      <c r="F1590" s="168" t="s">
        <v>2974</v>
      </c>
      <c r="H1590" s="167" t="s">
        <v>1</v>
      </c>
      <c r="I1590" s="169"/>
      <c r="L1590" s="165"/>
      <c r="M1590" s="170"/>
      <c r="N1590" s="171"/>
      <c r="O1590" s="171"/>
      <c r="P1590" s="171"/>
      <c r="Q1590" s="171"/>
      <c r="R1590" s="171"/>
      <c r="S1590" s="171"/>
      <c r="T1590" s="172"/>
      <c r="AT1590" s="167" t="s">
        <v>165</v>
      </c>
      <c r="AU1590" s="167" t="s">
        <v>85</v>
      </c>
      <c r="AV1590" s="12" t="s">
        <v>81</v>
      </c>
      <c r="AW1590" s="12" t="s">
        <v>30</v>
      </c>
      <c r="AX1590" s="12" t="s">
        <v>76</v>
      </c>
      <c r="AY1590" s="167" t="s">
        <v>153</v>
      </c>
    </row>
    <row r="1591" spans="2:51" s="12" customFormat="1" ht="11.25">
      <c r="B1591" s="165"/>
      <c r="D1591" s="166" t="s">
        <v>165</v>
      </c>
      <c r="E1591" s="167" t="s">
        <v>1</v>
      </c>
      <c r="F1591" s="168" t="s">
        <v>2975</v>
      </c>
      <c r="H1591" s="167" t="s">
        <v>1</v>
      </c>
      <c r="I1591" s="169"/>
      <c r="L1591" s="165"/>
      <c r="M1591" s="170"/>
      <c r="N1591" s="171"/>
      <c r="O1591" s="171"/>
      <c r="P1591" s="171"/>
      <c r="Q1591" s="171"/>
      <c r="R1591" s="171"/>
      <c r="S1591" s="171"/>
      <c r="T1591" s="172"/>
      <c r="AT1591" s="167" t="s">
        <v>165</v>
      </c>
      <c r="AU1591" s="167" t="s">
        <v>85</v>
      </c>
      <c r="AV1591" s="12" t="s">
        <v>81</v>
      </c>
      <c r="AW1591" s="12" t="s">
        <v>30</v>
      </c>
      <c r="AX1591" s="12" t="s">
        <v>76</v>
      </c>
      <c r="AY1591" s="167" t="s">
        <v>153</v>
      </c>
    </row>
    <row r="1592" spans="2:51" s="12" customFormat="1" ht="11.25">
      <c r="B1592" s="165"/>
      <c r="D1592" s="166" t="s">
        <v>165</v>
      </c>
      <c r="E1592" s="167" t="s">
        <v>1</v>
      </c>
      <c r="F1592" s="168" t="s">
        <v>2976</v>
      </c>
      <c r="H1592" s="167" t="s">
        <v>1</v>
      </c>
      <c r="I1592" s="169"/>
      <c r="L1592" s="165"/>
      <c r="M1592" s="170"/>
      <c r="N1592" s="171"/>
      <c r="O1592" s="171"/>
      <c r="P1592" s="171"/>
      <c r="Q1592" s="171"/>
      <c r="R1592" s="171"/>
      <c r="S1592" s="171"/>
      <c r="T1592" s="172"/>
      <c r="AT1592" s="167" t="s">
        <v>165</v>
      </c>
      <c r="AU1592" s="167" t="s">
        <v>85</v>
      </c>
      <c r="AV1592" s="12" t="s">
        <v>81</v>
      </c>
      <c r="AW1592" s="12" t="s">
        <v>30</v>
      </c>
      <c r="AX1592" s="12" t="s">
        <v>76</v>
      </c>
      <c r="AY1592" s="167" t="s">
        <v>153</v>
      </c>
    </row>
    <row r="1593" spans="2:51" s="12" customFormat="1" ht="11.25">
      <c r="B1593" s="165"/>
      <c r="D1593" s="166" t="s">
        <v>165</v>
      </c>
      <c r="E1593" s="167" t="s">
        <v>1</v>
      </c>
      <c r="F1593" s="168" t="s">
        <v>2977</v>
      </c>
      <c r="H1593" s="167" t="s">
        <v>1</v>
      </c>
      <c r="I1593" s="169"/>
      <c r="L1593" s="165"/>
      <c r="M1593" s="170"/>
      <c r="N1593" s="171"/>
      <c r="O1593" s="171"/>
      <c r="P1593" s="171"/>
      <c r="Q1593" s="171"/>
      <c r="R1593" s="171"/>
      <c r="S1593" s="171"/>
      <c r="T1593" s="172"/>
      <c r="AT1593" s="167" t="s">
        <v>165</v>
      </c>
      <c r="AU1593" s="167" t="s">
        <v>85</v>
      </c>
      <c r="AV1593" s="12" t="s">
        <v>81</v>
      </c>
      <c r="AW1593" s="12" t="s">
        <v>30</v>
      </c>
      <c r="AX1593" s="12" t="s">
        <v>76</v>
      </c>
      <c r="AY1593" s="167" t="s">
        <v>153</v>
      </c>
    </row>
    <row r="1594" spans="2:51" s="12" customFormat="1" ht="11.25">
      <c r="B1594" s="165"/>
      <c r="D1594" s="166" t="s">
        <v>165</v>
      </c>
      <c r="E1594" s="167" t="s">
        <v>1</v>
      </c>
      <c r="F1594" s="168" t="s">
        <v>2978</v>
      </c>
      <c r="H1594" s="167" t="s">
        <v>1</v>
      </c>
      <c r="I1594" s="169"/>
      <c r="L1594" s="165"/>
      <c r="M1594" s="170"/>
      <c r="N1594" s="171"/>
      <c r="O1594" s="171"/>
      <c r="P1594" s="171"/>
      <c r="Q1594" s="171"/>
      <c r="R1594" s="171"/>
      <c r="S1594" s="171"/>
      <c r="T1594" s="172"/>
      <c r="AT1594" s="167" t="s">
        <v>165</v>
      </c>
      <c r="AU1594" s="167" t="s">
        <v>85</v>
      </c>
      <c r="AV1594" s="12" t="s">
        <v>81</v>
      </c>
      <c r="AW1594" s="12" t="s">
        <v>30</v>
      </c>
      <c r="AX1594" s="12" t="s">
        <v>76</v>
      </c>
      <c r="AY1594" s="167" t="s">
        <v>153</v>
      </c>
    </row>
    <row r="1595" spans="2:51" s="12" customFormat="1" ht="11.25">
      <c r="B1595" s="165"/>
      <c r="D1595" s="166" t="s">
        <v>165</v>
      </c>
      <c r="E1595" s="167" t="s">
        <v>1</v>
      </c>
      <c r="F1595" s="168" t="s">
        <v>2979</v>
      </c>
      <c r="H1595" s="167" t="s">
        <v>1</v>
      </c>
      <c r="I1595" s="169"/>
      <c r="L1595" s="165"/>
      <c r="M1595" s="170"/>
      <c r="N1595" s="171"/>
      <c r="O1595" s="171"/>
      <c r="P1595" s="171"/>
      <c r="Q1595" s="171"/>
      <c r="R1595" s="171"/>
      <c r="S1595" s="171"/>
      <c r="T1595" s="172"/>
      <c r="AT1595" s="167" t="s">
        <v>165</v>
      </c>
      <c r="AU1595" s="167" t="s">
        <v>85</v>
      </c>
      <c r="AV1595" s="12" t="s">
        <v>81</v>
      </c>
      <c r="AW1595" s="12" t="s">
        <v>30</v>
      </c>
      <c r="AX1595" s="12" t="s">
        <v>76</v>
      </c>
      <c r="AY1595" s="167" t="s">
        <v>153</v>
      </c>
    </row>
    <row r="1596" spans="2:51" s="12" customFormat="1" ht="11.25">
      <c r="B1596" s="165"/>
      <c r="D1596" s="166" t="s">
        <v>165</v>
      </c>
      <c r="E1596" s="167" t="s">
        <v>1</v>
      </c>
      <c r="F1596" s="168" t="s">
        <v>2977</v>
      </c>
      <c r="H1596" s="167" t="s">
        <v>1</v>
      </c>
      <c r="I1596" s="169"/>
      <c r="L1596" s="165"/>
      <c r="M1596" s="170"/>
      <c r="N1596" s="171"/>
      <c r="O1596" s="171"/>
      <c r="P1596" s="171"/>
      <c r="Q1596" s="171"/>
      <c r="R1596" s="171"/>
      <c r="S1596" s="171"/>
      <c r="T1596" s="172"/>
      <c r="AT1596" s="167" t="s">
        <v>165</v>
      </c>
      <c r="AU1596" s="167" t="s">
        <v>85</v>
      </c>
      <c r="AV1596" s="12" t="s">
        <v>81</v>
      </c>
      <c r="AW1596" s="12" t="s">
        <v>30</v>
      </c>
      <c r="AX1596" s="12" t="s">
        <v>76</v>
      </c>
      <c r="AY1596" s="167" t="s">
        <v>153</v>
      </c>
    </row>
    <row r="1597" spans="2:51" s="12" customFormat="1" ht="11.25">
      <c r="B1597" s="165"/>
      <c r="D1597" s="166" t="s">
        <v>165</v>
      </c>
      <c r="E1597" s="167" t="s">
        <v>1</v>
      </c>
      <c r="F1597" s="168" t="s">
        <v>2980</v>
      </c>
      <c r="H1597" s="167" t="s">
        <v>1</v>
      </c>
      <c r="I1597" s="169"/>
      <c r="L1597" s="165"/>
      <c r="M1597" s="170"/>
      <c r="N1597" s="171"/>
      <c r="O1597" s="171"/>
      <c r="P1597" s="171"/>
      <c r="Q1597" s="171"/>
      <c r="R1597" s="171"/>
      <c r="S1597" s="171"/>
      <c r="T1597" s="172"/>
      <c r="AT1597" s="167" t="s">
        <v>165</v>
      </c>
      <c r="AU1597" s="167" t="s">
        <v>85</v>
      </c>
      <c r="AV1597" s="12" t="s">
        <v>81</v>
      </c>
      <c r="AW1597" s="12" t="s">
        <v>30</v>
      </c>
      <c r="AX1597" s="12" t="s">
        <v>76</v>
      </c>
      <c r="AY1597" s="167" t="s">
        <v>153</v>
      </c>
    </row>
    <row r="1598" spans="2:51" s="12" customFormat="1" ht="22.5">
      <c r="B1598" s="165"/>
      <c r="D1598" s="166" t="s">
        <v>165</v>
      </c>
      <c r="E1598" s="167" t="s">
        <v>1</v>
      </c>
      <c r="F1598" s="168" t="s">
        <v>2981</v>
      </c>
      <c r="H1598" s="167" t="s">
        <v>1</v>
      </c>
      <c r="I1598" s="169"/>
      <c r="L1598" s="165"/>
      <c r="M1598" s="170"/>
      <c r="N1598" s="171"/>
      <c r="O1598" s="171"/>
      <c r="P1598" s="171"/>
      <c r="Q1598" s="171"/>
      <c r="R1598" s="171"/>
      <c r="S1598" s="171"/>
      <c r="T1598" s="172"/>
      <c r="AT1598" s="167" t="s">
        <v>165</v>
      </c>
      <c r="AU1598" s="167" t="s">
        <v>85</v>
      </c>
      <c r="AV1598" s="12" t="s">
        <v>81</v>
      </c>
      <c r="AW1598" s="12" t="s">
        <v>30</v>
      </c>
      <c r="AX1598" s="12" t="s">
        <v>76</v>
      </c>
      <c r="AY1598" s="167" t="s">
        <v>153</v>
      </c>
    </row>
    <row r="1599" spans="2:51" s="12" customFormat="1" ht="11.25">
      <c r="B1599" s="165"/>
      <c r="D1599" s="166" t="s">
        <v>165</v>
      </c>
      <c r="E1599" s="167" t="s">
        <v>1</v>
      </c>
      <c r="F1599" s="168" t="s">
        <v>2982</v>
      </c>
      <c r="H1599" s="167" t="s">
        <v>1</v>
      </c>
      <c r="I1599" s="169"/>
      <c r="L1599" s="165"/>
      <c r="M1599" s="170"/>
      <c r="N1599" s="171"/>
      <c r="O1599" s="171"/>
      <c r="P1599" s="171"/>
      <c r="Q1599" s="171"/>
      <c r="R1599" s="171"/>
      <c r="S1599" s="171"/>
      <c r="T1599" s="172"/>
      <c r="AT1599" s="167" t="s">
        <v>165</v>
      </c>
      <c r="AU1599" s="167" t="s">
        <v>85</v>
      </c>
      <c r="AV1599" s="12" t="s">
        <v>81</v>
      </c>
      <c r="AW1599" s="12" t="s">
        <v>30</v>
      </c>
      <c r="AX1599" s="12" t="s">
        <v>76</v>
      </c>
      <c r="AY1599" s="167" t="s">
        <v>153</v>
      </c>
    </row>
    <row r="1600" spans="2:51" s="12" customFormat="1" ht="11.25">
      <c r="B1600" s="165"/>
      <c r="D1600" s="166" t="s">
        <v>165</v>
      </c>
      <c r="E1600" s="167" t="s">
        <v>1</v>
      </c>
      <c r="F1600" s="168" t="s">
        <v>2983</v>
      </c>
      <c r="H1600" s="167" t="s">
        <v>1</v>
      </c>
      <c r="I1600" s="169"/>
      <c r="L1600" s="165"/>
      <c r="M1600" s="170"/>
      <c r="N1600" s="171"/>
      <c r="O1600" s="171"/>
      <c r="P1600" s="171"/>
      <c r="Q1600" s="171"/>
      <c r="R1600" s="171"/>
      <c r="S1600" s="171"/>
      <c r="T1600" s="172"/>
      <c r="AT1600" s="167" t="s">
        <v>165</v>
      </c>
      <c r="AU1600" s="167" t="s">
        <v>85</v>
      </c>
      <c r="AV1600" s="12" t="s">
        <v>81</v>
      </c>
      <c r="AW1600" s="12" t="s">
        <v>30</v>
      </c>
      <c r="AX1600" s="12" t="s">
        <v>76</v>
      </c>
      <c r="AY1600" s="167" t="s">
        <v>153</v>
      </c>
    </row>
    <row r="1601" spans="2:65" s="12" customFormat="1" ht="11.25">
      <c r="B1601" s="165"/>
      <c r="D1601" s="166" t="s">
        <v>165</v>
      </c>
      <c r="E1601" s="167" t="s">
        <v>1</v>
      </c>
      <c r="F1601" s="168" t="s">
        <v>2984</v>
      </c>
      <c r="H1601" s="167" t="s">
        <v>1</v>
      </c>
      <c r="I1601" s="169"/>
      <c r="L1601" s="165"/>
      <c r="M1601" s="170"/>
      <c r="N1601" s="171"/>
      <c r="O1601" s="171"/>
      <c r="P1601" s="171"/>
      <c r="Q1601" s="171"/>
      <c r="R1601" s="171"/>
      <c r="S1601" s="171"/>
      <c r="T1601" s="172"/>
      <c r="AT1601" s="167" t="s">
        <v>165</v>
      </c>
      <c r="AU1601" s="167" t="s">
        <v>85</v>
      </c>
      <c r="AV1601" s="12" t="s">
        <v>81</v>
      </c>
      <c r="AW1601" s="12" t="s">
        <v>30</v>
      </c>
      <c r="AX1601" s="12" t="s">
        <v>76</v>
      </c>
      <c r="AY1601" s="167" t="s">
        <v>153</v>
      </c>
    </row>
    <row r="1602" spans="2:65" s="12" customFormat="1" ht="11.25">
      <c r="B1602" s="165"/>
      <c r="D1602" s="166" t="s">
        <v>165</v>
      </c>
      <c r="E1602" s="167" t="s">
        <v>1</v>
      </c>
      <c r="F1602" s="168" t="s">
        <v>2977</v>
      </c>
      <c r="H1602" s="167" t="s">
        <v>1</v>
      </c>
      <c r="I1602" s="169"/>
      <c r="L1602" s="165"/>
      <c r="M1602" s="170"/>
      <c r="N1602" s="171"/>
      <c r="O1602" s="171"/>
      <c r="P1602" s="171"/>
      <c r="Q1602" s="171"/>
      <c r="R1602" s="171"/>
      <c r="S1602" s="171"/>
      <c r="T1602" s="172"/>
      <c r="AT1602" s="167" t="s">
        <v>165</v>
      </c>
      <c r="AU1602" s="167" t="s">
        <v>85</v>
      </c>
      <c r="AV1602" s="12" t="s">
        <v>81</v>
      </c>
      <c r="AW1602" s="12" t="s">
        <v>30</v>
      </c>
      <c r="AX1602" s="12" t="s">
        <v>76</v>
      </c>
      <c r="AY1602" s="167" t="s">
        <v>153</v>
      </c>
    </row>
    <row r="1603" spans="2:65" s="12" customFormat="1" ht="11.25">
      <c r="B1603" s="165"/>
      <c r="D1603" s="166" t="s">
        <v>165</v>
      </c>
      <c r="E1603" s="167" t="s">
        <v>1</v>
      </c>
      <c r="F1603" s="168" t="s">
        <v>2985</v>
      </c>
      <c r="H1603" s="167" t="s">
        <v>1</v>
      </c>
      <c r="I1603" s="169"/>
      <c r="L1603" s="165"/>
      <c r="M1603" s="170"/>
      <c r="N1603" s="171"/>
      <c r="O1603" s="171"/>
      <c r="P1603" s="171"/>
      <c r="Q1603" s="171"/>
      <c r="R1603" s="171"/>
      <c r="S1603" s="171"/>
      <c r="T1603" s="172"/>
      <c r="AT1603" s="167" t="s">
        <v>165</v>
      </c>
      <c r="AU1603" s="167" t="s">
        <v>85</v>
      </c>
      <c r="AV1603" s="12" t="s">
        <v>81</v>
      </c>
      <c r="AW1603" s="12" t="s">
        <v>30</v>
      </c>
      <c r="AX1603" s="12" t="s">
        <v>76</v>
      </c>
      <c r="AY1603" s="167" t="s">
        <v>153</v>
      </c>
    </row>
    <row r="1604" spans="2:65" s="13" customFormat="1" ht="11.25">
      <c r="B1604" s="173"/>
      <c r="D1604" s="166" t="s">
        <v>165</v>
      </c>
      <c r="E1604" s="174" t="s">
        <v>1</v>
      </c>
      <c r="F1604" s="175" t="s">
        <v>81</v>
      </c>
      <c r="H1604" s="176">
        <v>1</v>
      </c>
      <c r="I1604" s="177"/>
      <c r="L1604" s="173"/>
      <c r="M1604" s="178"/>
      <c r="N1604" s="179"/>
      <c r="O1604" s="179"/>
      <c r="P1604" s="179"/>
      <c r="Q1604" s="179"/>
      <c r="R1604" s="179"/>
      <c r="S1604" s="179"/>
      <c r="T1604" s="180"/>
      <c r="AT1604" s="174" t="s">
        <v>165</v>
      </c>
      <c r="AU1604" s="174" t="s">
        <v>85</v>
      </c>
      <c r="AV1604" s="13" t="s">
        <v>85</v>
      </c>
      <c r="AW1604" s="13" t="s">
        <v>30</v>
      </c>
      <c r="AX1604" s="13" t="s">
        <v>81</v>
      </c>
      <c r="AY1604" s="174" t="s">
        <v>153</v>
      </c>
    </row>
    <row r="1605" spans="2:65" s="1" customFormat="1" ht="16.5" customHeight="1">
      <c r="B1605" s="151"/>
      <c r="C1605" s="181" t="s">
        <v>3228</v>
      </c>
      <c r="D1605" s="181" t="s">
        <v>203</v>
      </c>
      <c r="E1605" s="182" t="s">
        <v>3229</v>
      </c>
      <c r="F1605" s="183" t="s">
        <v>2988</v>
      </c>
      <c r="G1605" s="184" t="s">
        <v>2961</v>
      </c>
      <c r="H1605" s="185">
        <v>1</v>
      </c>
      <c r="I1605" s="186"/>
      <c r="J1605" s="185">
        <f>ROUND(I1605*H1605,3)</f>
        <v>0</v>
      </c>
      <c r="K1605" s="183" t="s">
        <v>1</v>
      </c>
      <c r="L1605" s="187"/>
      <c r="M1605" s="188" t="s">
        <v>1</v>
      </c>
      <c r="N1605" s="189" t="s">
        <v>42</v>
      </c>
      <c r="O1605" s="55"/>
      <c r="P1605" s="160">
        <f>O1605*H1605</f>
        <v>0</v>
      </c>
      <c r="Q1605" s="160">
        <v>0</v>
      </c>
      <c r="R1605" s="160">
        <f>Q1605*H1605</f>
        <v>0</v>
      </c>
      <c r="S1605" s="160">
        <v>0</v>
      </c>
      <c r="T1605" s="161">
        <f>S1605*H1605</f>
        <v>0</v>
      </c>
      <c r="AR1605" s="162" t="s">
        <v>184</v>
      </c>
      <c r="AT1605" s="162" t="s">
        <v>203</v>
      </c>
      <c r="AU1605" s="162" t="s">
        <v>85</v>
      </c>
      <c r="AY1605" s="17" t="s">
        <v>153</v>
      </c>
      <c r="BE1605" s="163">
        <f>IF(N1605="základná",J1605,0)</f>
        <v>0</v>
      </c>
      <c r="BF1605" s="163">
        <f>IF(N1605="znížená",J1605,0)</f>
        <v>0</v>
      </c>
      <c r="BG1605" s="163">
        <f>IF(N1605="zákl. prenesená",J1605,0)</f>
        <v>0</v>
      </c>
      <c r="BH1605" s="163">
        <f>IF(N1605="zníž. prenesená",J1605,0)</f>
        <v>0</v>
      </c>
      <c r="BI1605" s="163">
        <f>IF(N1605="nulová",J1605,0)</f>
        <v>0</v>
      </c>
      <c r="BJ1605" s="17" t="s">
        <v>85</v>
      </c>
      <c r="BK1605" s="164">
        <f>ROUND(I1605*H1605,3)</f>
        <v>0</v>
      </c>
      <c r="BL1605" s="17" t="s">
        <v>91</v>
      </c>
      <c r="BM1605" s="162" t="s">
        <v>3230</v>
      </c>
    </row>
    <row r="1606" spans="2:65" s="1" customFormat="1" ht="16.5" customHeight="1">
      <c r="B1606" s="151"/>
      <c r="C1606" s="181" t="s">
        <v>3231</v>
      </c>
      <c r="D1606" s="181" t="s">
        <v>203</v>
      </c>
      <c r="E1606" s="182" t="s">
        <v>3232</v>
      </c>
      <c r="F1606" s="183" t="s">
        <v>2992</v>
      </c>
      <c r="G1606" s="184" t="s">
        <v>2961</v>
      </c>
      <c r="H1606" s="185">
        <v>1</v>
      </c>
      <c r="I1606" s="186"/>
      <c r="J1606" s="185">
        <f>ROUND(I1606*H1606,3)</f>
        <v>0</v>
      </c>
      <c r="K1606" s="183" t="s">
        <v>1</v>
      </c>
      <c r="L1606" s="187"/>
      <c r="M1606" s="188" t="s">
        <v>1</v>
      </c>
      <c r="N1606" s="189" t="s">
        <v>42</v>
      </c>
      <c r="O1606" s="55"/>
      <c r="P1606" s="160">
        <f>O1606*H1606</f>
        <v>0</v>
      </c>
      <c r="Q1606" s="160">
        <v>0</v>
      </c>
      <c r="R1606" s="160">
        <f>Q1606*H1606</f>
        <v>0</v>
      </c>
      <c r="S1606" s="160">
        <v>0</v>
      </c>
      <c r="T1606" s="161">
        <f>S1606*H1606</f>
        <v>0</v>
      </c>
      <c r="AR1606" s="162" t="s">
        <v>184</v>
      </c>
      <c r="AT1606" s="162" t="s">
        <v>203</v>
      </c>
      <c r="AU1606" s="162" t="s">
        <v>85</v>
      </c>
      <c r="AY1606" s="17" t="s">
        <v>153</v>
      </c>
      <c r="BE1606" s="163">
        <f>IF(N1606="základná",J1606,0)</f>
        <v>0</v>
      </c>
      <c r="BF1606" s="163">
        <f>IF(N1606="znížená",J1606,0)</f>
        <v>0</v>
      </c>
      <c r="BG1606" s="163">
        <f>IF(N1606="zákl. prenesená",J1606,0)</f>
        <v>0</v>
      </c>
      <c r="BH1606" s="163">
        <f>IF(N1606="zníž. prenesená",J1606,0)</f>
        <v>0</v>
      </c>
      <c r="BI1606" s="163">
        <f>IF(N1606="nulová",J1606,0)</f>
        <v>0</v>
      </c>
      <c r="BJ1606" s="17" t="s">
        <v>85</v>
      </c>
      <c r="BK1606" s="164">
        <f>ROUND(I1606*H1606,3)</f>
        <v>0</v>
      </c>
      <c r="BL1606" s="17" t="s">
        <v>91</v>
      </c>
      <c r="BM1606" s="162" t="s">
        <v>3233</v>
      </c>
    </row>
    <row r="1607" spans="2:65" s="1" customFormat="1" ht="16.5" customHeight="1">
      <c r="B1607" s="151"/>
      <c r="C1607" s="181" t="s">
        <v>3234</v>
      </c>
      <c r="D1607" s="181" t="s">
        <v>203</v>
      </c>
      <c r="E1607" s="182" t="s">
        <v>3235</v>
      </c>
      <c r="F1607" s="183" t="s">
        <v>2996</v>
      </c>
      <c r="G1607" s="184" t="s">
        <v>2961</v>
      </c>
      <c r="H1607" s="185">
        <v>1</v>
      </c>
      <c r="I1607" s="186"/>
      <c r="J1607" s="185">
        <f>ROUND(I1607*H1607,3)</f>
        <v>0</v>
      </c>
      <c r="K1607" s="183" t="s">
        <v>1</v>
      </c>
      <c r="L1607" s="187"/>
      <c r="M1607" s="188" t="s">
        <v>1</v>
      </c>
      <c r="N1607" s="189" t="s">
        <v>42</v>
      </c>
      <c r="O1607" s="55"/>
      <c r="P1607" s="160">
        <f>O1607*H1607</f>
        <v>0</v>
      </c>
      <c r="Q1607" s="160">
        <v>0</v>
      </c>
      <c r="R1607" s="160">
        <f>Q1607*H1607</f>
        <v>0</v>
      </c>
      <c r="S1607" s="160">
        <v>0</v>
      </c>
      <c r="T1607" s="161">
        <f>S1607*H1607</f>
        <v>0</v>
      </c>
      <c r="AR1607" s="162" t="s">
        <v>184</v>
      </c>
      <c r="AT1607" s="162" t="s">
        <v>203</v>
      </c>
      <c r="AU1607" s="162" t="s">
        <v>85</v>
      </c>
      <c r="AY1607" s="17" t="s">
        <v>153</v>
      </c>
      <c r="BE1607" s="163">
        <f>IF(N1607="základná",J1607,0)</f>
        <v>0</v>
      </c>
      <c r="BF1607" s="163">
        <f>IF(N1607="znížená",J1607,0)</f>
        <v>0</v>
      </c>
      <c r="BG1607" s="163">
        <f>IF(N1607="zákl. prenesená",J1607,0)</f>
        <v>0</v>
      </c>
      <c r="BH1607" s="163">
        <f>IF(N1607="zníž. prenesená",J1607,0)</f>
        <v>0</v>
      </c>
      <c r="BI1607" s="163">
        <f>IF(N1607="nulová",J1607,0)</f>
        <v>0</v>
      </c>
      <c r="BJ1607" s="17" t="s">
        <v>85</v>
      </c>
      <c r="BK1607" s="164">
        <f>ROUND(I1607*H1607,3)</f>
        <v>0</v>
      </c>
      <c r="BL1607" s="17" t="s">
        <v>91</v>
      </c>
      <c r="BM1607" s="162" t="s">
        <v>3236</v>
      </c>
    </row>
    <row r="1608" spans="2:65" s="12" customFormat="1" ht="11.25">
      <c r="B1608" s="165"/>
      <c r="D1608" s="166" t="s">
        <v>165</v>
      </c>
      <c r="E1608" s="167" t="s">
        <v>1</v>
      </c>
      <c r="F1608" s="168" t="s">
        <v>2998</v>
      </c>
      <c r="H1608" s="167" t="s">
        <v>1</v>
      </c>
      <c r="I1608" s="169"/>
      <c r="L1608" s="165"/>
      <c r="M1608" s="170"/>
      <c r="N1608" s="171"/>
      <c r="O1608" s="171"/>
      <c r="P1608" s="171"/>
      <c r="Q1608" s="171"/>
      <c r="R1608" s="171"/>
      <c r="S1608" s="171"/>
      <c r="T1608" s="172"/>
      <c r="AT1608" s="167" t="s">
        <v>165</v>
      </c>
      <c r="AU1608" s="167" t="s">
        <v>85</v>
      </c>
      <c r="AV1608" s="12" t="s">
        <v>81</v>
      </c>
      <c r="AW1608" s="12" t="s">
        <v>30</v>
      </c>
      <c r="AX1608" s="12" t="s">
        <v>76</v>
      </c>
      <c r="AY1608" s="167" t="s">
        <v>153</v>
      </c>
    </row>
    <row r="1609" spans="2:65" s="12" customFormat="1" ht="11.25">
      <c r="B1609" s="165"/>
      <c r="D1609" s="166" t="s">
        <v>165</v>
      </c>
      <c r="E1609" s="167" t="s">
        <v>1</v>
      </c>
      <c r="F1609" s="168" t="s">
        <v>2999</v>
      </c>
      <c r="H1609" s="167" t="s">
        <v>1</v>
      </c>
      <c r="I1609" s="169"/>
      <c r="L1609" s="165"/>
      <c r="M1609" s="170"/>
      <c r="N1609" s="171"/>
      <c r="O1609" s="171"/>
      <c r="P1609" s="171"/>
      <c r="Q1609" s="171"/>
      <c r="R1609" s="171"/>
      <c r="S1609" s="171"/>
      <c r="T1609" s="172"/>
      <c r="AT1609" s="167" t="s">
        <v>165</v>
      </c>
      <c r="AU1609" s="167" t="s">
        <v>85</v>
      </c>
      <c r="AV1609" s="12" t="s">
        <v>81</v>
      </c>
      <c r="AW1609" s="12" t="s">
        <v>30</v>
      </c>
      <c r="AX1609" s="12" t="s">
        <v>76</v>
      </c>
      <c r="AY1609" s="167" t="s">
        <v>153</v>
      </c>
    </row>
    <row r="1610" spans="2:65" s="13" customFormat="1" ht="11.25">
      <c r="B1610" s="173"/>
      <c r="D1610" s="166" t="s">
        <v>165</v>
      </c>
      <c r="E1610" s="174" t="s">
        <v>1</v>
      </c>
      <c r="F1610" s="175" t="s">
        <v>81</v>
      </c>
      <c r="H1610" s="176">
        <v>1</v>
      </c>
      <c r="I1610" s="177"/>
      <c r="L1610" s="173"/>
      <c r="M1610" s="178"/>
      <c r="N1610" s="179"/>
      <c r="O1610" s="179"/>
      <c r="P1610" s="179"/>
      <c r="Q1610" s="179"/>
      <c r="R1610" s="179"/>
      <c r="S1610" s="179"/>
      <c r="T1610" s="180"/>
      <c r="AT1610" s="174" t="s">
        <v>165</v>
      </c>
      <c r="AU1610" s="174" t="s">
        <v>85</v>
      </c>
      <c r="AV1610" s="13" t="s">
        <v>85</v>
      </c>
      <c r="AW1610" s="13" t="s">
        <v>30</v>
      </c>
      <c r="AX1610" s="13" t="s">
        <v>81</v>
      </c>
      <c r="AY1610" s="174" t="s">
        <v>153</v>
      </c>
    </row>
    <row r="1611" spans="2:65" s="1" customFormat="1" ht="24" customHeight="1">
      <c r="B1611" s="151"/>
      <c r="C1611" s="181" t="s">
        <v>3237</v>
      </c>
      <c r="D1611" s="181" t="s">
        <v>203</v>
      </c>
      <c r="E1611" s="182" t="s">
        <v>3238</v>
      </c>
      <c r="F1611" s="183" t="s">
        <v>3002</v>
      </c>
      <c r="G1611" s="184" t="s">
        <v>2961</v>
      </c>
      <c r="H1611" s="185">
        <v>1</v>
      </c>
      <c r="I1611" s="186"/>
      <c r="J1611" s="185">
        <f>ROUND(I1611*H1611,3)</f>
        <v>0</v>
      </c>
      <c r="K1611" s="183" t="s">
        <v>1</v>
      </c>
      <c r="L1611" s="187"/>
      <c r="M1611" s="188" t="s">
        <v>1</v>
      </c>
      <c r="N1611" s="189" t="s">
        <v>42</v>
      </c>
      <c r="O1611" s="55"/>
      <c r="P1611" s="160">
        <f>O1611*H1611</f>
        <v>0</v>
      </c>
      <c r="Q1611" s="160">
        <v>0</v>
      </c>
      <c r="R1611" s="160">
        <f>Q1611*H1611</f>
        <v>0</v>
      </c>
      <c r="S1611" s="160">
        <v>0</v>
      </c>
      <c r="T1611" s="161">
        <f>S1611*H1611</f>
        <v>0</v>
      </c>
      <c r="AR1611" s="162" t="s">
        <v>184</v>
      </c>
      <c r="AT1611" s="162" t="s">
        <v>203</v>
      </c>
      <c r="AU1611" s="162" t="s">
        <v>85</v>
      </c>
      <c r="AY1611" s="17" t="s">
        <v>153</v>
      </c>
      <c r="BE1611" s="163">
        <f>IF(N1611="základná",J1611,0)</f>
        <v>0</v>
      </c>
      <c r="BF1611" s="163">
        <f>IF(N1611="znížená",J1611,0)</f>
        <v>0</v>
      </c>
      <c r="BG1611" s="163">
        <f>IF(N1611="zákl. prenesená",J1611,0)</f>
        <v>0</v>
      </c>
      <c r="BH1611" s="163">
        <f>IF(N1611="zníž. prenesená",J1611,0)</f>
        <v>0</v>
      </c>
      <c r="BI1611" s="163">
        <f>IF(N1611="nulová",J1611,0)</f>
        <v>0</v>
      </c>
      <c r="BJ1611" s="17" t="s">
        <v>85</v>
      </c>
      <c r="BK1611" s="164">
        <f>ROUND(I1611*H1611,3)</f>
        <v>0</v>
      </c>
      <c r="BL1611" s="17" t="s">
        <v>91</v>
      </c>
      <c r="BM1611" s="162" t="s">
        <v>3239</v>
      </c>
    </row>
    <row r="1612" spans="2:65" s="1" customFormat="1" ht="16.5" customHeight="1">
      <c r="B1612" s="151"/>
      <c r="C1612" s="181" t="s">
        <v>3240</v>
      </c>
      <c r="D1612" s="181" t="s">
        <v>203</v>
      </c>
      <c r="E1612" s="182" t="s">
        <v>3241</v>
      </c>
      <c r="F1612" s="183" t="s">
        <v>3006</v>
      </c>
      <c r="G1612" s="184" t="s">
        <v>251</v>
      </c>
      <c r="H1612" s="185">
        <v>4</v>
      </c>
      <c r="I1612" s="186"/>
      <c r="J1612" s="185">
        <f>ROUND(I1612*H1612,3)</f>
        <v>0</v>
      </c>
      <c r="K1612" s="183" t="s">
        <v>1</v>
      </c>
      <c r="L1612" s="187"/>
      <c r="M1612" s="188" t="s">
        <v>1</v>
      </c>
      <c r="N1612" s="189" t="s">
        <v>42</v>
      </c>
      <c r="O1612" s="55"/>
      <c r="P1612" s="160">
        <f>O1612*H1612</f>
        <v>0</v>
      </c>
      <c r="Q1612" s="160">
        <v>0</v>
      </c>
      <c r="R1612" s="160">
        <f>Q1612*H1612</f>
        <v>0</v>
      </c>
      <c r="S1612" s="160">
        <v>0</v>
      </c>
      <c r="T1612" s="161">
        <f>S1612*H1612</f>
        <v>0</v>
      </c>
      <c r="AR1612" s="162" t="s">
        <v>184</v>
      </c>
      <c r="AT1612" s="162" t="s">
        <v>203</v>
      </c>
      <c r="AU1612" s="162" t="s">
        <v>85</v>
      </c>
      <c r="AY1612" s="17" t="s">
        <v>153</v>
      </c>
      <c r="BE1612" s="163">
        <f>IF(N1612="základná",J1612,0)</f>
        <v>0</v>
      </c>
      <c r="BF1612" s="163">
        <f>IF(N1612="znížená",J1612,0)</f>
        <v>0</v>
      </c>
      <c r="BG1612" s="163">
        <f>IF(N1612="zákl. prenesená",J1612,0)</f>
        <v>0</v>
      </c>
      <c r="BH1612" s="163">
        <f>IF(N1612="zníž. prenesená",J1612,0)</f>
        <v>0</v>
      </c>
      <c r="BI1612" s="163">
        <f>IF(N1612="nulová",J1612,0)</f>
        <v>0</v>
      </c>
      <c r="BJ1612" s="17" t="s">
        <v>85</v>
      </c>
      <c r="BK1612" s="164">
        <f>ROUND(I1612*H1612,3)</f>
        <v>0</v>
      </c>
      <c r="BL1612" s="17" t="s">
        <v>91</v>
      </c>
      <c r="BM1612" s="162" t="s">
        <v>3242</v>
      </c>
    </row>
    <row r="1613" spans="2:65" s="1" customFormat="1" ht="16.5" customHeight="1">
      <c r="B1613" s="151"/>
      <c r="C1613" s="181" t="s">
        <v>3243</v>
      </c>
      <c r="D1613" s="181" t="s">
        <v>203</v>
      </c>
      <c r="E1613" s="182" t="s">
        <v>3244</v>
      </c>
      <c r="F1613" s="183" t="s">
        <v>3010</v>
      </c>
      <c r="G1613" s="184" t="s">
        <v>2961</v>
      </c>
      <c r="H1613" s="185">
        <v>2</v>
      </c>
      <c r="I1613" s="186"/>
      <c r="J1613" s="185">
        <f>ROUND(I1613*H1613,3)</f>
        <v>0</v>
      </c>
      <c r="K1613" s="183" t="s">
        <v>1</v>
      </c>
      <c r="L1613" s="187"/>
      <c r="M1613" s="188" t="s">
        <v>1</v>
      </c>
      <c r="N1613" s="189" t="s">
        <v>42</v>
      </c>
      <c r="O1613" s="55"/>
      <c r="P1613" s="160">
        <f>O1613*H1613</f>
        <v>0</v>
      </c>
      <c r="Q1613" s="160">
        <v>0</v>
      </c>
      <c r="R1613" s="160">
        <f>Q1613*H1613</f>
        <v>0</v>
      </c>
      <c r="S1613" s="160">
        <v>0</v>
      </c>
      <c r="T1613" s="161">
        <f>S1613*H1613</f>
        <v>0</v>
      </c>
      <c r="AR1613" s="162" t="s">
        <v>184</v>
      </c>
      <c r="AT1613" s="162" t="s">
        <v>203</v>
      </c>
      <c r="AU1613" s="162" t="s">
        <v>85</v>
      </c>
      <c r="AY1613" s="17" t="s">
        <v>153</v>
      </c>
      <c r="BE1613" s="163">
        <f>IF(N1613="základná",J1613,0)</f>
        <v>0</v>
      </c>
      <c r="BF1613" s="163">
        <f>IF(N1613="znížená",J1613,0)</f>
        <v>0</v>
      </c>
      <c r="BG1613" s="163">
        <f>IF(N1613="zákl. prenesená",J1613,0)</f>
        <v>0</v>
      </c>
      <c r="BH1613" s="163">
        <f>IF(N1613="zníž. prenesená",J1613,0)</f>
        <v>0</v>
      </c>
      <c r="BI1613" s="163">
        <f>IF(N1613="nulová",J1613,0)</f>
        <v>0</v>
      </c>
      <c r="BJ1613" s="17" t="s">
        <v>85</v>
      </c>
      <c r="BK1613" s="164">
        <f>ROUND(I1613*H1613,3)</f>
        <v>0</v>
      </c>
      <c r="BL1613" s="17" t="s">
        <v>91</v>
      </c>
      <c r="BM1613" s="162" t="s">
        <v>3245</v>
      </c>
    </row>
    <row r="1614" spans="2:65" s="12" customFormat="1" ht="11.25">
      <c r="B1614" s="165"/>
      <c r="D1614" s="166" t="s">
        <v>165</v>
      </c>
      <c r="E1614" s="167" t="s">
        <v>1</v>
      </c>
      <c r="F1614" s="168" t="s">
        <v>3012</v>
      </c>
      <c r="H1614" s="167" t="s">
        <v>1</v>
      </c>
      <c r="I1614" s="169"/>
      <c r="L1614" s="165"/>
      <c r="M1614" s="170"/>
      <c r="N1614" s="171"/>
      <c r="O1614" s="171"/>
      <c r="P1614" s="171"/>
      <c r="Q1614" s="171"/>
      <c r="R1614" s="171"/>
      <c r="S1614" s="171"/>
      <c r="T1614" s="172"/>
      <c r="AT1614" s="167" t="s">
        <v>165</v>
      </c>
      <c r="AU1614" s="167" t="s">
        <v>85</v>
      </c>
      <c r="AV1614" s="12" t="s">
        <v>81</v>
      </c>
      <c r="AW1614" s="12" t="s">
        <v>30</v>
      </c>
      <c r="AX1614" s="12" t="s">
        <v>76</v>
      </c>
      <c r="AY1614" s="167" t="s">
        <v>153</v>
      </c>
    </row>
    <row r="1615" spans="2:65" s="12" customFormat="1" ht="11.25">
      <c r="B1615" s="165"/>
      <c r="D1615" s="166" t="s">
        <v>165</v>
      </c>
      <c r="E1615" s="167" t="s">
        <v>1</v>
      </c>
      <c r="F1615" s="168" t="s">
        <v>3013</v>
      </c>
      <c r="H1615" s="167" t="s">
        <v>1</v>
      </c>
      <c r="I1615" s="169"/>
      <c r="L1615" s="165"/>
      <c r="M1615" s="170"/>
      <c r="N1615" s="171"/>
      <c r="O1615" s="171"/>
      <c r="P1615" s="171"/>
      <c r="Q1615" s="171"/>
      <c r="R1615" s="171"/>
      <c r="S1615" s="171"/>
      <c r="T1615" s="172"/>
      <c r="AT1615" s="167" t="s">
        <v>165</v>
      </c>
      <c r="AU1615" s="167" t="s">
        <v>85</v>
      </c>
      <c r="AV1615" s="12" t="s">
        <v>81</v>
      </c>
      <c r="AW1615" s="12" t="s">
        <v>30</v>
      </c>
      <c r="AX1615" s="12" t="s">
        <v>76</v>
      </c>
      <c r="AY1615" s="167" t="s">
        <v>153</v>
      </c>
    </row>
    <row r="1616" spans="2:65" s="12" customFormat="1" ht="11.25">
      <c r="B1616" s="165"/>
      <c r="D1616" s="166" t="s">
        <v>165</v>
      </c>
      <c r="E1616" s="167" t="s">
        <v>1</v>
      </c>
      <c r="F1616" s="168" t="s">
        <v>3014</v>
      </c>
      <c r="H1616" s="167" t="s">
        <v>1</v>
      </c>
      <c r="I1616" s="169"/>
      <c r="L1616" s="165"/>
      <c r="M1616" s="170"/>
      <c r="N1616" s="171"/>
      <c r="O1616" s="171"/>
      <c r="P1616" s="171"/>
      <c r="Q1616" s="171"/>
      <c r="R1616" s="171"/>
      <c r="S1616" s="171"/>
      <c r="T1616" s="172"/>
      <c r="AT1616" s="167" t="s">
        <v>165</v>
      </c>
      <c r="AU1616" s="167" t="s">
        <v>85</v>
      </c>
      <c r="AV1616" s="12" t="s">
        <v>81</v>
      </c>
      <c r="AW1616" s="12" t="s">
        <v>30</v>
      </c>
      <c r="AX1616" s="12" t="s">
        <v>76</v>
      </c>
      <c r="AY1616" s="167" t="s">
        <v>153</v>
      </c>
    </row>
    <row r="1617" spans="2:65" s="13" customFormat="1" ht="11.25">
      <c r="B1617" s="173"/>
      <c r="D1617" s="166" t="s">
        <v>165</v>
      </c>
      <c r="E1617" s="174" t="s">
        <v>1</v>
      </c>
      <c r="F1617" s="175" t="s">
        <v>85</v>
      </c>
      <c r="H1617" s="176">
        <v>2</v>
      </c>
      <c r="I1617" s="177"/>
      <c r="L1617" s="173"/>
      <c r="M1617" s="178"/>
      <c r="N1617" s="179"/>
      <c r="O1617" s="179"/>
      <c r="P1617" s="179"/>
      <c r="Q1617" s="179"/>
      <c r="R1617" s="179"/>
      <c r="S1617" s="179"/>
      <c r="T1617" s="180"/>
      <c r="AT1617" s="174" t="s">
        <v>165</v>
      </c>
      <c r="AU1617" s="174" t="s">
        <v>85</v>
      </c>
      <c r="AV1617" s="13" t="s">
        <v>85</v>
      </c>
      <c r="AW1617" s="13" t="s">
        <v>30</v>
      </c>
      <c r="AX1617" s="13" t="s">
        <v>81</v>
      </c>
      <c r="AY1617" s="174" t="s">
        <v>153</v>
      </c>
    </row>
    <row r="1618" spans="2:65" s="1" customFormat="1" ht="16.5" customHeight="1">
      <c r="B1618" s="151"/>
      <c r="C1618" s="181" t="s">
        <v>3246</v>
      </c>
      <c r="D1618" s="181" t="s">
        <v>203</v>
      </c>
      <c r="E1618" s="182" t="s">
        <v>3241</v>
      </c>
      <c r="F1618" s="183" t="s">
        <v>3006</v>
      </c>
      <c r="G1618" s="184" t="s">
        <v>251</v>
      </c>
      <c r="H1618" s="185">
        <v>2</v>
      </c>
      <c r="I1618" s="186"/>
      <c r="J1618" s="185">
        <f>ROUND(I1618*H1618,3)</f>
        <v>0</v>
      </c>
      <c r="K1618" s="183" t="s">
        <v>1</v>
      </c>
      <c r="L1618" s="187"/>
      <c r="M1618" s="188" t="s">
        <v>1</v>
      </c>
      <c r="N1618" s="189" t="s">
        <v>42</v>
      </c>
      <c r="O1618" s="55"/>
      <c r="P1618" s="160">
        <f>O1618*H1618</f>
        <v>0</v>
      </c>
      <c r="Q1618" s="160">
        <v>0</v>
      </c>
      <c r="R1618" s="160">
        <f>Q1618*H1618</f>
        <v>0</v>
      </c>
      <c r="S1618" s="160">
        <v>0</v>
      </c>
      <c r="T1618" s="161">
        <f>S1618*H1618</f>
        <v>0</v>
      </c>
      <c r="AR1618" s="162" t="s">
        <v>184</v>
      </c>
      <c r="AT1618" s="162" t="s">
        <v>203</v>
      </c>
      <c r="AU1618" s="162" t="s">
        <v>85</v>
      </c>
      <c r="AY1618" s="17" t="s">
        <v>153</v>
      </c>
      <c r="BE1618" s="163">
        <f>IF(N1618="základná",J1618,0)</f>
        <v>0</v>
      </c>
      <c r="BF1618" s="163">
        <f>IF(N1618="znížená",J1618,0)</f>
        <v>0</v>
      </c>
      <c r="BG1618" s="163">
        <f>IF(N1618="zákl. prenesená",J1618,0)</f>
        <v>0</v>
      </c>
      <c r="BH1618" s="163">
        <f>IF(N1618="zníž. prenesená",J1618,0)</f>
        <v>0</v>
      </c>
      <c r="BI1618" s="163">
        <f>IF(N1618="nulová",J1618,0)</f>
        <v>0</v>
      </c>
      <c r="BJ1618" s="17" t="s">
        <v>85</v>
      </c>
      <c r="BK1618" s="164">
        <f>ROUND(I1618*H1618,3)</f>
        <v>0</v>
      </c>
      <c r="BL1618" s="17" t="s">
        <v>91</v>
      </c>
      <c r="BM1618" s="162" t="s">
        <v>3247</v>
      </c>
    </row>
    <row r="1619" spans="2:65" s="1" customFormat="1" ht="16.5" customHeight="1">
      <c r="B1619" s="151"/>
      <c r="C1619" s="181" t="s">
        <v>3248</v>
      </c>
      <c r="D1619" s="181" t="s">
        <v>203</v>
      </c>
      <c r="E1619" s="182" t="s">
        <v>3249</v>
      </c>
      <c r="F1619" s="183" t="s">
        <v>3019</v>
      </c>
      <c r="G1619" s="184" t="s">
        <v>2961</v>
      </c>
      <c r="H1619" s="185">
        <v>1</v>
      </c>
      <c r="I1619" s="186"/>
      <c r="J1619" s="185">
        <f>ROUND(I1619*H1619,3)</f>
        <v>0</v>
      </c>
      <c r="K1619" s="183" t="s">
        <v>1</v>
      </c>
      <c r="L1619" s="187"/>
      <c r="M1619" s="188" t="s">
        <v>1</v>
      </c>
      <c r="N1619" s="189" t="s">
        <v>42</v>
      </c>
      <c r="O1619" s="55"/>
      <c r="P1619" s="160">
        <f>O1619*H1619</f>
        <v>0</v>
      </c>
      <c r="Q1619" s="160">
        <v>0</v>
      </c>
      <c r="R1619" s="160">
        <f>Q1619*H1619</f>
        <v>0</v>
      </c>
      <c r="S1619" s="160">
        <v>0</v>
      </c>
      <c r="T1619" s="161">
        <f>S1619*H1619</f>
        <v>0</v>
      </c>
      <c r="AR1619" s="162" t="s">
        <v>184</v>
      </c>
      <c r="AT1619" s="162" t="s">
        <v>203</v>
      </c>
      <c r="AU1619" s="162" t="s">
        <v>85</v>
      </c>
      <c r="AY1619" s="17" t="s">
        <v>153</v>
      </c>
      <c r="BE1619" s="163">
        <f>IF(N1619="základná",J1619,0)</f>
        <v>0</v>
      </c>
      <c r="BF1619" s="163">
        <f>IF(N1619="znížená",J1619,0)</f>
        <v>0</v>
      </c>
      <c r="BG1619" s="163">
        <f>IF(N1619="zákl. prenesená",J1619,0)</f>
        <v>0</v>
      </c>
      <c r="BH1619" s="163">
        <f>IF(N1619="zníž. prenesená",J1619,0)</f>
        <v>0</v>
      </c>
      <c r="BI1619" s="163">
        <f>IF(N1619="nulová",J1619,0)</f>
        <v>0</v>
      </c>
      <c r="BJ1619" s="17" t="s">
        <v>85</v>
      </c>
      <c r="BK1619" s="164">
        <f>ROUND(I1619*H1619,3)</f>
        <v>0</v>
      </c>
      <c r="BL1619" s="17" t="s">
        <v>91</v>
      </c>
      <c r="BM1619" s="162" t="s">
        <v>3250</v>
      </c>
    </row>
    <row r="1620" spans="2:65" s="12" customFormat="1" ht="11.25">
      <c r="B1620" s="165"/>
      <c r="D1620" s="166" t="s">
        <v>165</v>
      </c>
      <c r="E1620" s="167" t="s">
        <v>1</v>
      </c>
      <c r="F1620" s="168" t="s">
        <v>3012</v>
      </c>
      <c r="H1620" s="167" t="s">
        <v>1</v>
      </c>
      <c r="I1620" s="169"/>
      <c r="L1620" s="165"/>
      <c r="M1620" s="170"/>
      <c r="N1620" s="171"/>
      <c r="O1620" s="171"/>
      <c r="P1620" s="171"/>
      <c r="Q1620" s="171"/>
      <c r="R1620" s="171"/>
      <c r="S1620" s="171"/>
      <c r="T1620" s="172"/>
      <c r="AT1620" s="167" t="s">
        <v>165</v>
      </c>
      <c r="AU1620" s="167" t="s">
        <v>85</v>
      </c>
      <c r="AV1620" s="12" t="s">
        <v>81</v>
      </c>
      <c r="AW1620" s="12" t="s">
        <v>30</v>
      </c>
      <c r="AX1620" s="12" t="s">
        <v>76</v>
      </c>
      <c r="AY1620" s="167" t="s">
        <v>153</v>
      </c>
    </row>
    <row r="1621" spans="2:65" s="12" customFormat="1" ht="11.25">
      <c r="B1621" s="165"/>
      <c r="D1621" s="166" t="s">
        <v>165</v>
      </c>
      <c r="E1621" s="167" t="s">
        <v>1</v>
      </c>
      <c r="F1621" s="168" t="s">
        <v>3013</v>
      </c>
      <c r="H1621" s="167" t="s">
        <v>1</v>
      </c>
      <c r="I1621" s="169"/>
      <c r="L1621" s="165"/>
      <c r="M1621" s="170"/>
      <c r="N1621" s="171"/>
      <c r="O1621" s="171"/>
      <c r="P1621" s="171"/>
      <c r="Q1621" s="171"/>
      <c r="R1621" s="171"/>
      <c r="S1621" s="171"/>
      <c r="T1621" s="172"/>
      <c r="AT1621" s="167" t="s">
        <v>165</v>
      </c>
      <c r="AU1621" s="167" t="s">
        <v>85</v>
      </c>
      <c r="AV1621" s="12" t="s">
        <v>81</v>
      </c>
      <c r="AW1621" s="12" t="s">
        <v>30</v>
      </c>
      <c r="AX1621" s="12" t="s">
        <v>76</v>
      </c>
      <c r="AY1621" s="167" t="s">
        <v>153</v>
      </c>
    </row>
    <row r="1622" spans="2:65" s="12" customFormat="1" ht="11.25">
      <c r="B1622" s="165"/>
      <c r="D1622" s="166" t="s">
        <v>165</v>
      </c>
      <c r="E1622" s="167" t="s">
        <v>1</v>
      </c>
      <c r="F1622" s="168" t="s">
        <v>3021</v>
      </c>
      <c r="H1622" s="167" t="s">
        <v>1</v>
      </c>
      <c r="I1622" s="169"/>
      <c r="L1622" s="165"/>
      <c r="M1622" s="170"/>
      <c r="N1622" s="171"/>
      <c r="O1622" s="171"/>
      <c r="P1622" s="171"/>
      <c r="Q1622" s="171"/>
      <c r="R1622" s="171"/>
      <c r="S1622" s="171"/>
      <c r="T1622" s="172"/>
      <c r="AT1622" s="167" t="s">
        <v>165</v>
      </c>
      <c r="AU1622" s="167" t="s">
        <v>85</v>
      </c>
      <c r="AV1622" s="12" t="s">
        <v>81</v>
      </c>
      <c r="AW1622" s="12" t="s">
        <v>30</v>
      </c>
      <c r="AX1622" s="12" t="s">
        <v>76</v>
      </c>
      <c r="AY1622" s="167" t="s">
        <v>153</v>
      </c>
    </row>
    <row r="1623" spans="2:65" s="13" customFormat="1" ht="11.25">
      <c r="B1623" s="173"/>
      <c r="D1623" s="166" t="s">
        <v>165</v>
      </c>
      <c r="E1623" s="174" t="s">
        <v>1</v>
      </c>
      <c r="F1623" s="175" t="s">
        <v>81</v>
      </c>
      <c r="H1623" s="176">
        <v>1</v>
      </c>
      <c r="I1623" s="177"/>
      <c r="L1623" s="173"/>
      <c r="M1623" s="178"/>
      <c r="N1623" s="179"/>
      <c r="O1623" s="179"/>
      <c r="P1623" s="179"/>
      <c r="Q1623" s="179"/>
      <c r="R1623" s="179"/>
      <c r="S1623" s="179"/>
      <c r="T1623" s="180"/>
      <c r="AT1623" s="174" t="s">
        <v>165</v>
      </c>
      <c r="AU1623" s="174" t="s">
        <v>85</v>
      </c>
      <c r="AV1623" s="13" t="s">
        <v>85</v>
      </c>
      <c r="AW1623" s="13" t="s">
        <v>30</v>
      </c>
      <c r="AX1623" s="13" t="s">
        <v>81</v>
      </c>
      <c r="AY1623" s="174" t="s">
        <v>153</v>
      </c>
    </row>
    <row r="1624" spans="2:65" s="1" customFormat="1" ht="16.5" customHeight="1">
      <c r="B1624" s="151"/>
      <c r="C1624" s="181" t="s">
        <v>3251</v>
      </c>
      <c r="D1624" s="181" t="s">
        <v>203</v>
      </c>
      <c r="E1624" s="182" t="s">
        <v>3241</v>
      </c>
      <c r="F1624" s="183" t="s">
        <v>3006</v>
      </c>
      <c r="G1624" s="184" t="s">
        <v>251</v>
      </c>
      <c r="H1624" s="185">
        <v>2</v>
      </c>
      <c r="I1624" s="186"/>
      <c r="J1624" s="185">
        <f t="shared" ref="J1624:J1655" si="240">ROUND(I1624*H1624,3)</f>
        <v>0</v>
      </c>
      <c r="K1624" s="183" t="s">
        <v>1</v>
      </c>
      <c r="L1624" s="187"/>
      <c r="M1624" s="188" t="s">
        <v>1</v>
      </c>
      <c r="N1624" s="189" t="s">
        <v>42</v>
      </c>
      <c r="O1624" s="55"/>
      <c r="P1624" s="160">
        <f t="shared" ref="P1624:P1655" si="241">O1624*H1624</f>
        <v>0</v>
      </c>
      <c r="Q1624" s="160">
        <v>0</v>
      </c>
      <c r="R1624" s="160">
        <f t="shared" ref="R1624:R1655" si="242">Q1624*H1624</f>
        <v>0</v>
      </c>
      <c r="S1624" s="160">
        <v>0</v>
      </c>
      <c r="T1624" s="161">
        <f t="shared" ref="T1624:T1655" si="243">S1624*H1624</f>
        <v>0</v>
      </c>
      <c r="AR1624" s="162" t="s">
        <v>184</v>
      </c>
      <c r="AT1624" s="162" t="s">
        <v>203</v>
      </c>
      <c r="AU1624" s="162" t="s">
        <v>85</v>
      </c>
      <c r="AY1624" s="17" t="s">
        <v>153</v>
      </c>
      <c r="BE1624" s="163">
        <f t="shared" ref="BE1624:BE1655" si="244">IF(N1624="základná",J1624,0)</f>
        <v>0</v>
      </c>
      <c r="BF1624" s="163">
        <f t="shared" ref="BF1624:BF1655" si="245">IF(N1624="znížená",J1624,0)</f>
        <v>0</v>
      </c>
      <c r="BG1624" s="163">
        <f t="shared" ref="BG1624:BG1655" si="246">IF(N1624="zákl. prenesená",J1624,0)</f>
        <v>0</v>
      </c>
      <c r="BH1624" s="163">
        <f t="shared" ref="BH1624:BH1655" si="247">IF(N1624="zníž. prenesená",J1624,0)</f>
        <v>0</v>
      </c>
      <c r="BI1624" s="163">
        <f t="shared" ref="BI1624:BI1655" si="248">IF(N1624="nulová",J1624,0)</f>
        <v>0</v>
      </c>
      <c r="BJ1624" s="17" t="s">
        <v>85</v>
      </c>
      <c r="BK1624" s="164">
        <f t="shared" ref="BK1624:BK1655" si="249">ROUND(I1624*H1624,3)</f>
        <v>0</v>
      </c>
      <c r="BL1624" s="17" t="s">
        <v>91</v>
      </c>
      <c r="BM1624" s="162" t="s">
        <v>3252</v>
      </c>
    </row>
    <row r="1625" spans="2:65" s="1" customFormat="1" ht="36" customHeight="1">
      <c r="B1625" s="151"/>
      <c r="C1625" s="181" t="s">
        <v>3253</v>
      </c>
      <c r="D1625" s="181" t="s">
        <v>203</v>
      </c>
      <c r="E1625" s="182" t="s">
        <v>3254</v>
      </c>
      <c r="F1625" s="183" t="s">
        <v>3026</v>
      </c>
      <c r="G1625" s="184" t="s">
        <v>158</v>
      </c>
      <c r="H1625" s="185">
        <v>6</v>
      </c>
      <c r="I1625" s="186"/>
      <c r="J1625" s="185">
        <f t="shared" si="240"/>
        <v>0</v>
      </c>
      <c r="K1625" s="183" t="s">
        <v>1</v>
      </c>
      <c r="L1625" s="187"/>
      <c r="M1625" s="188" t="s">
        <v>1</v>
      </c>
      <c r="N1625" s="189" t="s">
        <v>42</v>
      </c>
      <c r="O1625" s="55"/>
      <c r="P1625" s="160">
        <f t="shared" si="241"/>
        <v>0</v>
      </c>
      <c r="Q1625" s="160">
        <v>0</v>
      </c>
      <c r="R1625" s="160">
        <f t="shared" si="242"/>
        <v>0</v>
      </c>
      <c r="S1625" s="160">
        <v>0</v>
      </c>
      <c r="T1625" s="161">
        <f t="shared" si="243"/>
        <v>0</v>
      </c>
      <c r="AR1625" s="162" t="s">
        <v>184</v>
      </c>
      <c r="AT1625" s="162" t="s">
        <v>203</v>
      </c>
      <c r="AU1625" s="162" t="s">
        <v>85</v>
      </c>
      <c r="AY1625" s="17" t="s">
        <v>153</v>
      </c>
      <c r="BE1625" s="163">
        <f t="shared" si="244"/>
        <v>0</v>
      </c>
      <c r="BF1625" s="163">
        <f t="shared" si="245"/>
        <v>0</v>
      </c>
      <c r="BG1625" s="163">
        <f t="shared" si="246"/>
        <v>0</v>
      </c>
      <c r="BH1625" s="163">
        <f t="shared" si="247"/>
        <v>0</v>
      </c>
      <c r="BI1625" s="163">
        <f t="shared" si="248"/>
        <v>0</v>
      </c>
      <c r="BJ1625" s="17" t="s">
        <v>85</v>
      </c>
      <c r="BK1625" s="164">
        <f t="shared" si="249"/>
        <v>0</v>
      </c>
      <c r="BL1625" s="17" t="s">
        <v>91</v>
      </c>
      <c r="BM1625" s="162" t="s">
        <v>3255</v>
      </c>
    </row>
    <row r="1626" spans="2:65" s="1" customFormat="1" ht="36" customHeight="1">
      <c r="B1626" s="151"/>
      <c r="C1626" s="181" t="s">
        <v>3256</v>
      </c>
      <c r="D1626" s="181" t="s">
        <v>203</v>
      </c>
      <c r="E1626" s="182" t="s">
        <v>3257</v>
      </c>
      <c r="F1626" s="183" t="s">
        <v>3030</v>
      </c>
      <c r="G1626" s="184" t="s">
        <v>158</v>
      </c>
      <c r="H1626" s="185">
        <v>14</v>
      </c>
      <c r="I1626" s="186"/>
      <c r="J1626" s="185">
        <f t="shared" si="240"/>
        <v>0</v>
      </c>
      <c r="K1626" s="183" t="s">
        <v>1</v>
      </c>
      <c r="L1626" s="187"/>
      <c r="M1626" s="188" t="s">
        <v>1</v>
      </c>
      <c r="N1626" s="189" t="s">
        <v>42</v>
      </c>
      <c r="O1626" s="55"/>
      <c r="P1626" s="160">
        <f t="shared" si="241"/>
        <v>0</v>
      </c>
      <c r="Q1626" s="160">
        <v>0</v>
      </c>
      <c r="R1626" s="160">
        <f t="shared" si="242"/>
        <v>0</v>
      </c>
      <c r="S1626" s="160">
        <v>0</v>
      </c>
      <c r="T1626" s="161">
        <f t="shared" si="243"/>
        <v>0</v>
      </c>
      <c r="AR1626" s="162" t="s">
        <v>184</v>
      </c>
      <c r="AT1626" s="162" t="s">
        <v>203</v>
      </c>
      <c r="AU1626" s="162" t="s">
        <v>85</v>
      </c>
      <c r="AY1626" s="17" t="s">
        <v>153</v>
      </c>
      <c r="BE1626" s="163">
        <f t="shared" si="244"/>
        <v>0</v>
      </c>
      <c r="BF1626" s="163">
        <f t="shared" si="245"/>
        <v>0</v>
      </c>
      <c r="BG1626" s="163">
        <f t="shared" si="246"/>
        <v>0</v>
      </c>
      <c r="BH1626" s="163">
        <f t="shared" si="247"/>
        <v>0</v>
      </c>
      <c r="BI1626" s="163">
        <f t="shared" si="248"/>
        <v>0</v>
      </c>
      <c r="BJ1626" s="17" t="s">
        <v>85</v>
      </c>
      <c r="BK1626" s="164">
        <f t="shared" si="249"/>
        <v>0</v>
      </c>
      <c r="BL1626" s="17" t="s">
        <v>91</v>
      </c>
      <c r="BM1626" s="162" t="s">
        <v>3258</v>
      </c>
    </row>
    <row r="1627" spans="2:65" s="1" customFormat="1" ht="36" customHeight="1">
      <c r="B1627" s="151"/>
      <c r="C1627" s="181" t="s">
        <v>3259</v>
      </c>
      <c r="D1627" s="181" t="s">
        <v>203</v>
      </c>
      <c r="E1627" s="182" t="s">
        <v>3260</v>
      </c>
      <c r="F1627" s="183" t="s">
        <v>3034</v>
      </c>
      <c r="G1627" s="184" t="s">
        <v>158</v>
      </c>
      <c r="H1627" s="185">
        <v>7</v>
      </c>
      <c r="I1627" s="186"/>
      <c r="J1627" s="185">
        <f t="shared" si="240"/>
        <v>0</v>
      </c>
      <c r="K1627" s="183" t="s">
        <v>1</v>
      </c>
      <c r="L1627" s="187"/>
      <c r="M1627" s="188" t="s">
        <v>1</v>
      </c>
      <c r="N1627" s="189" t="s">
        <v>42</v>
      </c>
      <c r="O1627" s="55"/>
      <c r="P1627" s="160">
        <f t="shared" si="241"/>
        <v>0</v>
      </c>
      <c r="Q1627" s="160">
        <v>0</v>
      </c>
      <c r="R1627" s="160">
        <f t="shared" si="242"/>
        <v>0</v>
      </c>
      <c r="S1627" s="160">
        <v>0</v>
      </c>
      <c r="T1627" s="161">
        <f t="shared" si="243"/>
        <v>0</v>
      </c>
      <c r="AR1627" s="162" t="s">
        <v>184</v>
      </c>
      <c r="AT1627" s="162" t="s">
        <v>203</v>
      </c>
      <c r="AU1627" s="162" t="s">
        <v>85</v>
      </c>
      <c r="AY1627" s="17" t="s">
        <v>153</v>
      </c>
      <c r="BE1627" s="163">
        <f t="shared" si="244"/>
        <v>0</v>
      </c>
      <c r="BF1627" s="163">
        <f t="shared" si="245"/>
        <v>0</v>
      </c>
      <c r="BG1627" s="163">
        <f t="shared" si="246"/>
        <v>0</v>
      </c>
      <c r="BH1627" s="163">
        <f t="shared" si="247"/>
        <v>0</v>
      </c>
      <c r="BI1627" s="163">
        <f t="shared" si="248"/>
        <v>0</v>
      </c>
      <c r="BJ1627" s="17" t="s">
        <v>85</v>
      </c>
      <c r="BK1627" s="164">
        <f t="shared" si="249"/>
        <v>0</v>
      </c>
      <c r="BL1627" s="17" t="s">
        <v>91</v>
      </c>
      <c r="BM1627" s="162" t="s">
        <v>3261</v>
      </c>
    </row>
    <row r="1628" spans="2:65" s="1" customFormat="1" ht="36" customHeight="1">
      <c r="B1628" s="151"/>
      <c r="C1628" s="181" t="s">
        <v>3262</v>
      </c>
      <c r="D1628" s="181" t="s">
        <v>203</v>
      </c>
      <c r="E1628" s="182" t="s">
        <v>3263</v>
      </c>
      <c r="F1628" s="183" t="s">
        <v>3038</v>
      </c>
      <c r="G1628" s="184" t="s">
        <v>162</v>
      </c>
      <c r="H1628" s="185">
        <v>4</v>
      </c>
      <c r="I1628" s="186"/>
      <c r="J1628" s="185">
        <f t="shared" si="240"/>
        <v>0</v>
      </c>
      <c r="K1628" s="183" t="s">
        <v>1</v>
      </c>
      <c r="L1628" s="187"/>
      <c r="M1628" s="188" t="s">
        <v>1</v>
      </c>
      <c r="N1628" s="189" t="s">
        <v>42</v>
      </c>
      <c r="O1628" s="55"/>
      <c r="P1628" s="160">
        <f t="shared" si="241"/>
        <v>0</v>
      </c>
      <c r="Q1628" s="160">
        <v>0</v>
      </c>
      <c r="R1628" s="160">
        <f t="shared" si="242"/>
        <v>0</v>
      </c>
      <c r="S1628" s="160">
        <v>0</v>
      </c>
      <c r="T1628" s="161">
        <f t="shared" si="243"/>
        <v>0</v>
      </c>
      <c r="AR1628" s="162" t="s">
        <v>184</v>
      </c>
      <c r="AT1628" s="162" t="s">
        <v>203</v>
      </c>
      <c r="AU1628" s="162" t="s">
        <v>85</v>
      </c>
      <c r="AY1628" s="17" t="s">
        <v>153</v>
      </c>
      <c r="BE1628" s="163">
        <f t="shared" si="244"/>
        <v>0</v>
      </c>
      <c r="BF1628" s="163">
        <f t="shared" si="245"/>
        <v>0</v>
      </c>
      <c r="BG1628" s="163">
        <f t="shared" si="246"/>
        <v>0</v>
      </c>
      <c r="BH1628" s="163">
        <f t="shared" si="247"/>
        <v>0</v>
      </c>
      <c r="BI1628" s="163">
        <f t="shared" si="248"/>
        <v>0</v>
      </c>
      <c r="BJ1628" s="17" t="s">
        <v>85</v>
      </c>
      <c r="BK1628" s="164">
        <f t="shared" si="249"/>
        <v>0</v>
      </c>
      <c r="BL1628" s="17" t="s">
        <v>91</v>
      </c>
      <c r="BM1628" s="162" t="s">
        <v>3264</v>
      </c>
    </row>
    <row r="1629" spans="2:65" s="1" customFormat="1" ht="16.5" customHeight="1">
      <c r="B1629" s="151"/>
      <c r="C1629" s="181" t="s">
        <v>3265</v>
      </c>
      <c r="D1629" s="181" t="s">
        <v>203</v>
      </c>
      <c r="E1629" s="182" t="s">
        <v>3266</v>
      </c>
      <c r="F1629" s="183" t="s">
        <v>3042</v>
      </c>
      <c r="G1629" s="184" t="s">
        <v>158</v>
      </c>
      <c r="H1629" s="185">
        <v>32</v>
      </c>
      <c r="I1629" s="186"/>
      <c r="J1629" s="185">
        <f t="shared" si="240"/>
        <v>0</v>
      </c>
      <c r="K1629" s="183" t="s">
        <v>1</v>
      </c>
      <c r="L1629" s="187"/>
      <c r="M1629" s="188" t="s">
        <v>1</v>
      </c>
      <c r="N1629" s="189" t="s">
        <v>42</v>
      </c>
      <c r="O1629" s="55"/>
      <c r="P1629" s="160">
        <f t="shared" si="241"/>
        <v>0</v>
      </c>
      <c r="Q1629" s="160">
        <v>0</v>
      </c>
      <c r="R1629" s="160">
        <f t="shared" si="242"/>
        <v>0</v>
      </c>
      <c r="S1629" s="160">
        <v>0</v>
      </c>
      <c r="T1629" s="161">
        <f t="shared" si="243"/>
        <v>0</v>
      </c>
      <c r="AR1629" s="162" t="s">
        <v>184</v>
      </c>
      <c r="AT1629" s="162" t="s">
        <v>203</v>
      </c>
      <c r="AU1629" s="162" t="s">
        <v>85</v>
      </c>
      <c r="AY1629" s="17" t="s">
        <v>153</v>
      </c>
      <c r="BE1629" s="163">
        <f t="shared" si="244"/>
        <v>0</v>
      </c>
      <c r="BF1629" s="163">
        <f t="shared" si="245"/>
        <v>0</v>
      </c>
      <c r="BG1629" s="163">
        <f t="shared" si="246"/>
        <v>0</v>
      </c>
      <c r="BH1629" s="163">
        <f t="shared" si="247"/>
        <v>0</v>
      </c>
      <c r="BI1629" s="163">
        <f t="shared" si="248"/>
        <v>0</v>
      </c>
      <c r="BJ1629" s="17" t="s">
        <v>85</v>
      </c>
      <c r="BK1629" s="164">
        <f t="shared" si="249"/>
        <v>0</v>
      </c>
      <c r="BL1629" s="17" t="s">
        <v>91</v>
      </c>
      <c r="BM1629" s="162" t="s">
        <v>3267</v>
      </c>
    </row>
    <row r="1630" spans="2:65" s="1" customFormat="1" ht="16.5" customHeight="1">
      <c r="B1630" s="151"/>
      <c r="C1630" s="181" t="s">
        <v>3268</v>
      </c>
      <c r="D1630" s="207" t="s">
        <v>203</v>
      </c>
      <c r="E1630" s="182" t="s">
        <v>3269</v>
      </c>
      <c r="F1630" s="183" t="s">
        <v>3046</v>
      </c>
      <c r="G1630" s="184" t="s">
        <v>158</v>
      </c>
      <c r="H1630" s="185">
        <v>25</v>
      </c>
      <c r="I1630" s="186"/>
      <c r="J1630" s="185">
        <f t="shared" si="240"/>
        <v>0</v>
      </c>
      <c r="K1630" s="183" t="s">
        <v>1</v>
      </c>
      <c r="L1630" s="187"/>
      <c r="M1630" s="188" t="s">
        <v>1</v>
      </c>
      <c r="N1630" s="189" t="s">
        <v>42</v>
      </c>
      <c r="O1630" s="55"/>
      <c r="P1630" s="160">
        <f t="shared" si="241"/>
        <v>0</v>
      </c>
      <c r="Q1630" s="160">
        <v>0</v>
      </c>
      <c r="R1630" s="160">
        <f t="shared" si="242"/>
        <v>0</v>
      </c>
      <c r="S1630" s="160">
        <v>0</v>
      </c>
      <c r="T1630" s="161">
        <f t="shared" si="243"/>
        <v>0</v>
      </c>
      <c r="AR1630" s="162" t="s">
        <v>184</v>
      </c>
      <c r="AT1630" s="162" t="s">
        <v>203</v>
      </c>
      <c r="AU1630" s="162" t="s">
        <v>85</v>
      </c>
      <c r="AY1630" s="17" t="s">
        <v>153</v>
      </c>
      <c r="BE1630" s="163">
        <f t="shared" si="244"/>
        <v>0</v>
      </c>
      <c r="BF1630" s="163">
        <f t="shared" si="245"/>
        <v>0</v>
      </c>
      <c r="BG1630" s="163">
        <f t="shared" si="246"/>
        <v>0</v>
      </c>
      <c r="BH1630" s="163">
        <f t="shared" si="247"/>
        <v>0</v>
      </c>
      <c r="BI1630" s="163">
        <f t="shared" si="248"/>
        <v>0</v>
      </c>
      <c r="BJ1630" s="17" t="s">
        <v>85</v>
      </c>
      <c r="BK1630" s="164">
        <f t="shared" si="249"/>
        <v>0</v>
      </c>
      <c r="BL1630" s="17" t="s">
        <v>91</v>
      </c>
      <c r="BM1630" s="162" t="s">
        <v>3270</v>
      </c>
    </row>
    <row r="1631" spans="2:65" s="1" customFormat="1" ht="16.5" customHeight="1">
      <c r="B1631" s="151"/>
      <c r="C1631" s="181" t="s">
        <v>3271</v>
      </c>
      <c r="D1631" s="181" t="s">
        <v>203</v>
      </c>
      <c r="E1631" s="182" t="s">
        <v>3272</v>
      </c>
      <c r="F1631" s="183" t="s">
        <v>3050</v>
      </c>
      <c r="G1631" s="184" t="s">
        <v>2961</v>
      </c>
      <c r="H1631" s="185">
        <v>15</v>
      </c>
      <c r="I1631" s="186"/>
      <c r="J1631" s="185">
        <f t="shared" si="240"/>
        <v>0</v>
      </c>
      <c r="K1631" s="183" t="s">
        <v>1</v>
      </c>
      <c r="L1631" s="187"/>
      <c r="M1631" s="188" t="s">
        <v>1</v>
      </c>
      <c r="N1631" s="189" t="s">
        <v>42</v>
      </c>
      <c r="O1631" s="55"/>
      <c r="P1631" s="160">
        <f t="shared" si="241"/>
        <v>0</v>
      </c>
      <c r="Q1631" s="160">
        <v>0</v>
      </c>
      <c r="R1631" s="160">
        <f t="shared" si="242"/>
        <v>0</v>
      </c>
      <c r="S1631" s="160">
        <v>0</v>
      </c>
      <c r="T1631" s="161">
        <f t="shared" si="243"/>
        <v>0</v>
      </c>
      <c r="AR1631" s="162" t="s">
        <v>184</v>
      </c>
      <c r="AT1631" s="162" t="s">
        <v>203</v>
      </c>
      <c r="AU1631" s="162" t="s">
        <v>85</v>
      </c>
      <c r="AY1631" s="17" t="s">
        <v>153</v>
      </c>
      <c r="BE1631" s="163">
        <f t="shared" si="244"/>
        <v>0</v>
      </c>
      <c r="BF1631" s="163">
        <f t="shared" si="245"/>
        <v>0</v>
      </c>
      <c r="BG1631" s="163">
        <f t="shared" si="246"/>
        <v>0</v>
      </c>
      <c r="BH1631" s="163">
        <f t="shared" si="247"/>
        <v>0</v>
      </c>
      <c r="BI1631" s="163">
        <f t="shared" si="248"/>
        <v>0</v>
      </c>
      <c r="BJ1631" s="17" t="s">
        <v>85</v>
      </c>
      <c r="BK1631" s="164">
        <f t="shared" si="249"/>
        <v>0</v>
      </c>
      <c r="BL1631" s="17" t="s">
        <v>91</v>
      </c>
      <c r="BM1631" s="162" t="s">
        <v>3273</v>
      </c>
    </row>
    <row r="1632" spans="2:65" s="1" customFormat="1" ht="16.5" customHeight="1">
      <c r="B1632" s="151"/>
      <c r="C1632" s="181" t="s">
        <v>3274</v>
      </c>
      <c r="D1632" s="181" t="s">
        <v>203</v>
      </c>
      <c r="E1632" s="182" t="s">
        <v>3275</v>
      </c>
      <c r="F1632" s="183" t="s">
        <v>3054</v>
      </c>
      <c r="G1632" s="184" t="s">
        <v>251</v>
      </c>
      <c r="H1632" s="185">
        <v>2</v>
      </c>
      <c r="I1632" s="186"/>
      <c r="J1632" s="185">
        <f t="shared" si="240"/>
        <v>0</v>
      </c>
      <c r="K1632" s="183" t="s">
        <v>1</v>
      </c>
      <c r="L1632" s="187"/>
      <c r="M1632" s="188" t="s">
        <v>1</v>
      </c>
      <c r="N1632" s="189" t="s">
        <v>42</v>
      </c>
      <c r="O1632" s="55"/>
      <c r="P1632" s="160">
        <f t="shared" si="241"/>
        <v>0</v>
      </c>
      <c r="Q1632" s="160">
        <v>0</v>
      </c>
      <c r="R1632" s="160">
        <f t="shared" si="242"/>
        <v>0</v>
      </c>
      <c r="S1632" s="160">
        <v>0</v>
      </c>
      <c r="T1632" s="161">
        <f t="shared" si="243"/>
        <v>0</v>
      </c>
      <c r="AR1632" s="162" t="s">
        <v>184</v>
      </c>
      <c r="AT1632" s="162" t="s">
        <v>203</v>
      </c>
      <c r="AU1632" s="162" t="s">
        <v>85</v>
      </c>
      <c r="AY1632" s="17" t="s">
        <v>153</v>
      </c>
      <c r="BE1632" s="163">
        <f t="shared" si="244"/>
        <v>0</v>
      </c>
      <c r="BF1632" s="163">
        <f t="shared" si="245"/>
        <v>0</v>
      </c>
      <c r="BG1632" s="163">
        <f t="shared" si="246"/>
        <v>0</v>
      </c>
      <c r="BH1632" s="163">
        <f t="shared" si="247"/>
        <v>0</v>
      </c>
      <c r="BI1632" s="163">
        <f t="shared" si="248"/>
        <v>0</v>
      </c>
      <c r="BJ1632" s="17" t="s">
        <v>85</v>
      </c>
      <c r="BK1632" s="164">
        <f t="shared" si="249"/>
        <v>0</v>
      </c>
      <c r="BL1632" s="17" t="s">
        <v>91</v>
      </c>
      <c r="BM1632" s="162" t="s">
        <v>3276</v>
      </c>
    </row>
    <row r="1633" spans="2:65" s="1" customFormat="1" ht="16.5" customHeight="1">
      <c r="B1633" s="151"/>
      <c r="C1633" s="181" t="s">
        <v>3277</v>
      </c>
      <c r="D1633" s="181" t="s">
        <v>203</v>
      </c>
      <c r="E1633" s="182" t="s">
        <v>3278</v>
      </c>
      <c r="F1633" s="183" t="s">
        <v>3058</v>
      </c>
      <c r="G1633" s="184" t="s">
        <v>251</v>
      </c>
      <c r="H1633" s="185">
        <v>1</v>
      </c>
      <c r="I1633" s="186"/>
      <c r="J1633" s="185">
        <f t="shared" si="240"/>
        <v>0</v>
      </c>
      <c r="K1633" s="183" t="s">
        <v>1</v>
      </c>
      <c r="L1633" s="187"/>
      <c r="M1633" s="188" t="s">
        <v>1</v>
      </c>
      <c r="N1633" s="189" t="s">
        <v>42</v>
      </c>
      <c r="O1633" s="55"/>
      <c r="P1633" s="160">
        <f t="shared" si="241"/>
        <v>0</v>
      </c>
      <c r="Q1633" s="160">
        <v>0</v>
      </c>
      <c r="R1633" s="160">
        <f t="shared" si="242"/>
        <v>0</v>
      </c>
      <c r="S1633" s="160">
        <v>0</v>
      </c>
      <c r="T1633" s="161">
        <f t="shared" si="243"/>
        <v>0</v>
      </c>
      <c r="AR1633" s="162" t="s">
        <v>184</v>
      </c>
      <c r="AT1633" s="162" t="s">
        <v>203</v>
      </c>
      <c r="AU1633" s="162" t="s">
        <v>85</v>
      </c>
      <c r="AY1633" s="17" t="s">
        <v>153</v>
      </c>
      <c r="BE1633" s="163">
        <f t="shared" si="244"/>
        <v>0</v>
      </c>
      <c r="BF1633" s="163">
        <f t="shared" si="245"/>
        <v>0</v>
      </c>
      <c r="BG1633" s="163">
        <f t="shared" si="246"/>
        <v>0</v>
      </c>
      <c r="BH1633" s="163">
        <f t="shared" si="247"/>
        <v>0</v>
      </c>
      <c r="BI1633" s="163">
        <f t="shared" si="248"/>
        <v>0</v>
      </c>
      <c r="BJ1633" s="17" t="s">
        <v>85</v>
      </c>
      <c r="BK1633" s="164">
        <f t="shared" si="249"/>
        <v>0</v>
      </c>
      <c r="BL1633" s="17" t="s">
        <v>91</v>
      </c>
      <c r="BM1633" s="162" t="s">
        <v>3279</v>
      </c>
    </row>
    <row r="1634" spans="2:65" s="1" customFormat="1" ht="16.5" customHeight="1">
      <c r="B1634" s="151"/>
      <c r="C1634" s="181" t="s">
        <v>831</v>
      </c>
      <c r="D1634" s="207" t="s">
        <v>203</v>
      </c>
      <c r="E1634" s="182" t="s">
        <v>3280</v>
      </c>
      <c r="F1634" s="183" t="s">
        <v>3062</v>
      </c>
      <c r="G1634" s="184" t="s">
        <v>251</v>
      </c>
      <c r="H1634" s="185">
        <v>1</v>
      </c>
      <c r="I1634" s="186"/>
      <c r="J1634" s="185">
        <f t="shared" si="240"/>
        <v>0</v>
      </c>
      <c r="K1634" s="183" t="s">
        <v>1</v>
      </c>
      <c r="L1634" s="187"/>
      <c r="M1634" s="188" t="s">
        <v>1</v>
      </c>
      <c r="N1634" s="189" t="s">
        <v>42</v>
      </c>
      <c r="O1634" s="55"/>
      <c r="P1634" s="160">
        <f t="shared" si="241"/>
        <v>0</v>
      </c>
      <c r="Q1634" s="160">
        <v>0</v>
      </c>
      <c r="R1634" s="160">
        <f t="shared" si="242"/>
        <v>0</v>
      </c>
      <c r="S1634" s="160">
        <v>0</v>
      </c>
      <c r="T1634" s="161">
        <f t="shared" si="243"/>
        <v>0</v>
      </c>
      <c r="AR1634" s="162" t="s">
        <v>184</v>
      </c>
      <c r="AT1634" s="162" t="s">
        <v>203</v>
      </c>
      <c r="AU1634" s="162" t="s">
        <v>85</v>
      </c>
      <c r="AY1634" s="17" t="s">
        <v>153</v>
      </c>
      <c r="BE1634" s="163">
        <f t="shared" si="244"/>
        <v>0</v>
      </c>
      <c r="BF1634" s="163">
        <f t="shared" si="245"/>
        <v>0</v>
      </c>
      <c r="BG1634" s="163">
        <f t="shared" si="246"/>
        <v>0</v>
      </c>
      <c r="BH1634" s="163">
        <f t="shared" si="247"/>
        <v>0</v>
      </c>
      <c r="BI1634" s="163">
        <f t="shared" si="248"/>
        <v>0</v>
      </c>
      <c r="BJ1634" s="17" t="s">
        <v>85</v>
      </c>
      <c r="BK1634" s="164">
        <f t="shared" si="249"/>
        <v>0</v>
      </c>
      <c r="BL1634" s="17" t="s">
        <v>91</v>
      </c>
      <c r="BM1634" s="162" t="s">
        <v>3281</v>
      </c>
    </row>
    <row r="1635" spans="2:65" s="1" customFormat="1" ht="16.5" customHeight="1">
      <c r="B1635" s="151"/>
      <c r="C1635" s="181" t="s">
        <v>868</v>
      </c>
      <c r="D1635" s="207" t="s">
        <v>203</v>
      </c>
      <c r="E1635" s="182" t="s">
        <v>3282</v>
      </c>
      <c r="F1635" s="183" t="s">
        <v>3066</v>
      </c>
      <c r="G1635" s="184" t="s">
        <v>251</v>
      </c>
      <c r="H1635" s="185">
        <v>1</v>
      </c>
      <c r="I1635" s="186"/>
      <c r="J1635" s="185">
        <f t="shared" si="240"/>
        <v>0</v>
      </c>
      <c r="K1635" s="183" t="s">
        <v>1</v>
      </c>
      <c r="L1635" s="187"/>
      <c r="M1635" s="188" t="s">
        <v>1</v>
      </c>
      <c r="N1635" s="189" t="s">
        <v>42</v>
      </c>
      <c r="O1635" s="55"/>
      <c r="P1635" s="160">
        <f t="shared" si="241"/>
        <v>0</v>
      </c>
      <c r="Q1635" s="160">
        <v>0</v>
      </c>
      <c r="R1635" s="160">
        <f t="shared" si="242"/>
        <v>0</v>
      </c>
      <c r="S1635" s="160">
        <v>0</v>
      </c>
      <c r="T1635" s="161">
        <f t="shared" si="243"/>
        <v>0</v>
      </c>
      <c r="AR1635" s="162" t="s">
        <v>184</v>
      </c>
      <c r="AT1635" s="162" t="s">
        <v>203</v>
      </c>
      <c r="AU1635" s="162" t="s">
        <v>85</v>
      </c>
      <c r="AY1635" s="17" t="s">
        <v>153</v>
      </c>
      <c r="BE1635" s="163">
        <f t="shared" si="244"/>
        <v>0</v>
      </c>
      <c r="BF1635" s="163">
        <f t="shared" si="245"/>
        <v>0</v>
      </c>
      <c r="BG1635" s="163">
        <f t="shared" si="246"/>
        <v>0</v>
      </c>
      <c r="BH1635" s="163">
        <f t="shared" si="247"/>
        <v>0</v>
      </c>
      <c r="BI1635" s="163">
        <f t="shared" si="248"/>
        <v>0</v>
      </c>
      <c r="BJ1635" s="17" t="s">
        <v>85</v>
      </c>
      <c r="BK1635" s="164">
        <f t="shared" si="249"/>
        <v>0</v>
      </c>
      <c r="BL1635" s="17" t="s">
        <v>91</v>
      </c>
      <c r="BM1635" s="162" t="s">
        <v>3283</v>
      </c>
    </row>
    <row r="1636" spans="2:65" s="1" customFormat="1" ht="16.5" customHeight="1">
      <c r="B1636" s="151"/>
      <c r="C1636" s="181" t="s">
        <v>3284</v>
      </c>
      <c r="D1636" s="181" t="s">
        <v>203</v>
      </c>
      <c r="E1636" s="182" t="s">
        <v>3285</v>
      </c>
      <c r="F1636" s="183" t="s">
        <v>3070</v>
      </c>
      <c r="G1636" s="184" t="s">
        <v>786</v>
      </c>
      <c r="H1636" s="185">
        <v>3</v>
      </c>
      <c r="I1636" s="186"/>
      <c r="J1636" s="185">
        <f t="shared" si="240"/>
        <v>0</v>
      </c>
      <c r="K1636" s="183" t="s">
        <v>1</v>
      </c>
      <c r="L1636" s="187"/>
      <c r="M1636" s="188" t="s">
        <v>1</v>
      </c>
      <c r="N1636" s="189" t="s">
        <v>42</v>
      </c>
      <c r="O1636" s="55"/>
      <c r="P1636" s="160">
        <f t="shared" si="241"/>
        <v>0</v>
      </c>
      <c r="Q1636" s="160">
        <v>0</v>
      </c>
      <c r="R1636" s="160">
        <f t="shared" si="242"/>
        <v>0</v>
      </c>
      <c r="S1636" s="160">
        <v>0</v>
      </c>
      <c r="T1636" s="161">
        <f t="shared" si="243"/>
        <v>0</v>
      </c>
      <c r="AR1636" s="162" t="s">
        <v>184</v>
      </c>
      <c r="AT1636" s="162" t="s">
        <v>203</v>
      </c>
      <c r="AU1636" s="162" t="s">
        <v>85</v>
      </c>
      <c r="AY1636" s="17" t="s">
        <v>153</v>
      </c>
      <c r="BE1636" s="163">
        <f t="shared" si="244"/>
        <v>0</v>
      </c>
      <c r="BF1636" s="163">
        <f t="shared" si="245"/>
        <v>0</v>
      </c>
      <c r="BG1636" s="163">
        <f t="shared" si="246"/>
        <v>0</v>
      </c>
      <c r="BH1636" s="163">
        <f t="shared" si="247"/>
        <v>0</v>
      </c>
      <c r="BI1636" s="163">
        <f t="shared" si="248"/>
        <v>0</v>
      </c>
      <c r="BJ1636" s="17" t="s">
        <v>85</v>
      </c>
      <c r="BK1636" s="164">
        <f t="shared" si="249"/>
        <v>0</v>
      </c>
      <c r="BL1636" s="17" t="s">
        <v>91</v>
      </c>
      <c r="BM1636" s="162" t="s">
        <v>3286</v>
      </c>
    </row>
    <row r="1637" spans="2:65" s="1" customFormat="1" ht="16.5" customHeight="1">
      <c r="B1637" s="151"/>
      <c r="C1637" s="181" t="s">
        <v>3287</v>
      </c>
      <c r="D1637" s="181" t="s">
        <v>203</v>
      </c>
      <c r="E1637" s="182" t="s">
        <v>3288</v>
      </c>
      <c r="F1637" s="183" t="s">
        <v>3074</v>
      </c>
      <c r="G1637" s="184" t="s">
        <v>251</v>
      </c>
      <c r="H1637" s="185">
        <v>1</v>
      </c>
      <c r="I1637" s="186"/>
      <c r="J1637" s="185">
        <f t="shared" si="240"/>
        <v>0</v>
      </c>
      <c r="K1637" s="183" t="s">
        <v>1</v>
      </c>
      <c r="L1637" s="187"/>
      <c r="M1637" s="188" t="s">
        <v>1</v>
      </c>
      <c r="N1637" s="189" t="s">
        <v>42</v>
      </c>
      <c r="O1637" s="55"/>
      <c r="P1637" s="160">
        <f t="shared" si="241"/>
        <v>0</v>
      </c>
      <c r="Q1637" s="160">
        <v>0</v>
      </c>
      <c r="R1637" s="160">
        <f t="shared" si="242"/>
        <v>0</v>
      </c>
      <c r="S1637" s="160">
        <v>0</v>
      </c>
      <c r="T1637" s="161">
        <f t="shared" si="243"/>
        <v>0</v>
      </c>
      <c r="AR1637" s="162" t="s">
        <v>184</v>
      </c>
      <c r="AT1637" s="162" t="s">
        <v>203</v>
      </c>
      <c r="AU1637" s="162" t="s">
        <v>85</v>
      </c>
      <c r="AY1637" s="17" t="s">
        <v>153</v>
      </c>
      <c r="BE1637" s="163">
        <f t="shared" si="244"/>
        <v>0</v>
      </c>
      <c r="BF1637" s="163">
        <f t="shared" si="245"/>
        <v>0</v>
      </c>
      <c r="BG1637" s="163">
        <f t="shared" si="246"/>
        <v>0</v>
      </c>
      <c r="BH1637" s="163">
        <f t="shared" si="247"/>
        <v>0</v>
      </c>
      <c r="BI1637" s="163">
        <f t="shared" si="248"/>
        <v>0</v>
      </c>
      <c r="BJ1637" s="17" t="s">
        <v>85</v>
      </c>
      <c r="BK1637" s="164">
        <f t="shared" si="249"/>
        <v>0</v>
      </c>
      <c r="BL1637" s="17" t="s">
        <v>91</v>
      </c>
      <c r="BM1637" s="162" t="s">
        <v>3289</v>
      </c>
    </row>
    <row r="1638" spans="2:65" s="1" customFormat="1" ht="16.5" customHeight="1">
      <c r="B1638" s="151"/>
      <c r="C1638" s="181" t="s">
        <v>3290</v>
      </c>
      <c r="D1638" s="181" t="s">
        <v>203</v>
      </c>
      <c r="E1638" s="182" t="s">
        <v>3291</v>
      </c>
      <c r="F1638" s="183" t="s">
        <v>3078</v>
      </c>
      <c r="G1638" s="184" t="s">
        <v>786</v>
      </c>
      <c r="H1638" s="185">
        <v>35</v>
      </c>
      <c r="I1638" s="186"/>
      <c r="J1638" s="185">
        <f t="shared" si="240"/>
        <v>0</v>
      </c>
      <c r="K1638" s="183" t="s">
        <v>1</v>
      </c>
      <c r="L1638" s="187"/>
      <c r="M1638" s="188" t="s">
        <v>1</v>
      </c>
      <c r="N1638" s="189" t="s">
        <v>42</v>
      </c>
      <c r="O1638" s="55"/>
      <c r="P1638" s="160">
        <f t="shared" si="241"/>
        <v>0</v>
      </c>
      <c r="Q1638" s="160">
        <v>0</v>
      </c>
      <c r="R1638" s="160">
        <f t="shared" si="242"/>
        <v>0</v>
      </c>
      <c r="S1638" s="160">
        <v>0</v>
      </c>
      <c r="T1638" s="161">
        <f t="shared" si="243"/>
        <v>0</v>
      </c>
      <c r="AR1638" s="162" t="s">
        <v>184</v>
      </c>
      <c r="AT1638" s="162" t="s">
        <v>203</v>
      </c>
      <c r="AU1638" s="162" t="s">
        <v>85</v>
      </c>
      <c r="AY1638" s="17" t="s">
        <v>153</v>
      </c>
      <c r="BE1638" s="163">
        <f t="shared" si="244"/>
        <v>0</v>
      </c>
      <c r="BF1638" s="163">
        <f t="shared" si="245"/>
        <v>0</v>
      </c>
      <c r="BG1638" s="163">
        <f t="shared" si="246"/>
        <v>0</v>
      </c>
      <c r="BH1638" s="163">
        <f t="shared" si="247"/>
        <v>0</v>
      </c>
      <c r="BI1638" s="163">
        <f t="shared" si="248"/>
        <v>0</v>
      </c>
      <c r="BJ1638" s="17" t="s">
        <v>85</v>
      </c>
      <c r="BK1638" s="164">
        <f t="shared" si="249"/>
        <v>0</v>
      </c>
      <c r="BL1638" s="17" t="s">
        <v>91</v>
      </c>
      <c r="BM1638" s="162" t="s">
        <v>3292</v>
      </c>
    </row>
    <row r="1639" spans="2:65" s="1" customFormat="1" ht="16.5" customHeight="1">
      <c r="B1639" s="151"/>
      <c r="C1639" s="181" t="s">
        <v>3293</v>
      </c>
      <c r="D1639" s="181" t="s">
        <v>203</v>
      </c>
      <c r="E1639" s="182" t="s">
        <v>3294</v>
      </c>
      <c r="F1639" s="183" t="s">
        <v>3082</v>
      </c>
      <c r="G1639" s="184" t="s">
        <v>251</v>
      </c>
      <c r="H1639" s="185">
        <v>12</v>
      </c>
      <c r="I1639" s="186"/>
      <c r="J1639" s="185">
        <f t="shared" si="240"/>
        <v>0</v>
      </c>
      <c r="K1639" s="183" t="s">
        <v>1</v>
      </c>
      <c r="L1639" s="187"/>
      <c r="M1639" s="188" t="s">
        <v>1</v>
      </c>
      <c r="N1639" s="189" t="s">
        <v>42</v>
      </c>
      <c r="O1639" s="55"/>
      <c r="P1639" s="160">
        <f t="shared" si="241"/>
        <v>0</v>
      </c>
      <c r="Q1639" s="160">
        <v>0</v>
      </c>
      <c r="R1639" s="160">
        <f t="shared" si="242"/>
        <v>0</v>
      </c>
      <c r="S1639" s="160">
        <v>0</v>
      </c>
      <c r="T1639" s="161">
        <f t="shared" si="243"/>
        <v>0</v>
      </c>
      <c r="AR1639" s="162" t="s">
        <v>184</v>
      </c>
      <c r="AT1639" s="162" t="s">
        <v>203</v>
      </c>
      <c r="AU1639" s="162" t="s">
        <v>85</v>
      </c>
      <c r="AY1639" s="17" t="s">
        <v>153</v>
      </c>
      <c r="BE1639" s="163">
        <f t="shared" si="244"/>
        <v>0</v>
      </c>
      <c r="BF1639" s="163">
        <f t="shared" si="245"/>
        <v>0</v>
      </c>
      <c r="BG1639" s="163">
        <f t="shared" si="246"/>
        <v>0</v>
      </c>
      <c r="BH1639" s="163">
        <f t="shared" si="247"/>
        <v>0</v>
      </c>
      <c r="BI1639" s="163">
        <f t="shared" si="248"/>
        <v>0</v>
      </c>
      <c r="BJ1639" s="17" t="s">
        <v>85</v>
      </c>
      <c r="BK1639" s="164">
        <f t="shared" si="249"/>
        <v>0</v>
      </c>
      <c r="BL1639" s="17" t="s">
        <v>91</v>
      </c>
      <c r="BM1639" s="162" t="s">
        <v>3295</v>
      </c>
    </row>
    <row r="1640" spans="2:65" s="1" customFormat="1" ht="16.5" customHeight="1">
      <c r="B1640" s="151"/>
      <c r="C1640" s="181" t="s">
        <v>3296</v>
      </c>
      <c r="D1640" s="181" t="s">
        <v>203</v>
      </c>
      <c r="E1640" s="182" t="s">
        <v>3297</v>
      </c>
      <c r="F1640" s="183" t="s">
        <v>3086</v>
      </c>
      <c r="G1640" s="184" t="s">
        <v>786</v>
      </c>
      <c r="H1640" s="185">
        <v>16</v>
      </c>
      <c r="I1640" s="186"/>
      <c r="J1640" s="185">
        <f t="shared" si="240"/>
        <v>0</v>
      </c>
      <c r="K1640" s="183" t="s">
        <v>1</v>
      </c>
      <c r="L1640" s="187"/>
      <c r="M1640" s="188" t="s">
        <v>1</v>
      </c>
      <c r="N1640" s="189" t="s">
        <v>42</v>
      </c>
      <c r="O1640" s="55"/>
      <c r="P1640" s="160">
        <f t="shared" si="241"/>
        <v>0</v>
      </c>
      <c r="Q1640" s="160">
        <v>0</v>
      </c>
      <c r="R1640" s="160">
        <f t="shared" si="242"/>
        <v>0</v>
      </c>
      <c r="S1640" s="160">
        <v>0</v>
      </c>
      <c r="T1640" s="161">
        <f t="shared" si="243"/>
        <v>0</v>
      </c>
      <c r="AR1640" s="162" t="s">
        <v>184</v>
      </c>
      <c r="AT1640" s="162" t="s">
        <v>203</v>
      </c>
      <c r="AU1640" s="162" t="s">
        <v>85</v>
      </c>
      <c r="AY1640" s="17" t="s">
        <v>153</v>
      </c>
      <c r="BE1640" s="163">
        <f t="shared" si="244"/>
        <v>0</v>
      </c>
      <c r="BF1640" s="163">
        <f t="shared" si="245"/>
        <v>0</v>
      </c>
      <c r="BG1640" s="163">
        <f t="shared" si="246"/>
        <v>0</v>
      </c>
      <c r="BH1640" s="163">
        <f t="shared" si="247"/>
        <v>0</v>
      </c>
      <c r="BI1640" s="163">
        <f t="shared" si="248"/>
        <v>0</v>
      </c>
      <c r="BJ1640" s="17" t="s">
        <v>85</v>
      </c>
      <c r="BK1640" s="164">
        <f t="shared" si="249"/>
        <v>0</v>
      </c>
      <c r="BL1640" s="17" t="s">
        <v>91</v>
      </c>
      <c r="BM1640" s="162" t="s">
        <v>3298</v>
      </c>
    </row>
    <row r="1641" spans="2:65" s="1" customFormat="1" ht="16.5" customHeight="1">
      <c r="B1641" s="151"/>
      <c r="C1641" s="181" t="s">
        <v>3299</v>
      </c>
      <c r="D1641" s="181" t="s">
        <v>203</v>
      </c>
      <c r="E1641" s="182" t="s">
        <v>3300</v>
      </c>
      <c r="F1641" s="183" t="s">
        <v>3090</v>
      </c>
      <c r="G1641" s="184" t="s">
        <v>251</v>
      </c>
      <c r="H1641" s="185">
        <v>10</v>
      </c>
      <c r="I1641" s="186"/>
      <c r="J1641" s="185">
        <f t="shared" si="240"/>
        <v>0</v>
      </c>
      <c r="K1641" s="183" t="s">
        <v>1</v>
      </c>
      <c r="L1641" s="187"/>
      <c r="M1641" s="188" t="s">
        <v>1</v>
      </c>
      <c r="N1641" s="189" t="s">
        <v>42</v>
      </c>
      <c r="O1641" s="55"/>
      <c r="P1641" s="160">
        <f t="shared" si="241"/>
        <v>0</v>
      </c>
      <c r="Q1641" s="160">
        <v>0</v>
      </c>
      <c r="R1641" s="160">
        <f t="shared" si="242"/>
        <v>0</v>
      </c>
      <c r="S1641" s="160">
        <v>0</v>
      </c>
      <c r="T1641" s="161">
        <f t="shared" si="243"/>
        <v>0</v>
      </c>
      <c r="AR1641" s="162" t="s">
        <v>184</v>
      </c>
      <c r="AT1641" s="162" t="s">
        <v>203</v>
      </c>
      <c r="AU1641" s="162" t="s">
        <v>85</v>
      </c>
      <c r="AY1641" s="17" t="s">
        <v>153</v>
      </c>
      <c r="BE1641" s="163">
        <f t="shared" si="244"/>
        <v>0</v>
      </c>
      <c r="BF1641" s="163">
        <f t="shared" si="245"/>
        <v>0</v>
      </c>
      <c r="BG1641" s="163">
        <f t="shared" si="246"/>
        <v>0</v>
      </c>
      <c r="BH1641" s="163">
        <f t="shared" si="247"/>
        <v>0</v>
      </c>
      <c r="BI1641" s="163">
        <f t="shared" si="248"/>
        <v>0</v>
      </c>
      <c r="BJ1641" s="17" t="s">
        <v>85</v>
      </c>
      <c r="BK1641" s="164">
        <f t="shared" si="249"/>
        <v>0</v>
      </c>
      <c r="BL1641" s="17" t="s">
        <v>91</v>
      </c>
      <c r="BM1641" s="162" t="s">
        <v>3301</v>
      </c>
    </row>
    <row r="1642" spans="2:65" s="1" customFormat="1" ht="16.5" customHeight="1">
      <c r="B1642" s="151"/>
      <c r="C1642" s="181" t="s">
        <v>3302</v>
      </c>
      <c r="D1642" s="181" t="s">
        <v>203</v>
      </c>
      <c r="E1642" s="182" t="s">
        <v>3303</v>
      </c>
      <c r="F1642" s="183" t="s">
        <v>3094</v>
      </c>
      <c r="G1642" s="184" t="s">
        <v>251</v>
      </c>
      <c r="H1642" s="185">
        <v>5</v>
      </c>
      <c r="I1642" s="186"/>
      <c r="J1642" s="185">
        <f t="shared" si="240"/>
        <v>0</v>
      </c>
      <c r="K1642" s="183" t="s">
        <v>1</v>
      </c>
      <c r="L1642" s="187"/>
      <c r="M1642" s="188" t="s">
        <v>1</v>
      </c>
      <c r="N1642" s="189" t="s">
        <v>42</v>
      </c>
      <c r="O1642" s="55"/>
      <c r="P1642" s="160">
        <f t="shared" si="241"/>
        <v>0</v>
      </c>
      <c r="Q1642" s="160">
        <v>0</v>
      </c>
      <c r="R1642" s="160">
        <f t="shared" si="242"/>
        <v>0</v>
      </c>
      <c r="S1642" s="160">
        <v>0</v>
      </c>
      <c r="T1642" s="161">
        <f t="shared" si="243"/>
        <v>0</v>
      </c>
      <c r="AR1642" s="162" t="s">
        <v>184</v>
      </c>
      <c r="AT1642" s="162" t="s">
        <v>203</v>
      </c>
      <c r="AU1642" s="162" t="s">
        <v>85</v>
      </c>
      <c r="AY1642" s="17" t="s">
        <v>153</v>
      </c>
      <c r="BE1642" s="163">
        <f t="shared" si="244"/>
        <v>0</v>
      </c>
      <c r="BF1642" s="163">
        <f t="shared" si="245"/>
        <v>0</v>
      </c>
      <c r="BG1642" s="163">
        <f t="shared" si="246"/>
        <v>0</v>
      </c>
      <c r="BH1642" s="163">
        <f t="shared" si="247"/>
        <v>0</v>
      </c>
      <c r="BI1642" s="163">
        <f t="shared" si="248"/>
        <v>0</v>
      </c>
      <c r="BJ1642" s="17" t="s">
        <v>85</v>
      </c>
      <c r="BK1642" s="164">
        <f t="shared" si="249"/>
        <v>0</v>
      </c>
      <c r="BL1642" s="17" t="s">
        <v>91</v>
      </c>
      <c r="BM1642" s="162" t="s">
        <v>3304</v>
      </c>
    </row>
    <row r="1643" spans="2:65" s="1" customFormat="1" ht="16.5" customHeight="1">
      <c r="B1643" s="151"/>
      <c r="C1643" s="181" t="s">
        <v>3305</v>
      </c>
      <c r="D1643" s="181" t="s">
        <v>203</v>
      </c>
      <c r="E1643" s="182" t="s">
        <v>3306</v>
      </c>
      <c r="F1643" s="183" t="s">
        <v>3098</v>
      </c>
      <c r="G1643" s="184" t="s">
        <v>251</v>
      </c>
      <c r="H1643" s="185">
        <v>2</v>
      </c>
      <c r="I1643" s="186"/>
      <c r="J1643" s="185">
        <f t="shared" si="240"/>
        <v>0</v>
      </c>
      <c r="K1643" s="183" t="s">
        <v>1</v>
      </c>
      <c r="L1643" s="187"/>
      <c r="M1643" s="188" t="s">
        <v>1</v>
      </c>
      <c r="N1643" s="189" t="s">
        <v>42</v>
      </c>
      <c r="O1643" s="55"/>
      <c r="P1643" s="160">
        <f t="shared" si="241"/>
        <v>0</v>
      </c>
      <c r="Q1643" s="160">
        <v>0</v>
      </c>
      <c r="R1643" s="160">
        <f t="shared" si="242"/>
        <v>0</v>
      </c>
      <c r="S1643" s="160">
        <v>0</v>
      </c>
      <c r="T1643" s="161">
        <f t="shared" si="243"/>
        <v>0</v>
      </c>
      <c r="AR1643" s="162" t="s">
        <v>184</v>
      </c>
      <c r="AT1643" s="162" t="s">
        <v>203</v>
      </c>
      <c r="AU1643" s="162" t="s">
        <v>85</v>
      </c>
      <c r="AY1643" s="17" t="s">
        <v>153</v>
      </c>
      <c r="BE1643" s="163">
        <f t="shared" si="244"/>
        <v>0</v>
      </c>
      <c r="BF1643" s="163">
        <f t="shared" si="245"/>
        <v>0</v>
      </c>
      <c r="BG1643" s="163">
        <f t="shared" si="246"/>
        <v>0</v>
      </c>
      <c r="BH1643" s="163">
        <f t="shared" si="247"/>
        <v>0</v>
      </c>
      <c r="BI1643" s="163">
        <f t="shared" si="248"/>
        <v>0</v>
      </c>
      <c r="BJ1643" s="17" t="s">
        <v>85</v>
      </c>
      <c r="BK1643" s="164">
        <f t="shared" si="249"/>
        <v>0</v>
      </c>
      <c r="BL1643" s="17" t="s">
        <v>91</v>
      </c>
      <c r="BM1643" s="162" t="s">
        <v>3307</v>
      </c>
    </row>
    <row r="1644" spans="2:65" s="1" customFormat="1" ht="16.5" customHeight="1">
      <c r="B1644" s="151"/>
      <c r="C1644" s="181" t="s">
        <v>3308</v>
      </c>
      <c r="D1644" s="181" t="s">
        <v>203</v>
      </c>
      <c r="E1644" s="182" t="s">
        <v>3309</v>
      </c>
      <c r="F1644" s="183" t="s">
        <v>3102</v>
      </c>
      <c r="G1644" s="184" t="s">
        <v>251</v>
      </c>
      <c r="H1644" s="185">
        <v>2</v>
      </c>
      <c r="I1644" s="186"/>
      <c r="J1644" s="185">
        <f t="shared" si="240"/>
        <v>0</v>
      </c>
      <c r="K1644" s="183" t="s">
        <v>1</v>
      </c>
      <c r="L1644" s="187"/>
      <c r="M1644" s="188" t="s">
        <v>1</v>
      </c>
      <c r="N1644" s="189" t="s">
        <v>42</v>
      </c>
      <c r="O1644" s="55"/>
      <c r="P1644" s="160">
        <f t="shared" si="241"/>
        <v>0</v>
      </c>
      <c r="Q1644" s="160">
        <v>0</v>
      </c>
      <c r="R1644" s="160">
        <f t="shared" si="242"/>
        <v>0</v>
      </c>
      <c r="S1644" s="160">
        <v>0</v>
      </c>
      <c r="T1644" s="161">
        <f t="shared" si="243"/>
        <v>0</v>
      </c>
      <c r="AR1644" s="162" t="s">
        <v>184</v>
      </c>
      <c r="AT1644" s="162" t="s">
        <v>203</v>
      </c>
      <c r="AU1644" s="162" t="s">
        <v>85</v>
      </c>
      <c r="AY1644" s="17" t="s">
        <v>153</v>
      </c>
      <c r="BE1644" s="163">
        <f t="shared" si="244"/>
        <v>0</v>
      </c>
      <c r="BF1644" s="163">
        <f t="shared" si="245"/>
        <v>0</v>
      </c>
      <c r="BG1644" s="163">
        <f t="shared" si="246"/>
        <v>0</v>
      </c>
      <c r="BH1644" s="163">
        <f t="shared" si="247"/>
        <v>0</v>
      </c>
      <c r="BI1644" s="163">
        <f t="shared" si="248"/>
        <v>0</v>
      </c>
      <c r="BJ1644" s="17" t="s">
        <v>85</v>
      </c>
      <c r="BK1644" s="164">
        <f t="shared" si="249"/>
        <v>0</v>
      </c>
      <c r="BL1644" s="17" t="s">
        <v>91</v>
      </c>
      <c r="BM1644" s="162" t="s">
        <v>3310</v>
      </c>
    </row>
    <row r="1645" spans="2:65" s="1" customFormat="1" ht="16.5" customHeight="1">
      <c r="B1645" s="151"/>
      <c r="C1645" s="181" t="s">
        <v>3311</v>
      </c>
      <c r="D1645" s="181" t="s">
        <v>203</v>
      </c>
      <c r="E1645" s="182" t="s">
        <v>3312</v>
      </c>
      <c r="F1645" s="183" t="s">
        <v>3106</v>
      </c>
      <c r="G1645" s="184" t="s">
        <v>251</v>
      </c>
      <c r="H1645" s="185">
        <v>1</v>
      </c>
      <c r="I1645" s="186"/>
      <c r="J1645" s="185">
        <f t="shared" si="240"/>
        <v>0</v>
      </c>
      <c r="K1645" s="183" t="s">
        <v>1</v>
      </c>
      <c r="L1645" s="187"/>
      <c r="M1645" s="188" t="s">
        <v>1</v>
      </c>
      <c r="N1645" s="189" t="s">
        <v>42</v>
      </c>
      <c r="O1645" s="55"/>
      <c r="P1645" s="160">
        <f t="shared" si="241"/>
        <v>0</v>
      </c>
      <c r="Q1645" s="160">
        <v>0</v>
      </c>
      <c r="R1645" s="160">
        <f t="shared" si="242"/>
        <v>0</v>
      </c>
      <c r="S1645" s="160">
        <v>0</v>
      </c>
      <c r="T1645" s="161">
        <f t="shared" si="243"/>
        <v>0</v>
      </c>
      <c r="AR1645" s="162" t="s">
        <v>184</v>
      </c>
      <c r="AT1645" s="162" t="s">
        <v>203</v>
      </c>
      <c r="AU1645" s="162" t="s">
        <v>85</v>
      </c>
      <c r="AY1645" s="17" t="s">
        <v>153</v>
      </c>
      <c r="BE1645" s="163">
        <f t="shared" si="244"/>
        <v>0</v>
      </c>
      <c r="BF1645" s="163">
        <f t="shared" si="245"/>
        <v>0</v>
      </c>
      <c r="BG1645" s="163">
        <f t="shared" si="246"/>
        <v>0</v>
      </c>
      <c r="BH1645" s="163">
        <f t="shared" si="247"/>
        <v>0</v>
      </c>
      <c r="BI1645" s="163">
        <f t="shared" si="248"/>
        <v>0</v>
      </c>
      <c r="BJ1645" s="17" t="s">
        <v>85</v>
      </c>
      <c r="BK1645" s="164">
        <f t="shared" si="249"/>
        <v>0</v>
      </c>
      <c r="BL1645" s="17" t="s">
        <v>91</v>
      </c>
      <c r="BM1645" s="162" t="s">
        <v>3313</v>
      </c>
    </row>
    <row r="1646" spans="2:65" s="1" customFormat="1" ht="24" customHeight="1">
      <c r="B1646" s="151"/>
      <c r="C1646" s="181" t="s">
        <v>3314</v>
      </c>
      <c r="D1646" s="181" t="s">
        <v>203</v>
      </c>
      <c r="E1646" s="182" t="s">
        <v>3315</v>
      </c>
      <c r="F1646" s="183" t="s">
        <v>3110</v>
      </c>
      <c r="G1646" s="184" t="s">
        <v>251</v>
      </c>
      <c r="H1646" s="185">
        <v>3</v>
      </c>
      <c r="I1646" s="186"/>
      <c r="J1646" s="185">
        <f t="shared" si="240"/>
        <v>0</v>
      </c>
      <c r="K1646" s="183" t="s">
        <v>1</v>
      </c>
      <c r="L1646" s="187"/>
      <c r="M1646" s="188" t="s">
        <v>1</v>
      </c>
      <c r="N1646" s="189" t="s">
        <v>42</v>
      </c>
      <c r="O1646" s="55"/>
      <c r="P1646" s="160">
        <f t="shared" si="241"/>
        <v>0</v>
      </c>
      <c r="Q1646" s="160">
        <v>0</v>
      </c>
      <c r="R1646" s="160">
        <f t="shared" si="242"/>
        <v>0</v>
      </c>
      <c r="S1646" s="160">
        <v>0</v>
      </c>
      <c r="T1646" s="161">
        <f t="shared" si="243"/>
        <v>0</v>
      </c>
      <c r="AR1646" s="162" t="s">
        <v>184</v>
      </c>
      <c r="AT1646" s="162" t="s">
        <v>203</v>
      </c>
      <c r="AU1646" s="162" t="s">
        <v>85</v>
      </c>
      <c r="AY1646" s="17" t="s">
        <v>153</v>
      </c>
      <c r="BE1646" s="163">
        <f t="shared" si="244"/>
        <v>0</v>
      </c>
      <c r="BF1646" s="163">
        <f t="shared" si="245"/>
        <v>0</v>
      </c>
      <c r="BG1646" s="163">
        <f t="shared" si="246"/>
        <v>0</v>
      </c>
      <c r="BH1646" s="163">
        <f t="shared" si="247"/>
        <v>0</v>
      </c>
      <c r="BI1646" s="163">
        <f t="shared" si="248"/>
        <v>0</v>
      </c>
      <c r="BJ1646" s="17" t="s">
        <v>85</v>
      </c>
      <c r="BK1646" s="164">
        <f t="shared" si="249"/>
        <v>0</v>
      </c>
      <c r="BL1646" s="17" t="s">
        <v>91</v>
      </c>
      <c r="BM1646" s="162" t="s">
        <v>3316</v>
      </c>
    </row>
    <row r="1647" spans="2:65" s="1" customFormat="1" ht="24" customHeight="1">
      <c r="B1647" s="151"/>
      <c r="C1647" s="181" t="s">
        <v>3317</v>
      </c>
      <c r="D1647" s="181" t="s">
        <v>203</v>
      </c>
      <c r="E1647" s="182" t="s">
        <v>3318</v>
      </c>
      <c r="F1647" s="183" t="s">
        <v>3114</v>
      </c>
      <c r="G1647" s="184" t="s">
        <v>251</v>
      </c>
      <c r="H1647" s="185">
        <v>1</v>
      </c>
      <c r="I1647" s="186"/>
      <c r="J1647" s="185">
        <f t="shared" si="240"/>
        <v>0</v>
      </c>
      <c r="K1647" s="183" t="s">
        <v>1</v>
      </c>
      <c r="L1647" s="187"/>
      <c r="M1647" s="188" t="s">
        <v>1</v>
      </c>
      <c r="N1647" s="189" t="s">
        <v>42</v>
      </c>
      <c r="O1647" s="55"/>
      <c r="P1647" s="160">
        <f t="shared" si="241"/>
        <v>0</v>
      </c>
      <c r="Q1647" s="160">
        <v>0</v>
      </c>
      <c r="R1647" s="160">
        <f t="shared" si="242"/>
        <v>0</v>
      </c>
      <c r="S1647" s="160">
        <v>0</v>
      </c>
      <c r="T1647" s="161">
        <f t="shared" si="243"/>
        <v>0</v>
      </c>
      <c r="AR1647" s="162" t="s">
        <v>184</v>
      </c>
      <c r="AT1647" s="162" t="s">
        <v>203</v>
      </c>
      <c r="AU1647" s="162" t="s">
        <v>85</v>
      </c>
      <c r="AY1647" s="17" t="s">
        <v>153</v>
      </c>
      <c r="BE1647" s="163">
        <f t="shared" si="244"/>
        <v>0</v>
      </c>
      <c r="BF1647" s="163">
        <f t="shared" si="245"/>
        <v>0</v>
      </c>
      <c r="BG1647" s="163">
        <f t="shared" si="246"/>
        <v>0</v>
      </c>
      <c r="BH1647" s="163">
        <f t="shared" si="247"/>
        <v>0</v>
      </c>
      <c r="BI1647" s="163">
        <f t="shared" si="248"/>
        <v>0</v>
      </c>
      <c r="BJ1647" s="17" t="s">
        <v>85</v>
      </c>
      <c r="BK1647" s="164">
        <f t="shared" si="249"/>
        <v>0</v>
      </c>
      <c r="BL1647" s="17" t="s">
        <v>91</v>
      </c>
      <c r="BM1647" s="162" t="s">
        <v>3319</v>
      </c>
    </row>
    <row r="1648" spans="2:65" s="1" customFormat="1" ht="24" customHeight="1">
      <c r="B1648" s="151"/>
      <c r="C1648" s="181" t="s">
        <v>3320</v>
      </c>
      <c r="D1648" s="181" t="s">
        <v>203</v>
      </c>
      <c r="E1648" s="182" t="s">
        <v>3321</v>
      </c>
      <c r="F1648" s="183" t="s">
        <v>3118</v>
      </c>
      <c r="G1648" s="184" t="s">
        <v>251</v>
      </c>
      <c r="H1648" s="185">
        <v>8</v>
      </c>
      <c r="I1648" s="186"/>
      <c r="J1648" s="185">
        <f t="shared" si="240"/>
        <v>0</v>
      </c>
      <c r="K1648" s="183" t="s">
        <v>1</v>
      </c>
      <c r="L1648" s="187"/>
      <c r="M1648" s="188" t="s">
        <v>1</v>
      </c>
      <c r="N1648" s="189" t="s">
        <v>42</v>
      </c>
      <c r="O1648" s="55"/>
      <c r="P1648" s="160">
        <f t="shared" si="241"/>
        <v>0</v>
      </c>
      <c r="Q1648" s="160">
        <v>0</v>
      </c>
      <c r="R1648" s="160">
        <f t="shared" si="242"/>
        <v>0</v>
      </c>
      <c r="S1648" s="160">
        <v>0</v>
      </c>
      <c r="T1648" s="161">
        <f t="shared" si="243"/>
        <v>0</v>
      </c>
      <c r="AR1648" s="162" t="s">
        <v>184</v>
      </c>
      <c r="AT1648" s="162" t="s">
        <v>203</v>
      </c>
      <c r="AU1648" s="162" t="s">
        <v>85</v>
      </c>
      <c r="AY1648" s="17" t="s">
        <v>153</v>
      </c>
      <c r="BE1648" s="163">
        <f t="shared" si="244"/>
        <v>0</v>
      </c>
      <c r="BF1648" s="163">
        <f t="shared" si="245"/>
        <v>0</v>
      </c>
      <c r="BG1648" s="163">
        <f t="shared" si="246"/>
        <v>0</v>
      </c>
      <c r="BH1648" s="163">
        <f t="shared" si="247"/>
        <v>0</v>
      </c>
      <c r="BI1648" s="163">
        <f t="shared" si="248"/>
        <v>0</v>
      </c>
      <c r="BJ1648" s="17" t="s">
        <v>85</v>
      </c>
      <c r="BK1648" s="164">
        <f t="shared" si="249"/>
        <v>0</v>
      </c>
      <c r="BL1648" s="17" t="s">
        <v>91</v>
      </c>
      <c r="BM1648" s="162" t="s">
        <v>3322</v>
      </c>
    </row>
    <row r="1649" spans="2:65" s="1" customFormat="1" ht="24" customHeight="1">
      <c r="B1649" s="151"/>
      <c r="C1649" s="181" t="s">
        <v>3323</v>
      </c>
      <c r="D1649" s="181" t="s">
        <v>203</v>
      </c>
      <c r="E1649" s="182" t="s">
        <v>3324</v>
      </c>
      <c r="F1649" s="183" t="s">
        <v>3122</v>
      </c>
      <c r="G1649" s="184" t="s">
        <v>251</v>
      </c>
      <c r="H1649" s="185">
        <v>3</v>
      </c>
      <c r="I1649" s="186"/>
      <c r="J1649" s="185">
        <f t="shared" si="240"/>
        <v>0</v>
      </c>
      <c r="K1649" s="183" t="s">
        <v>1</v>
      </c>
      <c r="L1649" s="187"/>
      <c r="M1649" s="188" t="s">
        <v>1</v>
      </c>
      <c r="N1649" s="189" t="s">
        <v>42</v>
      </c>
      <c r="O1649" s="55"/>
      <c r="P1649" s="160">
        <f t="shared" si="241"/>
        <v>0</v>
      </c>
      <c r="Q1649" s="160">
        <v>0</v>
      </c>
      <c r="R1649" s="160">
        <f t="shared" si="242"/>
        <v>0</v>
      </c>
      <c r="S1649" s="160">
        <v>0</v>
      </c>
      <c r="T1649" s="161">
        <f t="shared" si="243"/>
        <v>0</v>
      </c>
      <c r="AR1649" s="162" t="s">
        <v>184</v>
      </c>
      <c r="AT1649" s="162" t="s">
        <v>203</v>
      </c>
      <c r="AU1649" s="162" t="s">
        <v>85</v>
      </c>
      <c r="AY1649" s="17" t="s">
        <v>153</v>
      </c>
      <c r="BE1649" s="163">
        <f t="shared" si="244"/>
        <v>0</v>
      </c>
      <c r="BF1649" s="163">
        <f t="shared" si="245"/>
        <v>0</v>
      </c>
      <c r="BG1649" s="163">
        <f t="shared" si="246"/>
        <v>0</v>
      </c>
      <c r="BH1649" s="163">
        <f t="shared" si="247"/>
        <v>0</v>
      </c>
      <c r="BI1649" s="163">
        <f t="shared" si="248"/>
        <v>0</v>
      </c>
      <c r="BJ1649" s="17" t="s">
        <v>85</v>
      </c>
      <c r="BK1649" s="164">
        <f t="shared" si="249"/>
        <v>0</v>
      </c>
      <c r="BL1649" s="17" t="s">
        <v>91</v>
      </c>
      <c r="BM1649" s="162" t="s">
        <v>3325</v>
      </c>
    </row>
    <row r="1650" spans="2:65" s="1" customFormat="1" ht="24" customHeight="1">
      <c r="B1650" s="151"/>
      <c r="C1650" s="181" t="s">
        <v>3326</v>
      </c>
      <c r="D1650" s="181" t="s">
        <v>203</v>
      </c>
      <c r="E1650" s="182" t="s">
        <v>3327</v>
      </c>
      <c r="F1650" s="183" t="s">
        <v>3126</v>
      </c>
      <c r="G1650" s="184" t="s">
        <v>251</v>
      </c>
      <c r="H1650" s="185">
        <v>1</v>
      </c>
      <c r="I1650" s="186"/>
      <c r="J1650" s="185">
        <f t="shared" si="240"/>
        <v>0</v>
      </c>
      <c r="K1650" s="183" t="s">
        <v>1</v>
      </c>
      <c r="L1650" s="187"/>
      <c r="M1650" s="188" t="s">
        <v>1</v>
      </c>
      <c r="N1650" s="189" t="s">
        <v>42</v>
      </c>
      <c r="O1650" s="55"/>
      <c r="P1650" s="160">
        <f t="shared" si="241"/>
        <v>0</v>
      </c>
      <c r="Q1650" s="160">
        <v>0</v>
      </c>
      <c r="R1650" s="160">
        <f t="shared" si="242"/>
        <v>0</v>
      </c>
      <c r="S1650" s="160">
        <v>0</v>
      </c>
      <c r="T1650" s="161">
        <f t="shared" si="243"/>
        <v>0</v>
      </c>
      <c r="AR1650" s="162" t="s">
        <v>184</v>
      </c>
      <c r="AT1650" s="162" t="s">
        <v>203</v>
      </c>
      <c r="AU1650" s="162" t="s">
        <v>85</v>
      </c>
      <c r="AY1650" s="17" t="s">
        <v>153</v>
      </c>
      <c r="BE1650" s="163">
        <f t="shared" si="244"/>
        <v>0</v>
      </c>
      <c r="BF1650" s="163">
        <f t="shared" si="245"/>
        <v>0</v>
      </c>
      <c r="BG1650" s="163">
        <f t="shared" si="246"/>
        <v>0</v>
      </c>
      <c r="BH1650" s="163">
        <f t="shared" si="247"/>
        <v>0</v>
      </c>
      <c r="BI1650" s="163">
        <f t="shared" si="248"/>
        <v>0</v>
      </c>
      <c r="BJ1650" s="17" t="s">
        <v>85</v>
      </c>
      <c r="BK1650" s="164">
        <f t="shared" si="249"/>
        <v>0</v>
      </c>
      <c r="BL1650" s="17" t="s">
        <v>91</v>
      </c>
      <c r="BM1650" s="162" t="s">
        <v>3328</v>
      </c>
    </row>
    <row r="1651" spans="2:65" s="1" customFormat="1" ht="24" customHeight="1">
      <c r="B1651" s="151"/>
      <c r="C1651" s="181" t="s">
        <v>3329</v>
      </c>
      <c r="D1651" s="181" t="s">
        <v>203</v>
      </c>
      <c r="E1651" s="182" t="s">
        <v>3330</v>
      </c>
      <c r="F1651" s="183" t="s">
        <v>3130</v>
      </c>
      <c r="G1651" s="184" t="s">
        <v>251</v>
      </c>
      <c r="H1651" s="185">
        <v>8</v>
      </c>
      <c r="I1651" s="186"/>
      <c r="J1651" s="185">
        <f t="shared" si="240"/>
        <v>0</v>
      </c>
      <c r="K1651" s="183" t="s">
        <v>1</v>
      </c>
      <c r="L1651" s="187"/>
      <c r="M1651" s="188" t="s">
        <v>1</v>
      </c>
      <c r="N1651" s="189" t="s">
        <v>42</v>
      </c>
      <c r="O1651" s="55"/>
      <c r="P1651" s="160">
        <f t="shared" si="241"/>
        <v>0</v>
      </c>
      <c r="Q1651" s="160">
        <v>0</v>
      </c>
      <c r="R1651" s="160">
        <f t="shared" si="242"/>
        <v>0</v>
      </c>
      <c r="S1651" s="160">
        <v>0</v>
      </c>
      <c r="T1651" s="161">
        <f t="shared" si="243"/>
        <v>0</v>
      </c>
      <c r="AR1651" s="162" t="s">
        <v>184</v>
      </c>
      <c r="AT1651" s="162" t="s">
        <v>203</v>
      </c>
      <c r="AU1651" s="162" t="s">
        <v>85</v>
      </c>
      <c r="AY1651" s="17" t="s">
        <v>153</v>
      </c>
      <c r="BE1651" s="163">
        <f t="shared" si="244"/>
        <v>0</v>
      </c>
      <c r="BF1651" s="163">
        <f t="shared" si="245"/>
        <v>0</v>
      </c>
      <c r="BG1651" s="163">
        <f t="shared" si="246"/>
        <v>0</v>
      </c>
      <c r="BH1651" s="163">
        <f t="shared" si="247"/>
        <v>0</v>
      </c>
      <c r="BI1651" s="163">
        <f t="shared" si="248"/>
        <v>0</v>
      </c>
      <c r="BJ1651" s="17" t="s">
        <v>85</v>
      </c>
      <c r="BK1651" s="164">
        <f t="shared" si="249"/>
        <v>0</v>
      </c>
      <c r="BL1651" s="17" t="s">
        <v>91</v>
      </c>
      <c r="BM1651" s="162" t="s">
        <v>3331</v>
      </c>
    </row>
    <row r="1652" spans="2:65" s="1" customFormat="1" ht="16.5" customHeight="1">
      <c r="B1652" s="151"/>
      <c r="C1652" s="181" t="s">
        <v>3332</v>
      </c>
      <c r="D1652" s="181" t="s">
        <v>203</v>
      </c>
      <c r="E1652" s="182" t="s">
        <v>3333</v>
      </c>
      <c r="F1652" s="183" t="s">
        <v>3134</v>
      </c>
      <c r="G1652" s="184" t="s">
        <v>251</v>
      </c>
      <c r="H1652" s="185">
        <v>2</v>
      </c>
      <c r="I1652" s="186"/>
      <c r="J1652" s="185">
        <f t="shared" si="240"/>
        <v>0</v>
      </c>
      <c r="K1652" s="183" t="s">
        <v>1</v>
      </c>
      <c r="L1652" s="187"/>
      <c r="M1652" s="188" t="s">
        <v>1</v>
      </c>
      <c r="N1652" s="189" t="s">
        <v>42</v>
      </c>
      <c r="O1652" s="55"/>
      <c r="P1652" s="160">
        <f t="shared" si="241"/>
        <v>0</v>
      </c>
      <c r="Q1652" s="160">
        <v>0</v>
      </c>
      <c r="R1652" s="160">
        <f t="shared" si="242"/>
        <v>0</v>
      </c>
      <c r="S1652" s="160">
        <v>0</v>
      </c>
      <c r="T1652" s="161">
        <f t="shared" si="243"/>
        <v>0</v>
      </c>
      <c r="AR1652" s="162" t="s">
        <v>184</v>
      </c>
      <c r="AT1652" s="162" t="s">
        <v>203</v>
      </c>
      <c r="AU1652" s="162" t="s">
        <v>85</v>
      </c>
      <c r="AY1652" s="17" t="s">
        <v>153</v>
      </c>
      <c r="BE1652" s="163">
        <f t="shared" si="244"/>
        <v>0</v>
      </c>
      <c r="BF1652" s="163">
        <f t="shared" si="245"/>
        <v>0</v>
      </c>
      <c r="BG1652" s="163">
        <f t="shared" si="246"/>
        <v>0</v>
      </c>
      <c r="BH1652" s="163">
        <f t="shared" si="247"/>
        <v>0</v>
      </c>
      <c r="BI1652" s="163">
        <f t="shared" si="248"/>
        <v>0</v>
      </c>
      <c r="BJ1652" s="17" t="s">
        <v>85</v>
      </c>
      <c r="BK1652" s="164">
        <f t="shared" si="249"/>
        <v>0</v>
      </c>
      <c r="BL1652" s="17" t="s">
        <v>91</v>
      </c>
      <c r="BM1652" s="162" t="s">
        <v>3334</v>
      </c>
    </row>
    <row r="1653" spans="2:65" s="1" customFormat="1" ht="16.5" customHeight="1">
      <c r="B1653" s="151"/>
      <c r="C1653" s="181" t="s">
        <v>3335</v>
      </c>
      <c r="D1653" s="181" t="s">
        <v>203</v>
      </c>
      <c r="E1653" s="182" t="s">
        <v>3336</v>
      </c>
      <c r="F1653" s="183" t="s">
        <v>3138</v>
      </c>
      <c r="G1653" s="184" t="s">
        <v>251</v>
      </c>
      <c r="H1653" s="185">
        <v>2</v>
      </c>
      <c r="I1653" s="186"/>
      <c r="J1653" s="185">
        <f t="shared" si="240"/>
        <v>0</v>
      </c>
      <c r="K1653" s="183" t="s">
        <v>1</v>
      </c>
      <c r="L1653" s="187"/>
      <c r="M1653" s="188" t="s">
        <v>1</v>
      </c>
      <c r="N1653" s="189" t="s">
        <v>42</v>
      </c>
      <c r="O1653" s="55"/>
      <c r="P1653" s="160">
        <f t="shared" si="241"/>
        <v>0</v>
      </c>
      <c r="Q1653" s="160">
        <v>0</v>
      </c>
      <c r="R1653" s="160">
        <f t="shared" si="242"/>
        <v>0</v>
      </c>
      <c r="S1653" s="160">
        <v>0</v>
      </c>
      <c r="T1653" s="161">
        <f t="shared" si="243"/>
        <v>0</v>
      </c>
      <c r="AR1653" s="162" t="s">
        <v>184</v>
      </c>
      <c r="AT1653" s="162" t="s">
        <v>203</v>
      </c>
      <c r="AU1653" s="162" t="s">
        <v>85</v>
      </c>
      <c r="AY1653" s="17" t="s">
        <v>153</v>
      </c>
      <c r="BE1653" s="163">
        <f t="shared" si="244"/>
        <v>0</v>
      </c>
      <c r="BF1653" s="163">
        <f t="shared" si="245"/>
        <v>0</v>
      </c>
      <c r="BG1653" s="163">
        <f t="shared" si="246"/>
        <v>0</v>
      </c>
      <c r="BH1653" s="163">
        <f t="shared" si="247"/>
        <v>0</v>
      </c>
      <c r="BI1653" s="163">
        <f t="shared" si="248"/>
        <v>0</v>
      </c>
      <c r="BJ1653" s="17" t="s">
        <v>85</v>
      </c>
      <c r="BK1653" s="164">
        <f t="shared" si="249"/>
        <v>0</v>
      </c>
      <c r="BL1653" s="17" t="s">
        <v>91</v>
      </c>
      <c r="BM1653" s="162" t="s">
        <v>3337</v>
      </c>
    </row>
    <row r="1654" spans="2:65" s="1" customFormat="1" ht="16.5" customHeight="1">
      <c r="B1654" s="151"/>
      <c r="C1654" s="181" t="s">
        <v>3338</v>
      </c>
      <c r="D1654" s="181" t="s">
        <v>203</v>
      </c>
      <c r="E1654" s="182" t="s">
        <v>3339</v>
      </c>
      <c r="F1654" s="183" t="s">
        <v>3142</v>
      </c>
      <c r="G1654" s="184" t="s">
        <v>786</v>
      </c>
      <c r="H1654" s="185">
        <v>5</v>
      </c>
      <c r="I1654" s="186"/>
      <c r="J1654" s="185">
        <f t="shared" si="240"/>
        <v>0</v>
      </c>
      <c r="K1654" s="183" t="s">
        <v>1</v>
      </c>
      <c r="L1654" s="187"/>
      <c r="M1654" s="188" t="s">
        <v>1</v>
      </c>
      <c r="N1654" s="189" t="s">
        <v>42</v>
      </c>
      <c r="O1654" s="55"/>
      <c r="P1654" s="160">
        <f t="shared" si="241"/>
        <v>0</v>
      </c>
      <c r="Q1654" s="160">
        <v>0</v>
      </c>
      <c r="R1654" s="160">
        <f t="shared" si="242"/>
        <v>0</v>
      </c>
      <c r="S1654" s="160">
        <v>0</v>
      </c>
      <c r="T1654" s="161">
        <f t="shared" si="243"/>
        <v>0</v>
      </c>
      <c r="AR1654" s="162" t="s">
        <v>184</v>
      </c>
      <c r="AT1654" s="162" t="s">
        <v>203</v>
      </c>
      <c r="AU1654" s="162" t="s">
        <v>85</v>
      </c>
      <c r="AY1654" s="17" t="s">
        <v>153</v>
      </c>
      <c r="BE1654" s="163">
        <f t="shared" si="244"/>
        <v>0</v>
      </c>
      <c r="BF1654" s="163">
        <f t="shared" si="245"/>
        <v>0</v>
      </c>
      <c r="BG1654" s="163">
        <f t="shared" si="246"/>
        <v>0</v>
      </c>
      <c r="BH1654" s="163">
        <f t="shared" si="247"/>
        <v>0</v>
      </c>
      <c r="BI1654" s="163">
        <f t="shared" si="248"/>
        <v>0</v>
      </c>
      <c r="BJ1654" s="17" t="s">
        <v>85</v>
      </c>
      <c r="BK1654" s="164">
        <f t="shared" si="249"/>
        <v>0</v>
      </c>
      <c r="BL1654" s="17" t="s">
        <v>91</v>
      </c>
      <c r="BM1654" s="162" t="s">
        <v>3340</v>
      </c>
    </row>
    <row r="1655" spans="2:65" s="1" customFormat="1" ht="16.5" customHeight="1">
      <c r="B1655" s="151"/>
      <c r="C1655" s="181" t="s">
        <v>3341</v>
      </c>
      <c r="D1655" s="181" t="s">
        <v>203</v>
      </c>
      <c r="E1655" s="182" t="s">
        <v>3342</v>
      </c>
      <c r="F1655" s="183" t="s">
        <v>3146</v>
      </c>
      <c r="G1655" s="184" t="s">
        <v>786</v>
      </c>
      <c r="H1655" s="185">
        <v>4</v>
      </c>
      <c r="I1655" s="186"/>
      <c r="J1655" s="185">
        <f t="shared" si="240"/>
        <v>0</v>
      </c>
      <c r="K1655" s="183" t="s">
        <v>1</v>
      </c>
      <c r="L1655" s="187"/>
      <c r="M1655" s="188" t="s">
        <v>1</v>
      </c>
      <c r="N1655" s="189" t="s">
        <v>42</v>
      </c>
      <c r="O1655" s="55"/>
      <c r="P1655" s="160">
        <f t="shared" si="241"/>
        <v>0</v>
      </c>
      <c r="Q1655" s="160">
        <v>0</v>
      </c>
      <c r="R1655" s="160">
        <f t="shared" si="242"/>
        <v>0</v>
      </c>
      <c r="S1655" s="160">
        <v>0</v>
      </c>
      <c r="T1655" s="161">
        <f t="shared" si="243"/>
        <v>0</v>
      </c>
      <c r="AR1655" s="162" t="s">
        <v>184</v>
      </c>
      <c r="AT1655" s="162" t="s">
        <v>203</v>
      </c>
      <c r="AU1655" s="162" t="s">
        <v>85</v>
      </c>
      <c r="AY1655" s="17" t="s">
        <v>153</v>
      </c>
      <c r="BE1655" s="163">
        <f t="shared" si="244"/>
        <v>0</v>
      </c>
      <c r="BF1655" s="163">
        <f t="shared" si="245"/>
        <v>0</v>
      </c>
      <c r="BG1655" s="163">
        <f t="shared" si="246"/>
        <v>0</v>
      </c>
      <c r="BH1655" s="163">
        <f t="shared" si="247"/>
        <v>0</v>
      </c>
      <c r="BI1655" s="163">
        <f t="shared" si="248"/>
        <v>0</v>
      </c>
      <c r="BJ1655" s="17" t="s">
        <v>85</v>
      </c>
      <c r="BK1655" s="164">
        <f t="shared" si="249"/>
        <v>0</v>
      </c>
      <c r="BL1655" s="17" t="s">
        <v>91</v>
      </c>
      <c r="BM1655" s="162" t="s">
        <v>3343</v>
      </c>
    </row>
    <row r="1656" spans="2:65" s="1" customFormat="1" ht="16.5" customHeight="1">
      <c r="B1656" s="151"/>
      <c r="C1656" s="181" t="s">
        <v>3344</v>
      </c>
      <c r="D1656" s="181" t="s">
        <v>203</v>
      </c>
      <c r="E1656" s="182" t="s">
        <v>3345</v>
      </c>
      <c r="F1656" s="183" t="s">
        <v>3150</v>
      </c>
      <c r="G1656" s="184" t="s">
        <v>786</v>
      </c>
      <c r="H1656" s="185">
        <v>18</v>
      </c>
      <c r="I1656" s="186"/>
      <c r="J1656" s="185">
        <f t="shared" ref="J1656:J1687" si="250">ROUND(I1656*H1656,3)</f>
        <v>0</v>
      </c>
      <c r="K1656" s="183" t="s">
        <v>1</v>
      </c>
      <c r="L1656" s="187"/>
      <c r="M1656" s="188" t="s">
        <v>1</v>
      </c>
      <c r="N1656" s="189" t="s">
        <v>42</v>
      </c>
      <c r="O1656" s="55"/>
      <c r="P1656" s="160">
        <f t="shared" ref="P1656:P1687" si="251">O1656*H1656</f>
        <v>0</v>
      </c>
      <c r="Q1656" s="160">
        <v>0</v>
      </c>
      <c r="R1656" s="160">
        <f t="shared" ref="R1656:R1687" si="252">Q1656*H1656</f>
        <v>0</v>
      </c>
      <c r="S1656" s="160">
        <v>0</v>
      </c>
      <c r="T1656" s="161">
        <f t="shared" ref="T1656:T1687" si="253">S1656*H1656</f>
        <v>0</v>
      </c>
      <c r="AR1656" s="162" t="s">
        <v>184</v>
      </c>
      <c r="AT1656" s="162" t="s">
        <v>203</v>
      </c>
      <c r="AU1656" s="162" t="s">
        <v>85</v>
      </c>
      <c r="AY1656" s="17" t="s">
        <v>153</v>
      </c>
      <c r="BE1656" s="163">
        <f t="shared" ref="BE1656:BE1675" si="254">IF(N1656="základná",J1656,0)</f>
        <v>0</v>
      </c>
      <c r="BF1656" s="163">
        <f t="shared" ref="BF1656:BF1675" si="255">IF(N1656="znížená",J1656,0)</f>
        <v>0</v>
      </c>
      <c r="BG1656" s="163">
        <f t="shared" ref="BG1656:BG1675" si="256">IF(N1656="zákl. prenesená",J1656,0)</f>
        <v>0</v>
      </c>
      <c r="BH1656" s="163">
        <f t="shared" ref="BH1656:BH1675" si="257">IF(N1656="zníž. prenesená",J1656,0)</f>
        <v>0</v>
      </c>
      <c r="BI1656" s="163">
        <f t="shared" ref="BI1656:BI1675" si="258">IF(N1656="nulová",J1656,0)</f>
        <v>0</v>
      </c>
      <c r="BJ1656" s="17" t="s">
        <v>85</v>
      </c>
      <c r="BK1656" s="164">
        <f t="shared" ref="BK1656:BK1675" si="259">ROUND(I1656*H1656,3)</f>
        <v>0</v>
      </c>
      <c r="BL1656" s="17" t="s">
        <v>91</v>
      </c>
      <c r="BM1656" s="162" t="s">
        <v>3346</v>
      </c>
    </row>
    <row r="1657" spans="2:65" s="1" customFormat="1" ht="16.5" customHeight="1">
      <c r="B1657" s="151"/>
      <c r="C1657" s="181" t="s">
        <v>3347</v>
      </c>
      <c r="D1657" s="181" t="s">
        <v>203</v>
      </c>
      <c r="E1657" s="182" t="s">
        <v>3348</v>
      </c>
      <c r="F1657" s="183" t="s">
        <v>3154</v>
      </c>
      <c r="G1657" s="184" t="s">
        <v>786</v>
      </c>
      <c r="H1657" s="185">
        <v>5</v>
      </c>
      <c r="I1657" s="186"/>
      <c r="J1657" s="185">
        <f t="shared" si="250"/>
        <v>0</v>
      </c>
      <c r="K1657" s="183" t="s">
        <v>1</v>
      </c>
      <c r="L1657" s="187"/>
      <c r="M1657" s="188" t="s">
        <v>1</v>
      </c>
      <c r="N1657" s="189" t="s">
        <v>42</v>
      </c>
      <c r="O1657" s="55"/>
      <c r="P1657" s="160">
        <f t="shared" si="251"/>
        <v>0</v>
      </c>
      <c r="Q1657" s="160">
        <v>0</v>
      </c>
      <c r="R1657" s="160">
        <f t="shared" si="252"/>
        <v>0</v>
      </c>
      <c r="S1657" s="160">
        <v>0</v>
      </c>
      <c r="T1657" s="161">
        <f t="shared" si="253"/>
        <v>0</v>
      </c>
      <c r="AR1657" s="162" t="s">
        <v>184</v>
      </c>
      <c r="AT1657" s="162" t="s">
        <v>203</v>
      </c>
      <c r="AU1657" s="162" t="s">
        <v>85</v>
      </c>
      <c r="AY1657" s="17" t="s">
        <v>153</v>
      </c>
      <c r="BE1657" s="163">
        <f t="shared" si="254"/>
        <v>0</v>
      </c>
      <c r="BF1657" s="163">
        <f t="shared" si="255"/>
        <v>0</v>
      </c>
      <c r="BG1657" s="163">
        <f t="shared" si="256"/>
        <v>0</v>
      </c>
      <c r="BH1657" s="163">
        <f t="shared" si="257"/>
        <v>0</v>
      </c>
      <c r="BI1657" s="163">
        <f t="shared" si="258"/>
        <v>0</v>
      </c>
      <c r="BJ1657" s="17" t="s">
        <v>85</v>
      </c>
      <c r="BK1657" s="164">
        <f t="shared" si="259"/>
        <v>0</v>
      </c>
      <c r="BL1657" s="17" t="s">
        <v>91</v>
      </c>
      <c r="BM1657" s="162" t="s">
        <v>3349</v>
      </c>
    </row>
    <row r="1658" spans="2:65" s="1" customFormat="1" ht="24" customHeight="1">
      <c r="B1658" s="151"/>
      <c r="C1658" s="181" t="s">
        <v>3350</v>
      </c>
      <c r="D1658" s="207" t="s">
        <v>203</v>
      </c>
      <c r="E1658" s="182" t="s">
        <v>3351</v>
      </c>
      <c r="F1658" s="183" t="s">
        <v>3352</v>
      </c>
      <c r="G1658" s="184" t="s">
        <v>786</v>
      </c>
      <c r="H1658" s="185">
        <v>4</v>
      </c>
      <c r="I1658" s="186"/>
      <c r="J1658" s="185">
        <f t="shared" si="250"/>
        <v>0</v>
      </c>
      <c r="K1658" s="183" t="s">
        <v>1</v>
      </c>
      <c r="L1658" s="187"/>
      <c r="M1658" s="188" t="s">
        <v>1</v>
      </c>
      <c r="N1658" s="189" t="s">
        <v>42</v>
      </c>
      <c r="O1658" s="55"/>
      <c r="P1658" s="160">
        <f t="shared" si="251"/>
        <v>0</v>
      </c>
      <c r="Q1658" s="160">
        <v>0</v>
      </c>
      <c r="R1658" s="160">
        <f t="shared" si="252"/>
        <v>0</v>
      </c>
      <c r="S1658" s="160">
        <v>0</v>
      </c>
      <c r="T1658" s="161">
        <f t="shared" si="253"/>
        <v>0</v>
      </c>
      <c r="AR1658" s="162" t="s">
        <v>184</v>
      </c>
      <c r="AT1658" s="162" t="s">
        <v>203</v>
      </c>
      <c r="AU1658" s="162" t="s">
        <v>85</v>
      </c>
      <c r="AY1658" s="17" t="s">
        <v>153</v>
      </c>
      <c r="BE1658" s="163">
        <f t="shared" si="254"/>
        <v>0</v>
      </c>
      <c r="BF1658" s="163">
        <f t="shared" si="255"/>
        <v>0</v>
      </c>
      <c r="BG1658" s="163">
        <f t="shared" si="256"/>
        <v>0</v>
      </c>
      <c r="BH1658" s="163">
        <f t="shared" si="257"/>
        <v>0</v>
      </c>
      <c r="BI1658" s="163">
        <f t="shared" si="258"/>
        <v>0</v>
      </c>
      <c r="BJ1658" s="17" t="s">
        <v>85</v>
      </c>
      <c r="BK1658" s="164">
        <f t="shared" si="259"/>
        <v>0</v>
      </c>
      <c r="BL1658" s="17" t="s">
        <v>91</v>
      </c>
      <c r="BM1658" s="162" t="s">
        <v>3353</v>
      </c>
    </row>
    <row r="1659" spans="2:65" s="1" customFormat="1" ht="24" customHeight="1">
      <c r="B1659" s="151"/>
      <c r="C1659" s="181" t="s">
        <v>3354</v>
      </c>
      <c r="D1659" s="207" t="s">
        <v>203</v>
      </c>
      <c r="E1659" s="182" t="s">
        <v>3355</v>
      </c>
      <c r="F1659" s="183" t="s">
        <v>3161</v>
      </c>
      <c r="G1659" s="184" t="s">
        <v>786</v>
      </c>
      <c r="H1659" s="185">
        <v>21</v>
      </c>
      <c r="I1659" s="186"/>
      <c r="J1659" s="185">
        <f t="shared" si="250"/>
        <v>0</v>
      </c>
      <c r="K1659" s="183" t="s">
        <v>1</v>
      </c>
      <c r="L1659" s="187"/>
      <c r="M1659" s="188" t="s">
        <v>1</v>
      </c>
      <c r="N1659" s="189" t="s">
        <v>42</v>
      </c>
      <c r="O1659" s="55"/>
      <c r="P1659" s="160">
        <f t="shared" si="251"/>
        <v>0</v>
      </c>
      <c r="Q1659" s="160">
        <v>0</v>
      </c>
      <c r="R1659" s="160">
        <f t="shared" si="252"/>
        <v>0</v>
      </c>
      <c r="S1659" s="160">
        <v>0</v>
      </c>
      <c r="T1659" s="161">
        <f t="shared" si="253"/>
        <v>0</v>
      </c>
      <c r="AR1659" s="162" t="s">
        <v>184</v>
      </c>
      <c r="AT1659" s="162" t="s">
        <v>203</v>
      </c>
      <c r="AU1659" s="162" t="s">
        <v>85</v>
      </c>
      <c r="AY1659" s="17" t="s">
        <v>153</v>
      </c>
      <c r="BE1659" s="163">
        <f t="shared" si="254"/>
        <v>0</v>
      </c>
      <c r="BF1659" s="163">
        <f t="shared" si="255"/>
        <v>0</v>
      </c>
      <c r="BG1659" s="163">
        <f t="shared" si="256"/>
        <v>0</v>
      </c>
      <c r="BH1659" s="163">
        <f t="shared" si="257"/>
        <v>0</v>
      </c>
      <c r="BI1659" s="163">
        <f t="shared" si="258"/>
        <v>0</v>
      </c>
      <c r="BJ1659" s="17" t="s">
        <v>85</v>
      </c>
      <c r="BK1659" s="164">
        <f t="shared" si="259"/>
        <v>0</v>
      </c>
      <c r="BL1659" s="17" t="s">
        <v>91</v>
      </c>
      <c r="BM1659" s="162" t="s">
        <v>3356</v>
      </c>
    </row>
    <row r="1660" spans="2:65" s="1" customFormat="1" ht="24" customHeight="1">
      <c r="B1660" s="151"/>
      <c r="C1660" s="181" t="s">
        <v>3357</v>
      </c>
      <c r="D1660" s="207" t="s">
        <v>203</v>
      </c>
      <c r="E1660" s="182" t="s">
        <v>3358</v>
      </c>
      <c r="F1660" s="183" t="s">
        <v>3165</v>
      </c>
      <c r="G1660" s="184" t="s">
        <v>786</v>
      </c>
      <c r="H1660" s="185">
        <v>4</v>
      </c>
      <c r="I1660" s="186"/>
      <c r="J1660" s="185">
        <f t="shared" si="250"/>
        <v>0</v>
      </c>
      <c r="K1660" s="183" t="s">
        <v>1</v>
      </c>
      <c r="L1660" s="187"/>
      <c r="M1660" s="188" t="s">
        <v>1</v>
      </c>
      <c r="N1660" s="189" t="s">
        <v>42</v>
      </c>
      <c r="O1660" s="55"/>
      <c r="P1660" s="160">
        <f t="shared" si="251"/>
        <v>0</v>
      </c>
      <c r="Q1660" s="160">
        <v>0</v>
      </c>
      <c r="R1660" s="160">
        <f t="shared" si="252"/>
        <v>0</v>
      </c>
      <c r="S1660" s="160">
        <v>0</v>
      </c>
      <c r="T1660" s="161">
        <f t="shared" si="253"/>
        <v>0</v>
      </c>
      <c r="AR1660" s="162" t="s">
        <v>184</v>
      </c>
      <c r="AT1660" s="162" t="s">
        <v>203</v>
      </c>
      <c r="AU1660" s="162" t="s">
        <v>85</v>
      </c>
      <c r="AY1660" s="17" t="s">
        <v>153</v>
      </c>
      <c r="BE1660" s="163">
        <f t="shared" si="254"/>
        <v>0</v>
      </c>
      <c r="BF1660" s="163">
        <f t="shared" si="255"/>
        <v>0</v>
      </c>
      <c r="BG1660" s="163">
        <f t="shared" si="256"/>
        <v>0</v>
      </c>
      <c r="BH1660" s="163">
        <f t="shared" si="257"/>
        <v>0</v>
      </c>
      <c r="BI1660" s="163">
        <f t="shared" si="258"/>
        <v>0</v>
      </c>
      <c r="BJ1660" s="17" t="s">
        <v>85</v>
      </c>
      <c r="BK1660" s="164">
        <f t="shared" si="259"/>
        <v>0</v>
      </c>
      <c r="BL1660" s="17" t="s">
        <v>91</v>
      </c>
      <c r="BM1660" s="162" t="s">
        <v>3359</v>
      </c>
    </row>
    <row r="1661" spans="2:65" s="1" customFormat="1" ht="24" customHeight="1">
      <c r="B1661" s="151"/>
      <c r="C1661" s="181" t="s">
        <v>3360</v>
      </c>
      <c r="D1661" s="207" t="s">
        <v>203</v>
      </c>
      <c r="E1661" s="182" t="s">
        <v>3361</v>
      </c>
      <c r="F1661" s="183" t="s">
        <v>3169</v>
      </c>
      <c r="G1661" s="184" t="s">
        <v>786</v>
      </c>
      <c r="H1661" s="185">
        <v>21</v>
      </c>
      <c r="I1661" s="186"/>
      <c r="J1661" s="185">
        <f t="shared" si="250"/>
        <v>0</v>
      </c>
      <c r="K1661" s="183" t="s">
        <v>1</v>
      </c>
      <c r="L1661" s="187"/>
      <c r="M1661" s="188" t="s">
        <v>1</v>
      </c>
      <c r="N1661" s="189" t="s">
        <v>42</v>
      </c>
      <c r="O1661" s="55"/>
      <c r="P1661" s="160">
        <f t="shared" si="251"/>
        <v>0</v>
      </c>
      <c r="Q1661" s="160">
        <v>0</v>
      </c>
      <c r="R1661" s="160">
        <f t="shared" si="252"/>
        <v>0</v>
      </c>
      <c r="S1661" s="160">
        <v>0</v>
      </c>
      <c r="T1661" s="161">
        <f t="shared" si="253"/>
        <v>0</v>
      </c>
      <c r="AR1661" s="162" t="s">
        <v>184</v>
      </c>
      <c r="AT1661" s="162" t="s">
        <v>203</v>
      </c>
      <c r="AU1661" s="162" t="s">
        <v>85</v>
      </c>
      <c r="AY1661" s="17" t="s">
        <v>153</v>
      </c>
      <c r="BE1661" s="163">
        <f t="shared" si="254"/>
        <v>0</v>
      </c>
      <c r="BF1661" s="163">
        <f t="shared" si="255"/>
        <v>0</v>
      </c>
      <c r="BG1661" s="163">
        <f t="shared" si="256"/>
        <v>0</v>
      </c>
      <c r="BH1661" s="163">
        <f t="shared" si="257"/>
        <v>0</v>
      </c>
      <c r="BI1661" s="163">
        <f t="shared" si="258"/>
        <v>0</v>
      </c>
      <c r="BJ1661" s="17" t="s">
        <v>85</v>
      </c>
      <c r="BK1661" s="164">
        <f t="shared" si="259"/>
        <v>0</v>
      </c>
      <c r="BL1661" s="17" t="s">
        <v>91</v>
      </c>
      <c r="BM1661" s="162" t="s">
        <v>3362</v>
      </c>
    </row>
    <row r="1662" spans="2:65" s="1" customFormat="1" ht="16.5" customHeight="1">
      <c r="B1662" s="151"/>
      <c r="C1662" s="181" t="s">
        <v>3363</v>
      </c>
      <c r="D1662" s="181" t="s">
        <v>203</v>
      </c>
      <c r="E1662" s="182" t="s">
        <v>3364</v>
      </c>
      <c r="F1662" s="183" t="s">
        <v>3173</v>
      </c>
      <c r="G1662" s="184" t="s">
        <v>2961</v>
      </c>
      <c r="H1662" s="185">
        <v>1</v>
      </c>
      <c r="I1662" s="186"/>
      <c r="J1662" s="185">
        <f t="shared" si="250"/>
        <v>0</v>
      </c>
      <c r="K1662" s="183" t="s">
        <v>1</v>
      </c>
      <c r="L1662" s="187"/>
      <c r="M1662" s="188" t="s">
        <v>1</v>
      </c>
      <c r="N1662" s="189" t="s">
        <v>42</v>
      </c>
      <c r="O1662" s="55"/>
      <c r="P1662" s="160">
        <f t="shared" si="251"/>
        <v>0</v>
      </c>
      <c r="Q1662" s="160">
        <v>0</v>
      </c>
      <c r="R1662" s="160">
        <f t="shared" si="252"/>
        <v>0</v>
      </c>
      <c r="S1662" s="160">
        <v>0</v>
      </c>
      <c r="T1662" s="161">
        <f t="shared" si="253"/>
        <v>0</v>
      </c>
      <c r="AR1662" s="162" t="s">
        <v>184</v>
      </c>
      <c r="AT1662" s="162" t="s">
        <v>203</v>
      </c>
      <c r="AU1662" s="162" t="s">
        <v>85</v>
      </c>
      <c r="AY1662" s="17" t="s">
        <v>153</v>
      </c>
      <c r="BE1662" s="163">
        <f t="shared" si="254"/>
        <v>0</v>
      </c>
      <c r="BF1662" s="163">
        <f t="shared" si="255"/>
        <v>0</v>
      </c>
      <c r="BG1662" s="163">
        <f t="shared" si="256"/>
        <v>0</v>
      </c>
      <c r="BH1662" s="163">
        <f t="shared" si="257"/>
        <v>0</v>
      </c>
      <c r="BI1662" s="163">
        <f t="shared" si="258"/>
        <v>0</v>
      </c>
      <c r="BJ1662" s="17" t="s">
        <v>85</v>
      </c>
      <c r="BK1662" s="164">
        <f t="shared" si="259"/>
        <v>0</v>
      </c>
      <c r="BL1662" s="17" t="s">
        <v>91</v>
      </c>
      <c r="BM1662" s="162" t="s">
        <v>3365</v>
      </c>
    </row>
    <row r="1663" spans="2:65" s="1" customFormat="1" ht="16.5" customHeight="1">
      <c r="B1663" s="151"/>
      <c r="C1663" s="181" t="s">
        <v>3366</v>
      </c>
      <c r="D1663" s="181" t="s">
        <v>203</v>
      </c>
      <c r="E1663" s="182" t="s">
        <v>3367</v>
      </c>
      <c r="F1663" s="183" t="s">
        <v>3177</v>
      </c>
      <c r="G1663" s="184" t="s">
        <v>2961</v>
      </c>
      <c r="H1663" s="185">
        <v>1</v>
      </c>
      <c r="I1663" s="186"/>
      <c r="J1663" s="185">
        <f t="shared" si="250"/>
        <v>0</v>
      </c>
      <c r="K1663" s="183" t="s">
        <v>1</v>
      </c>
      <c r="L1663" s="187"/>
      <c r="M1663" s="188" t="s">
        <v>1</v>
      </c>
      <c r="N1663" s="189" t="s">
        <v>42</v>
      </c>
      <c r="O1663" s="55"/>
      <c r="P1663" s="160">
        <f t="shared" si="251"/>
        <v>0</v>
      </c>
      <c r="Q1663" s="160">
        <v>0</v>
      </c>
      <c r="R1663" s="160">
        <f t="shared" si="252"/>
        <v>0</v>
      </c>
      <c r="S1663" s="160">
        <v>0</v>
      </c>
      <c r="T1663" s="161">
        <f t="shared" si="253"/>
        <v>0</v>
      </c>
      <c r="AR1663" s="162" t="s">
        <v>184</v>
      </c>
      <c r="AT1663" s="162" t="s">
        <v>203</v>
      </c>
      <c r="AU1663" s="162" t="s">
        <v>85</v>
      </c>
      <c r="AY1663" s="17" t="s">
        <v>153</v>
      </c>
      <c r="BE1663" s="163">
        <f t="shared" si="254"/>
        <v>0</v>
      </c>
      <c r="BF1663" s="163">
        <f t="shared" si="255"/>
        <v>0</v>
      </c>
      <c r="BG1663" s="163">
        <f t="shared" si="256"/>
        <v>0</v>
      </c>
      <c r="BH1663" s="163">
        <f t="shared" si="257"/>
        <v>0</v>
      </c>
      <c r="BI1663" s="163">
        <f t="shared" si="258"/>
        <v>0</v>
      </c>
      <c r="BJ1663" s="17" t="s">
        <v>85</v>
      </c>
      <c r="BK1663" s="164">
        <f t="shared" si="259"/>
        <v>0</v>
      </c>
      <c r="BL1663" s="17" t="s">
        <v>91</v>
      </c>
      <c r="BM1663" s="162" t="s">
        <v>3368</v>
      </c>
    </row>
    <row r="1664" spans="2:65" s="1" customFormat="1" ht="16.5" customHeight="1">
      <c r="B1664" s="151"/>
      <c r="C1664" s="181" t="s">
        <v>3369</v>
      </c>
      <c r="D1664" s="181" t="s">
        <v>203</v>
      </c>
      <c r="E1664" s="182" t="s">
        <v>3370</v>
      </c>
      <c r="F1664" s="183" t="s">
        <v>3371</v>
      </c>
      <c r="G1664" s="184" t="s">
        <v>2961</v>
      </c>
      <c r="H1664" s="185">
        <v>1</v>
      </c>
      <c r="I1664" s="186"/>
      <c r="J1664" s="185">
        <f t="shared" si="250"/>
        <v>0</v>
      </c>
      <c r="K1664" s="183" t="s">
        <v>1</v>
      </c>
      <c r="L1664" s="187"/>
      <c r="M1664" s="188" t="s">
        <v>1</v>
      </c>
      <c r="N1664" s="189" t="s">
        <v>42</v>
      </c>
      <c r="O1664" s="55"/>
      <c r="P1664" s="160">
        <f t="shared" si="251"/>
        <v>0</v>
      </c>
      <c r="Q1664" s="160">
        <v>0</v>
      </c>
      <c r="R1664" s="160">
        <f t="shared" si="252"/>
        <v>0</v>
      </c>
      <c r="S1664" s="160">
        <v>0</v>
      </c>
      <c r="T1664" s="161">
        <f t="shared" si="253"/>
        <v>0</v>
      </c>
      <c r="AR1664" s="162" t="s">
        <v>184</v>
      </c>
      <c r="AT1664" s="162" t="s">
        <v>203</v>
      </c>
      <c r="AU1664" s="162" t="s">
        <v>85</v>
      </c>
      <c r="AY1664" s="17" t="s">
        <v>153</v>
      </c>
      <c r="BE1664" s="163">
        <f t="shared" si="254"/>
        <v>0</v>
      </c>
      <c r="BF1664" s="163">
        <f t="shared" si="255"/>
        <v>0</v>
      </c>
      <c r="BG1664" s="163">
        <f t="shared" si="256"/>
        <v>0</v>
      </c>
      <c r="BH1664" s="163">
        <f t="shared" si="257"/>
        <v>0</v>
      </c>
      <c r="BI1664" s="163">
        <f t="shared" si="258"/>
        <v>0</v>
      </c>
      <c r="BJ1664" s="17" t="s">
        <v>85</v>
      </c>
      <c r="BK1664" s="164">
        <f t="shared" si="259"/>
        <v>0</v>
      </c>
      <c r="BL1664" s="17" t="s">
        <v>91</v>
      </c>
      <c r="BM1664" s="162" t="s">
        <v>3372</v>
      </c>
    </row>
    <row r="1665" spans="2:65" s="1" customFormat="1" ht="24" customHeight="1">
      <c r="B1665" s="151"/>
      <c r="C1665" s="181" t="s">
        <v>3373</v>
      </c>
      <c r="D1665" s="181" t="s">
        <v>203</v>
      </c>
      <c r="E1665" s="182" t="s">
        <v>3374</v>
      </c>
      <c r="F1665" s="183" t="s">
        <v>3375</v>
      </c>
      <c r="G1665" s="184" t="s">
        <v>2961</v>
      </c>
      <c r="H1665" s="185">
        <v>1</v>
      </c>
      <c r="I1665" s="186"/>
      <c r="J1665" s="185">
        <f t="shared" si="250"/>
        <v>0</v>
      </c>
      <c r="K1665" s="183" t="s">
        <v>1</v>
      </c>
      <c r="L1665" s="187"/>
      <c r="M1665" s="188" t="s">
        <v>1</v>
      </c>
      <c r="N1665" s="189" t="s">
        <v>42</v>
      </c>
      <c r="O1665" s="55"/>
      <c r="P1665" s="160">
        <f t="shared" si="251"/>
        <v>0</v>
      </c>
      <c r="Q1665" s="160">
        <v>0</v>
      </c>
      <c r="R1665" s="160">
        <f t="shared" si="252"/>
        <v>0</v>
      </c>
      <c r="S1665" s="160">
        <v>0</v>
      </c>
      <c r="T1665" s="161">
        <f t="shared" si="253"/>
        <v>0</v>
      </c>
      <c r="AR1665" s="162" t="s">
        <v>184</v>
      </c>
      <c r="AT1665" s="162" t="s">
        <v>203</v>
      </c>
      <c r="AU1665" s="162" t="s">
        <v>85</v>
      </c>
      <c r="AY1665" s="17" t="s">
        <v>153</v>
      </c>
      <c r="BE1665" s="163">
        <f t="shared" si="254"/>
        <v>0</v>
      </c>
      <c r="BF1665" s="163">
        <f t="shared" si="255"/>
        <v>0</v>
      </c>
      <c r="BG1665" s="163">
        <f t="shared" si="256"/>
        <v>0</v>
      </c>
      <c r="BH1665" s="163">
        <f t="shared" si="257"/>
        <v>0</v>
      </c>
      <c r="BI1665" s="163">
        <f t="shared" si="258"/>
        <v>0</v>
      </c>
      <c r="BJ1665" s="17" t="s">
        <v>85</v>
      </c>
      <c r="BK1665" s="164">
        <f t="shared" si="259"/>
        <v>0</v>
      </c>
      <c r="BL1665" s="17" t="s">
        <v>91</v>
      </c>
      <c r="BM1665" s="162" t="s">
        <v>3376</v>
      </c>
    </row>
    <row r="1666" spans="2:65" s="1" customFormat="1" ht="24" customHeight="1">
      <c r="B1666" s="151"/>
      <c r="C1666" s="181" t="s">
        <v>3377</v>
      </c>
      <c r="D1666" s="181" t="s">
        <v>203</v>
      </c>
      <c r="E1666" s="182" t="s">
        <v>3378</v>
      </c>
      <c r="F1666" s="183" t="s">
        <v>3379</v>
      </c>
      <c r="G1666" s="184" t="s">
        <v>2961</v>
      </c>
      <c r="H1666" s="185">
        <v>1</v>
      </c>
      <c r="I1666" s="186"/>
      <c r="J1666" s="185">
        <f t="shared" si="250"/>
        <v>0</v>
      </c>
      <c r="K1666" s="183" t="s">
        <v>1</v>
      </c>
      <c r="L1666" s="187"/>
      <c r="M1666" s="188" t="s">
        <v>1</v>
      </c>
      <c r="N1666" s="189" t="s">
        <v>42</v>
      </c>
      <c r="O1666" s="55"/>
      <c r="P1666" s="160">
        <f t="shared" si="251"/>
        <v>0</v>
      </c>
      <c r="Q1666" s="160">
        <v>0</v>
      </c>
      <c r="R1666" s="160">
        <f t="shared" si="252"/>
        <v>0</v>
      </c>
      <c r="S1666" s="160">
        <v>0</v>
      </c>
      <c r="T1666" s="161">
        <f t="shared" si="253"/>
        <v>0</v>
      </c>
      <c r="AR1666" s="162" t="s">
        <v>184</v>
      </c>
      <c r="AT1666" s="162" t="s">
        <v>203</v>
      </c>
      <c r="AU1666" s="162" t="s">
        <v>85</v>
      </c>
      <c r="AY1666" s="17" t="s">
        <v>153</v>
      </c>
      <c r="BE1666" s="163">
        <f t="shared" si="254"/>
        <v>0</v>
      </c>
      <c r="BF1666" s="163">
        <f t="shared" si="255"/>
        <v>0</v>
      </c>
      <c r="BG1666" s="163">
        <f t="shared" si="256"/>
        <v>0</v>
      </c>
      <c r="BH1666" s="163">
        <f t="shared" si="257"/>
        <v>0</v>
      </c>
      <c r="BI1666" s="163">
        <f t="shared" si="258"/>
        <v>0</v>
      </c>
      <c r="BJ1666" s="17" t="s">
        <v>85</v>
      </c>
      <c r="BK1666" s="164">
        <f t="shared" si="259"/>
        <v>0</v>
      </c>
      <c r="BL1666" s="17" t="s">
        <v>91</v>
      </c>
      <c r="BM1666" s="162" t="s">
        <v>3380</v>
      </c>
    </row>
    <row r="1667" spans="2:65" s="1" customFormat="1" ht="24" customHeight="1">
      <c r="B1667" s="151"/>
      <c r="C1667" s="181" t="s">
        <v>3381</v>
      </c>
      <c r="D1667" s="181" t="s">
        <v>203</v>
      </c>
      <c r="E1667" s="182" t="s">
        <v>3382</v>
      </c>
      <c r="F1667" s="183" t="s">
        <v>3189</v>
      </c>
      <c r="G1667" s="184" t="s">
        <v>251</v>
      </c>
      <c r="H1667" s="185">
        <v>1</v>
      </c>
      <c r="I1667" s="186"/>
      <c r="J1667" s="185">
        <f t="shared" si="250"/>
        <v>0</v>
      </c>
      <c r="K1667" s="183" t="s">
        <v>1</v>
      </c>
      <c r="L1667" s="187"/>
      <c r="M1667" s="188" t="s">
        <v>1</v>
      </c>
      <c r="N1667" s="189" t="s">
        <v>42</v>
      </c>
      <c r="O1667" s="55"/>
      <c r="P1667" s="160">
        <f t="shared" si="251"/>
        <v>0</v>
      </c>
      <c r="Q1667" s="160">
        <v>0</v>
      </c>
      <c r="R1667" s="160">
        <f t="shared" si="252"/>
        <v>0</v>
      </c>
      <c r="S1667" s="160">
        <v>0</v>
      </c>
      <c r="T1667" s="161">
        <f t="shared" si="253"/>
        <v>0</v>
      </c>
      <c r="AR1667" s="162" t="s">
        <v>184</v>
      </c>
      <c r="AT1667" s="162" t="s">
        <v>203</v>
      </c>
      <c r="AU1667" s="162" t="s">
        <v>85</v>
      </c>
      <c r="AY1667" s="17" t="s">
        <v>153</v>
      </c>
      <c r="BE1667" s="163">
        <f t="shared" si="254"/>
        <v>0</v>
      </c>
      <c r="BF1667" s="163">
        <f t="shared" si="255"/>
        <v>0</v>
      </c>
      <c r="BG1667" s="163">
        <f t="shared" si="256"/>
        <v>0</v>
      </c>
      <c r="BH1667" s="163">
        <f t="shared" si="257"/>
        <v>0</v>
      </c>
      <c r="BI1667" s="163">
        <f t="shared" si="258"/>
        <v>0</v>
      </c>
      <c r="BJ1667" s="17" t="s">
        <v>85</v>
      </c>
      <c r="BK1667" s="164">
        <f t="shared" si="259"/>
        <v>0</v>
      </c>
      <c r="BL1667" s="17" t="s">
        <v>91</v>
      </c>
      <c r="BM1667" s="162" t="s">
        <v>3383</v>
      </c>
    </row>
    <row r="1668" spans="2:65" s="1" customFormat="1" ht="16.5" customHeight="1">
      <c r="B1668" s="151"/>
      <c r="C1668" s="181" t="s">
        <v>3384</v>
      </c>
      <c r="D1668" s="181" t="s">
        <v>203</v>
      </c>
      <c r="E1668" s="182" t="s">
        <v>3385</v>
      </c>
      <c r="F1668" s="183" t="s">
        <v>3193</v>
      </c>
      <c r="G1668" s="184" t="s">
        <v>251</v>
      </c>
      <c r="H1668" s="185">
        <v>1</v>
      </c>
      <c r="I1668" s="186"/>
      <c r="J1668" s="185">
        <f t="shared" si="250"/>
        <v>0</v>
      </c>
      <c r="K1668" s="183" t="s">
        <v>1</v>
      </c>
      <c r="L1668" s="187"/>
      <c r="M1668" s="188" t="s">
        <v>1</v>
      </c>
      <c r="N1668" s="189" t="s">
        <v>42</v>
      </c>
      <c r="O1668" s="55"/>
      <c r="P1668" s="160">
        <f t="shared" si="251"/>
        <v>0</v>
      </c>
      <c r="Q1668" s="160">
        <v>0</v>
      </c>
      <c r="R1668" s="160">
        <f t="shared" si="252"/>
        <v>0</v>
      </c>
      <c r="S1668" s="160">
        <v>0</v>
      </c>
      <c r="T1668" s="161">
        <f t="shared" si="253"/>
        <v>0</v>
      </c>
      <c r="AR1668" s="162" t="s">
        <v>184</v>
      </c>
      <c r="AT1668" s="162" t="s">
        <v>203</v>
      </c>
      <c r="AU1668" s="162" t="s">
        <v>85</v>
      </c>
      <c r="AY1668" s="17" t="s">
        <v>153</v>
      </c>
      <c r="BE1668" s="163">
        <f t="shared" si="254"/>
        <v>0</v>
      </c>
      <c r="BF1668" s="163">
        <f t="shared" si="255"/>
        <v>0</v>
      </c>
      <c r="BG1668" s="163">
        <f t="shared" si="256"/>
        <v>0</v>
      </c>
      <c r="BH1668" s="163">
        <f t="shared" si="257"/>
        <v>0</v>
      </c>
      <c r="BI1668" s="163">
        <f t="shared" si="258"/>
        <v>0</v>
      </c>
      <c r="BJ1668" s="17" t="s">
        <v>85</v>
      </c>
      <c r="BK1668" s="164">
        <f t="shared" si="259"/>
        <v>0</v>
      </c>
      <c r="BL1668" s="17" t="s">
        <v>91</v>
      </c>
      <c r="BM1668" s="162" t="s">
        <v>3386</v>
      </c>
    </row>
    <row r="1669" spans="2:65" s="1" customFormat="1" ht="16.5" customHeight="1">
      <c r="B1669" s="151"/>
      <c r="C1669" s="181" t="s">
        <v>3387</v>
      </c>
      <c r="D1669" s="181" t="s">
        <v>203</v>
      </c>
      <c r="E1669" s="182" t="s">
        <v>3388</v>
      </c>
      <c r="F1669" s="183" t="s">
        <v>3197</v>
      </c>
      <c r="G1669" s="184" t="s">
        <v>251</v>
      </c>
      <c r="H1669" s="185">
        <v>1</v>
      </c>
      <c r="I1669" s="186"/>
      <c r="J1669" s="185">
        <f t="shared" si="250"/>
        <v>0</v>
      </c>
      <c r="K1669" s="183" t="s">
        <v>1</v>
      </c>
      <c r="L1669" s="187"/>
      <c r="M1669" s="188" t="s">
        <v>1</v>
      </c>
      <c r="N1669" s="189" t="s">
        <v>42</v>
      </c>
      <c r="O1669" s="55"/>
      <c r="P1669" s="160">
        <f t="shared" si="251"/>
        <v>0</v>
      </c>
      <c r="Q1669" s="160">
        <v>0</v>
      </c>
      <c r="R1669" s="160">
        <f t="shared" si="252"/>
        <v>0</v>
      </c>
      <c r="S1669" s="160">
        <v>0</v>
      </c>
      <c r="T1669" s="161">
        <f t="shared" si="253"/>
        <v>0</v>
      </c>
      <c r="AR1669" s="162" t="s">
        <v>184</v>
      </c>
      <c r="AT1669" s="162" t="s">
        <v>203</v>
      </c>
      <c r="AU1669" s="162" t="s">
        <v>85</v>
      </c>
      <c r="AY1669" s="17" t="s">
        <v>153</v>
      </c>
      <c r="BE1669" s="163">
        <f t="shared" si="254"/>
        <v>0</v>
      </c>
      <c r="BF1669" s="163">
        <f t="shared" si="255"/>
        <v>0</v>
      </c>
      <c r="BG1669" s="163">
        <f t="shared" si="256"/>
        <v>0</v>
      </c>
      <c r="BH1669" s="163">
        <f t="shared" si="257"/>
        <v>0</v>
      </c>
      <c r="BI1669" s="163">
        <f t="shared" si="258"/>
        <v>0</v>
      </c>
      <c r="BJ1669" s="17" t="s">
        <v>85</v>
      </c>
      <c r="BK1669" s="164">
        <f t="shared" si="259"/>
        <v>0</v>
      </c>
      <c r="BL1669" s="17" t="s">
        <v>91</v>
      </c>
      <c r="BM1669" s="162" t="s">
        <v>3389</v>
      </c>
    </row>
    <row r="1670" spans="2:65" s="1" customFormat="1" ht="16.5" customHeight="1">
      <c r="B1670" s="151"/>
      <c r="C1670" s="181" t="s">
        <v>3390</v>
      </c>
      <c r="D1670" s="181" t="s">
        <v>203</v>
      </c>
      <c r="E1670" s="182" t="s">
        <v>3391</v>
      </c>
      <c r="F1670" s="183" t="s">
        <v>3201</v>
      </c>
      <c r="G1670" s="184" t="s">
        <v>251</v>
      </c>
      <c r="H1670" s="185">
        <v>4</v>
      </c>
      <c r="I1670" s="186"/>
      <c r="J1670" s="185">
        <f t="shared" si="250"/>
        <v>0</v>
      </c>
      <c r="K1670" s="183" t="s">
        <v>1</v>
      </c>
      <c r="L1670" s="187"/>
      <c r="M1670" s="188" t="s">
        <v>1</v>
      </c>
      <c r="N1670" s="189" t="s">
        <v>42</v>
      </c>
      <c r="O1670" s="55"/>
      <c r="P1670" s="160">
        <f t="shared" si="251"/>
        <v>0</v>
      </c>
      <c r="Q1670" s="160">
        <v>0</v>
      </c>
      <c r="R1670" s="160">
        <f t="shared" si="252"/>
        <v>0</v>
      </c>
      <c r="S1670" s="160">
        <v>0</v>
      </c>
      <c r="T1670" s="161">
        <f t="shared" si="253"/>
        <v>0</v>
      </c>
      <c r="AR1670" s="162" t="s">
        <v>184</v>
      </c>
      <c r="AT1670" s="162" t="s">
        <v>203</v>
      </c>
      <c r="AU1670" s="162" t="s">
        <v>85</v>
      </c>
      <c r="AY1670" s="17" t="s">
        <v>153</v>
      </c>
      <c r="BE1670" s="163">
        <f t="shared" si="254"/>
        <v>0</v>
      </c>
      <c r="BF1670" s="163">
        <f t="shared" si="255"/>
        <v>0</v>
      </c>
      <c r="BG1670" s="163">
        <f t="shared" si="256"/>
        <v>0</v>
      </c>
      <c r="BH1670" s="163">
        <f t="shared" si="257"/>
        <v>0</v>
      </c>
      <c r="BI1670" s="163">
        <f t="shared" si="258"/>
        <v>0</v>
      </c>
      <c r="BJ1670" s="17" t="s">
        <v>85</v>
      </c>
      <c r="BK1670" s="164">
        <f t="shared" si="259"/>
        <v>0</v>
      </c>
      <c r="BL1670" s="17" t="s">
        <v>91</v>
      </c>
      <c r="BM1670" s="162" t="s">
        <v>3392</v>
      </c>
    </row>
    <row r="1671" spans="2:65" s="1" customFormat="1" ht="16.5" customHeight="1">
      <c r="B1671" s="151"/>
      <c r="C1671" s="181" t="s">
        <v>3393</v>
      </c>
      <c r="D1671" s="181" t="s">
        <v>203</v>
      </c>
      <c r="E1671" s="182" t="s">
        <v>3394</v>
      </c>
      <c r="F1671" s="183" t="s">
        <v>3205</v>
      </c>
      <c r="G1671" s="184" t="s">
        <v>786</v>
      </c>
      <c r="H1671" s="185">
        <v>4</v>
      </c>
      <c r="I1671" s="186"/>
      <c r="J1671" s="185">
        <f t="shared" si="250"/>
        <v>0</v>
      </c>
      <c r="K1671" s="183" t="s">
        <v>1</v>
      </c>
      <c r="L1671" s="187"/>
      <c r="M1671" s="188" t="s">
        <v>1</v>
      </c>
      <c r="N1671" s="189" t="s">
        <v>42</v>
      </c>
      <c r="O1671" s="55"/>
      <c r="P1671" s="160">
        <f t="shared" si="251"/>
        <v>0</v>
      </c>
      <c r="Q1671" s="160">
        <v>0</v>
      </c>
      <c r="R1671" s="160">
        <f t="shared" si="252"/>
        <v>0</v>
      </c>
      <c r="S1671" s="160">
        <v>0</v>
      </c>
      <c r="T1671" s="161">
        <f t="shared" si="253"/>
        <v>0</v>
      </c>
      <c r="AR1671" s="162" t="s">
        <v>184</v>
      </c>
      <c r="AT1671" s="162" t="s">
        <v>203</v>
      </c>
      <c r="AU1671" s="162" t="s">
        <v>85</v>
      </c>
      <c r="AY1671" s="17" t="s">
        <v>153</v>
      </c>
      <c r="BE1671" s="163">
        <f t="shared" si="254"/>
        <v>0</v>
      </c>
      <c r="BF1671" s="163">
        <f t="shared" si="255"/>
        <v>0</v>
      </c>
      <c r="BG1671" s="163">
        <f t="shared" si="256"/>
        <v>0</v>
      </c>
      <c r="BH1671" s="163">
        <f t="shared" si="257"/>
        <v>0</v>
      </c>
      <c r="BI1671" s="163">
        <f t="shared" si="258"/>
        <v>0</v>
      </c>
      <c r="BJ1671" s="17" t="s">
        <v>85</v>
      </c>
      <c r="BK1671" s="164">
        <f t="shared" si="259"/>
        <v>0</v>
      </c>
      <c r="BL1671" s="17" t="s">
        <v>91</v>
      </c>
      <c r="BM1671" s="162" t="s">
        <v>3395</v>
      </c>
    </row>
    <row r="1672" spans="2:65" s="1" customFormat="1" ht="16.5" customHeight="1">
      <c r="B1672" s="151"/>
      <c r="C1672" s="181" t="s">
        <v>3396</v>
      </c>
      <c r="D1672" s="181" t="s">
        <v>203</v>
      </c>
      <c r="E1672" s="182" t="s">
        <v>3397</v>
      </c>
      <c r="F1672" s="183" t="s">
        <v>3209</v>
      </c>
      <c r="G1672" s="184" t="s">
        <v>3210</v>
      </c>
      <c r="H1672" s="185">
        <v>2</v>
      </c>
      <c r="I1672" s="186"/>
      <c r="J1672" s="185">
        <f t="shared" si="250"/>
        <v>0</v>
      </c>
      <c r="K1672" s="183" t="s">
        <v>1</v>
      </c>
      <c r="L1672" s="187"/>
      <c r="M1672" s="188" t="s">
        <v>1</v>
      </c>
      <c r="N1672" s="189" t="s">
        <v>42</v>
      </c>
      <c r="O1672" s="55"/>
      <c r="P1672" s="160">
        <f t="shared" si="251"/>
        <v>0</v>
      </c>
      <c r="Q1672" s="160">
        <v>0</v>
      </c>
      <c r="R1672" s="160">
        <f t="shared" si="252"/>
        <v>0</v>
      </c>
      <c r="S1672" s="160">
        <v>0</v>
      </c>
      <c r="T1672" s="161">
        <f t="shared" si="253"/>
        <v>0</v>
      </c>
      <c r="AR1672" s="162" t="s">
        <v>184</v>
      </c>
      <c r="AT1672" s="162" t="s">
        <v>203</v>
      </c>
      <c r="AU1672" s="162" t="s">
        <v>85</v>
      </c>
      <c r="AY1672" s="17" t="s">
        <v>153</v>
      </c>
      <c r="BE1672" s="163">
        <f t="shared" si="254"/>
        <v>0</v>
      </c>
      <c r="BF1672" s="163">
        <f t="shared" si="255"/>
        <v>0</v>
      </c>
      <c r="BG1672" s="163">
        <f t="shared" si="256"/>
        <v>0</v>
      </c>
      <c r="BH1672" s="163">
        <f t="shared" si="257"/>
        <v>0</v>
      </c>
      <c r="BI1672" s="163">
        <f t="shared" si="258"/>
        <v>0</v>
      </c>
      <c r="BJ1672" s="17" t="s">
        <v>85</v>
      </c>
      <c r="BK1672" s="164">
        <f t="shared" si="259"/>
        <v>0</v>
      </c>
      <c r="BL1672" s="17" t="s">
        <v>91</v>
      </c>
      <c r="BM1672" s="162" t="s">
        <v>3398</v>
      </c>
    </row>
    <row r="1673" spans="2:65" s="1" customFormat="1" ht="16.5" customHeight="1">
      <c r="B1673" s="151"/>
      <c r="C1673" s="181" t="s">
        <v>3399</v>
      </c>
      <c r="D1673" s="181" t="s">
        <v>203</v>
      </c>
      <c r="E1673" s="182" t="s">
        <v>3400</v>
      </c>
      <c r="F1673" s="183" t="s">
        <v>3214</v>
      </c>
      <c r="G1673" s="184" t="s">
        <v>3210</v>
      </c>
      <c r="H1673" s="185">
        <v>3</v>
      </c>
      <c r="I1673" s="186"/>
      <c r="J1673" s="185">
        <f t="shared" si="250"/>
        <v>0</v>
      </c>
      <c r="K1673" s="183" t="s">
        <v>1</v>
      </c>
      <c r="L1673" s="187"/>
      <c r="M1673" s="188" t="s">
        <v>1</v>
      </c>
      <c r="N1673" s="189" t="s">
        <v>42</v>
      </c>
      <c r="O1673" s="55"/>
      <c r="P1673" s="160">
        <f t="shared" si="251"/>
        <v>0</v>
      </c>
      <c r="Q1673" s="160">
        <v>0</v>
      </c>
      <c r="R1673" s="160">
        <f t="shared" si="252"/>
        <v>0</v>
      </c>
      <c r="S1673" s="160">
        <v>0</v>
      </c>
      <c r="T1673" s="161">
        <f t="shared" si="253"/>
        <v>0</v>
      </c>
      <c r="AR1673" s="162" t="s">
        <v>184</v>
      </c>
      <c r="AT1673" s="162" t="s">
        <v>203</v>
      </c>
      <c r="AU1673" s="162" t="s">
        <v>85</v>
      </c>
      <c r="AY1673" s="17" t="s">
        <v>153</v>
      </c>
      <c r="BE1673" s="163">
        <f t="shared" si="254"/>
        <v>0</v>
      </c>
      <c r="BF1673" s="163">
        <f t="shared" si="255"/>
        <v>0</v>
      </c>
      <c r="BG1673" s="163">
        <f t="shared" si="256"/>
        <v>0</v>
      </c>
      <c r="BH1673" s="163">
        <f t="shared" si="257"/>
        <v>0</v>
      </c>
      <c r="BI1673" s="163">
        <f t="shared" si="258"/>
        <v>0</v>
      </c>
      <c r="BJ1673" s="17" t="s">
        <v>85</v>
      </c>
      <c r="BK1673" s="164">
        <f t="shared" si="259"/>
        <v>0</v>
      </c>
      <c r="BL1673" s="17" t="s">
        <v>91</v>
      </c>
      <c r="BM1673" s="162" t="s">
        <v>3401</v>
      </c>
    </row>
    <row r="1674" spans="2:65" s="1" customFormat="1" ht="24" customHeight="1">
      <c r="B1674" s="151"/>
      <c r="C1674" s="181" t="s">
        <v>991</v>
      </c>
      <c r="D1674" s="207" t="s">
        <v>203</v>
      </c>
      <c r="E1674" s="182" t="s">
        <v>3402</v>
      </c>
      <c r="F1674" s="183" t="s">
        <v>3403</v>
      </c>
      <c r="G1674" s="184" t="s">
        <v>3210</v>
      </c>
      <c r="H1674" s="185">
        <v>12</v>
      </c>
      <c r="I1674" s="186"/>
      <c r="J1674" s="185">
        <f t="shared" si="250"/>
        <v>0</v>
      </c>
      <c r="K1674" s="183" t="s">
        <v>1</v>
      </c>
      <c r="L1674" s="187"/>
      <c r="M1674" s="188" t="s">
        <v>1</v>
      </c>
      <c r="N1674" s="189" t="s">
        <v>42</v>
      </c>
      <c r="O1674" s="55"/>
      <c r="P1674" s="160">
        <f t="shared" si="251"/>
        <v>0</v>
      </c>
      <c r="Q1674" s="160">
        <v>0</v>
      </c>
      <c r="R1674" s="160">
        <f t="shared" si="252"/>
        <v>0</v>
      </c>
      <c r="S1674" s="160">
        <v>0</v>
      </c>
      <c r="T1674" s="161">
        <f t="shared" si="253"/>
        <v>0</v>
      </c>
      <c r="AR1674" s="162" t="s">
        <v>184</v>
      </c>
      <c r="AT1674" s="162" t="s">
        <v>203</v>
      </c>
      <c r="AU1674" s="162" t="s">
        <v>85</v>
      </c>
      <c r="AY1674" s="17" t="s">
        <v>153</v>
      </c>
      <c r="BE1674" s="163">
        <f t="shared" si="254"/>
        <v>0</v>
      </c>
      <c r="BF1674" s="163">
        <f t="shared" si="255"/>
        <v>0</v>
      </c>
      <c r="BG1674" s="163">
        <f t="shared" si="256"/>
        <v>0</v>
      </c>
      <c r="BH1674" s="163">
        <f t="shared" si="257"/>
        <v>0</v>
      </c>
      <c r="BI1674" s="163">
        <f t="shared" si="258"/>
        <v>0</v>
      </c>
      <c r="BJ1674" s="17" t="s">
        <v>85</v>
      </c>
      <c r="BK1674" s="164">
        <f t="shared" si="259"/>
        <v>0</v>
      </c>
      <c r="BL1674" s="17" t="s">
        <v>91</v>
      </c>
      <c r="BM1674" s="162" t="s">
        <v>3404</v>
      </c>
    </row>
    <row r="1675" spans="2:65" s="1" customFormat="1" ht="16.5" customHeight="1">
      <c r="B1675" s="151"/>
      <c r="C1675" s="181" t="s">
        <v>3405</v>
      </c>
      <c r="D1675" s="207" t="s">
        <v>203</v>
      </c>
      <c r="E1675" s="182" t="s">
        <v>3406</v>
      </c>
      <c r="F1675" s="183" t="s">
        <v>3222</v>
      </c>
      <c r="G1675" s="184" t="s">
        <v>3210</v>
      </c>
      <c r="H1675" s="185">
        <v>12</v>
      </c>
      <c r="I1675" s="186"/>
      <c r="J1675" s="185">
        <f t="shared" si="250"/>
        <v>0</v>
      </c>
      <c r="K1675" s="183" t="s">
        <v>1</v>
      </c>
      <c r="L1675" s="187"/>
      <c r="M1675" s="210" t="s">
        <v>1</v>
      </c>
      <c r="N1675" s="211" t="s">
        <v>42</v>
      </c>
      <c r="O1675" s="212"/>
      <c r="P1675" s="213">
        <f t="shared" si="251"/>
        <v>0</v>
      </c>
      <c r="Q1675" s="213">
        <v>0</v>
      </c>
      <c r="R1675" s="213">
        <f t="shared" si="252"/>
        <v>0</v>
      </c>
      <c r="S1675" s="213">
        <v>0</v>
      </c>
      <c r="T1675" s="214">
        <f t="shared" si="253"/>
        <v>0</v>
      </c>
      <c r="AR1675" s="162" t="s">
        <v>184</v>
      </c>
      <c r="AT1675" s="162" t="s">
        <v>203</v>
      </c>
      <c r="AU1675" s="162" t="s">
        <v>85</v>
      </c>
      <c r="AY1675" s="17" t="s">
        <v>153</v>
      </c>
      <c r="BE1675" s="163">
        <f t="shared" si="254"/>
        <v>0</v>
      </c>
      <c r="BF1675" s="163">
        <f t="shared" si="255"/>
        <v>0</v>
      </c>
      <c r="BG1675" s="163">
        <f t="shared" si="256"/>
        <v>0</v>
      </c>
      <c r="BH1675" s="163">
        <f t="shared" si="257"/>
        <v>0</v>
      </c>
      <c r="BI1675" s="163">
        <f t="shared" si="258"/>
        <v>0</v>
      </c>
      <c r="BJ1675" s="17" t="s">
        <v>85</v>
      </c>
      <c r="BK1675" s="164">
        <f t="shared" si="259"/>
        <v>0</v>
      </c>
      <c r="BL1675" s="17" t="s">
        <v>91</v>
      </c>
      <c r="BM1675" s="162" t="s">
        <v>3407</v>
      </c>
    </row>
    <row r="1676" spans="2:65" s="1" customFormat="1" ht="6.95" customHeight="1">
      <c r="B1676" s="44"/>
      <c r="C1676" s="45"/>
      <c r="D1676" s="45"/>
      <c r="E1676" s="45"/>
      <c r="F1676" s="45"/>
      <c r="G1676" s="45"/>
      <c r="H1676" s="45"/>
      <c r="I1676" s="112"/>
      <c r="J1676" s="45"/>
      <c r="K1676" s="45"/>
      <c r="L1676" s="32"/>
    </row>
  </sheetData>
  <autoFilter ref="C143:K1675"/>
  <mergeCells count="9">
    <mergeCell ref="E87:H87"/>
    <mergeCell ref="E134:H134"/>
    <mergeCell ref="E136:H13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26"/>
  <sheetViews>
    <sheetView showGridLines="0" workbookViewId="0"/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9" width="20.1640625" style="88" customWidth="1"/>
    <col min="10" max="10" width="20.1640625" customWidth="1"/>
    <col min="11" max="11" width="20.16406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8" t="s">
        <v>5</v>
      </c>
      <c r="M2" s="229"/>
      <c r="N2" s="229"/>
      <c r="O2" s="229"/>
      <c r="P2" s="229"/>
      <c r="Q2" s="229"/>
      <c r="R2" s="229"/>
      <c r="S2" s="229"/>
      <c r="T2" s="229"/>
      <c r="U2" s="229"/>
      <c r="V2" s="229"/>
      <c r="AT2" s="17" t="s">
        <v>87</v>
      </c>
    </row>
    <row r="3" spans="2:46" ht="6.95" customHeight="1">
      <c r="B3" s="18"/>
      <c r="C3" s="19"/>
      <c r="D3" s="19"/>
      <c r="E3" s="19"/>
      <c r="F3" s="19"/>
      <c r="G3" s="19"/>
      <c r="H3" s="19"/>
      <c r="I3" s="89"/>
      <c r="J3" s="19"/>
      <c r="K3" s="19"/>
      <c r="L3" s="20"/>
      <c r="AT3" s="17" t="s">
        <v>76</v>
      </c>
    </row>
    <row r="4" spans="2:46" ht="24.95" customHeight="1">
      <c r="B4" s="20"/>
      <c r="D4" s="21" t="s">
        <v>103</v>
      </c>
      <c r="L4" s="20"/>
      <c r="M4" s="90" t="s">
        <v>9</v>
      </c>
      <c r="AT4" s="17" t="s">
        <v>3</v>
      </c>
    </row>
    <row r="5" spans="2:46" ht="6.95" customHeight="1">
      <c r="B5" s="20"/>
      <c r="L5" s="20"/>
    </row>
    <row r="6" spans="2:46" ht="12" customHeight="1">
      <c r="B6" s="20"/>
      <c r="D6" s="27" t="s">
        <v>14</v>
      </c>
      <c r="L6" s="20"/>
    </row>
    <row r="7" spans="2:46" ht="16.5" customHeight="1">
      <c r="B7" s="20"/>
      <c r="E7" s="256" t="str">
        <f>'Rekapitulácia stavby'!K6</f>
        <v>Rekonštrukcia a prístavba pavilonu onkológie - Fakultná nemocnica Trenčín</v>
      </c>
      <c r="F7" s="257"/>
      <c r="G7" s="257"/>
      <c r="H7" s="257"/>
      <c r="L7" s="20"/>
    </row>
    <row r="8" spans="2:46" s="1" customFormat="1" ht="12" customHeight="1">
      <c r="B8" s="32"/>
      <c r="D8" s="27" t="s">
        <v>104</v>
      </c>
      <c r="I8" s="91"/>
      <c r="L8" s="32"/>
    </row>
    <row r="9" spans="2:46" s="1" customFormat="1" ht="36.950000000000003" customHeight="1">
      <c r="B9" s="32"/>
      <c r="E9" s="236" t="s">
        <v>3408</v>
      </c>
      <c r="F9" s="258"/>
      <c r="G9" s="258"/>
      <c r="H9" s="258"/>
      <c r="I9" s="91"/>
      <c r="L9" s="32"/>
    </row>
    <row r="10" spans="2:46" s="1" customFormat="1" ht="11.25">
      <c r="B10" s="32"/>
      <c r="I10" s="91"/>
      <c r="L10" s="32"/>
    </row>
    <row r="11" spans="2:46" s="1" customFormat="1" ht="12" customHeight="1">
      <c r="B11" s="32"/>
      <c r="D11" s="27" t="s">
        <v>16</v>
      </c>
      <c r="F11" s="25" t="s">
        <v>1</v>
      </c>
      <c r="I11" s="92" t="s">
        <v>17</v>
      </c>
      <c r="J11" s="25" t="s">
        <v>1</v>
      </c>
      <c r="L11" s="32"/>
    </row>
    <row r="12" spans="2:46" s="1" customFormat="1" ht="12" customHeight="1">
      <c r="B12" s="32"/>
      <c r="D12" s="27" t="s">
        <v>18</v>
      </c>
      <c r="F12" s="25" t="s">
        <v>19</v>
      </c>
      <c r="I12" s="92" t="s">
        <v>20</v>
      </c>
      <c r="J12" s="52" t="str">
        <f>'Rekapitulácia stavby'!AN8</f>
        <v>2.1.2019</v>
      </c>
      <c r="L12" s="32"/>
    </row>
    <row r="13" spans="2:46" s="1" customFormat="1" ht="10.9" customHeight="1">
      <c r="B13" s="32"/>
      <c r="I13" s="91"/>
      <c r="L13" s="32"/>
    </row>
    <row r="14" spans="2:46" s="1" customFormat="1" ht="12" customHeight="1">
      <c r="B14" s="32"/>
      <c r="D14" s="27" t="s">
        <v>22</v>
      </c>
      <c r="I14" s="92" t="s">
        <v>23</v>
      </c>
      <c r="J14" s="25" t="str">
        <f>IF('Rekapitulácia stavby'!AN10="","",'Rekapitulácia stavby'!AN10)</f>
        <v/>
      </c>
      <c r="L14" s="32"/>
    </row>
    <row r="15" spans="2:46" s="1" customFormat="1" ht="18" customHeight="1">
      <c r="B15" s="32"/>
      <c r="E15" s="25" t="str">
        <f>IF('Rekapitulácia stavby'!E11="","",'Rekapitulácia stavby'!E11)</f>
        <v>Fakultná nemocnica Trenčín</v>
      </c>
      <c r="I15" s="92" t="s">
        <v>25</v>
      </c>
      <c r="J15" s="25" t="str">
        <f>IF('Rekapitulácia stavby'!AN11="","",'Rekapitulácia stavby'!AN11)</f>
        <v/>
      </c>
      <c r="L15" s="32"/>
    </row>
    <row r="16" spans="2:46" s="1" customFormat="1" ht="6.95" customHeight="1">
      <c r="B16" s="32"/>
      <c r="I16" s="91"/>
      <c r="L16" s="32"/>
    </row>
    <row r="17" spans="2:12" s="1" customFormat="1" ht="12" customHeight="1">
      <c r="B17" s="32"/>
      <c r="D17" s="27" t="s">
        <v>26</v>
      </c>
      <c r="I17" s="92" t="s">
        <v>23</v>
      </c>
      <c r="J17" s="28" t="str">
        <f>'Rekapitulácia stavby'!AN13</f>
        <v>Vyplň údaj</v>
      </c>
      <c r="L17" s="32"/>
    </row>
    <row r="18" spans="2:12" s="1" customFormat="1" ht="18" customHeight="1">
      <c r="B18" s="32"/>
      <c r="E18" s="259" t="str">
        <f>'Rekapitulácia stavby'!E14</f>
        <v>Vyplň údaj</v>
      </c>
      <c r="F18" s="239"/>
      <c r="G18" s="239"/>
      <c r="H18" s="239"/>
      <c r="I18" s="92" t="s">
        <v>25</v>
      </c>
      <c r="J18" s="28" t="str">
        <f>'Rekapitulácia stavby'!AN14</f>
        <v>Vyplň údaj</v>
      </c>
      <c r="L18" s="32"/>
    </row>
    <row r="19" spans="2:12" s="1" customFormat="1" ht="6.95" customHeight="1">
      <c r="B19" s="32"/>
      <c r="I19" s="91"/>
      <c r="L19" s="32"/>
    </row>
    <row r="20" spans="2:12" s="1" customFormat="1" ht="12" customHeight="1">
      <c r="B20" s="32"/>
      <c r="D20" s="27" t="s">
        <v>28</v>
      </c>
      <c r="I20" s="92" t="s">
        <v>23</v>
      </c>
      <c r="J20" s="25" t="str">
        <f>IF('Rekapitulácia stavby'!AN16="","",'Rekapitulácia stavby'!AN16)</f>
        <v/>
      </c>
      <c r="L20" s="32"/>
    </row>
    <row r="21" spans="2:12" s="1" customFormat="1" ht="18" customHeight="1">
      <c r="B21" s="32"/>
      <c r="E21" s="25" t="str">
        <f>IF('Rekapitulácia stavby'!E17="","",'Rekapitulácia stavby'!E17)</f>
        <v>Neo Domus s.r.o. Trenčín</v>
      </c>
      <c r="I21" s="92" t="s">
        <v>25</v>
      </c>
      <c r="J21" s="25" t="str">
        <f>IF('Rekapitulácia stavby'!AN17="","",'Rekapitulácia stavby'!AN17)</f>
        <v/>
      </c>
      <c r="L21" s="32"/>
    </row>
    <row r="22" spans="2:12" s="1" customFormat="1" ht="6.95" customHeight="1">
      <c r="B22" s="32"/>
      <c r="I22" s="91"/>
      <c r="L22" s="32"/>
    </row>
    <row r="23" spans="2:12" s="1" customFormat="1" ht="12" customHeight="1">
      <c r="B23" s="32"/>
      <c r="D23" s="27" t="s">
        <v>32</v>
      </c>
      <c r="I23" s="92" t="s">
        <v>23</v>
      </c>
      <c r="J23" s="25" t="str">
        <f>IF('Rekapitulácia stavby'!AN19="","",'Rekapitulácia stavby'!AN19)</f>
        <v/>
      </c>
      <c r="L23" s="32"/>
    </row>
    <row r="24" spans="2:12" s="1" customFormat="1" ht="18" customHeight="1">
      <c r="B24" s="32"/>
      <c r="E24" s="25" t="str">
        <f>IF('Rekapitulácia stavby'!E20="","",'Rekapitulácia stavby'!E20)</f>
        <v>Martinusová Katarína</v>
      </c>
      <c r="I24" s="92" t="s">
        <v>25</v>
      </c>
      <c r="J24" s="25" t="str">
        <f>IF('Rekapitulácia stavby'!AN20="","",'Rekapitulácia stavby'!AN20)</f>
        <v/>
      </c>
      <c r="L24" s="32"/>
    </row>
    <row r="25" spans="2:12" s="1" customFormat="1" ht="6.95" customHeight="1">
      <c r="B25" s="32"/>
      <c r="I25" s="91"/>
      <c r="L25" s="32"/>
    </row>
    <row r="26" spans="2:12" s="1" customFormat="1" ht="12" customHeight="1">
      <c r="B26" s="32"/>
      <c r="D26" s="27" t="s">
        <v>34</v>
      </c>
      <c r="I26" s="91"/>
      <c r="L26" s="32"/>
    </row>
    <row r="27" spans="2:12" s="7" customFormat="1" ht="16.5" customHeight="1">
      <c r="B27" s="93"/>
      <c r="E27" s="243" t="s">
        <v>1</v>
      </c>
      <c r="F27" s="243"/>
      <c r="G27" s="243"/>
      <c r="H27" s="243"/>
      <c r="I27" s="94"/>
      <c r="L27" s="93"/>
    </row>
    <row r="28" spans="2:12" s="1" customFormat="1" ht="6.95" customHeight="1">
      <c r="B28" s="32"/>
      <c r="I28" s="91"/>
      <c r="L28" s="32"/>
    </row>
    <row r="29" spans="2:12" s="1" customFormat="1" ht="6.95" customHeight="1">
      <c r="B29" s="32"/>
      <c r="D29" s="53"/>
      <c r="E29" s="53"/>
      <c r="F29" s="53"/>
      <c r="G29" s="53"/>
      <c r="H29" s="53"/>
      <c r="I29" s="95"/>
      <c r="J29" s="53"/>
      <c r="K29" s="53"/>
      <c r="L29" s="32"/>
    </row>
    <row r="30" spans="2:12" s="1" customFormat="1" ht="25.35" customHeight="1">
      <c r="B30" s="32"/>
      <c r="D30" s="96" t="s">
        <v>36</v>
      </c>
      <c r="I30" s="91"/>
      <c r="J30" s="66">
        <f>ROUND(J118, 2)</f>
        <v>0</v>
      </c>
      <c r="L30" s="32"/>
    </row>
    <row r="31" spans="2:12" s="1" customFormat="1" ht="6.95" customHeight="1">
      <c r="B31" s="32"/>
      <c r="D31" s="53"/>
      <c r="E31" s="53"/>
      <c r="F31" s="53"/>
      <c r="G31" s="53"/>
      <c r="H31" s="53"/>
      <c r="I31" s="95"/>
      <c r="J31" s="53"/>
      <c r="K31" s="53"/>
      <c r="L31" s="32"/>
    </row>
    <row r="32" spans="2:12" s="1" customFormat="1" ht="14.45" customHeight="1">
      <c r="B32" s="32"/>
      <c r="F32" s="35" t="s">
        <v>38</v>
      </c>
      <c r="I32" s="97" t="s">
        <v>37</v>
      </c>
      <c r="J32" s="35" t="s">
        <v>39</v>
      </c>
      <c r="L32" s="32"/>
    </row>
    <row r="33" spans="2:12" s="1" customFormat="1" ht="14.45" customHeight="1">
      <c r="B33" s="32"/>
      <c r="D33" s="98" t="s">
        <v>40</v>
      </c>
      <c r="E33" s="27" t="s">
        <v>41</v>
      </c>
      <c r="F33" s="99">
        <f>ROUND((SUM(BE118:BE125)),  2)</f>
        <v>0</v>
      </c>
      <c r="I33" s="100">
        <v>0.2</v>
      </c>
      <c r="J33" s="99">
        <f>ROUND(((SUM(BE118:BE125))*I33),  2)</f>
        <v>0</v>
      </c>
      <c r="L33" s="32"/>
    </row>
    <row r="34" spans="2:12" s="1" customFormat="1" ht="14.45" customHeight="1">
      <c r="B34" s="32"/>
      <c r="E34" s="27" t="s">
        <v>42</v>
      </c>
      <c r="F34" s="99">
        <f>ROUND((SUM(BF118:BF125)),  2)</f>
        <v>0</v>
      </c>
      <c r="I34" s="100">
        <v>0.2</v>
      </c>
      <c r="J34" s="99">
        <f>ROUND(((SUM(BF118:BF125))*I34),  2)</f>
        <v>0</v>
      </c>
      <c r="L34" s="32"/>
    </row>
    <row r="35" spans="2:12" s="1" customFormat="1" ht="14.45" hidden="1" customHeight="1">
      <c r="B35" s="32"/>
      <c r="E35" s="27" t="s">
        <v>43</v>
      </c>
      <c r="F35" s="99">
        <f>ROUND((SUM(BG118:BG125)),  2)</f>
        <v>0</v>
      </c>
      <c r="I35" s="100">
        <v>0.2</v>
      </c>
      <c r="J35" s="99">
        <f>0</f>
        <v>0</v>
      </c>
      <c r="L35" s="32"/>
    </row>
    <row r="36" spans="2:12" s="1" customFormat="1" ht="14.45" hidden="1" customHeight="1">
      <c r="B36" s="32"/>
      <c r="E36" s="27" t="s">
        <v>44</v>
      </c>
      <c r="F36" s="99">
        <f>ROUND((SUM(BH118:BH125)),  2)</f>
        <v>0</v>
      </c>
      <c r="I36" s="100">
        <v>0.2</v>
      </c>
      <c r="J36" s="99">
        <f>0</f>
        <v>0</v>
      </c>
      <c r="L36" s="32"/>
    </row>
    <row r="37" spans="2:12" s="1" customFormat="1" ht="14.45" hidden="1" customHeight="1">
      <c r="B37" s="32"/>
      <c r="E37" s="27" t="s">
        <v>45</v>
      </c>
      <c r="F37" s="99">
        <f>ROUND((SUM(BI118:BI125)),  2)</f>
        <v>0</v>
      </c>
      <c r="I37" s="100">
        <v>0</v>
      </c>
      <c r="J37" s="99">
        <f>0</f>
        <v>0</v>
      </c>
      <c r="L37" s="32"/>
    </row>
    <row r="38" spans="2:12" s="1" customFormat="1" ht="6.95" customHeight="1">
      <c r="B38" s="32"/>
      <c r="I38" s="91"/>
      <c r="L38" s="32"/>
    </row>
    <row r="39" spans="2:12" s="1" customFormat="1" ht="25.35" customHeight="1">
      <c r="B39" s="32"/>
      <c r="C39" s="101"/>
      <c r="D39" s="102" t="s">
        <v>46</v>
      </c>
      <c r="E39" s="57"/>
      <c r="F39" s="57"/>
      <c r="G39" s="103" t="s">
        <v>47</v>
      </c>
      <c r="H39" s="104" t="s">
        <v>48</v>
      </c>
      <c r="I39" s="105"/>
      <c r="J39" s="106">
        <f>SUM(J30:J37)</f>
        <v>0</v>
      </c>
      <c r="K39" s="107"/>
      <c r="L39" s="32"/>
    </row>
    <row r="40" spans="2:12" s="1" customFormat="1" ht="14.45" customHeight="1">
      <c r="B40" s="32"/>
      <c r="I40" s="91"/>
      <c r="L40" s="32"/>
    </row>
    <row r="41" spans="2:12" ht="14.45" customHeight="1">
      <c r="B41" s="20"/>
      <c r="L41" s="20"/>
    </row>
    <row r="42" spans="2:12" ht="14.45" customHeight="1">
      <c r="B42" s="20"/>
      <c r="L42" s="20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1" t="s">
        <v>49</v>
      </c>
      <c r="E50" s="42"/>
      <c r="F50" s="42"/>
      <c r="G50" s="41" t="s">
        <v>50</v>
      </c>
      <c r="H50" s="42"/>
      <c r="I50" s="108"/>
      <c r="J50" s="42"/>
      <c r="K50" s="42"/>
      <c r="L50" s="32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32"/>
      <c r="D61" s="43" t="s">
        <v>51</v>
      </c>
      <c r="E61" s="34"/>
      <c r="F61" s="109" t="s">
        <v>52</v>
      </c>
      <c r="G61" s="43" t="s">
        <v>51</v>
      </c>
      <c r="H61" s="34"/>
      <c r="I61" s="110"/>
      <c r="J61" s="111" t="s">
        <v>52</v>
      </c>
      <c r="K61" s="34"/>
      <c r="L61" s="32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32"/>
      <c r="D65" s="41" t="s">
        <v>53</v>
      </c>
      <c r="E65" s="42"/>
      <c r="F65" s="42"/>
      <c r="G65" s="41" t="s">
        <v>54</v>
      </c>
      <c r="H65" s="42"/>
      <c r="I65" s="108"/>
      <c r="J65" s="42"/>
      <c r="K65" s="42"/>
      <c r="L65" s="32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32"/>
      <c r="D76" s="43" t="s">
        <v>51</v>
      </c>
      <c r="E76" s="34"/>
      <c r="F76" s="109" t="s">
        <v>52</v>
      </c>
      <c r="G76" s="43" t="s">
        <v>51</v>
      </c>
      <c r="H76" s="34"/>
      <c r="I76" s="110"/>
      <c r="J76" s="111" t="s">
        <v>52</v>
      </c>
      <c r="K76" s="34"/>
      <c r="L76" s="32"/>
    </row>
    <row r="77" spans="2:12" s="1" customFormat="1" ht="14.45" customHeight="1">
      <c r="B77" s="44"/>
      <c r="C77" s="45"/>
      <c r="D77" s="45"/>
      <c r="E77" s="45"/>
      <c r="F77" s="45"/>
      <c r="G77" s="45"/>
      <c r="H77" s="45"/>
      <c r="I77" s="112"/>
      <c r="J77" s="45"/>
      <c r="K77" s="45"/>
      <c r="L77" s="32"/>
    </row>
    <row r="81" spans="2:47" s="1" customFormat="1" ht="6.95" customHeight="1">
      <c r="B81" s="46"/>
      <c r="C81" s="47"/>
      <c r="D81" s="47"/>
      <c r="E81" s="47"/>
      <c r="F81" s="47"/>
      <c r="G81" s="47"/>
      <c r="H81" s="47"/>
      <c r="I81" s="113"/>
      <c r="J81" s="47"/>
      <c r="K81" s="47"/>
      <c r="L81" s="32"/>
    </row>
    <row r="82" spans="2:47" s="1" customFormat="1" ht="24.95" customHeight="1">
      <c r="B82" s="32"/>
      <c r="C82" s="21" t="s">
        <v>106</v>
      </c>
      <c r="I82" s="91"/>
      <c r="L82" s="32"/>
    </row>
    <row r="83" spans="2:47" s="1" customFormat="1" ht="6.95" customHeight="1">
      <c r="B83" s="32"/>
      <c r="I83" s="91"/>
      <c r="L83" s="32"/>
    </row>
    <row r="84" spans="2:47" s="1" customFormat="1" ht="12" customHeight="1">
      <c r="B84" s="32"/>
      <c r="C84" s="27" t="s">
        <v>14</v>
      </c>
      <c r="I84" s="91"/>
      <c r="L84" s="32"/>
    </row>
    <row r="85" spans="2:47" s="1" customFormat="1" ht="16.5" customHeight="1">
      <c r="B85" s="32"/>
      <c r="E85" s="256" t="str">
        <f>E7</f>
        <v>Rekonštrukcia a prístavba pavilonu onkológie - Fakultná nemocnica Trenčín</v>
      </c>
      <c r="F85" s="257"/>
      <c r="G85" s="257"/>
      <c r="H85" s="257"/>
      <c r="I85" s="91"/>
      <c r="L85" s="32"/>
    </row>
    <row r="86" spans="2:47" s="1" customFormat="1" ht="12" customHeight="1">
      <c r="B86" s="32"/>
      <c r="C86" s="27" t="s">
        <v>104</v>
      </c>
      <c r="I86" s="91"/>
      <c r="L86" s="32"/>
    </row>
    <row r="87" spans="2:47" s="1" customFormat="1" ht="16.5" customHeight="1">
      <c r="B87" s="32"/>
      <c r="E87" s="236" t="str">
        <f>E9</f>
        <v>2 - SO 02-3 - Rekonštrukcia areálovej kanalizácie</v>
      </c>
      <c r="F87" s="258"/>
      <c r="G87" s="258"/>
      <c r="H87" s="258"/>
      <c r="I87" s="91"/>
      <c r="L87" s="32"/>
    </row>
    <row r="88" spans="2:47" s="1" customFormat="1" ht="6.95" customHeight="1">
      <c r="B88" s="32"/>
      <c r="I88" s="91"/>
      <c r="L88" s="32"/>
    </row>
    <row r="89" spans="2:47" s="1" customFormat="1" ht="12" customHeight="1">
      <c r="B89" s="32"/>
      <c r="C89" s="27" t="s">
        <v>18</v>
      </c>
      <c r="F89" s="25" t="str">
        <f>F12</f>
        <v xml:space="preserve"> </v>
      </c>
      <c r="I89" s="92" t="s">
        <v>20</v>
      </c>
      <c r="J89" s="52" t="str">
        <f>IF(J12="","",J12)</f>
        <v>2.1.2019</v>
      </c>
      <c r="L89" s="32"/>
    </row>
    <row r="90" spans="2:47" s="1" customFormat="1" ht="6.95" customHeight="1">
      <c r="B90" s="32"/>
      <c r="I90" s="91"/>
      <c r="L90" s="32"/>
    </row>
    <row r="91" spans="2:47" s="1" customFormat="1" ht="27.95" customHeight="1">
      <c r="B91" s="32"/>
      <c r="C91" s="27" t="s">
        <v>22</v>
      </c>
      <c r="F91" s="25" t="str">
        <f>E15</f>
        <v>Fakultná nemocnica Trenčín</v>
      </c>
      <c r="I91" s="92" t="s">
        <v>28</v>
      </c>
      <c r="J91" s="30" t="str">
        <f>E21</f>
        <v>Neo Domus s.r.o. Trenčín</v>
      </c>
      <c r="L91" s="32"/>
    </row>
    <row r="92" spans="2:47" s="1" customFormat="1" ht="27.95" customHeight="1">
      <c r="B92" s="32"/>
      <c r="C92" s="27" t="s">
        <v>26</v>
      </c>
      <c r="F92" s="25" t="str">
        <f>IF(E18="","",E18)</f>
        <v>Vyplň údaj</v>
      </c>
      <c r="I92" s="92" t="s">
        <v>32</v>
      </c>
      <c r="J92" s="30" t="str">
        <f>E24</f>
        <v>Martinusová Katarína</v>
      </c>
      <c r="L92" s="32"/>
    </row>
    <row r="93" spans="2:47" s="1" customFormat="1" ht="10.35" customHeight="1">
      <c r="B93" s="32"/>
      <c r="I93" s="91"/>
      <c r="L93" s="32"/>
    </row>
    <row r="94" spans="2:47" s="1" customFormat="1" ht="29.25" customHeight="1">
      <c r="B94" s="32"/>
      <c r="C94" s="114" t="s">
        <v>107</v>
      </c>
      <c r="D94" s="101"/>
      <c r="E94" s="101"/>
      <c r="F94" s="101"/>
      <c r="G94" s="101"/>
      <c r="H94" s="101"/>
      <c r="I94" s="115"/>
      <c r="J94" s="116" t="s">
        <v>108</v>
      </c>
      <c r="K94" s="101"/>
      <c r="L94" s="32"/>
    </row>
    <row r="95" spans="2:47" s="1" customFormat="1" ht="10.35" customHeight="1">
      <c r="B95" s="32"/>
      <c r="I95" s="91"/>
      <c r="L95" s="32"/>
    </row>
    <row r="96" spans="2:47" s="1" customFormat="1" ht="22.9" customHeight="1">
      <c r="B96" s="32"/>
      <c r="C96" s="117" t="s">
        <v>109</v>
      </c>
      <c r="I96" s="91"/>
      <c r="J96" s="66">
        <f>J118</f>
        <v>0</v>
      </c>
      <c r="L96" s="32"/>
      <c r="AU96" s="17" t="s">
        <v>110</v>
      </c>
    </row>
    <row r="97" spans="2:12" s="8" customFormat="1" ht="24.95" customHeight="1">
      <c r="B97" s="118"/>
      <c r="D97" s="119" t="s">
        <v>3409</v>
      </c>
      <c r="E97" s="120"/>
      <c r="F97" s="120"/>
      <c r="G97" s="120"/>
      <c r="H97" s="120"/>
      <c r="I97" s="121"/>
      <c r="J97" s="122">
        <f>J119</f>
        <v>0</v>
      </c>
      <c r="L97" s="118"/>
    </row>
    <row r="98" spans="2:12" s="9" customFormat="1" ht="19.899999999999999" customHeight="1">
      <c r="B98" s="123"/>
      <c r="D98" s="124" t="s">
        <v>112</v>
      </c>
      <c r="E98" s="125"/>
      <c r="F98" s="125"/>
      <c r="G98" s="125"/>
      <c r="H98" s="125"/>
      <c r="I98" s="126"/>
      <c r="J98" s="127">
        <f>J120</f>
        <v>0</v>
      </c>
      <c r="L98" s="123"/>
    </row>
    <row r="99" spans="2:12" s="1" customFormat="1" ht="21.75" customHeight="1">
      <c r="B99" s="32"/>
      <c r="I99" s="91"/>
      <c r="L99" s="32"/>
    </row>
    <row r="100" spans="2:12" s="1" customFormat="1" ht="6.95" customHeight="1">
      <c r="B100" s="44"/>
      <c r="C100" s="45"/>
      <c r="D100" s="45"/>
      <c r="E100" s="45"/>
      <c r="F100" s="45"/>
      <c r="G100" s="45"/>
      <c r="H100" s="45"/>
      <c r="I100" s="112"/>
      <c r="J100" s="45"/>
      <c r="K100" s="45"/>
      <c r="L100" s="32"/>
    </row>
    <row r="104" spans="2:12" s="1" customFormat="1" ht="6.95" customHeight="1">
      <c r="B104" s="46"/>
      <c r="C104" s="47"/>
      <c r="D104" s="47"/>
      <c r="E104" s="47"/>
      <c r="F104" s="47"/>
      <c r="G104" s="47"/>
      <c r="H104" s="47"/>
      <c r="I104" s="113"/>
      <c r="J104" s="47"/>
      <c r="K104" s="47"/>
      <c r="L104" s="32"/>
    </row>
    <row r="105" spans="2:12" s="1" customFormat="1" ht="24.95" customHeight="1">
      <c r="B105" s="32"/>
      <c r="C105" s="21" t="s">
        <v>139</v>
      </c>
      <c r="I105" s="91"/>
      <c r="L105" s="32"/>
    </row>
    <row r="106" spans="2:12" s="1" customFormat="1" ht="6.95" customHeight="1">
      <c r="B106" s="32"/>
      <c r="I106" s="91"/>
      <c r="L106" s="32"/>
    </row>
    <row r="107" spans="2:12" s="1" customFormat="1" ht="12" customHeight="1">
      <c r="B107" s="32"/>
      <c r="C107" s="27" t="s">
        <v>14</v>
      </c>
      <c r="I107" s="91"/>
      <c r="L107" s="32"/>
    </row>
    <row r="108" spans="2:12" s="1" customFormat="1" ht="16.5" customHeight="1">
      <c r="B108" s="32"/>
      <c r="E108" s="256" t="str">
        <f>E7</f>
        <v>Rekonštrukcia a prístavba pavilonu onkológie - Fakultná nemocnica Trenčín</v>
      </c>
      <c r="F108" s="257"/>
      <c r="G108" s="257"/>
      <c r="H108" s="257"/>
      <c r="I108" s="91"/>
      <c r="L108" s="32"/>
    </row>
    <row r="109" spans="2:12" s="1" customFormat="1" ht="12" customHeight="1">
      <c r="B109" s="32"/>
      <c r="C109" s="27" t="s">
        <v>104</v>
      </c>
      <c r="I109" s="91"/>
      <c r="L109" s="32"/>
    </row>
    <row r="110" spans="2:12" s="1" customFormat="1" ht="16.5" customHeight="1">
      <c r="B110" s="32"/>
      <c r="E110" s="236" t="str">
        <f>E9</f>
        <v>2 - SO 02-3 - Rekonštrukcia areálovej kanalizácie</v>
      </c>
      <c r="F110" s="258"/>
      <c r="G110" s="258"/>
      <c r="H110" s="258"/>
      <c r="I110" s="91"/>
      <c r="L110" s="32"/>
    </row>
    <row r="111" spans="2:12" s="1" customFormat="1" ht="6.95" customHeight="1">
      <c r="B111" s="32"/>
      <c r="I111" s="91"/>
      <c r="L111" s="32"/>
    </row>
    <row r="112" spans="2:12" s="1" customFormat="1" ht="12" customHeight="1">
      <c r="B112" s="32"/>
      <c r="C112" s="27" t="s">
        <v>18</v>
      </c>
      <c r="F112" s="25" t="str">
        <f>F12</f>
        <v xml:space="preserve"> </v>
      </c>
      <c r="I112" s="92" t="s">
        <v>20</v>
      </c>
      <c r="J112" s="52" t="str">
        <f>IF(J12="","",J12)</f>
        <v>2.1.2019</v>
      </c>
      <c r="L112" s="32"/>
    </row>
    <row r="113" spans="2:65" s="1" customFormat="1" ht="6.95" customHeight="1">
      <c r="B113" s="32"/>
      <c r="I113" s="91"/>
      <c r="L113" s="32"/>
    </row>
    <row r="114" spans="2:65" s="1" customFormat="1" ht="27.95" customHeight="1">
      <c r="B114" s="32"/>
      <c r="C114" s="27" t="s">
        <v>22</v>
      </c>
      <c r="F114" s="25" t="str">
        <f>E15</f>
        <v>Fakultná nemocnica Trenčín</v>
      </c>
      <c r="I114" s="92" t="s">
        <v>28</v>
      </c>
      <c r="J114" s="30" t="str">
        <f>E21</f>
        <v>Neo Domus s.r.o. Trenčín</v>
      </c>
      <c r="L114" s="32"/>
    </row>
    <row r="115" spans="2:65" s="1" customFormat="1" ht="27.95" customHeight="1">
      <c r="B115" s="32"/>
      <c r="C115" s="27" t="s">
        <v>26</v>
      </c>
      <c r="F115" s="25" t="str">
        <f>IF(E18="","",E18)</f>
        <v>Vyplň údaj</v>
      </c>
      <c r="I115" s="92" t="s">
        <v>32</v>
      </c>
      <c r="J115" s="30" t="str">
        <f>E24</f>
        <v>Martinusová Katarína</v>
      </c>
      <c r="L115" s="32"/>
    </row>
    <row r="116" spans="2:65" s="1" customFormat="1" ht="10.35" customHeight="1">
      <c r="B116" s="32"/>
      <c r="I116" s="91"/>
      <c r="L116" s="32"/>
    </row>
    <row r="117" spans="2:65" s="10" customFormat="1" ht="29.25" customHeight="1">
      <c r="B117" s="128"/>
      <c r="C117" s="129" t="s">
        <v>140</v>
      </c>
      <c r="D117" s="130" t="s">
        <v>61</v>
      </c>
      <c r="E117" s="130" t="s">
        <v>57</v>
      </c>
      <c r="F117" s="130" t="s">
        <v>58</v>
      </c>
      <c r="G117" s="130" t="s">
        <v>141</v>
      </c>
      <c r="H117" s="130" t="s">
        <v>142</v>
      </c>
      <c r="I117" s="131" t="s">
        <v>143</v>
      </c>
      <c r="J117" s="132" t="s">
        <v>108</v>
      </c>
      <c r="K117" s="133" t="s">
        <v>144</v>
      </c>
      <c r="L117" s="128"/>
      <c r="M117" s="59" t="s">
        <v>1</v>
      </c>
      <c r="N117" s="60" t="s">
        <v>40</v>
      </c>
      <c r="O117" s="60" t="s">
        <v>145</v>
      </c>
      <c r="P117" s="60" t="s">
        <v>146</v>
      </c>
      <c r="Q117" s="60" t="s">
        <v>147</v>
      </c>
      <c r="R117" s="60" t="s">
        <v>148</v>
      </c>
      <c r="S117" s="60" t="s">
        <v>149</v>
      </c>
      <c r="T117" s="61" t="s">
        <v>150</v>
      </c>
    </row>
    <row r="118" spans="2:65" s="1" customFormat="1" ht="22.9" customHeight="1">
      <c r="B118" s="32"/>
      <c r="C118" s="64" t="s">
        <v>109</v>
      </c>
      <c r="I118" s="91"/>
      <c r="J118" s="134">
        <f>BK118</f>
        <v>0</v>
      </c>
      <c r="L118" s="32"/>
      <c r="M118" s="62"/>
      <c r="N118" s="53"/>
      <c r="O118" s="53"/>
      <c r="P118" s="135">
        <f>P119</f>
        <v>0</v>
      </c>
      <c r="Q118" s="53"/>
      <c r="R118" s="135">
        <f>R119</f>
        <v>0</v>
      </c>
      <c r="S118" s="53"/>
      <c r="T118" s="136">
        <f>T119</f>
        <v>0</v>
      </c>
      <c r="AT118" s="17" t="s">
        <v>75</v>
      </c>
      <c r="AU118" s="17" t="s">
        <v>110</v>
      </c>
      <c r="BK118" s="137">
        <f>BK119</f>
        <v>0</v>
      </c>
    </row>
    <row r="119" spans="2:65" s="11" customFormat="1" ht="25.9" customHeight="1">
      <c r="B119" s="138"/>
      <c r="D119" s="139" t="s">
        <v>75</v>
      </c>
      <c r="E119" s="140" t="s">
        <v>3410</v>
      </c>
      <c r="F119" s="140" t="s">
        <v>3411</v>
      </c>
      <c r="I119" s="141"/>
      <c r="J119" s="142">
        <f>BK119</f>
        <v>0</v>
      </c>
      <c r="L119" s="138"/>
      <c r="M119" s="143"/>
      <c r="N119" s="144"/>
      <c r="O119" s="144"/>
      <c r="P119" s="145">
        <f>P120</f>
        <v>0</v>
      </c>
      <c r="Q119" s="144"/>
      <c r="R119" s="145">
        <f>R120</f>
        <v>0</v>
      </c>
      <c r="S119" s="144"/>
      <c r="T119" s="146">
        <f>T120</f>
        <v>0</v>
      </c>
      <c r="AR119" s="139" t="s">
        <v>81</v>
      </c>
      <c r="AT119" s="147" t="s">
        <v>75</v>
      </c>
      <c r="AU119" s="147" t="s">
        <v>76</v>
      </c>
      <c r="AY119" s="139" t="s">
        <v>153</v>
      </c>
      <c r="BK119" s="148">
        <f>BK120</f>
        <v>0</v>
      </c>
    </row>
    <row r="120" spans="2:65" s="11" customFormat="1" ht="22.9" customHeight="1">
      <c r="B120" s="138"/>
      <c r="D120" s="139" t="s">
        <v>75</v>
      </c>
      <c r="E120" s="149" t="s">
        <v>81</v>
      </c>
      <c r="F120" s="149" t="s">
        <v>154</v>
      </c>
      <c r="I120" s="141"/>
      <c r="J120" s="150">
        <f>BK120</f>
        <v>0</v>
      </c>
      <c r="L120" s="138"/>
      <c r="M120" s="143"/>
      <c r="N120" s="144"/>
      <c r="O120" s="144"/>
      <c r="P120" s="145">
        <f>SUM(P121:P125)</f>
        <v>0</v>
      </c>
      <c r="Q120" s="144"/>
      <c r="R120" s="145">
        <f>SUM(R121:R125)</f>
        <v>0</v>
      </c>
      <c r="S120" s="144"/>
      <c r="T120" s="146">
        <f>SUM(T121:T125)</f>
        <v>0</v>
      </c>
      <c r="AR120" s="139" t="s">
        <v>81</v>
      </c>
      <c r="AT120" s="147" t="s">
        <v>75</v>
      </c>
      <c r="AU120" s="147" t="s">
        <v>81</v>
      </c>
      <c r="AY120" s="139" t="s">
        <v>153</v>
      </c>
      <c r="BK120" s="148">
        <f>SUM(BK121:BK125)</f>
        <v>0</v>
      </c>
    </row>
    <row r="121" spans="2:65" s="1" customFormat="1" ht="24" customHeight="1">
      <c r="B121" s="151"/>
      <c r="C121" s="152" t="s">
        <v>81</v>
      </c>
      <c r="D121" s="152" t="s">
        <v>155</v>
      </c>
      <c r="E121" s="153" t="s">
        <v>3412</v>
      </c>
      <c r="F121" s="154" t="s">
        <v>3413</v>
      </c>
      <c r="G121" s="155" t="s">
        <v>786</v>
      </c>
      <c r="H121" s="156">
        <v>22</v>
      </c>
      <c r="I121" s="157"/>
      <c r="J121" s="156">
        <f>ROUND(I121*H121,3)</f>
        <v>0</v>
      </c>
      <c r="K121" s="154" t="s">
        <v>1</v>
      </c>
      <c r="L121" s="32"/>
      <c r="M121" s="158" t="s">
        <v>1</v>
      </c>
      <c r="N121" s="159" t="s">
        <v>42</v>
      </c>
      <c r="O121" s="55"/>
      <c r="P121" s="160">
        <f>O121*H121</f>
        <v>0</v>
      </c>
      <c r="Q121" s="160">
        <v>0</v>
      </c>
      <c r="R121" s="160">
        <f>Q121*H121</f>
        <v>0</v>
      </c>
      <c r="S121" s="160">
        <v>0</v>
      </c>
      <c r="T121" s="161">
        <f>S121*H121</f>
        <v>0</v>
      </c>
      <c r="AR121" s="162" t="s">
        <v>91</v>
      </c>
      <c r="AT121" s="162" t="s">
        <v>155</v>
      </c>
      <c r="AU121" s="162" t="s">
        <v>85</v>
      </c>
      <c r="AY121" s="17" t="s">
        <v>153</v>
      </c>
      <c r="BE121" s="163">
        <f>IF(N121="základná",J121,0)</f>
        <v>0</v>
      </c>
      <c r="BF121" s="163">
        <f>IF(N121="znížená",J121,0)</f>
        <v>0</v>
      </c>
      <c r="BG121" s="163">
        <f>IF(N121="zákl. prenesená",J121,0)</f>
        <v>0</v>
      </c>
      <c r="BH121" s="163">
        <f>IF(N121="zníž. prenesená",J121,0)</f>
        <v>0</v>
      </c>
      <c r="BI121" s="163">
        <f>IF(N121="nulová",J121,0)</f>
        <v>0</v>
      </c>
      <c r="BJ121" s="17" t="s">
        <v>85</v>
      </c>
      <c r="BK121" s="164">
        <f>ROUND(I121*H121,3)</f>
        <v>0</v>
      </c>
      <c r="BL121" s="17" t="s">
        <v>91</v>
      </c>
      <c r="BM121" s="162" t="s">
        <v>85</v>
      </c>
    </row>
    <row r="122" spans="2:65" s="1" customFormat="1" ht="16.5" customHeight="1">
      <c r="B122" s="151"/>
      <c r="C122" s="152" t="s">
        <v>85</v>
      </c>
      <c r="D122" s="152" t="s">
        <v>155</v>
      </c>
      <c r="E122" s="153" t="s">
        <v>3414</v>
      </c>
      <c r="F122" s="154" t="s">
        <v>3415</v>
      </c>
      <c r="G122" s="155" t="s">
        <v>3416</v>
      </c>
      <c r="H122" s="156">
        <v>2</v>
      </c>
      <c r="I122" s="157"/>
      <c r="J122" s="156">
        <f>ROUND(I122*H122,3)</f>
        <v>0</v>
      </c>
      <c r="K122" s="154" t="s">
        <v>1</v>
      </c>
      <c r="L122" s="32"/>
      <c r="M122" s="158" t="s">
        <v>1</v>
      </c>
      <c r="N122" s="159" t="s">
        <v>42</v>
      </c>
      <c r="O122" s="55"/>
      <c r="P122" s="160">
        <f>O122*H122</f>
        <v>0</v>
      </c>
      <c r="Q122" s="160">
        <v>0</v>
      </c>
      <c r="R122" s="160">
        <f>Q122*H122</f>
        <v>0</v>
      </c>
      <c r="S122" s="160">
        <v>0</v>
      </c>
      <c r="T122" s="161">
        <f>S122*H122</f>
        <v>0</v>
      </c>
      <c r="AR122" s="162" t="s">
        <v>91</v>
      </c>
      <c r="AT122" s="162" t="s">
        <v>155</v>
      </c>
      <c r="AU122" s="162" t="s">
        <v>85</v>
      </c>
      <c r="AY122" s="17" t="s">
        <v>153</v>
      </c>
      <c r="BE122" s="163">
        <f>IF(N122="základná",J122,0)</f>
        <v>0</v>
      </c>
      <c r="BF122" s="163">
        <f>IF(N122="znížená",J122,0)</f>
        <v>0</v>
      </c>
      <c r="BG122" s="163">
        <f>IF(N122="zákl. prenesená",J122,0)</f>
        <v>0</v>
      </c>
      <c r="BH122" s="163">
        <f>IF(N122="zníž. prenesená",J122,0)</f>
        <v>0</v>
      </c>
      <c r="BI122" s="163">
        <f>IF(N122="nulová",J122,0)</f>
        <v>0</v>
      </c>
      <c r="BJ122" s="17" t="s">
        <v>85</v>
      </c>
      <c r="BK122" s="164">
        <f>ROUND(I122*H122,3)</f>
        <v>0</v>
      </c>
      <c r="BL122" s="17" t="s">
        <v>91</v>
      </c>
      <c r="BM122" s="162" t="s">
        <v>91</v>
      </c>
    </row>
    <row r="123" spans="2:65" s="1" customFormat="1" ht="24" customHeight="1">
      <c r="B123" s="151"/>
      <c r="C123" s="152" t="s">
        <v>88</v>
      </c>
      <c r="D123" s="152" t="s">
        <v>155</v>
      </c>
      <c r="E123" s="153" t="s">
        <v>3417</v>
      </c>
      <c r="F123" s="154" t="s">
        <v>3418</v>
      </c>
      <c r="G123" s="155" t="s">
        <v>786</v>
      </c>
      <c r="H123" s="156">
        <v>22</v>
      </c>
      <c r="I123" s="157"/>
      <c r="J123" s="156">
        <f>ROUND(I123*H123,3)</f>
        <v>0</v>
      </c>
      <c r="K123" s="154" t="s">
        <v>1</v>
      </c>
      <c r="L123" s="32"/>
      <c r="M123" s="158" t="s">
        <v>1</v>
      </c>
      <c r="N123" s="159" t="s">
        <v>42</v>
      </c>
      <c r="O123" s="55"/>
      <c r="P123" s="160">
        <f>O123*H123</f>
        <v>0</v>
      </c>
      <c r="Q123" s="160">
        <v>0</v>
      </c>
      <c r="R123" s="160">
        <f>Q123*H123</f>
        <v>0</v>
      </c>
      <c r="S123" s="160">
        <v>0</v>
      </c>
      <c r="T123" s="161">
        <f>S123*H123</f>
        <v>0</v>
      </c>
      <c r="AR123" s="162" t="s">
        <v>91</v>
      </c>
      <c r="AT123" s="162" t="s">
        <v>155</v>
      </c>
      <c r="AU123" s="162" t="s">
        <v>85</v>
      </c>
      <c r="AY123" s="17" t="s">
        <v>153</v>
      </c>
      <c r="BE123" s="163">
        <f>IF(N123="základná",J123,0)</f>
        <v>0</v>
      </c>
      <c r="BF123" s="163">
        <f>IF(N123="znížená",J123,0)</f>
        <v>0</v>
      </c>
      <c r="BG123" s="163">
        <f>IF(N123="zákl. prenesená",J123,0)</f>
        <v>0</v>
      </c>
      <c r="BH123" s="163">
        <f>IF(N123="zníž. prenesená",J123,0)</f>
        <v>0</v>
      </c>
      <c r="BI123" s="163">
        <f>IF(N123="nulová",J123,0)</f>
        <v>0</v>
      </c>
      <c r="BJ123" s="17" t="s">
        <v>85</v>
      </c>
      <c r="BK123" s="164">
        <f>ROUND(I123*H123,3)</f>
        <v>0</v>
      </c>
      <c r="BL123" s="17" t="s">
        <v>91</v>
      </c>
      <c r="BM123" s="162" t="s">
        <v>97</v>
      </c>
    </row>
    <row r="124" spans="2:65" s="1" customFormat="1" ht="16.5" customHeight="1">
      <c r="B124" s="151"/>
      <c r="C124" s="152" t="s">
        <v>91</v>
      </c>
      <c r="D124" s="152" t="s">
        <v>155</v>
      </c>
      <c r="E124" s="153" t="s">
        <v>3419</v>
      </c>
      <c r="F124" s="154" t="s">
        <v>3420</v>
      </c>
      <c r="G124" s="155" t="s">
        <v>786</v>
      </c>
      <c r="H124" s="156">
        <v>22</v>
      </c>
      <c r="I124" s="157"/>
      <c r="J124" s="156">
        <f>ROUND(I124*H124,3)</f>
        <v>0</v>
      </c>
      <c r="K124" s="154" t="s">
        <v>1</v>
      </c>
      <c r="L124" s="32"/>
      <c r="M124" s="158" t="s">
        <v>1</v>
      </c>
      <c r="N124" s="159" t="s">
        <v>42</v>
      </c>
      <c r="O124" s="55"/>
      <c r="P124" s="160">
        <f>O124*H124</f>
        <v>0</v>
      </c>
      <c r="Q124" s="160">
        <v>0</v>
      </c>
      <c r="R124" s="160">
        <f>Q124*H124</f>
        <v>0</v>
      </c>
      <c r="S124" s="160">
        <v>0</v>
      </c>
      <c r="T124" s="161">
        <f>S124*H124</f>
        <v>0</v>
      </c>
      <c r="AR124" s="162" t="s">
        <v>91</v>
      </c>
      <c r="AT124" s="162" t="s">
        <v>155</v>
      </c>
      <c r="AU124" s="162" t="s">
        <v>85</v>
      </c>
      <c r="AY124" s="17" t="s">
        <v>153</v>
      </c>
      <c r="BE124" s="163">
        <f>IF(N124="základná",J124,0)</f>
        <v>0</v>
      </c>
      <c r="BF124" s="163">
        <f>IF(N124="znížená",J124,0)</f>
        <v>0</v>
      </c>
      <c r="BG124" s="163">
        <f>IF(N124="zákl. prenesená",J124,0)</f>
        <v>0</v>
      </c>
      <c r="BH124" s="163">
        <f>IF(N124="zníž. prenesená",J124,0)</f>
        <v>0</v>
      </c>
      <c r="BI124" s="163">
        <f>IF(N124="nulová",J124,0)</f>
        <v>0</v>
      </c>
      <c r="BJ124" s="17" t="s">
        <v>85</v>
      </c>
      <c r="BK124" s="164">
        <f>ROUND(I124*H124,3)</f>
        <v>0</v>
      </c>
      <c r="BL124" s="17" t="s">
        <v>91</v>
      </c>
      <c r="BM124" s="162" t="s">
        <v>184</v>
      </c>
    </row>
    <row r="125" spans="2:65" s="1" customFormat="1" ht="24" customHeight="1">
      <c r="B125" s="151"/>
      <c r="C125" s="152" t="s">
        <v>94</v>
      </c>
      <c r="D125" s="152" t="s">
        <v>155</v>
      </c>
      <c r="E125" s="153" t="s">
        <v>3421</v>
      </c>
      <c r="F125" s="154" t="s">
        <v>3422</v>
      </c>
      <c r="G125" s="155" t="s">
        <v>251</v>
      </c>
      <c r="H125" s="156">
        <v>1</v>
      </c>
      <c r="I125" s="157"/>
      <c r="J125" s="156">
        <f>ROUND(I125*H125,3)</f>
        <v>0</v>
      </c>
      <c r="K125" s="154" t="s">
        <v>1</v>
      </c>
      <c r="L125" s="32"/>
      <c r="M125" s="215" t="s">
        <v>1</v>
      </c>
      <c r="N125" s="216" t="s">
        <v>42</v>
      </c>
      <c r="O125" s="212"/>
      <c r="P125" s="213">
        <f>O125*H125</f>
        <v>0</v>
      </c>
      <c r="Q125" s="213">
        <v>0</v>
      </c>
      <c r="R125" s="213">
        <f>Q125*H125</f>
        <v>0</v>
      </c>
      <c r="S125" s="213">
        <v>0</v>
      </c>
      <c r="T125" s="214">
        <f>S125*H125</f>
        <v>0</v>
      </c>
      <c r="AR125" s="162" t="s">
        <v>91</v>
      </c>
      <c r="AT125" s="162" t="s">
        <v>155</v>
      </c>
      <c r="AU125" s="162" t="s">
        <v>85</v>
      </c>
      <c r="AY125" s="17" t="s">
        <v>153</v>
      </c>
      <c r="BE125" s="163">
        <f>IF(N125="základná",J125,0)</f>
        <v>0</v>
      </c>
      <c r="BF125" s="163">
        <f>IF(N125="znížená",J125,0)</f>
        <v>0</v>
      </c>
      <c r="BG125" s="163">
        <f>IF(N125="zákl. prenesená",J125,0)</f>
        <v>0</v>
      </c>
      <c r="BH125" s="163">
        <f>IF(N125="zníž. prenesená",J125,0)</f>
        <v>0</v>
      </c>
      <c r="BI125" s="163">
        <f>IF(N125="nulová",J125,0)</f>
        <v>0</v>
      </c>
      <c r="BJ125" s="17" t="s">
        <v>85</v>
      </c>
      <c r="BK125" s="164">
        <f>ROUND(I125*H125,3)</f>
        <v>0</v>
      </c>
      <c r="BL125" s="17" t="s">
        <v>91</v>
      </c>
      <c r="BM125" s="162" t="s">
        <v>192</v>
      </c>
    </row>
    <row r="126" spans="2:65" s="1" customFormat="1" ht="6.95" customHeight="1">
      <c r="B126" s="44"/>
      <c r="C126" s="45"/>
      <c r="D126" s="45"/>
      <c r="E126" s="45"/>
      <c r="F126" s="45"/>
      <c r="G126" s="45"/>
      <c r="H126" s="45"/>
      <c r="I126" s="112"/>
      <c r="J126" s="45"/>
      <c r="K126" s="45"/>
      <c r="L126" s="32"/>
    </row>
  </sheetData>
  <autoFilter ref="C117:K125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39"/>
  <sheetViews>
    <sheetView showGridLines="0" workbookViewId="0"/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9" width="20.1640625" style="88" customWidth="1"/>
    <col min="10" max="10" width="20.1640625" customWidth="1"/>
    <col min="11" max="11" width="20.16406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8" t="s">
        <v>5</v>
      </c>
      <c r="M2" s="229"/>
      <c r="N2" s="229"/>
      <c r="O2" s="229"/>
      <c r="P2" s="229"/>
      <c r="Q2" s="229"/>
      <c r="R2" s="229"/>
      <c r="S2" s="229"/>
      <c r="T2" s="229"/>
      <c r="U2" s="229"/>
      <c r="V2" s="229"/>
      <c r="AT2" s="17" t="s">
        <v>90</v>
      </c>
    </row>
    <row r="3" spans="2:46" ht="6.95" customHeight="1">
      <c r="B3" s="18"/>
      <c r="C3" s="19"/>
      <c r="D3" s="19"/>
      <c r="E3" s="19"/>
      <c r="F3" s="19"/>
      <c r="G3" s="19"/>
      <c r="H3" s="19"/>
      <c r="I3" s="89"/>
      <c r="J3" s="19"/>
      <c r="K3" s="19"/>
      <c r="L3" s="20"/>
      <c r="AT3" s="17" t="s">
        <v>76</v>
      </c>
    </row>
    <row r="4" spans="2:46" ht="24.95" customHeight="1">
      <c r="B4" s="20"/>
      <c r="D4" s="21" t="s">
        <v>103</v>
      </c>
      <c r="L4" s="20"/>
      <c r="M4" s="90" t="s">
        <v>9</v>
      </c>
      <c r="AT4" s="17" t="s">
        <v>3</v>
      </c>
    </row>
    <row r="5" spans="2:46" ht="6.95" customHeight="1">
      <c r="B5" s="20"/>
      <c r="L5" s="20"/>
    </row>
    <row r="6" spans="2:46" ht="12" customHeight="1">
      <c r="B6" s="20"/>
      <c r="D6" s="27" t="s">
        <v>14</v>
      </c>
      <c r="L6" s="20"/>
    </row>
    <row r="7" spans="2:46" ht="16.5" customHeight="1">
      <c r="B7" s="20"/>
      <c r="E7" s="256" t="str">
        <f>'Rekapitulácia stavby'!K6</f>
        <v>Rekonštrukcia a prístavba pavilonu onkológie - Fakultná nemocnica Trenčín</v>
      </c>
      <c r="F7" s="257"/>
      <c r="G7" s="257"/>
      <c r="H7" s="257"/>
      <c r="L7" s="20"/>
    </row>
    <row r="8" spans="2:46" s="1" customFormat="1" ht="12" customHeight="1">
      <c r="B8" s="32"/>
      <c r="D8" s="27" t="s">
        <v>104</v>
      </c>
      <c r="I8" s="91"/>
      <c r="L8" s="32"/>
    </row>
    <row r="9" spans="2:46" s="1" customFormat="1" ht="36.950000000000003" customHeight="1">
      <c r="B9" s="32"/>
      <c r="E9" s="236" t="s">
        <v>3423</v>
      </c>
      <c r="F9" s="258"/>
      <c r="G9" s="258"/>
      <c r="H9" s="258"/>
      <c r="I9" s="91"/>
      <c r="L9" s="32"/>
    </row>
    <row r="10" spans="2:46" s="1" customFormat="1" ht="11.25">
      <c r="B10" s="32"/>
      <c r="I10" s="91"/>
      <c r="L10" s="32"/>
    </row>
    <row r="11" spans="2:46" s="1" customFormat="1" ht="12" customHeight="1">
      <c r="B11" s="32"/>
      <c r="D11" s="27" t="s">
        <v>16</v>
      </c>
      <c r="F11" s="25" t="s">
        <v>1</v>
      </c>
      <c r="I11" s="92" t="s">
        <v>17</v>
      </c>
      <c r="J11" s="25" t="s">
        <v>1</v>
      </c>
      <c r="L11" s="32"/>
    </row>
    <row r="12" spans="2:46" s="1" customFormat="1" ht="12" customHeight="1">
      <c r="B12" s="32"/>
      <c r="D12" s="27" t="s">
        <v>18</v>
      </c>
      <c r="F12" s="25" t="s">
        <v>19</v>
      </c>
      <c r="I12" s="92" t="s">
        <v>20</v>
      </c>
      <c r="J12" s="52" t="str">
        <f>'Rekapitulácia stavby'!AN8</f>
        <v>2.1.2019</v>
      </c>
      <c r="L12" s="32"/>
    </row>
    <row r="13" spans="2:46" s="1" customFormat="1" ht="10.9" customHeight="1">
      <c r="B13" s="32"/>
      <c r="I13" s="91"/>
      <c r="L13" s="32"/>
    </row>
    <row r="14" spans="2:46" s="1" customFormat="1" ht="12" customHeight="1">
      <c r="B14" s="32"/>
      <c r="D14" s="27" t="s">
        <v>22</v>
      </c>
      <c r="I14" s="92" t="s">
        <v>23</v>
      </c>
      <c r="J14" s="25" t="str">
        <f>IF('Rekapitulácia stavby'!AN10="","",'Rekapitulácia stavby'!AN10)</f>
        <v/>
      </c>
      <c r="L14" s="32"/>
    </row>
    <row r="15" spans="2:46" s="1" customFormat="1" ht="18" customHeight="1">
      <c r="B15" s="32"/>
      <c r="E15" s="25" t="str">
        <f>IF('Rekapitulácia stavby'!E11="","",'Rekapitulácia stavby'!E11)</f>
        <v>Fakultná nemocnica Trenčín</v>
      </c>
      <c r="I15" s="92" t="s">
        <v>25</v>
      </c>
      <c r="J15" s="25" t="str">
        <f>IF('Rekapitulácia stavby'!AN11="","",'Rekapitulácia stavby'!AN11)</f>
        <v/>
      </c>
      <c r="L15" s="32"/>
    </row>
    <row r="16" spans="2:46" s="1" customFormat="1" ht="6.95" customHeight="1">
      <c r="B16" s="32"/>
      <c r="I16" s="91"/>
      <c r="L16" s="32"/>
    </row>
    <row r="17" spans="2:12" s="1" customFormat="1" ht="12" customHeight="1">
      <c r="B17" s="32"/>
      <c r="D17" s="27" t="s">
        <v>26</v>
      </c>
      <c r="I17" s="92" t="s">
        <v>23</v>
      </c>
      <c r="J17" s="28" t="str">
        <f>'Rekapitulácia stavby'!AN13</f>
        <v>Vyplň údaj</v>
      </c>
      <c r="L17" s="32"/>
    </row>
    <row r="18" spans="2:12" s="1" customFormat="1" ht="18" customHeight="1">
      <c r="B18" s="32"/>
      <c r="E18" s="259" t="str">
        <f>'Rekapitulácia stavby'!E14</f>
        <v>Vyplň údaj</v>
      </c>
      <c r="F18" s="239"/>
      <c r="G18" s="239"/>
      <c r="H18" s="239"/>
      <c r="I18" s="92" t="s">
        <v>25</v>
      </c>
      <c r="J18" s="28" t="str">
        <f>'Rekapitulácia stavby'!AN14</f>
        <v>Vyplň údaj</v>
      </c>
      <c r="L18" s="32"/>
    </row>
    <row r="19" spans="2:12" s="1" customFormat="1" ht="6.95" customHeight="1">
      <c r="B19" s="32"/>
      <c r="I19" s="91"/>
      <c r="L19" s="32"/>
    </row>
    <row r="20" spans="2:12" s="1" customFormat="1" ht="12" customHeight="1">
      <c r="B20" s="32"/>
      <c r="D20" s="27" t="s">
        <v>28</v>
      </c>
      <c r="I20" s="92" t="s">
        <v>23</v>
      </c>
      <c r="J20" s="25" t="str">
        <f>IF('Rekapitulácia stavby'!AN16="","",'Rekapitulácia stavby'!AN16)</f>
        <v/>
      </c>
      <c r="L20" s="32"/>
    </row>
    <row r="21" spans="2:12" s="1" customFormat="1" ht="18" customHeight="1">
      <c r="B21" s="32"/>
      <c r="E21" s="25" t="str">
        <f>IF('Rekapitulácia stavby'!E17="","",'Rekapitulácia stavby'!E17)</f>
        <v>Neo Domus s.r.o. Trenčín</v>
      </c>
      <c r="I21" s="92" t="s">
        <v>25</v>
      </c>
      <c r="J21" s="25" t="str">
        <f>IF('Rekapitulácia stavby'!AN17="","",'Rekapitulácia stavby'!AN17)</f>
        <v/>
      </c>
      <c r="L21" s="32"/>
    </row>
    <row r="22" spans="2:12" s="1" customFormat="1" ht="6.95" customHeight="1">
      <c r="B22" s="32"/>
      <c r="I22" s="91"/>
      <c r="L22" s="32"/>
    </row>
    <row r="23" spans="2:12" s="1" customFormat="1" ht="12" customHeight="1">
      <c r="B23" s="32"/>
      <c r="D23" s="27" t="s">
        <v>32</v>
      </c>
      <c r="I23" s="92" t="s">
        <v>23</v>
      </c>
      <c r="J23" s="25" t="str">
        <f>IF('Rekapitulácia stavby'!AN19="","",'Rekapitulácia stavby'!AN19)</f>
        <v/>
      </c>
      <c r="L23" s="32"/>
    </row>
    <row r="24" spans="2:12" s="1" customFormat="1" ht="18" customHeight="1">
      <c r="B24" s="32"/>
      <c r="E24" s="25" t="str">
        <f>IF('Rekapitulácia stavby'!E20="","",'Rekapitulácia stavby'!E20)</f>
        <v>Martinusová Katarína</v>
      </c>
      <c r="I24" s="92" t="s">
        <v>25</v>
      </c>
      <c r="J24" s="25" t="str">
        <f>IF('Rekapitulácia stavby'!AN20="","",'Rekapitulácia stavby'!AN20)</f>
        <v/>
      </c>
      <c r="L24" s="32"/>
    </row>
    <row r="25" spans="2:12" s="1" customFormat="1" ht="6.95" customHeight="1">
      <c r="B25" s="32"/>
      <c r="I25" s="91"/>
      <c r="L25" s="32"/>
    </row>
    <row r="26" spans="2:12" s="1" customFormat="1" ht="12" customHeight="1">
      <c r="B26" s="32"/>
      <c r="D26" s="27" t="s">
        <v>34</v>
      </c>
      <c r="I26" s="91"/>
      <c r="L26" s="32"/>
    </row>
    <row r="27" spans="2:12" s="7" customFormat="1" ht="16.5" customHeight="1">
      <c r="B27" s="93"/>
      <c r="E27" s="243" t="s">
        <v>1</v>
      </c>
      <c r="F27" s="243"/>
      <c r="G27" s="243"/>
      <c r="H27" s="243"/>
      <c r="I27" s="94"/>
      <c r="L27" s="93"/>
    </row>
    <row r="28" spans="2:12" s="1" customFormat="1" ht="6.95" customHeight="1">
      <c r="B28" s="32"/>
      <c r="I28" s="91"/>
      <c r="L28" s="32"/>
    </row>
    <row r="29" spans="2:12" s="1" customFormat="1" ht="6.95" customHeight="1">
      <c r="B29" s="32"/>
      <c r="D29" s="53"/>
      <c r="E29" s="53"/>
      <c r="F29" s="53"/>
      <c r="G29" s="53"/>
      <c r="H29" s="53"/>
      <c r="I29" s="95"/>
      <c r="J29" s="53"/>
      <c r="K29" s="53"/>
      <c r="L29" s="32"/>
    </row>
    <row r="30" spans="2:12" s="1" customFormat="1" ht="25.35" customHeight="1">
      <c r="B30" s="32"/>
      <c r="D30" s="96" t="s">
        <v>36</v>
      </c>
      <c r="I30" s="91"/>
      <c r="J30" s="66">
        <f>ROUND(J118, 2)</f>
        <v>0</v>
      </c>
      <c r="L30" s="32"/>
    </row>
    <row r="31" spans="2:12" s="1" customFormat="1" ht="6.95" customHeight="1">
      <c r="B31" s="32"/>
      <c r="D31" s="53"/>
      <c r="E31" s="53"/>
      <c r="F31" s="53"/>
      <c r="G31" s="53"/>
      <c r="H31" s="53"/>
      <c r="I31" s="95"/>
      <c r="J31" s="53"/>
      <c r="K31" s="53"/>
      <c r="L31" s="32"/>
    </row>
    <row r="32" spans="2:12" s="1" customFormat="1" ht="14.45" customHeight="1">
      <c r="B32" s="32"/>
      <c r="F32" s="35" t="s">
        <v>38</v>
      </c>
      <c r="I32" s="97" t="s">
        <v>37</v>
      </c>
      <c r="J32" s="35" t="s">
        <v>39</v>
      </c>
      <c r="L32" s="32"/>
    </row>
    <row r="33" spans="2:12" s="1" customFormat="1" ht="14.45" customHeight="1">
      <c r="B33" s="32"/>
      <c r="D33" s="98" t="s">
        <v>40</v>
      </c>
      <c r="E33" s="27" t="s">
        <v>41</v>
      </c>
      <c r="F33" s="99">
        <f>ROUND((SUM(BE118:BE138)),  2)</f>
        <v>0</v>
      </c>
      <c r="I33" s="100">
        <v>0.2</v>
      </c>
      <c r="J33" s="99">
        <f>ROUND(((SUM(BE118:BE138))*I33),  2)</f>
        <v>0</v>
      </c>
      <c r="L33" s="32"/>
    </row>
    <row r="34" spans="2:12" s="1" customFormat="1" ht="14.45" customHeight="1">
      <c r="B34" s="32"/>
      <c r="E34" s="27" t="s">
        <v>42</v>
      </c>
      <c r="F34" s="99">
        <f>ROUND((SUM(BF118:BF138)),  2)</f>
        <v>0</v>
      </c>
      <c r="I34" s="100">
        <v>0.2</v>
      </c>
      <c r="J34" s="99">
        <f>ROUND(((SUM(BF118:BF138))*I34),  2)</f>
        <v>0</v>
      </c>
      <c r="L34" s="32"/>
    </row>
    <row r="35" spans="2:12" s="1" customFormat="1" ht="14.45" hidden="1" customHeight="1">
      <c r="B35" s="32"/>
      <c r="E35" s="27" t="s">
        <v>43</v>
      </c>
      <c r="F35" s="99">
        <f>ROUND((SUM(BG118:BG138)),  2)</f>
        <v>0</v>
      </c>
      <c r="I35" s="100">
        <v>0.2</v>
      </c>
      <c r="J35" s="99">
        <f>0</f>
        <v>0</v>
      </c>
      <c r="L35" s="32"/>
    </row>
    <row r="36" spans="2:12" s="1" customFormat="1" ht="14.45" hidden="1" customHeight="1">
      <c r="B36" s="32"/>
      <c r="E36" s="27" t="s">
        <v>44</v>
      </c>
      <c r="F36" s="99">
        <f>ROUND((SUM(BH118:BH138)),  2)</f>
        <v>0</v>
      </c>
      <c r="I36" s="100">
        <v>0.2</v>
      </c>
      <c r="J36" s="99">
        <f>0</f>
        <v>0</v>
      </c>
      <c r="L36" s="32"/>
    </row>
    <row r="37" spans="2:12" s="1" customFormat="1" ht="14.45" hidden="1" customHeight="1">
      <c r="B37" s="32"/>
      <c r="E37" s="27" t="s">
        <v>45</v>
      </c>
      <c r="F37" s="99">
        <f>ROUND((SUM(BI118:BI138)),  2)</f>
        <v>0</v>
      </c>
      <c r="I37" s="100">
        <v>0</v>
      </c>
      <c r="J37" s="99">
        <f>0</f>
        <v>0</v>
      </c>
      <c r="L37" s="32"/>
    </row>
    <row r="38" spans="2:12" s="1" customFormat="1" ht="6.95" customHeight="1">
      <c r="B38" s="32"/>
      <c r="I38" s="91"/>
      <c r="L38" s="32"/>
    </row>
    <row r="39" spans="2:12" s="1" customFormat="1" ht="25.35" customHeight="1">
      <c r="B39" s="32"/>
      <c r="C39" s="101"/>
      <c r="D39" s="102" t="s">
        <v>46</v>
      </c>
      <c r="E39" s="57"/>
      <c r="F39" s="57"/>
      <c r="G39" s="103" t="s">
        <v>47</v>
      </c>
      <c r="H39" s="104" t="s">
        <v>48</v>
      </c>
      <c r="I39" s="105"/>
      <c r="J39" s="106">
        <f>SUM(J30:J37)</f>
        <v>0</v>
      </c>
      <c r="K39" s="107"/>
      <c r="L39" s="32"/>
    </row>
    <row r="40" spans="2:12" s="1" customFormat="1" ht="14.45" customHeight="1">
      <c r="B40" s="32"/>
      <c r="I40" s="91"/>
      <c r="L40" s="32"/>
    </row>
    <row r="41" spans="2:12" ht="14.45" customHeight="1">
      <c r="B41" s="20"/>
      <c r="L41" s="20"/>
    </row>
    <row r="42" spans="2:12" ht="14.45" customHeight="1">
      <c r="B42" s="20"/>
      <c r="L42" s="20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1" t="s">
        <v>49</v>
      </c>
      <c r="E50" s="42"/>
      <c r="F50" s="42"/>
      <c r="G50" s="41" t="s">
        <v>50</v>
      </c>
      <c r="H50" s="42"/>
      <c r="I50" s="108"/>
      <c r="J50" s="42"/>
      <c r="K50" s="42"/>
      <c r="L50" s="32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32"/>
      <c r="D61" s="43" t="s">
        <v>51</v>
      </c>
      <c r="E61" s="34"/>
      <c r="F61" s="109" t="s">
        <v>52</v>
      </c>
      <c r="G61" s="43" t="s">
        <v>51</v>
      </c>
      <c r="H61" s="34"/>
      <c r="I61" s="110"/>
      <c r="J61" s="111" t="s">
        <v>52</v>
      </c>
      <c r="K61" s="34"/>
      <c r="L61" s="32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32"/>
      <c r="D65" s="41" t="s">
        <v>53</v>
      </c>
      <c r="E65" s="42"/>
      <c r="F65" s="42"/>
      <c r="G65" s="41" t="s">
        <v>54</v>
      </c>
      <c r="H65" s="42"/>
      <c r="I65" s="108"/>
      <c r="J65" s="42"/>
      <c r="K65" s="42"/>
      <c r="L65" s="32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32"/>
      <c r="D76" s="43" t="s">
        <v>51</v>
      </c>
      <c r="E76" s="34"/>
      <c r="F76" s="109" t="s">
        <v>52</v>
      </c>
      <c r="G76" s="43" t="s">
        <v>51</v>
      </c>
      <c r="H76" s="34"/>
      <c r="I76" s="110"/>
      <c r="J76" s="111" t="s">
        <v>52</v>
      </c>
      <c r="K76" s="34"/>
      <c r="L76" s="32"/>
    </row>
    <row r="77" spans="2:12" s="1" customFormat="1" ht="14.45" customHeight="1">
      <c r="B77" s="44"/>
      <c r="C77" s="45"/>
      <c r="D77" s="45"/>
      <c r="E77" s="45"/>
      <c r="F77" s="45"/>
      <c r="G77" s="45"/>
      <c r="H77" s="45"/>
      <c r="I77" s="112"/>
      <c r="J77" s="45"/>
      <c r="K77" s="45"/>
      <c r="L77" s="32"/>
    </row>
    <row r="81" spans="2:47" s="1" customFormat="1" ht="6.95" customHeight="1">
      <c r="B81" s="46"/>
      <c r="C81" s="47"/>
      <c r="D81" s="47"/>
      <c r="E81" s="47"/>
      <c r="F81" s="47"/>
      <c r="G81" s="47"/>
      <c r="H81" s="47"/>
      <c r="I81" s="113"/>
      <c r="J81" s="47"/>
      <c r="K81" s="47"/>
      <c r="L81" s="32"/>
    </row>
    <row r="82" spans="2:47" s="1" customFormat="1" ht="24.95" customHeight="1">
      <c r="B82" s="32"/>
      <c r="C82" s="21" t="s">
        <v>106</v>
      </c>
      <c r="I82" s="91"/>
      <c r="L82" s="32"/>
    </row>
    <row r="83" spans="2:47" s="1" customFormat="1" ht="6.95" customHeight="1">
      <c r="B83" s="32"/>
      <c r="I83" s="91"/>
      <c r="L83" s="32"/>
    </row>
    <row r="84" spans="2:47" s="1" customFormat="1" ht="12" customHeight="1">
      <c r="B84" s="32"/>
      <c r="C84" s="27" t="s">
        <v>14</v>
      </c>
      <c r="I84" s="91"/>
      <c r="L84" s="32"/>
    </row>
    <row r="85" spans="2:47" s="1" customFormat="1" ht="16.5" customHeight="1">
      <c r="B85" s="32"/>
      <c r="E85" s="256" t="str">
        <f>E7</f>
        <v>Rekonštrukcia a prístavba pavilonu onkológie - Fakultná nemocnica Trenčín</v>
      </c>
      <c r="F85" s="257"/>
      <c r="G85" s="257"/>
      <c r="H85" s="257"/>
      <c r="I85" s="91"/>
      <c r="L85" s="32"/>
    </row>
    <row r="86" spans="2:47" s="1" customFormat="1" ht="12" customHeight="1">
      <c r="B86" s="32"/>
      <c r="C86" s="27" t="s">
        <v>104</v>
      </c>
      <c r="I86" s="91"/>
      <c r="L86" s="32"/>
    </row>
    <row r="87" spans="2:47" s="1" customFormat="1" ht="16.5" customHeight="1">
      <c r="B87" s="32"/>
      <c r="E87" s="236" t="str">
        <f>E9</f>
        <v>3 - SO03 Preložka VN</v>
      </c>
      <c r="F87" s="258"/>
      <c r="G87" s="258"/>
      <c r="H87" s="258"/>
      <c r="I87" s="91"/>
      <c r="L87" s="32"/>
    </row>
    <row r="88" spans="2:47" s="1" customFormat="1" ht="6.95" customHeight="1">
      <c r="B88" s="32"/>
      <c r="I88" s="91"/>
      <c r="L88" s="32"/>
    </row>
    <row r="89" spans="2:47" s="1" customFormat="1" ht="12" customHeight="1">
      <c r="B89" s="32"/>
      <c r="C89" s="27" t="s">
        <v>18</v>
      </c>
      <c r="F89" s="25" t="str">
        <f>F12</f>
        <v xml:space="preserve"> </v>
      </c>
      <c r="I89" s="92" t="s">
        <v>20</v>
      </c>
      <c r="J89" s="52" t="str">
        <f>IF(J12="","",J12)</f>
        <v>2.1.2019</v>
      </c>
      <c r="L89" s="32"/>
    </row>
    <row r="90" spans="2:47" s="1" customFormat="1" ht="6.95" customHeight="1">
      <c r="B90" s="32"/>
      <c r="I90" s="91"/>
      <c r="L90" s="32"/>
    </row>
    <row r="91" spans="2:47" s="1" customFormat="1" ht="27.95" customHeight="1">
      <c r="B91" s="32"/>
      <c r="C91" s="27" t="s">
        <v>22</v>
      </c>
      <c r="F91" s="25" t="str">
        <f>E15</f>
        <v>Fakultná nemocnica Trenčín</v>
      </c>
      <c r="I91" s="92" t="s">
        <v>28</v>
      </c>
      <c r="J91" s="30" t="str">
        <f>E21</f>
        <v>Neo Domus s.r.o. Trenčín</v>
      </c>
      <c r="L91" s="32"/>
    </row>
    <row r="92" spans="2:47" s="1" customFormat="1" ht="27.95" customHeight="1">
      <c r="B92" s="32"/>
      <c r="C92" s="27" t="s">
        <v>26</v>
      </c>
      <c r="F92" s="25" t="str">
        <f>IF(E18="","",E18)</f>
        <v>Vyplň údaj</v>
      </c>
      <c r="I92" s="92" t="s">
        <v>32</v>
      </c>
      <c r="J92" s="30" t="str">
        <f>E24</f>
        <v>Martinusová Katarína</v>
      </c>
      <c r="L92" s="32"/>
    </row>
    <row r="93" spans="2:47" s="1" customFormat="1" ht="10.35" customHeight="1">
      <c r="B93" s="32"/>
      <c r="I93" s="91"/>
      <c r="L93" s="32"/>
    </row>
    <row r="94" spans="2:47" s="1" customFormat="1" ht="29.25" customHeight="1">
      <c r="B94" s="32"/>
      <c r="C94" s="114" t="s">
        <v>107</v>
      </c>
      <c r="D94" s="101"/>
      <c r="E94" s="101"/>
      <c r="F94" s="101"/>
      <c r="G94" s="101"/>
      <c r="H94" s="101"/>
      <c r="I94" s="115"/>
      <c r="J94" s="116" t="s">
        <v>108</v>
      </c>
      <c r="K94" s="101"/>
      <c r="L94" s="32"/>
    </row>
    <row r="95" spans="2:47" s="1" customFormat="1" ht="10.35" customHeight="1">
      <c r="B95" s="32"/>
      <c r="I95" s="91"/>
      <c r="L95" s="32"/>
    </row>
    <row r="96" spans="2:47" s="1" customFormat="1" ht="22.9" customHeight="1">
      <c r="B96" s="32"/>
      <c r="C96" s="117" t="s">
        <v>109</v>
      </c>
      <c r="I96" s="91"/>
      <c r="J96" s="66">
        <f>J118</f>
        <v>0</v>
      </c>
      <c r="L96" s="32"/>
      <c r="AU96" s="17" t="s">
        <v>110</v>
      </c>
    </row>
    <row r="97" spans="2:12" s="8" customFormat="1" ht="24.95" customHeight="1">
      <c r="B97" s="118"/>
      <c r="D97" s="119" t="s">
        <v>135</v>
      </c>
      <c r="E97" s="120"/>
      <c r="F97" s="120"/>
      <c r="G97" s="120"/>
      <c r="H97" s="120"/>
      <c r="I97" s="121"/>
      <c r="J97" s="122">
        <f>J119</f>
        <v>0</v>
      </c>
      <c r="L97" s="118"/>
    </row>
    <row r="98" spans="2:12" s="9" customFormat="1" ht="19.899999999999999" customHeight="1">
      <c r="B98" s="123"/>
      <c r="D98" s="124" t="s">
        <v>3424</v>
      </c>
      <c r="E98" s="125"/>
      <c r="F98" s="125"/>
      <c r="G98" s="125"/>
      <c r="H98" s="125"/>
      <c r="I98" s="126"/>
      <c r="J98" s="127">
        <f>J120</f>
        <v>0</v>
      </c>
      <c r="L98" s="123"/>
    </row>
    <row r="99" spans="2:12" s="1" customFormat="1" ht="21.75" customHeight="1">
      <c r="B99" s="32"/>
      <c r="I99" s="91"/>
      <c r="L99" s="32"/>
    </row>
    <row r="100" spans="2:12" s="1" customFormat="1" ht="6.95" customHeight="1">
      <c r="B100" s="44"/>
      <c r="C100" s="45"/>
      <c r="D100" s="45"/>
      <c r="E100" s="45"/>
      <c r="F100" s="45"/>
      <c r="G100" s="45"/>
      <c r="H100" s="45"/>
      <c r="I100" s="112"/>
      <c r="J100" s="45"/>
      <c r="K100" s="45"/>
      <c r="L100" s="32"/>
    </row>
    <row r="104" spans="2:12" s="1" customFormat="1" ht="6.95" customHeight="1">
      <c r="B104" s="46"/>
      <c r="C104" s="47"/>
      <c r="D104" s="47"/>
      <c r="E104" s="47"/>
      <c r="F104" s="47"/>
      <c r="G104" s="47"/>
      <c r="H104" s="47"/>
      <c r="I104" s="113"/>
      <c r="J104" s="47"/>
      <c r="K104" s="47"/>
      <c r="L104" s="32"/>
    </row>
    <row r="105" spans="2:12" s="1" customFormat="1" ht="24.95" customHeight="1">
      <c r="B105" s="32"/>
      <c r="C105" s="21" t="s">
        <v>139</v>
      </c>
      <c r="I105" s="91"/>
      <c r="L105" s="32"/>
    </row>
    <row r="106" spans="2:12" s="1" customFormat="1" ht="6.95" customHeight="1">
      <c r="B106" s="32"/>
      <c r="I106" s="91"/>
      <c r="L106" s="32"/>
    </row>
    <row r="107" spans="2:12" s="1" customFormat="1" ht="12" customHeight="1">
      <c r="B107" s="32"/>
      <c r="C107" s="27" t="s">
        <v>14</v>
      </c>
      <c r="I107" s="91"/>
      <c r="L107" s="32"/>
    </row>
    <row r="108" spans="2:12" s="1" customFormat="1" ht="16.5" customHeight="1">
      <c r="B108" s="32"/>
      <c r="E108" s="256" t="str">
        <f>E7</f>
        <v>Rekonštrukcia a prístavba pavilonu onkológie - Fakultná nemocnica Trenčín</v>
      </c>
      <c r="F108" s="257"/>
      <c r="G108" s="257"/>
      <c r="H108" s="257"/>
      <c r="I108" s="91"/>
      <c r="L108" s="32"/>
    </row>
    <row r="109" spans="2:12" s="1" customFormat="1" ht="12" customHeight="1">
      <c r="B109" s="32"/>
      <c r="C109" s="27" t="s">
        <v>104</v>
      </c>
      <c r="I109" s="91"/>
      <c r="L109" s="32"/>
    </row>
    <row r="110" spans="2:12" s="1" customFormat="1" ht="16.5" customHeight="1">
      <c r="B110" s="32"/>
      <c r="E110" s="236" t="str">
        <f>E9</f>
        <v>3 - SO03 Preložka VN</v>
      </c>
      <c r="F110" s="258"/>
      <c r="G110" s="258"/>
      <c r="H110" s="258"/>
      <c r="I110" s="91"/>
      <c r="L110" s="32"/>
    </row>
    <row r="111" spans="2:12" s="1" customFormat="1" ht="6.95" customHeight="1">
      <c r="B111" s="32"/>
      <c r="I111" s="91"/>
      <c r="L111" s="32"/>
    </row>
    <row r="112" spans="2:12" s="1" customFormat="1" ht="12" customHeight="1">
      <c r="B112" s="32"/>
      <c r="C112" s="27" t="s">
        <v>18</v>
      </c>
      <c r="F112" s="25" t="str">
        <f>F12</f>
        <v xml:space="preserve"> </v>
      </c>
      <c r="I112" s="92" t="s">
        <v>20</v>
      </c>
      <c r="J112" s="52" t="str">
        <f>IF(J12="","",J12)</f>
        <v>2.1.2019</v>
      </c>
      <c r="L112" s="32"/>
    </row>
    <row r="113" spans="2:65" s="1" customFormat="1" ht="6.95" customHeight="1">
      <c r="B113" s="32"/>
      <c r="I113" s="91"/>
      <c r="L113" s="32"/>
    </row>
    <row r="114" spans="2:65" s="1" customFormat="1" ht="27.95" customHeight="1">
      <c r="B114" s="32"/>
      <c r="C114" s="27" t="s">
        <v>22</v>
      </c>
      <c r="F114" s="25" t="str">
        <f>E15</f>
        <v>Fakultná nemocnica Trenčín</v>
      </c>
      <c r="I114" s="92" t="s">
        <v>28</v>
      </c>
      <c r="J114" s="30" t="str">
        <f>E21</f>
        <v>Neo Domus s.r.o. Trenčín</v>
      </c>
      <c r="L114" s="32"/>
    </row>
    <row r="115" spans="2:65" s="1" customFormat="1" ht="27.95" customHeight="1">
      <c r="B115" s="32"/>
      <c r="C115" s="27" t="s">
        <v>26</v>
      </c>
      <c r="F115" s="25" t="str">
        <f>IF(E18="","",E18)</f>
        <v>Vyplň údaj</v>
      </c>
      <c r="I115" s="92" t="s">
        <v>32</v>
      </c>
      <c r="J115" s="30" t="str">
        <f>E24</f>
        <v>Martinusová Katarína</v>
      </c>
      <c r="L115" s="32"/>
    </row>
    <row r="116" spans="2:65" s="1" customFormat="1" ht="10.35" customHeight="1">
      <c r="B116" s="32"/>
      <c r="I116" s="91"/>
      <c r="L116" s="32"/>
    </row>
    <row r="117" spans="2:65" s="10" customFormat="1" ht="29.25" customHeight="1">
      <c r="B117" s="128"/>
      <c r="C117" s="129" t="s">
        <v>140</v>
      </c>
      <c r="D117" s="130" t="s">
        <v>61</v>
      </c>
      <c r="E117" s="130" t="s">
        <v>57</v>
      </c>
      <c r="F117" s="130" t="s">
        <v>58</v>
      </c>
      <c r="G117" s="130" t="s">
        <v>141</v>
      </c>
      <c r="H117" s="130" t="s">
        <v>142</v>
      </c>
      <c r="I117" s="131" t="s">
        <v>143</v>
      </c>
      <c r="J117" s="132" t="s">
        <v>108</v>
      </c>
      <c r="K117" s="133" t="s">
        <v>144</v>
      </c>
      <c r="L117" s="128"/>
      <c r="M117" s="59" t="s">
        <v>1</v>
      </c>
      <c r="N117" s="60" t="s">
        <v>40</v>
      </c>
      <c r="O117" s="60" t="s">
        <v>145</v>
      </c>
      <c r="P117" s="60" t="s">
        <v>146</v>
      </c>
      <c r="Q117" s="60" t="s">
        <v>147</v>
      </c>
      <c r="R117" s="60" t="s">
        <v>148</v>
      </c>
      <c r="S117" s="60" t="s">
        <v>149</v>
      </c>
      <c r="T117" s="61" t="s">
        <v>150</v>
      </c>
    </row>
    <row r="118" spans="2:65" s="1" customFormat="1" ht="22.9" customHeight="1">
      <c r="B118" s="32"/>
      <c r="C118" s="64" t="s">
        <v>109</v>
      </c>
      <c r="I118" s="91"/>
      <c r="J118" s="134">
        <f>BK118</f>
        <v>0</v>
      </c>
      <c r="L118" s="32"/>
      <c r="M118" s="62"/>
      <c r="N118" s="53"/>
      <c r="O118" s="53"/>
      <c r="P118" s="135">
        <f>P119</f>
        <v>0</v>
      </c>
      <c r="Q118" s="53"/>
      <c r="R118" s="135">
        <f>R119</f>
        <v>2.5217100000000001</v>
      </c>
      <c r="S118" s="53"/>
      <c r="T118" s="136">
        <f>T119</f>
        <v>0</v>
      </c>
      <c r="AT118" s="17" t="s">
        <v>75</v>
      </c>
      <c r="AU118" s="17" t="s">
        <v>110</v>
      </c>
      <c r="BK118" s="137">
        <f>BK119</f>
        <v>0</v>
      </c>
    </row>
    <row r="119" spans="2:65" s="11" customFormat="1" ht="25.9" customHeight="1">
      <c r="B119" s="138"/>
      <c r="D119" s="139" t="s">
        <v>75</v>
      </c>
      <c r="E119" s="140" t="s">
        <v>203</v>
      </c>
      <c r="F119" s="140" t="s">
        <v>1975</v>
      </c>
      <c r="I119" s="141"/>
      <c r="J119" s="142">
        <f>BK119</f>
        <v>0</v>
      </c>
      <c r="L119" s="138"/>
      <c r="M119" s="143"/>
      <c r="N119" s="144"/>
      <c r="O119" s="144"/>
      <c r="P119" s="145">
        <f>P120</f>
        <v>0</v>
      </c>
      <c r="Q119" s="144"/>
      <c r="R119" s="145">
        <f>R120</f>
        <v>2.5217100000000001</v>
      </c>
      <c r="S119" s="144"/>
      <c r="T119" s="146">
        <f>T120</f>
        <v>0</v>
      </c>
      <c r="AR119" s="139" t="s">
        <v>91</v>
      </c>
      <c r="AT119" s="147" t="s">
        <v>75</v>
      </c>
      <c r="AU119" s="147" t="s">
        <v>76</v>
      </c>
      <c r="AY119" s="139" t="s">
        <v>153</v>
      </c>
      <c r="BK119" s="148">
        <f>BK120</f>
        <v>0</v>
      </c>
    </row>
    <row r="120" spans="2:65" s="11" customFormat="1" ht="22.9" customHeight="1">
      <c r="B120" s="138"/>
      <c r="D120" s="139" t="s">
        <v>75</v>
      </c>
      <c r="E120" s="149" t="s">
        <v>3425</v>
      </c>
      <c r="F120" s="149" t="s">
        <v>3426</v>
      </c>
      <c r="I120" s="141"/>
      <c r="J120" s="150">
        <f>BK120</f>
        <v>0</v>
      </c>
      <c r="L120" s="138"/>
      <c r="M120" s="143"/>
      <c r="N120" s="144"/>
      <c r="O120" s="144"/>
      <c r="P120" s="145">
        <f>SUM(P121:P138)</f>
        <v>0</v>
      </c>
      <c r="Q120" s="144"/>
      <c r="R120" s="145">
        <f>SUM(R121:R138)</f>
        <v>2.5217100000000001</v>
      </c>
      <c r="S120" s="144"/>
      <c r="T120" s="146">
        <f>SUM(T121:T138)</f>
        <v>0</v>
      </c>
      <c r="AR120" s="139" t="s">
        <v>91</v>
      </c>
      <c r="AT120" s="147" t="s">
        <v>75</v>
      </c>
      <c r="AU120" s="147" t="s">
        <v>81</v>
      </c>
      <c r="AY120" s="139" t="s">
        <v>153</v>
      </c>
      <c r="BK120" s="148">
        <f>SUM(BK121:BK138)</f>
        <v>0</v>
      </c>
    </row>
    <row r="121" spans="2:65" s="1" customFormat="1" ht="24" customHeight="1">
      <c r="B121" s="151"/>
      <c r="C121" s="152" t="s">
        <v>81</v>
      </c>
      <c r="D121" s="152" t="s">
        <v>155</v>
      </c>
      <c r="E121" s="153" t="s">
        <v>3427</v>
      </c>
      <c r="F121" s="154" t="s">
        <v>3428</v>
      </c>
      <c r="G121" s="155" t="s">
        <v>786</v>
      </c>
      <c r="H121" s="156">
        <v>72</v>
      </c>
      <c r="I121" s="157"/>
      <c r="J121" s="156">
        <f t="shared" ref="J121:J138" si="0">ROUND(I121*H121,3)</f>
        <v>0</v>
      </c>
      <c r="K121" s="154" t="s">
        <v>1</v>
      </c>
      <c r="L121" s="32"/>
      <c r="M121" s="158" t="s">
        <v>1</v>
      </c>
      <c r="N121" s="159" t="s">
        <v>42</v>
      </c>
      <c r="O121" s="55"/>
      <c r="P121" s="160">
        <f t="shared" ref="P121:P138" si="1">O121*H121</f>
        <v>0</v>
      </c>
      <c r="Q121" s="160">
        <v>0</v>
      </c>
      <c r="R121" s="160">
        <f t="shared" ref="R121:R138" si="2">Q121*H121</f>
        <v>0</v>
      </c>
      <c r="S121" s="160">
        <v>0</v>
      </c>
      <c r="T121" s="161">
        <f t="shared" ref="T121:T138" si="3">S121*H121</f>
        <v>0</v>
      </c>
      <c r="AR121" s="162" t="s">
        <v>1981</v>
      </c>
      <c r="AT121" s="162" t="s">
        <v>155</v>
      </c>
      <c r="AU121" s="162" t="s">
        <v>85</v>
      </c>
      <c r="AY121" s="17" t="s">
        <v>153</v>
      </c>
      <c r="BE121" s="163">
        <f t="shared" ref="BE121:BE138" si="4">IF(N121="základná",J121,0)</f>
        <v>0</v>
      </c>
      <c r="BF121" s="163">
        <f t="shared" ref="BF121:BF138" si="5">IF(N121="znížená",J121,0)</f>
        <v>0</v>
      </c>
      <c r="BG121" s="163">
        <f t="shared" ref="BG121:BG138" si="6">IF(N121="zákl. prenesená",J121,0)</f>
        <v>0</v>
      </c>
      <c r="BH121" s="163">
        <f t="shared" ref="BH121:BH138" si="7">IF(N121="zníž. prenesená",J121,0)</f>
        <v>0</v>
      </c>
      <c r="BI121" s="163">
        <f t="shared" ref="BI121:BI138" si="8">IF(N121="nulová",J121,0)</f>
        <v>0</v>
      </c>
      <c r="BJ121" s="17" t="s">
        <v>85</v>
      </c>
      <c r="BK121" s="164">
        <f t="shared" ref="BK121:BK138" si="9">ROUND(I121*H121,3)</f>
        <v>0</v>
      </c>
      <c r="BL121" s="17" t="s">
        <v>1981</v>
      </c>
      <c r="BM121" s="162" t="s">
        <v>85</v>
      </c>
    </row>
    <row r="122" spans="2:65" s="1" customFormat="1" ht="16.5" customHeight="1">
      <c r="B122" s="151"/>
      <c r="C122" s="181" t="s">
        <v>85</v>
      </c>
      <c r="D122" s="181" t="s">
        <v>203</v>
      </c>
      <c r="E122" s="182" t="s">
        <v>3429</v>
      </c>
      <c r="F122" s="183" t="s">
        <v>3430</v>
      </c>
      <c r="G122" s="184" t="s">
        <v>2346</v>
      </c>
      <c r="H122" s="185">
        <v>72</v>
      </c>
      <c r="I122" s="186"/>
      <c r="J122" s="185">
        <f t="shared" si="0"/>
        <v>0</v>
      </c>
      <c r="K122" s="183" t="s">
        <v>1</v>
      </c>
      <c r="L122" s="187"/>
      <c r="M122" s="188" t="s">
        <v>1</v>
      </c>
      <c r="N122" s="189" t="s">
        <v>42</v>
      </c>
      <c r="O122" s="55"/>
      <c r="P122" s="160">
        <f t="shared" si="1"/>
        <v>0</v>
      </c>
      <c r="Q122" s="160">
        <v>0</v>
      </c>
      <c r="R122" s="160">
        <f t="shared" si="2"/>
        <v>0</v>
      </c>
      <c r="S122" s="160">
        <v>0</v>
      </c>
      <c r="T122" s="161">
        <f t="shared" si="3"/>
        <v>0</v>
      </c>
      <c r="AR122" s="162" t="s">
        <v>1981</v>
      </c>
      <c r="AT122" s="162" t="s">
        <v>203</v>
      </c>
      <c r="AU122" s="162" t="s">
        <v>85</v>
      </c>
      <c r="AY122" s="17" t="s">
        <v>153</v>
      </c>
      <c r="BE122" s="163">
        <f t="shared" si="4"/>
        <v>0</v>
      </c>
      <c r="BF122" s="163">
        <f t="shared" si="5"/>
        <v>0</v>
      </c>
      <c r="BG122" s="163">
        <f t="shared" si="6"/>
        <v>0</v>
      </c>
      <c r="BH122" s="163">
        <f t="shared" si="7"/>
        <v>0</v>
      </c>
      <c r="BI122" s="163">
        <f t="shared" si="8"/>
        <v>0</v>
      </c>
      <c r="BJ122" s="17" t="s">
        <v>85</v>
      </c>
      <c r="BK122" s="164">
        <f t="shared" si="9"/>
        <v>0</v>
      </c>
      <c r="BL122" s="17" t="s">
        <v>1981</v>
      </c>
      <c r="BM122" s="162" t="s">
        <v>91</v>
      </c>
    </row>
    <row r="123" spans="2:65" s="1" customFormat="1" ht="16.5" customHeight="1">
      <c r="B123" s="151"/>
      <c r="C123" s="181" t="s">
        <v>88</v>
      </c>
      <c r="D123" s="181" t="s">
        <v>203</v>
      </c>
      <c r="E123" s="182" t="s">
        <v>3431</v>
      </c>
      <c r="F123" s="183" t="s">
        <v>3432</v>
      </c>
      <c r="G123" s="184" t="s">
        <v>786</v>
      </c>
      <c r="H123" s="185">
        <v>22</v>
      </c>
      <c r="I123" s="186"/>
      <c r="J123" s="185">
        <f t="shared" si="0"/>
        <v>0</v>
      </c>
      <c r="K123" s="183" t="s">
        <v>1</v>
      </c>
      <c r="L123" s="187"/>
      <c r="M123" s="188" t="s">
        <v>1</v>
      </c>
      <c r="N123" s="189" t="s">
        <v>42</v>
      </c>
      <c r="O123" s="55"/>
      <c r="P123" s="160">
        <f t="shared" si="1"/>
        <v>0</v>
      </c>
      <c r="Q123" s="160">
        <v>9.5E-4</v>
      </c>
      <c r="R123" s="160">
        <f t="shared" si="2"/>
        <v>2.0899999999999998E-2</v>
      </c>
      <c r="S123" s="160">
        <v>0</v>
      </c>
      <c r="T123" s="161">
        <f t="shared" si="3"/>
        <v>0</v>
      </c>
      <c r="AR123" s="162" t="s">
        <v>1981</v>
      </c>
      <c r="AT123" s="162" t="s">
        <v>203</v>
      </c>
      <c r="AU123" s="162" t="s">
        <v>85</v>
      </c>
      <c r="AY123" s="17" t="s">
        <v>153</v>
      </c>
      <c r="BE123" s="163">
        <f t="shared" si="4"/>
        <v>0</v>
      </c>
      <c r="BF123" s="163">
        <f t="shared" si="5"/>
        <v>0</v>
      </c>
      <c r="BG123" s="163">
        <f t="shared" si="6"/>
        <v>0</v>
      </c>
      <c r="BH123" s="163">
        <f t="shared" si="7"/>
        <v>0</v>
      </c>
      <c r="BI123" s="163">
        <f t="shared" si="8"/>
        <v>0</v>
      </c>
      <c r="BJ123" s="17" t="s">
        <v>85</v>
      </c>
      <c r="BK123" s="164">
        <f t="shared" si="9"/>
        <v>0</v>
      </c>
      <c r="BL123" s="17" t="s">
        <v>1981</v>
      </c>
      <c r="BM123" s="162" t="s">
        <v>97</v>
      </c>
    </row>
    <row r="124" spans="2:65" s="1" customFormat="1" ht="24" customHeight="1">
      <c r="B124" s="151"/>
      <c r="C124" s="152" t="s">
        <v>91</v>
      </c>
      <c r="D124" s="152" t="s">
        <v>155</v>
      </c>
      <c r="E124" s="153" t="s">
        <v>3433</v>
      </c>
      <c r="F124" s="154" t="s">
        <v>3434</v>
      </c>
      <c r="G124" s="155" t="s">
        <v>786</v>
      </c>
      <c r="H124" s="156">
        <v>85</v>
      </c>
      <c r="I124" s="157"/>
      <c r="J124" s="156">
        <f t="shared" si="0"/>
        <v>0</v>
      </c>
      <c r="K124" s="154" t="s">
        <v>1</v>
      </c>
      <c r="L124" s="32"/>
      <c r="M124" s="158" t="s">
        <v>1</v>
      </c>
      <c r="N124" s="159" t="s">
        <v>42</v>
      </c>
      <c r="O124" s="55"/>
      <c r="P124" s="160">
        <f t="shared" si="1"/>
        <v>0</v>
      </c>
      <c r="Q124" s="160">
        <v>0</v>
      </c>
      <c r="R124" s="160">
        <f t="shared" si="2"/>
        <v>0</v>
      </c>
      <c r="S124" s="160">
        <v>0</v>
      </c>
      <c r="T124" s="161">
        <f t="shared" si="3"/>
        <v>0</v>
      </c>
      <c r="AR124" s="162" t="s">
        <v>1981</v>
      </c>
      <c r="AT124" s="162" t="s">
        <v>155</v>
      </c>
      <c r="AU124" s="162" t="s">
        <v>85</v>
      </c>
      <c r="AY124" s="17" t="s">
        <v>153</v>
      </c>
      <c r="BE124" s="163">
        <f t="shared" si="4"/>
        <v>0</v>
      </c>
      <c r="BF124" s="163">
        <f t="shared" si="5"/>
        <v>0</v>
      </c>
      <c r="BG124" s="163">
        <f t="shared" si="6"/>
        <v>0</v>
      </c>
      <c r="BH124" s="163">
        <f t="shared" si="7"/>
        <v>0</v>
      </c>
      <c r="BI124" s="163">
        <f t="shared" si="8"/>
        <v>0</v>
      </c>
      <c r="BJ124" s="17" t="s">
        <v>85</v>
      </c>
      <c r="BK124" s="164">
        <f t="shared" si="9"/>
        <v>0</v>
      </c>
      <c r="BL124" s="17" t="s">
        <v>1981</v>
      </c>
      <c r="BM124" s="162" t="s">
        <v>184</v>
      </c>
    </row>
    <row r="125" spans="2:65" s="1" customFormat="1" ht="16.5" customHeight="1">
      <c r="B125" s="151"/>
      <c r="C125" s="152" t="s">
        <v>94</v>
      </c>
      <c r="D125" s="152" t="s">
        <v>155</v>
      </c>
      <c r="E125" s="153" t="s">
        <v>3435</v>
      </c>
      <c r="F125" s="154" t="s">
        <v>3436</v>
      </c>
      <c r="G125" s="155" t="s">
        <v>251</v>
      </c>
      <c r="H125" s="156">
        <v>1</v>
      </c>
      <c r="I125" s="157"/>
      <c r="J125" s="156">
        <f t="shared" si="0"/>
        <v>0</v>
      </c>
      <c r="K125" s="154" t="s">
        <v>1</v>
      </c>
      <c r="L125" s="32"/>
      <c r="M125" s="158" t="s">
        <v>1</v>
      </c>
      <c r="N125" s="159" t="s">
        <v>42</v>
      </c>
      <c r="O125" s="55"/>
      <c r="P125" s="160">
        <f t="shared" si="1"/>
        <v>0</v>
      </c>
      <c r="Q125" s="160">
        <v>0</v>
      </c>
      <c r="R125" s="160">
        <f t="shared" si="2"/>
        <v>0</v>
      </c>
      <c r="S125" s="160">
        <v>0</v>
      </c>
      <c r="T125" s="161">
        <f t="shared" si="3"/>
        <v>0</v>
      </c>
      <c r="AR125" s="162" t="s">
        <v>1981</v>
      </c>
      <c r="AT125" s="162" t="s">
        <v>155</v>
      </c>
      <c r="AU125" s="162" t="s">
        <v>85</v>
      </c>
      <c r="AY125" s="17" t="s">
        <v>153</v>
      </c>
      <c r="BE125" s="163">
        <f t="shared" si="4"/>
        <v>0</v>
      </c>
      <c r="BF125" s="163">
        <f t="shared" si="5"/>
        <v>0</v>
      </c>
      <c r="BG125" s="163">
        <f t="shared" si="6"/>
        <v>0</v>
      </c>
      <c r="BH125" s="163">
        <f t="shared" si="7"/>
        <v>0</v>
      </c>
      <c r="BI125" s="163">
        <f t="shared" si="8"/>
        <v>0</v>
      </c>
      <c r="BJ125" s="17" t="s">
        <v>85</v>
      </c>
      <c r="BK125" s="164">
        <f t="shared" si="9"/>
        <v>0</v>
      </c>
      <c r="BL125" s="17" t="s">
        <v>1981</v>
      </c>
      <c r="BM125" s="162" t="s">
        <v>192</v>
      </c>
    </row>
    <row r="126" spans="2:65" s="1" customFormat="1" ht="16.5" customHeight="1">
      <c r="B126" s="151"/>
      <c r="C126" s="181" t="s">
        <v>97</v>
      </c>
      <c r="D126" s="181" t="s">
        <v>203</v>
      </c>
      <c r="E126" s="182" t="s">
        <v>3437</v>
      </c>
      <c r="F126" s="183" t="s">
        <v>3438</v>
      </c>
      <c r="G126" s="184" t="s">
        <v>251</v>
      </c>
      <c r="H126" s="185">
        <v>1</v>
      </c>
      <c r="I126" s="186"/>
      <c r="J126" s="185">
        <f t="shared" si="0"/>
        <v>0</v>
      </c>
      <c r="K126" s="183" t="s">
        <v>1</v>
      </c>
      <c r="L126" s="187"/>
      <c r="M126" s="188" t="s">
        <v>1</v>
      </c>
      <c r="N126" s="189" t="s">
        <v>42</v>
      </c>
      <c r="O126" s="55"/>
      <c r="P126" s="160">
        <f t="shared" si="1"/>
        <v>0</v>
      </c>
      <c r="Q126" s="160">
        <v>0</v>
      </c>
      <c r="R126" s="160">
        <f t="shared" si="2"/>
        <v>0</v>
      </c>
      <c r="S126" s="160">
        <v>0</v>
      </c>
      <c r="T126" s="161">
        <f t="shared" si="3"/>
        <v>0</v>
      </c>
      <c r="AR126" s="162" t="s">
        <v>1981</v>
      </c>
      <c r="AT126" s="162" t="s">
        <v>203</v>
      </c>
      <c r="AU126" s="162" t="s">
        <v>85</v>
      </c>
      <c r="AY126" s="17" t="s">
        <v>153</v>
      </c>
      <c r="BE126" s="163">
        <f t="shared" si="4"/>
        <v>0</v>
      </c>
      <c r="BF126" s="163">
        <f t="shared" si="5"/>
        <v>0</v>
      </c>
      <c r="BG126" s="163">
        <f t="shared" si="6"/>
        <v>0</v>
      </c>
      <c r="BH126" s="163">
        <f t="shared" si="7"/>
        <v>0</v>
      </c>
      <c r="BI126" s="163">
        <f t="shared" si="8"/>
        <v>0</v>
      </c>
      <c r="BJ126" s="17" t="s">
        <v>85</v>
      </c>
      <c r="BK126" s="164">
        <f t="shared" si="9"/>
        <v>0</v>
      </c>
      <c r="BL126" s="17" t="s">
        <v>1981</v>
      </c>
      <c r="BM126" s="162" t="s">
        <v>202</v>
      </c>
    </row>
    <row r="127" spans="2:65" s="1" customFormat="1" ht="24" customHeight="1">
      <c r="B127" s="151"/>
      <c r="C127" s="152" t="s">
        <v>100</v>
      </c>
      <c r="D127" s="152" t="s">
        <v>155</v>
      </c>
      <c r="E127" s="153" t="s">
        <v>3439</v>
      </c>
      <c r="F127" s="154" t="s">
        <v>3440</v>
      </c>
      <c r="G127" s="155" t="s">
        <v>251</v>
      </c>
      <c r="H127" s="156">
        <v>3</v>
      </c>
      <c r="I127" s="157"/>
      <c r="J127" s="156">
        <f t="shared" si="0"/>
        <v>0</v>
      </c>
      <c r="K127" s="154" t="s">
        <v>1</v>
      </c>
      <c r="L127" s="32"/>
      <c r="M127" s="158" t="s">
        <v>1</v>
      </c>
      <c r="N127" s="159" t="s">
        <v>42</v>
      </c>
      <c r="O127" s="55"/>
      <c r="P127" s="160">
        <f t="shared" si="1"/>
        <v>0</v>
      </c>
      <c r="Q127" s="160">
        <v>0</v>
      </c>
      <c r="R127" s="160">
        <f t="shared" si="2"/>
        <v>0</v>
      </c>
      <c r="S127" s="160">
        <v>0</v>
      </c>
      <c r="T127" s="161">
        <f t="shared" si="3"/>
        <v>0</v>
      </c>
      <c r="AR127" s="162" t="s">
        <v>1981</v>
      </c>
      <c r="AT127" s="162" t="s">
        <v>155</v>
      </c>
      <c r="AU127" s="162" t="s">
        <v>85</v>
      </c>
      <c r="AY127" s="17" t="s">
        <v>153</v>
      </c>
      <c r="BE127" s="163">
        <f t="shared" si="4"/>
        <v>0</v>
      </c>
      <c r="BF127" s="163">
        <f t="shared" si="5"/>
        <v>0</v>
      </c>
      <c r="BG127" s="163">
        <f t="shared" si="6"/>
        <v>0</v>
      </c>
      <c r="BH127" s="163">
        <f t="shared" si="7"/>
        <v>0</v>
      </c>
      <c r="BI127" s="163">
        <f t="shared" si="8"/>
        <v>0</v>
      </c>
      <c r="BJ127" s="17" t="s">
        <v>85</v>
      </c>
      <c r="BK127" s="164">
        <f t="shared" si="9"/>
        <v>0</v>
      </c>
      <c r="BL127" s="17" t="s">
        <v>1981</v>
      </c>
      <c r="BM127" s="162" t="s">
        <v>212</v>
      </c>
    </row>
    <row r="128" spans="2:65" s="1" customFormat="1" ht="16.5" customHeight="1">
      <c r="B128" s="151"/>
      <c r="C128" s="181" t="s">
        <v>184</v>
      </c>
      <c r="D128" s="181" t="s">
        <v>203</v>
      </c>
      <c r="E128" s="182" t="s">
        <v>3441</v>
      </c>
      <c r="F128" s="183" t="s">
        <v>3442</v>
      </c>
      <c r="G128" s="184" t="s">
        <v>251</v>
      </c>
      <c r="H128" s="185">
        <v>3</v>
      </c>
      <c r="I128" s="186"/>
      <c r="J128" s="185">
        <f t="shared" si="0"/>
        <v>0</v>
      </c>
      <c r="K128" s="183" t="s">
        <v>1</v>
      </c>
      <c r="L128" s="187"/>
      <c r="M128" s="188" t="s">
        <v>1</v>
      </c>
      <c r="N128" s="189" t="s">
        <v>42</v>
      </c>
      <c r="O128" s="55"/>
      <c r="P128" s="160">
        <f t="shared" si="1"/>
        <v>0</v>
      </c>
      <c r="Q128" s="160">
        <v>2.7E-4</v>
      </c>
      <c r="R128" s="160">
        <f t="shared" si="2"/>
        <v>8.0999999999999996E-4</v>
      </c>
      <c r="S128" s="160">
        <v>0</v>
      </c>
      <c r="T128" s="161">
        <f t="shared" si="3"/>
        <v>0</v>
      </c>
      <c r="AR128" s="162" t="s">
        <v>1981</v>
      </c>
      <c r="AT128" s="162" t="s">
        <v>203</v>
      </c>
      <c r="AU128" s="162" t="s">
        <v>85</v>
      </c>
      <c r="AY128" s="17" t="s">
        <v>153</v>
      </c>
      <c r="BE128" s="163">
        <f t="shared" si="4"/>
        <v>0</v>
      </c>
      <c r="BF128" s="163">
        <f t="shared" si="5"/>
        <v>0</v>
      </c>
      <c r="BG128" s="163">
        <f t="shared" si="6"/>
        <v>0</v>
      </c>
      <c r="BH128" s="163">
        <f t="shared" si="7"/>
        <v>0</v>
      </c>
      <c r="BI128" s="163">
        <f t="shared" si="8"/>
        <v>0</v>
      </c>
      <c r="BJ128" s="17" t="s">
        <v>85</v>
      </c>
      <c r="BK128" s="164">
        <f t="shared" si="9"/>
        <v>0</v>
      </c>
      <c r="BL128" s="17" t="s">
        <v>1981</v>
      </c>
      <c r="BM128" s="162" t="s">
        <v>229</v>
      </c>
    </row>
    <row r="129" spans="2:65" s="1" customFormat="1" ht="24" customHeight="1">
      <c r="B129" s="151"/>
      <c r="C129" s="152" t="s">
        <v>188</v>
      </c>
      <c r="D129" s="152" t="s">
        <v>155</v>
      </c>
      <c r="E129" s="153" t="s">
        <v>3443</v>
      </c>
      <c r="F129" s="154" t="s">
        <v>3444</v>
      </c>
      <c r="G129" s="155" t="s">
        <v>786</v>
      </c>
      <c r="H129" s="156">
        <v>50</v>
      </c>
      <c r="I129" s="157"/>
      <c r="J129" s="156">
        <f t="shared" si="0"/>
        <v>0</v>
      </c>
      <c r="K129" s="154" t="s">
        <v>1</v>
      </c>
      <c r="L129" s="32"/>
      <c r="M129" s="158" t="s">
        <v>1</v>
      </c>
      <c r="N129" s="159" t="s">
        <v>42</v>
      </c>
      <c r="O129" s="55"/>
      <c r="P129" s="160">
        <f t="shared" si="1"/>
        <v>0</v>
      </c>
      <c r="Q129" s="160">
        <v>0</v>
      </c>
      <c r="R129" s="160">
        <f t="shared" si="2"/>
        <v>0</v>
      </c>
      <c r="S129" s="160">
        <v>0</v>
      </c>
      <c r="T129" s="161">
        <f t="shared" si="3"/>
        <v>0</v>
      </c>
      <c r="AR129" s="162" t="s">
        <v>1981</v>
      </c>
      <c r="AT129" s="162" t="s">
        <v>155</v>
      </c>
      <c r="AU129" s="162" t="s">
        <v>85</v>
      </c>
      <c r="AY129" s="17" t="s">
        <v>153</v>
      </c>
      <c r="BE129" s="163">
        <f t="shared" si="4"/>
        <v>0</v>
      </c>
      <c r="BF129" s="163">
        <f t="shared" si="5"/>
        <v>0</v>
      </c>
      <c r="BG129" s="163">
        <f t="shared" si="6"/>
        <v>0</v>
      </c>
      <c r="BH129" s="163">
        <f t="shared" si="7"/>
        <v>0</v>
      </c>
      <c r="BI129" s="163">
        <f t="shared" si="8"/>
        <v>0</v>
      </c>
      <c r="BJ129" s="17" t="s">
        <v>85</v>
      </c>
      <c r="BK129" s="164">
        <f t="shared" si="9"/>
        <v>0</v>
      </c>
      <c r="BL129" s="17" t="s">
        <v>1981</v>
      </c>
      <c r="BM129" s="162" t="s">
        <v>238</v>
      </c>
    </row>
    <row r="130" spans="2:65" s="1" customFormat="1" ht="24" customHeight="1">
      <c r="B130" s="151"/>
      <c r="C130" s="152" t="s">
        <v>192</v>
      </c>
      <c r="D130" s="152" t="s">
        <v>155</v>
      </c>
      <c r="E130" s="153" t="s">
        <v>3445</v>
      </c>
      <c r="F130" s="154" t="s">
        <v>3446</v>
      </c>
      <c r="G130" s="155" t="s">
        <v>786</v>
      </c>
      <c r="H130" s="156">
        <v>25</v>
      </c>
      <c r="I130" s="157"/>
      <c r="J130" s="156">
        <f t="shared" si="0"/>
        <v>0</v>
      </c>
      <c r="K130" s="154" t="s">
        <v>1</v>
      </c>
      <c r="L130" s="32"/>
      <c r="M130" s="158" t="s">
        <v>1</v>
      </c>
      <c r="N130" s="159" t="s">
        <v>42</v>
      </c>
      <c r="O130" s="55"/>
      <c r="P130" s="160">
        <f t="shared" si="1"/>
        <v>0</v>
      </c>
      <c r="Q130" s="160">
        <v>0</v>
      </c>
      <c r="R130" s="160">
        <f t="shared" si="2"/>
        <v>0</v>
      </c>
      <c r="S130" s="160">
        <v>0</v>
      </c>
      <c r="T130" s="161">
        <f t="shared" si="3"/>
        <v>0</v>
      </c>
      <c r="AR130" s="162" t="s">
        <v>1981</v>
      </c>
      <c r="AT130" s="162" t="s">
        <v>155</v>
      </c>
      <c r="AU130" s="162" t="s">
        <v>85</v>
      </c>
      <c r="AY130" s="17" t="s">
        <v>153</v>
      </c>
      <c r="BE130" s="163">
        <f t="shared" si="4"/>
        <v>0</v>
      </c>
      <c r="BF130" s="163">
        <f t="shared" si="5"/>
        <v>0</v>
      </c>
      <c r="BG130" s="163">
        <f t="shared" si="6"/>
        <v>0</v>
      </c>
      <c r="BH130" s="163">
        <f t="shared" si="7"/>
        <v>0</v>
      </c>
      <c r="BI130" s="163">
        <f t="shared" si="8"/>
        <v>0</v>
      </c>
      <c r="BJ130" s="17" t="s">
        <v>85</v>
      </c>
      <c r="BK130" s="164">
        <f t="shared" si="9"/>
        <v>0</v>
      </c>
      <c r="BL130" s="17" t="s">
        <v>1981</v>
      </c>
      <c r="BM130" s="162" t="s">
        <v>7</v>
      </c>
    </row>
    <row r="131" spans="2:65" s="1" customFormat="1" ht="24" customHeight="1">
      <c r="B131" s="151"/>
      <c r="C131" s="181" t="s">
        <v>198</v>
      </c>
      <c r="D131" s="181" t="s">
        <v>203</v>
      </c>
      <c r="E131" s="182" t="s">
        <v>3447</v>
      </c>
      <c r="F131" s="183" t="s">
        <v>3448</v>
      </c>
      <c r="G131" s="184" t="s">
        <v>195</v>
      </c>
      <c r="H131" s="185">
        <v>2.5</v>
      </c>
      <c r="I131" s="186"/>
      <c r="J131" s="185">
        <f t="shared" si="0"/>
        <v>0</v>
      </c>
      <c r="K131" s="183" t="s">
        <v>1</v>
      </c>
      <c r="L131" s="187"/>
      <c r="M131" s="188" t="s">
        <v>1</v>
      </c>
      <c r="N131" s="189" t="s">
        <v>42</v>
      </c>
      <c r="O131" s="55"/>
      <c r="P131" s="160">
        <f t="shared" si="1"/>
        <v>0</v>
      </c>
      <c r="Q131" s="160">
        <v>1</v>
      </c>
      <c r="R131" s="160">
        <f t="shared" si="2"/>
        <v>2.5</v>
      </c>
      <c r="S131" s="160">
        <v>0</v>
      </c>
      <c r="T131" s="161">
        <f t="shared" si="3"/>
        <v>0</v>
      </c>
      <c r="AR131" s="162" t="s">
        <v>1981</v>
      </c>
      <c r="AT131" s="162" t="s">
        <v>203</v>
      </c>
      <c r="AU131" s="162" t="s">
        <v>85</v>
      </c>
      <c r="AY131" s="17" t="s">
        <v>153</v>
      </c>
      <c r="BE131" s="163">
        <f t="shared" si="4"/>
        <v>0</v>
      </c>
      <c r="BF131" s="163">
        <f t="shared" si="5"/>
        <v>0</v>
      </c>
      <c r="BG131" s="163">
        <f t="shared" si="6"/>
        <v>0</v>
      </c>
      <c r="BH131" s="163">
        <f t="shared" si="7"/>
        <v>0</v>
      </c>
      <c r="BI131" s="163">
        <f t="shared" si="8"/>
        <v>0</v>
      </c>
      <c r="BJ131" s="17" t="s">
        <v>85</v>
      </c>
      <c r="BK131" s="164">
        <f t="shared" si="9"/>
        <v>0</v>
      </c>
      <c r="BL131" s="17" t="s">
        <v>1981</v>
      </c>
      <c r="BM131" s="162" t="s">
        <v>265</v>
      </c>
    </row>
    <row r="132" spans="2:65" s="1" customFormat="1" ht="16.5" customHeight="1">
      <c r="B132" s="151"/>
      <c r="C132" s="181" t="s">
        <v>202</v>
      </c>
      <c r="D132" s="181" t="s">
        <v>203</v>
      </c>
      <c r="E132" s="182" t="s">
        <v>3449</v>
      </c>
      <c r="F132" s="183" t="s">
        <v>3450</v>
      </c>
      <c r="G132" s="184" t="s">
        <v>786</v>
      </c>
      <c r="H132" s="185">
        <v>25</v>
      </c>
      <c r="I132" s="186"/>
      <c r="J132" s="185">
        <f t="shared" si="0"/>
        <v>0</v>
      </c>
      <c r="K132" s="183" t="s">
        <v>1</v>
      </c>
      <c r="L132" s="187"/>
      <c r="M132" s="188" t="s">
        <v>1</v>
      </c>
      <c r="N132" s="189" t="s">
        <v>42</v>
      </c>
      <c r="O132" s="55"/>
      <c r="P132" s="160">
        <f t="shared" si="1"/>
        <v>0</v>
      </c>
      <c r="Q132" s="160">
        <v>0</v>
      </c>
      <c r="R132" s="160">
        <f t="shared" si="2"/>
        <v>0</v>
      </c>
      <c r="S132" s="160">
        <v>0</v>
      </c>
      <c r="T132" s="161">
        <f t="shared" si="3"/>
        <v>0</v>
      </c>
      <c r="AR132" s="162" t="s">
        <v>1981</v>
      </c>
      <c r="AT132" s="162" t="s">
        <v>203</v>
      </c>
      <c r="AU132" s="162" t="s">
        <v>85</v>
      </c>
      <c r="AY132" s="17" t="s">
        <v>153</v>
      </c>
      <c r="BE132" s="163">
        <f t="shared" si="4"/>
        <v>0</v>
      </c>
      <c r="BF132" s="163">
        <f t="shared" si="5"/>
        <v>0</v>
      </c>
      <c r="BG132" s="163">
        <f t="shared" si="6"/>
        <v>0</v>
      </c>
      <c r="BH132" s="163">
        <f t="shared" si="7"/>
        <v>0</v>
      </c>
      <c r="BI132" s="163">
        <f t="shared" si="8"/>
        <v>0</v>
      </c>
      <c r="BJ132" s="17" t="s">
        <v>85</v>
      </c>
      <c r="BK132" s="164">
        <f t="shared" si="9"/>
        <v>0</v>
      </c>
      <c r="BL132" s="17" t="s">
        <v>1981</v>
      </c>
      <c r="BM132" s="162" t="s">
        <v>282</v>
      </c>
    </row>
    <row r="133" spans="2:65" s="1" customFormat="1" ht="24" customHeight="1">
      <c r="B133" s="151"/>
      <c r="C133" s="152" t="s">
        <v>208</v>
      </c>
      <c r="D133" s="152" t="s">
        <v>155</v>
      </c>
      <c r="E133" s="153" t="s">
        <v>3451</v>
      </c>
      <c r="F133" s="154" t="s">
        <v>3452</v>
      </c>
      <c r="G133" s="155" t="s">
        <v>786</v>
      </c>
      <c r="H133" s="156">
        <v>50</v>
      </c>
      <c r="I133" s="157"/>
      <c r="J133" s="156">
        <f t="shared" si="0"/>
        <v>0</v>
      </c>
      <c r="K133" s="154" t="s">
        <v>1</v>
      </c>
      <c r="L133" s="32"/>
      <c r="M133" s="158" t="s">
        <v>1</v>
      </c>
      <c r="N133" s="159" t="s">
        <v>42</v>
      </c>
      <c r="O133" s="55"/>
      <c r="P133" s="160">
        <f t="shared" si="1"/>
        <v>0</v>
      </c>
      <c r="Q133" s="160">
        <v>0</v>
      </c>
      <c r="R133" s="160">
        <f t="shared" si="2"/>
        <v>0</v>
      </c>
      <c r="S133" s="160">
        <v>0</v>
      </c>
      <c r="T133" s="161">
        <f t="shared" si="3"/>
        <v>0</v>
      </c>
      <c r="AR133" s="162" t="s">
        <v>1981</v>
      </c>
      <c r="AT133" s="162" t="s">
        <v>155</v>
      </c>
      <c r="AU133" s="162" t="s">
        <v>85</v>
      </c>
      <c r="AY133" s="17" t="s">
        <v>153</v>
      </c>
      <c r="BE133" s="163">
        <f t="shared" si="4"/>
        <v>0</v>
      </c>
      <c r="BF133" s="163">
        <f t="shared" si="5"/>
        <v>0</v>
      </c>
      <c r="BG133" s="163">
        <f t="shared" si="6"/>
        <v>0</v>
      </c>
      <c r="BH133" s="163">
        <f t="shared" si="7"/>
        <v>0</v>
      </c>
      <c r="BI133" s="163">
        <f t="shared" si="8"/>
        <v>0</v>
      </c>
      <c r="BJ133" s="17" t="s">
        <v>85</v>
      </c>
      <c r="BK133" s="164">
        <f t="shared" si="9"/>
        <v>0</v>
      </c>
      <c r="BL133" s="17" t="s">
        <v>1981</v>
      </c>
      <c r="BM133" s="162" t="s">
        <v>305</v>
      </c>
    </row>
    <row r="134" spans="2:65" s="1" customFormat="1" ht="24" customHeight="1">
      <c r="B134" s="151"/>
      <c r="C134" s="152" t="s">
        <v>212</v>
      </c>
      <c r="D134" s="152" t="s">
        <v>155</v>
      </c>
      <c r="E134" s="153" t="s">
        <v>3453</v>
      </c>
      <c r="F134" s="154" t="s">
        <v>3454</v>
      </c>
      <c r="G134" s="155" t="s">
        <v>158</v>
      </c>
      <c r="H134" s="156">
        <v>50</v>
      </c>
      <c r="I134" s="157"/>
      <c r="J134" s="156">
        <f t="shared" si="0"/>
        <v>0</v>
      </c>
      <c r="K134" s="154" t="s">
        <v>1</v>
      </c>
      <c r="L134" s="32"/>
      <c r="M134" s="158" t="s">
        <v>1</v>
      </c>
      <c r="N134" s="159" t="s">
        <v>42</v>
      </c>
      <c r="O134" s="55"/>
      <c r="P134" s="160">
        <f t="shared" si="1"/>
        <v>0</v>
      </c>
      <c r="Q134" s="160">
        <v>0</v>
      </c>
      <c r="R134" s="160">
        <f t="shared" si="2"/>
        <v>0</v>
      </c>
      <c r="S134" s="160">
        <v>0</v>
      </c>
      <c r="T134" s="161">
        <f t="shared" si="3"/>
        <v>0</v>
      </c>
      <c r="AR134" s="162" t="s">
        <v>1981</v>
      </c>
      <c r="AT134" s="162" t="s">
        <v>155</v>
      </c>
      <c r="AU134" s="162" t="s">
        <v>85</v>
      </c>
      <c r="AY134" s="17" t="s">
        <v>153</v>
      </c>
      <c r="BE134" s="163">
        <f t="shared" si="4"/>
        <v>0</v>
      </c>
      <c r="BF134" s="163">
        <f t="shared" si="5"/>
        <v>0</v>
      </c>
      <c r="BG134" s="163">
        <f t="shared" si="6"/>
        <v>0</v>
      </c>
      <c r="BH134" s="163">
        <f t="shared" si="7"/>
        <v>0</v>
      </c>
      <c r="BI134" s="163">
        <f t="shared" si="8"/>
        <v>0</v>
      </c>
      <c r="BJ134" s="17" t="s">
        <v>85</v>
      </c>
      <c r="BK134" s="164">
        <f t="shared" si="9"/>
        <v>0</v>
      </c>
      <c r="BL134" s="17" t="s">
        <v>1981</v>
      </c>
      <c r="BM134" s="162" t="s">
        <v>322</v>
      </c>
    </row>
    <row r="135" spans="2:65" s="1" customFormat="1" ht="16.5" customHeight="1">
      <c r="B135" s="151"/>
      <c r="C135" s="152" t="s">
        <v>223</v>
      </c>
      <c r="D135" s="152" t="s">
        <v>155</v>
      </c>
      <c r="E135" s="153" t="s">
        <v>2603</v>
      </c>
      <c r="F135" s="154" t="s">
        <v>2604</v>
      </c>
      <c r="G135" s="155" t="s">
        <v>2605</v>
      </c>
      <c r="H135" s="156">
        <v>24</v>
      </c>
      <c r="I135" s="157"/>
      <c r="J135" s="156">
        <f t="shared" si="0"/>
        <v>0</v>
      </c>
      <c r="K135" s="154" t="s">
        <v>1</v>
      </c>
      <c r="L135" s="32"/>
      <c r="M135" s="158" t="s">
        <v>1</v>
      </c>
      <c r="N135" s="159" t="s">
        <v>42</v>
      </c>
      <c r="O135" s="55"/>
      <c r="P135" s="160">
        <f t="shared" si="1"/>
        <v>0</v>
      </c>
      <c r="Q135" s="160">
        <v>0</v>
      </c>
      <c r="R135" s="160">
        <f t="shared" si="2"/>
        <v>0</v>
      </c>
      <c r="S135" s="160">
        <v>0</v>
      </c>
      <c r="T135" s="161">
        <f t="shared" si="3"/>
        <v>0</v>
      </c>
      <c r="AR135" s="162" t="s">
        <v>1981</v>
      </c>
      <c r="AT135" s="162" t="s">
        <v>155</v>
      </c>
      <c r="AU135" s="162" t="s">
        <v>85</v>
      </c>
      <c r="AY135" s="17" t="s">
        <v>153</v>
      </c>
      <c r="BE135" s="163">
        <f t="shared" si="4"/>
        <v>0</v>
      </c>
      <c r="BF135" s="163">
        <f t="shared" si="5"/>
        <v>0</v>
      </c>
      <c r="BG135" s="163">
        <f t="shared" si="6"/>
        <v>0</v>
      </c>
      <c r="BH135" s="163">
        <f t="shared" si="7"/>
        <v>0</v>
      </c>
      <c r="BI135" s="163">
        <f t="shared" si="8"/>
        <v>0</v>
      </c>
      <c r="BJ135" s="17" t="s">
        <v>85</v>
      </c>
      <c r="BK135" s="164">
        <f t="shared" si="9"/>
        <v>0</v>
      </c>
      <c r="BL135" s="17" t="s">
        <v>1981</v>
      </c>
      <c r="BM135" s="162" t="s">
        <v>330</v>
      </c>
    </row>
    <row r="136" spans="2:65" s="1" customFormat="1" ht="16.5" customHeight="1">
      <c r="B136" s="151"/>
      <c r="C136" s="152" t="s">
        <v>229</v>
      </c>
      <c r="D136" s="152" t="s">
        <v>155</v>
      </c>
      <c r="E136" s="153" t="s">
        <v>75</v>
      </c>
      <c r="F136" s="154" t="s">
        <v>2584</v>
      </c>
      <c r="G136" s="155" t="s">
        <v>866</v>
      </c>
      <c r="H136" s="157"/>
      <c r="I136" s="157"/>
      <c r="J136" s="156">
        <f t="shared" si="0"/>
        <v>0</v>
      </c>
      <c r="K136" s="154" t="s">
        <v>1</v>
      </c>
      <c r="L136" s="32"/>
      <c r="M136" s="158" t="s">
        <v>1</v>
      </c>
      <c r="N136" s="159" t="s">
        <v>42</v>
      </c>
      <c r="O136" s="55"/>
      <c r="P136" s="160">
        <f t="shared" si="1"/>
        <v>0</v>
      </c>
      <c r="Q136" s="160">
        <v>0</v>
      </c>
      <c r="R136" s="160">
        <f t="shared" si="2"/>
        <v>0</v>
      </c>
      <c r="S136" s="160">
        <v>0</v>
      </c>
      <c r="T136" s="161">
        <f t="shared" si="3"/>
        <v>0</v>
      </c>
      <c r="AR136" s="162" t="s">
        <v>1981</v>
      </c>
      <c r="AT136" s="162" t="s">
        <v>155</v>
      </c>
      <c r="AU136" s="162" t="s">
        <v>85</v>
      </c>
      <c r="AY136" s="17" t="s">
        <v>153</v>
      </c>
      <c r="BE136" s="163">
        <f t="shared" si="4"/>
        <v>0</v>
      </c>
      <c r="BF136" s="163">
        <f t="shared" si="5"/>
        <v>0</v>
      </c>
      <c r="BG136" s="163">
        <f t="shared" si="6"/>
        <v>0</v>
      </c>
      <c r="BH136" s="163">
        <f t="shared" si="7"/>
        <v>0</v>
      </c>
      <c r="BI136" s="163">
        <f t="shared" si="8"/>
        <v>0</v>
      </c>
      <c r="BJ136" s="17" t="s">
        <v>85</v>
      </c>
      <c r="BK136" s="164">
        <f t="shared" si="9"/>
        <v>0</v>
      </c>
      <c r="BL136" s="17" t="s">
        <v>1981</v>
      </c>
      <c r="BM136" s="162" t="s">
        <v>338</v>
      </c>
    </row>
    <row r="137" spans="2:65" s="1" customFormat="1" ht="16.5" customHeight="1">
      <c r="B137" s="151"/>
      <c r="C137" s="152" t="s">
        <v>234</v>
      </c>
      <c r="D137" s="152" t="s">
        <v>155</v>
      </c>
      <c r="E137" s="153" t="s">
        <v>2595</v>
      </c>
      <c r="F137" s="154" t="s">
        <v>2596</v>
      </c>
      <c r="G137" s="155" t="s">
        <v>866</v>
      </c>
      <c r="H137" s="157"/>
      <c r="I137" s="157"/>
      <c r="J137" s="156">
        <f t="shared" si="0"/>
        <v>0</v>
      </c>
      <c r="K137" s="154" t="s">
        <v>1</v>
      </c>
      <c r="L137" s="32"/>
      <c r="M137" s="158" t="s">
        <v>1</v>
      </c>
      <c r="N137" s="159" t="s">
        <v>42</v>
      </c>
      <c r="O137" s="55"/>
      <c r="P137" s="160">
        <f t="shared" si="1"/>
        <v>0</v>
      </c>
      <c r="Q137" s="160">
        <v>0</v>
      </c>
      <c r="R137" s="160">
        <f t="shared" si="2"/>
        <v>0</v>
      </c>
      <c r="S137" s="160">
        <v>0</v>
      </c>
      <c r="T137" s="161">
        <f t="shared" si="3"/>
        <v>0</v>
      </c>
      <c r="AR137" s="162" t="s">
        <v>1981</v>
      </c>
      <c r="AT137" s="162" t="s">
        <v>155</v>
      </c>
      <c r="AU137" s="162" t="s">
        <v>85</v>
      </c>
      <c r="AY137" s="17" t="s">
        <v>153</v>
      </c>
      <c r="BE137" s="163">
        <f t="shared" si="4"/>
        <v>0</v>
      </c>
      <c r="BF137" s="163">
        <f t="shared" si="5"/>
        <v>0</v>
      </c>
      <c r="BG137" s="163">
        <f t="shared" si="6"/>
        <v>0</v>
      </c>
      <c r="BH137" s="163">
        <f t="shared" si="7"/>
        <v>0</v>
      </c>
      <c r="BI137" s="163">
        <f t="shared" si="8"/>
        <v>0</v>
      </c>
      <c r="BJ137" s="17" t="s">
        <v>85</v>
      </c>
      <c r="BK137" s="164">
        <f t="shared" si="9"/>
        <v>0</v>
      </c>
      <c r="BL137" s="17" t="s">
        <v>1981</v>
      </c>
      <c r="BM137" s="162" t="s">
        <v>347</v>
      </c>
    </row>
    <row r="138" spans="2:65" s="1" customFormat="1" ht="16.5" customHeight="1">
      <c r="B138" s="151"/>
      <c r="C138" s="152" t="s">
        <v>238</v>
      </c>
      <c r="D138" s="152" t="s">
        <v>155</v>
      </c>
      <c r="E138" s="153" t="s">
        <v>2599</v>
      </c>
      <c r="F138" s="154" t="s">
        <v>2600</v>
      </c>
      <c r="G138" s="155" t="s">
        <v>866</v>
      </c>
      <c r="H138" s="157"/>
      <c r="I138" s="157"/>
      <c r="J138" s="156">
        <f t="shared" si="0"/>
        <v>0</v>
      </c>
      <c r="K138" s="154" t="s">
        <v>1</v>
      </c>
      <c r="L138" s="32"/>
      <c r="M138" s="215" t="s">
        <v>1</v>
      </c>
      <c r="N138" s="216" t="s">
        <v>42</v>
      </c>
      <c r="O138" s="212"/>
      <c r="P138" s="213">
        <f t="shared" si="1"/>
        <v>0</v>
      </c>
      <c r="Q138" s="213">
        <v>0</v>
      </c>
      <c r="R138" s="213">
        <f t="shared" si="2"/>
        <v>0</v>
      </c>
      <c r="S138" s="213">
        <v>0</v>
      </c>
      <c r="T138" s="214">
        <f t="shared" si="3"/>
        <v>0</v>
      </c>
      <c r="AR138" s="162" t="s">
        <v>1981</v>
      </c>
      <c r="AT138" s="162" t="s">
        <v>155</v>
      </c>
      <c r="AU138" s="162" t="s">
        <v>85</v>
      </c>
      <c r="AY138" s="17" t="s">
        <v>153</v>
      </c>
      <c r="BE138" s="163">
        <f t="shared" si="4"/>
        <v>0</v>
      </c>
      <c r="BF138" s="163">
        <f t="shared" si="5"/>
        <v>0</v>
      </c>
      <c r="BG138" s="163">
        <f t="shared" si="6"/>
        <v>0</v>
      </c>
      <c r="BH138" s="163">
        <f t="shared" si="7"/>
        <v>0</v>
      </c>
      <c r="BI138" s="163">
        <f t="shared" si="8"/>
        <v>0</v>
      </c>
      <c r="BJ138" s="17" t="s">
        <v>85</v>
      </c>
      <c r="BK138" s="164">
        <f t="shared" si="9"/>
        <v>0</v>
      </c>
      <c r="BL138" s="17" t="s">
        <v>1981</v>
      </c>
      <c r="BM138" s="162" t="s">
        <v>361</v>
      </c>
    </row>
    <row r="139" spans="2:65" s="1" customFormat="1" ht="6.95" customHeight="1">
      <c r="B139" s="44"/>
      <c r="C139" s="45"/>
      <c r="D139" s="45"/>
      <c r="E139" s="45"/>
      <c r="F139" s="45"/>
      <c r="G139" s="45"/>
      <c r="H139" s="45"/>
      <c r="I139" s="112"/>
      <c r="J139" s="45"/>
      <c r="K139" s="45"/>
      <c r="L139" s="32"/>
    </row>
  </sheetData>
  <autoFilter ref="C117:K138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47"/>
  <sheetViews>
    <sheetView showGridLines="0" workbookViewId="0"/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9" width="20.1640625" style="88" customWidth="1"/>
    <col min="10" max="10" width="20.1640625" customWidth="1"/>
    <col min="11" max="11" width="20.16406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8" t="s">
        <v>5</v>
      </c>
      <c r="M2" s="229"/>
      <c r="N2" s="229"/>
      <c r="O2" s="229"/>
      <c r="P2" s="229"/>
      <c r="Q2" s="229"/>
      <c r="R2" s="229"/>
      <c r="S2" s="229"/>
      <c r="T2" s="229"/>
      <c r="U2" s="229"/>
      <c r="V2" s="229"/>
      <c r="AT2" s="17" t="s">
        <v>93</v>
      </c>
    </row>
    <row r="3" spans="2:46" ht="6.95" customHeight="1">
      <c r="B3" s="18"/>
      <c r="C3" s="19"/>
      <c r="D3" s="19"/>
      <c r="E3" s="19"/>
      <c r="F3" s="19"/>
      <c r="G3" s="19"/>
      <c r="H3" s="19"/>
      <c r="I3" s="89"/>
      <c r="J3" s="19"/>
      <c r="K3" s="19"/>
      <c r="L3" s="20"/>
      <c r="AT3" s="17" t="s">
        <v>76</v>
      </c>
    </row>
    <row r="4" spans="2:46" ht="24.95" customHeight="1">
      <c r="B4" s="20"/>
      <c r="D4" s="21" t="s">
        <v>103</v>
      </c>
      <c r="L4" s="20"/>
      <c r="M4" s="90" t="s">
        <v>9</v>
      </c>
      <c r="AT4" s="17" t="s">
        <v>3</v>
      </c>
    </row>
    <row r="5" spans="2:46" ht="6.95" customHeight="1">
      <c r="B5" s="20"/>
      <c r="L5" s="20"/>
    </row>
    <row r="6" spans="2:46" ht="12" customHeight="1">
      <c r="B6" s="20"/>
      <c r="D6" s="27" t="s">
        <v>14</v>
      </c>
      <c r="L6" s="20"/>
    </row>
    <row r="7" spans="2:46" ht="16.5" customHeight="1">
      <c r="B7" s="20"/>
      <c r="E7" s="256" t="str">
        <f>'Rekapitulácia stavby'!K6</f>
        <v>Rekonštrukcia a prístavba pavilonu onkológie - Fakultná nemocnica Trenčín</v>
      </c>
      <c r="F7" s="257"/>
      <c r="G7" s="257"/>
      <c r="H7" s="257"/>
      <c r="L7" s="20"/>
    </row>
    <row r="8" spans="2:46" s="1" customFormat="1" ht="12" customHeight="1">
      <c r="B8" s="32"/>
      <c r="D8" s="27" t="s">
        <v>104</v>
      </c>
      <c r="I8" s="91"/>
      <c r="L8" s="32"/>
    </row>
    <row r="9" spans="2:46" s="1" customFormat="1" ht="36.950000000000003" customHeight="1">
      <c r="B9" s="32"/>
      <c r="E9" s="236" t="s">
        <v>3455</v>
      </c>
      <c r="F9" s="258"/>
      <c r="G9" s="258"/>
      <c r="H9" s="258"/>
      <c r="I9" s="91"/>
      <c r="L9" s="32"/>
    </row>
    <row r="10" spans="2:46" s="1" customFormat="1" ht="11.25">
      <c r="B10" s="32"/>
      <c r="I10" s="91"/>
      <c r="L10" s="32"/>
    </row>
    <row r="11" spans="2:46" s="1" customFormat="1" ht="12" customHeight="1">
      <c r="B11" s="32"/>
      <c r="D11" s="27" t="s">
        <v>16</v>
      </c>
      <c r="F11" s="25" t="s">
        <v>1</v>
      </c>
      <c r="I11" s="92" t="s">
        <v>17</v>
      </c>
      <c r="J11" s="25" t="s">
        <v>1</v>
      </c>
      <c r="L11" s="32"/>
    </row>
    <row r="12" spans="2:46" s="1" customFormat="1" ht="12" customHeight="1">
      <c r="B12" s="32"/>
      <c r="D12" s="27" t="s">
        <v>18</v>
      </c>
      <c r="F12" s="25" t="s">
        <v>19</v>
      </c>
      <c r="I12" s="92" t="s">
        <v>20</v>
      </c>
      <c r="J12" s="52" t="str">
        <f>'Rekapitulácia stavby'!AN8</f>
        <v>2.1.2019</v>
      </c>
      <c r="L12" s="32"/>
    </row>
    <row r="13" spans="2:46" s="1" customFormat="1" ht="10.9" customHeight="1">
      <c r="B13" s="32"/>
      <c r="I13" s="91"/>
      <c r="L13" s="32"/>
    </row>
    <row r="14" spans="2:46" s="1" customFormat="1" ht="12" customHeight="1">
      <c r="B14" s="32"/>
      <c r="D14" s="27" t="s">
        <v>22</v>
      </c>
      <c r="I14" s="92" t="s">
        <v>23</v>
      </c>
      <c r="J14" s="25" t="s">
        <v>1</v>
      </c>
      <c r="L14" s="32"/>
    </row>
    <row r="15" spans="2:46" s="1" customFormat="1" ht="18" customHeight="1">
      <c r="B15" s="32"/>
      <c r="E15" s="25" t="s">
        <v>24</v>
      </c>
      <c r="I15" s="92" t="s">
        <v>25</v>
      </c>
      <c r="J15" s="25" t="s">
        <v>1</v>
      </c>
      <c r="L15" s="32"/>
    </row>
    <row r="16" spans="2:46" s="1" customFormat="1" ht="6.95" customHeight="1">
      <c r="B16" s="32"/>
      <c r="I16" s="91"/>
      <c r="L16" s="32"/>
    </row>
    <row r="17" spans="2:12" s="1" customFormat="1" ht="12" customHeight="1">
      <c r="B17" s="32"/>
      <c r="D17" s="27" t="s">
        <v>26</v>
      </c>
      <c r="I17" s="92" t="s">
        <v>23</v>
      </c>
      <c r="J17" s="28" t="str">
        <f>'Rekapitulácia stavby'!AN13</f>
        <v>Vyplň údaj</v>
      </c>
      <c r="L17" s="32"/>
    </row>
    <row r="18" spans="2:12" s="1" customFormat="1" ht="18" customHeight="1">
      <c r="B18" s="32"/>
      <c r="E18" s="259" t="str">
        <f>'Rekapitulácia stavby'!E14</f>
        <v>Vyplň údaj</v>
      </c>
      <c r="F18" s="239"/>
      <c r="G18" s="239"/>
      <c r="H18" s="239"/>
      <c r="I18" s="92" t="s">
        <v>25</v>
      </c>
      <c r="J18" s="28" t="str">
        <f>'Rekapitulácia stavby'!AN14</f>
        <v>Vyplň údaj</v>
      </c>
      <c r="L18" s="32"/>
    </row>
    <row r="19" spans="2:12" s="1" customFormat="1" ht="6.95" customHeight="1">
      <c r="B19" s="32"/>
      <c r="I19" s="91"/>
      <c r="L19" s="32"/>
    </row>
    <row r="20" spans="2:12" s="1" customFormat="1" ht="12" customHeight="1">
      <c r="B20" s="32"/>
      <c r="D20" s="27" t="s">
        <v>28</v>
      </c>
      <c r="I20" s="92" t="s">
        <v>23</v>
      </c>
      <c r="J20" s="25" t="s">
        <v>1</v>
      </c>
      <c r="L20" s="32"/>
    </row>
    <row r="21" spans="2:12" s="1" customFormat="1" ht="18" customHeight="1">
      <c r="B21" s="32"/>
      <c r="E21" s="25" t="s">
        <v>29</v>
      </c>
      <c r="I21" s="92" t="s">
        <v>25</v>
      </c>
      <c r="J21" s="25" t="s">
        <v>1</v>
      </c>
      <c r="L21" s="32"/>
    </row>
    <row r="22" spans="2:12" s="1" customFormat="1" ht="6.95" customHeight="1">
      <c r="B22" s="32"/>
      <c r="I22" s="91"/>
      <c r="L22" s="32"/>
    </row>
    <row r="23" spans="2:12" s="1" customFormat="1" ht="12" customHeight="1">
      <c r="B23" s="32"/>
      <c r="D23" s="27" t="s">
        <v>32</v>
      </c>
      <c r="I23" s="92" t="s">
        <v>23</v>
      </c>
      <c r="J23" s="25" t="s">
        <v>1</v>
      </c>
      <c r="L23" s="32"/>
    </row>
    <row r="24" spans="2:12" s="1" customFormat="1" ht="18" customHeight="1">
      <c r="B24" s="32"/>
      <c r="E24" s="25" t="s">
        <v>33</v>
      </c>
      <c r="I24" s="92" t="s">
        <v>25</v>
      </c>
      <c r="J24" s="25" t="s">
        <v>1</v>
      </c>
      <c r="L24" s="32"/>
    </row>
    <row r="25" spans="2:12" s="1" customFormat="1" ht="6.95" customHeight="1">
      <c r="B25" s="32"/>
      <c r="I25" s="91"/>
      <c r="L25" s="32"/>
    </row>
    <row r="26" spans="2:12" s="1" customFormat="1" ht="12" customHeight="1">
      <c r="B26" s="32"/>
      <c r="D26" s="27" t="s">
        <v>34</v>
      </c>
      <c r="I26" s="91"/>
      <c r="L26" s="32"/>
    </row>
    <row r="27" spans="2:12" s="7" customFormat="1" ht="16.5" customHeight="1">
      <c r="B27" s="93"/>
      <c r="E27" s="243" t="s">
        <v>1</v>
      </c>
      <c r="F27" s="243"/>
      <c r="G27" s="243"/>
      <c r="H27" s="243"/>
      <c r="I27" s="94"/>
      <c r="L27" s="93"/>
    </row>
    <row r="28" spans="2:12" s="1" customFormat="1" ht="6.95" customHeight="1">
      <c r="B28" s="32"/>
      <c r="I28" s="91"/>
      <c r="L28" s="32"/>
    </row>
    <row r="29" spans="2:12" s="1" customFormat="1" ht="6.95" customHeight="1">
      <c r="B29" s="32"/>
      <c r="D29" s="53"/>
      <c r="E29" s="53"/>
      <c r="F29" s="53"/>
      <c r="G29" s="53"/>
      <c r="H29" s="53"/>
      <c r="I29" s="95"/>
      <c r="J29" s="53"/>
      <c r="K29" s="53"/>
      <c r="L29" s="32"/>
    </row>
    <row r="30" spans="2:12" s="1" customFormat="1" ht="25.35" customHeight="1">
      <c r="B30" s="32"/>
      <c r="D30" s="96" t="s">
        <v>36</v>
      </c>
      <c r="I30" s="91"/>
      <c r="J30" s="66">
        <f>ROUND(J118, 2)</f>
        <v>0</v>
      </c>
      <c r="L30" s="32"/>
    </row>
    <row r="31" spans="2:12" s="1" customFormat="1" ht="6.95" customHeight="1">
      <c r="B31" s="32"/>
      <c r="D31" s="53"/>
      <c r="E31" s="53"/>
      <c r="F31" s="53"/>
      <c r="G31" s="53"/>
      <c r="H31" s="53"/>
      <c r="I31" s="95"/>
      <c r="J31" s="53"/>
      <c r="K31" s="53"/>
      <c r="L31" s="32"/>
    </row>
    <row r="32" spans="2:12" s="1" customFormat="1" ht="14.45" customHeight="1">
      <c r="B32" s="32"/>
      <c r="F32" s="35" t="s">
        <v>38</v>
      </c>
      <c r="I32" s="97" t="s">
        <v>37</v>
      </c>
      <c r="J32" s="35" t="s">
        <v>39</v>
      </c>
      <c r="L32" s="32"/>
    </row>
    <row r="33" spans="2:12" s="1" customFormat="1" ht="14.45" customHeight="1">
      <c r="B33" s="32"/>
      <c r="D33" s="98" t="s">
        <v>40</v>
      </c>
      <c r="E33" s="27" t="s">
        <v>41</v>
      </c>
      <c r="F33" s="99">
        <f>ROUND((SUM(BE118:BE146)),  2)</f>
        <v>0</v>
      </c>
      <c r="I33" s="100">
        <v>0.2</v>
      </c>
      <c r="J33" s="99">
        <f>ROUND(((SUM(BE118:BE146))*I33),  2)</f>
        <v>0</v>
      </c>
      <c r="L33" s="32"/>
    </row>
    <row r="34" spans="2:12" s="1" customFormat="1" ht="14.45" customHeight="1">
      <c r="B34" s="32"/>
      <c r="E34" s="27" t="s">
        <v>42</v>
      </c>
      <c r="F34" s="99">
        <f>ROUND((SUM(BF118:BF146)),  2)</f>
        <v>0</v>
      </c>
      <c r="I34" s="100">
        <v>0.2</v>
      </c>
      <c r="J34" s="99">
        <f>ROUND(((SUM(BF118:BF146))*I34),  2)</f>
        <v>0</v>
      </c>
      <c r="L34" s="32"/>
    </row>
    <row r="35" spans="2:12" s="1" customFormat="1" ht="14.45" hidden="1" customHeight="1">
      <c r="B35" s="32"/>
      <c r="E35" s="27" t="s">
        <v>43</v>
      </c>
      <c r="F35" s="99">
        <f>ROUND((SUM(BG118:BG146)),  2)</f>
        <v>0</v>
      </c>
      <c r="I35" s="100">
        <v>0.2</v>
      </c>
      <c r="J35" s="99">
        <f>0</f>
        <v>0</v>
      </c>
      <c r="L35" s="32"/>
    </row>
    <row r="36" spans="2:12" s="1" customFormat="1" ht="14.45" hidden="1" customHeight="1">
      <c r="B36" s="32"/>
      <c r="E36" s="27" t="s">
        <v>44</v>
      </c>
      <c r="F36" s="99">
        <f>ROUND((SUM(BH118:BH146)),  2)</f>
        <v>0</v>
      </c>
      <c r="I36" s="100">
        <v>0.2</v>
      </c>
      <c r="J36" s="99">
        <f>0</f>
        <v>0</v>
      </c>
      <c r="L36" s="32"/>
    </row>
    <row r="37" spans="2:12" s="1" customFormat="1" ht="14.45" hidden="1" customHeight="1">
      <c r="B37" s="32"/>
      <c r="E37" s="27" t="s">
        <v>45</v>
      </c>
      <c r="F37" s="99">
        <f>ROUND((SUM(BI118:BI146)),  2)</f>
        <v>0</v>
      </c>
      <c r="I37" s="100">
        <v>0</v>
      </c>
      <c r="J37" s="99">
        <f>0</f>
        <v>0</v>
      </c>
      <c r="L37" s="32"/>
    </row>
    <row r="38" spans="2:12" s="1" customFormat="1" ht="6.95" customHeight="1">
      <c r="B38" s="32"/>
      <c r="I38" s="91"/>
      <c r="L38" s="32"/>
    </row>
    <row r="39" spans="2:12" s="1" customFormat="1" ht="25.35" customHeight="1">
      <c r="B39" s="32"/>
      <c r="C39" s="101"/>
      <c r="D39" s="102" t="s">
        <v>46</v>
      </c>
      <c r="E39" s="57"/>
      <c r="F39" s="57"/>
      <c r="G39" s="103" t="s">
        <v>47</v>
      </c>
      <c r="H39" s="104" t="s">
        <v>48</v>
      </c>
      <c r="I39" s="105"/>
      <c r="J39" s="106">
        <f>SUM(J30:J37)</f>
        <v>0</v>
      </c>
      <c r="K39" s="107"/>
      <c r="L39" s="32"/>
    </row>
    <row r="40" spans="2:12" s="1" customFormat="1" ht="14.45" customHeight="1">
      <c r="B40" s="32"/>
      <c r="I40" s="91"/>
      <c r="L40" s="32"/>
    </row>
    <row r="41" spans="2:12" ht="14.45" customHeight="1">
      <c r="B41" s="20"/>
      <c r="L41" s="20"/>
    </row>
    <row r="42" spans="2:12" ht="14.45" customHeight="1">
      <c r="B42" s="20"/>
      <c r="L42" s="20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1" t="s">
        <v>49</v>
      </c>
      <c r="E50" s="42"/>
      <c r="F50" s="42"/>
      <c r="G50" s="41" t="s">
        <v>50</v>
      </c>
      <c r="H50" s="42"/>
      <c r="I50" s="108"/>
      <c r="J50" s="42"/>
      <c r="K50" s="42"/>
      <c r="L50" s="32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32"/>
      <c r="D61" s="43" t="s">
        <v>51</v>
      </c>
      <c r="E61" s="34"/>
      <c r="F61" s="109" t="s">
        <v>52</v>
      </c>
      <c r="G61" s="43" t="s">
        <v>51</v>
      </c>
      <c r="H61" s="34"/>
      <c r="I61" s="110"/>
      <c r="J61" s="111" t="s">
        <v>52</v>
      </c>
      <c r="K61" s="34"/>
      <c r="L61" s="32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32"/>
      <c r="D65" s="41" t="s">
        <v>53</v>
      </c>
      <c r="E65" s="42"/>
      <c r="F65" s="42"/>
      <c r="G65" s="41" t="s">
        <v>54</v>
      </c>
      <c r="H65" s="42"/>
      <c r="I65" s="108"/>
      <c r="J65" s="42"/>
      <c r="K65" s="42"/>
      <c r="L65" s="32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32"/>
      <c r="D76" s="43" t="s">
        <v>51</v>
      </c>
      <c r="E76" s="34"/>
      <c r="F76" s="109" t="s">
        <v>52</v>
      </c>
      <c r="G76" s="43" t="s">
        <v>51</v>
      </c>
      <c r="H76" s="34"/>
      <c r="I76" s="110"/>
      <c r="J76" s="111" t="s">
        <v>52</v>
      </c>
      <c r="K76" s="34"/>
      <c r="L76" s="32"/>
    </row>
    <row r="77" spans="2:12" s="1" customFormat="1" ht="14.45" customHeight="1">
      <c r="B77" s="44"/>
      <c r="C77" s="45"/>
      <c r="D77" s="45"/>
      <c r="E77" s="45"/>
      <c r="F77" s="45"/>
      <c r="G77" s="45"/>
      <c r="H77" s="45"/>
      <c r="I77" s="112"/>
      <c r="J77" s="45"/>
      <c r="K77" s="45"/>
      <c r="L77" s="32"/>
    </row>
    <row r="81" spans="2:47" s="1" customFormat="1" ht="6.95" customHeight="1">
      <c r="B81" s="46"/>
      <c r="C81" s="47"/>
      <c r="D81" s="47"/>
      <c r="E81" s="47"/>
      <c r="F81" s="47"/>
      <c r="G81" s="47"/>
      <c r="H81" s="47"/>
      <c r="I81" s="113"/>
      <c r="J81" s="47"/>
      <c r="K81" s="47"/>
      <c r="L81" s="32"/>
    </row>
    <row r="82" spans="2:47" s="1" customFormat="1" ht="24.95" customHeight="1">
      <c r="B82" s="32"/>
      <c r="C82" s="21" t="s">
        <v>106</v>
      </c>
      <c r="I82" s="91"/>
      <c r="L82" s="32"/>
    </row>
    <row r="83" spans="2:47" s="1" customFormat="1" ht="6.95" customHeight="1">
      <c r="B83" s="32"/>
      <c r="I83" s="91"/>
      <c r="L83" s="32"/>
    </row>
    <row r="84" spans="2:47" s="1" customFormat="1" ht="12" customHeight="1">
      <c r="B84" s="32"/>
      <c r="C84" s="27" t="s">
        <v>14</v>
      </c>
      <c r="I84" s="91"/>
      <c r="L84" s="32"/>
    </row>
    <row r="85" spans="2:47" s="1" customFormat="1" ht="16.5" customHeight="1">
      <c r="B85" s="32"/>
      <c r="E85" s="256" t="str">
        <f>E7</f>
        <v>Rekonštrukcia a prístavba pavilonu onkológie - Fakultná nemocnica Trenčín</v>
      </c>
      <c r="F85" s="257"/>
      <c r="G85" s="257"/>
      <c r="H85" s="257"/>
      <c r="I85" s="91"/>
      <c r="L85" s="32"/>
    </row>
    <row r="86" spans="2:47" s="1" customFormat="1" ht="12" customHeight="1">
      <c r="B86" s="32"/>
      <c r="C86" s="27" t="s">
        <v>104</v>
      </c>
      <c r="I86" s="91"/>
      <c r="L86" s="32"/>
    </row>
    <row r="87" spans="2:47" s="1" customFormat="1" ht="16.5" customHeight="1">
      <c r="B87" s="32"/>
      <c r="E87" s="236" t="str">
        <f>E9</f>
        <v>4 - SO04 Prípojka NN</v>
      </c>
      <c r="F87" s="258"/>
      <c r="G87" s="258"/>
      <c r="H87" s="258"/>
      <c r="I87" s="91"/>
      <c r="L87" s="32"/>
    </row>
    <row r="88" spans="2:47" s="1" customFormat="1" ht="6.95" customHeight="1">
      <c r="B88" s="32"/>
      <c r="I88" s="91"/>
      <c r="L88" s="32"/>
    </row>
    <row r="89" spans="2:47" s="1" customFormat="1" ht="12" customHeight="1">
      <c r="B89" s="32"/>
      <c r="C89" s="27" t="s">
        <v>18</v>
      </c>
      <c r="F89" s="25" t="str">
        <f>F12</f>
        <v xml:space="preserve"> </v>
      </c>
      <c r="I89" s="92" t="s">
        <v>20</v>
      </c>
      <c r="J89" s="52" t="str">
        <f>IF(J12="","",J12)</f>
        <v>2.1.2019</v>
      </c>
      <c r="L89" s="32"/>
    </row>
    <row r="90" spans="2:47" s="1" customFormat="1" ht="6.95" customHeight="1">
      <c r="B90" s="32"/>
      <c r="I90" s="91"/>
      <c r="L90" s="32"/>
    </row>
    <row r="91" spans="2:47" s="1" customFormat="1" ht="27.95" customHeight="1">
      <c r="B91" s="32"/>
      <c r="C91" s="27" t="s">
        <v>22</v>
      </c>
      <c r="F91" s="25" t="str">
        <f>E15</f>
        <v>Fakultná nemocnica Trenčín</v>
      </c>
      <c r="I91" s="92" t="s">
        <v>28</v>
      </c>
      <c r="J91" s="30" t="str">
        <f>E21</f>
        <v>Neo Domus s.r.o. Trenčín</v>
      </c>
      <c r="L91" s="32"/>
    </row>
    <row r="92" spans="2:47" s="1" customFormat="1" ht="27.95" customHeight="1">
      <c r="B92" s="32"/>
      <c r="C92" s="27" t="s">
        <v>26</v>
      </c>
      <c r="F92" s="25" t="str">
        <f>IF(E18="","",E18)</f>
        <v>Vyplň údaj</v>
      </c>
      <c r="I92" s="92" t="s">
        <v>32</v>
      </c>
      <c r="J92" s="30" t="str">
        <f>E24</f>
        <v>Martinusová Katarína</v>
      </c>
      <c r="L92" s="32"/>
    </row>
    <row r="93" spans="2:47" s="1" customFormat="1" ht="10.35" customHeight="1">
      <c r="B93" s="32"/>
      <c r="I93" s="91"/>
      <c r="L93" s="32"/>
    </row>
    <row r="94" spans="2:47" s="1" customFormat="1" ht="29.25" customHeight="1">
      <c r="B94" s="32"/>
      <c r="C94" s="114" t="s">
        <v>107</v>
      </c>
      <c r="D94" s="101"/>
      <c r="E94" s="101"/>
      <c r="F94" s="101"/>
      <c r="G94" s="101"/>
      <c r="H94" s="101"/>
      <c r="I94" s="115"/>
      <c r="J94" s="116" t="s">
        <v>108</v>
      </c>
      <c r="K94" s="101"/>
      <c r="L94" s="32"/>
    </row>
    <row r="95" spans="2:47" s="1" customFormat="1" ht="10.35" customHeight="1">
      <c r="B95" s="32"/>
      <c r="I95" s="91"/>
      <c r="L95" s="32"/>
    </row>
    <row r="96" spans="2:47" s="1" customFormat="1" ht="22.9" customHeight="1">
      <c r="B96" s="32"/>
      <c r="C96" s="117" t="s">
        <v>109</v>
      </c>
      <c r="I96" s="91"/>
      <c r="J96" s="66">
        <f>J118</f>
        <v>0</v>
      </c>
      <c r="L96" s="32"/>
      <c r="AU96" s="17" t="s">
        <v>110</v>
      </c>
    </row>
    <row r="97" spans="2:12" s="8" customFormat="1" ht="24.95" customHeight="1">
      <c r="B97" s="118"/>
      <c r="D97" s="119" t="s">
        <v>135</v>
      </c>
      <c r="E97" s="120"/>
      <c r="F97" s="120"/>
      <c r="G97" s="120"/>
      <c r="H97" s="120"/>
      <c r="I97" s="121"/>
      <c r="J97" s="122">
        <f>J119</f>
        <v>0</v>
      </c>
      <c r="L97" s="118"/>
    </row>
    <row r="98" spans="2:12" s="9" customFormat="1" ht="19.899999999999999" customHeight="1">
      <c r="B98" s="123"/>
      <c r="D98" s="124" t="s">
        <v>3424</v>
      </c>
      <c r="E98" s="125"/>
      <c r="F98" s="125"/>
      <c r="G98" s="125"/>
      <c r="H98" s="125"/>
      <c r="I98" s="126"/>
      <c r="J98" s="127">
        <f>J120</f>
        <v>0</v>
      </c>
      <c r="L98" s="123"/>
    </row>
    <row r="99" spans="2:12" s="1" customFormat="1" ht="21.75" customHeight="1">
      <c r="B99" s="32"/>
      <c r="I99" s="91"/>
      <c r="L99" s="32"/>
    </row>
    <row r="100" spans="2:12" s="1" customFormat="1" ht="6.95" customHeight="1">
      <c r="B100" s="44"/>
      <c r="C100" s="45"/>
      <c r="D100" s="45"/>
      <c r="E100" s="45"/>
      <c r="F100" s="45"/>
      <c r="G100" s="45"/>
      <c r="H100" s="45"/>
      <c r="I100" s="112"/>
      <c r="J100" s="45"/>
      <c r="K100" s="45"/>
      <c r="L100" s="32"/>
    </row>
    <row r="104" spans="2:12" s="1" customFormat="1" ht="6.95" customHeight="1">
      <c r="B104" s="46"/>
      <c r="C104" s="47"/>
      <c r="D104" s="47"/>
      <c r="E104" s="47"/>
      <c r="F104" s="47"/>
      <c r="G104" s="47"/>
      <c r="H104" s="47"/>
      <c r="I104" s="113"/>
      <c r="J104" s="47"/>
      <c r="K104" s="47"/>
      <c r="L104" s="32"/>
    </row>
    <row r="105" spans="2:12" s="1" customFormat="1" ht="24.95" customHeight="1">
      <c r="B105" s="32"/>
      <c r="C105" s="21" t="s">
        <v>139</v>
      </c>
      <c r="I105" s="91"/>
      <c r="L105" s="32"/>
    </row>
    <row r="106" spans="2:12" s="1" customFormat="1" ht="6.95" customHeight="1">
      <c r="B106" s="32"/>
      <c r="I106" s="91"/>
      <c r="L106" s="32"/>
    </row>
    <row r="107" spans="2:12" s="1" customFormat="1" ht="12" customHeight="1">
      <c r="B107" s="32"/>
      <c r="C107" s="27" t="s">
        <v>14</v>
      </c>
      <c r="I107" s="91"/>
      <c r="L107" s="32"/>
    </row>
    <row r="108" spans="2:12" s="1" customFormat="1" ht="16.5" customHeight="1">
      <c r="B108" s="32"/>
      <c r="E108" s="256" t="str">
        <f>E7</f>
        <v>Rekonštrukcia a prístavba pavilonu onkológie - Fakultná nemocnica Trenčín</v>
      </c>
      <c r="F108" s="257"/>
      <c r="G108" s="257"/>
      <c r="H108" s="257"/>
      <c r="I108" s="91"/>
      <c r="L108" s="32"/>
    </row>
    <row r="109" spans="2:12" s="1" customFormat="1" ht="12" customHeight="1">
      <c r="B109" s="32"/>
      <c r="C109" s="27" t="s">
        <v>104</v>
      </c>
      <c r="I109" s="91"/>
      <c r="L109" s="32"/>
    </row>
    <row r="110" spans="2:12" s="1" customFormat="1" ht="16.5" customHeight="1">
      <c r="B110" s="32"/>
      <c r="E110" s="236" t="str">
        <f>E9</f>
        <v>4 - SO04 Prípojka NN</v>
      </c>
      <c r="F110" s="258"/>
      <c r="G110" s="258"/>
      <c r="H110" s="258"/>
      <c r="I110" s="91"/>
      <c r="L110" s="32"/>
    </row>
    <row r="111" spans="2:12" s="1" customFormat="1" ht="6.95" customHeight="1">
      <c r="B111" s="32"/>
      <c r="I111" s="91"/>
      <c r="L111" s="32"/>
    </row>
    <row r="112" spans="2:12" s="1" customFormat="1" ht="12" customHeight="1">
      <c r="B112" s="32"/>
      <c r="C112" s="27" t="s">
        <v>18</v>
      </c>
      <c r="F112" s="25" t="str">
        <f>F12</f>
        <v xml:space="preserve"> </v>
      </c>
      <c r="I112" s="92" t="s">
        <v>20</v>
      </c>
      <c r="J112" s="52" t="str">
        <f>IF(J12="","",J12)</f>
        <v>2.1.2019</v>
      </c>
      <c r="L112" s="32"/>
    </row>
    <row r="113" spans="2:65" s="1" customFormat="1" ht="6.95" customHeight="1">
      <c r="B113" s="32"/>
      <c r="I113" s="91"/>
      <c r="L113" s="32"/>
    </row>
    <row r="114" spans="2:65" s="1" customFormat="1" ht="27.95" customHeight="1">
      <c r="B114" s="32"/>
      <c r="C114" s="27" t="s">
        <v>22</v>
      </c>
      <c r="F114" s="25" t="str">
        <f>E15</f>
        <v>Fakultná nemocnica Trenčín</v>
      </c>
      <c r="I114" s="92" t="s">
        <v>28</v>
      </c>
      <c r="J114" s="30" t="str">
        <f>E21</f>
        <v>Neo Domus s.r.o. Trenčín</v>
      </c>
      <c r="L114" s="32"/>
    </row>
    <row r="115" spans="2:65" s="1" customFormat="1" ht="27.95" customHeight="1">
      <c r="B115" s="32"/>
      <c r="C115" s="27" t="s">
        <v>26</v>
      </c>
      <c r="F115" s="25" t="str">
        <f>IF(E18="","",E18)</f>
        <v>Vyplň údaj</v>
      </c>
      <c r="I115" s="92" t="s">
        <v>32</v>
      </c>
      <c r="J115" s="30" t="str">
        <f>E24</f>
        <v>Martinusová Katarína</v>
      </c>
      <c r="L115" s="32"/>
    </row>
    <row r="116" spans="2:65" s="1" customFormat="1" ht="10.35" customHeight="1">
      <c r="B116" s="32"/>
      <c r="I116" s="91"/>
      <c r="L116" s="32"/>
    </row>
    <row r="117" spans="2:65" s="10" customFormat="1" ht="29.25" customHeight="1">
      <c r="B117" s="128"/>
      <c r="C117" s="129" t="s">
        <v>140</v>
      </c>
      <c r="D117" s="130" t="s">
        <v>61</v>
      </c>
      <c r="E117" s="130" t="s">
        <v>57</v>
      </c>
      <c r="F117" s="130" t="s">
        <v>58</v>
      </c>
      <c r="G117" s="130" t="s">
        <v>141</v>
      </c>
      <c r="H117" s="130" t="s">
        <v>142</v>
      </c>
      <c r="I117" s="131" t="s">
        <v>143</v>
      </c>
      <c r="J117" s="132" t="s">
        <v>108</v>
      </c>
      <c r="K117" s="133" t="s">
        <v>144</v>
      </c>
      <c r="L117" s="128"/>
      <c r="M117" s="59" t="s">
        <v>1</v>
      </c>
      <c r="N117" s="60" t="s">
        <v>40</v>
      </c>
      <c r="O117" s="60" t="s">
        <v>145</v>
      </c>
      <c r="P117" s="60" t="s">
        <v>146</v>
      </c>
      <c r="Q117" s="60" t="s">
        <v>147</v>
      </c>
      <c r="R117" s="60" t="s">
        <v>148</v>
      </c>
      <c r="S117" s="60" t="s">
        <v>149</v>
      </c>
      <c r="T117" s="61" t="s">
        <v>150</v>
      </c>
    </row>
    <row r="118" spans="2:65" s="1" customFormat="1" ht="22.9" customHeight="1">
      <c r="B118" s="32"/>
      <c r="C118" s="64" t="s">
        <v>109</v>
      </c>
      <c r="I118" s="91"/>
      <c r="J118" s="134">
        <f>BK118</f>
        <v>0</v>
      </c>
      <c r="L118" s="32"/>
      <c r="M118" s="62"/>
      <c r="N118" s="53"/>
      <c r="O118" s="53"/>
      <c r="P118" s="135">
        <f>P119</f>
        <v>0</v>
      </c>
      <c r="Q118" s="53"/>
      <c r="R118" s="135">
        <f>R119</f>
        <v>17.547509999999999</v>
      </c>
      <c r="S118" s="53"/>
      <c r="T118" s="136">
        <f>T119</f>
        <v>0</v>
      </c>
      <c r="AT118" s="17" t="s">
        <v>75</v>
      </c>
      <c r="AU118" s="17" t="s">
        <v>110</v>
      </c>
      <c r="BK118" s="137">
        <f>BK119</f>
        <v>0</v>
      </c>
    </row>
    <row r="119" spans="2:65" s="11" customFormat="1" ht="25.9" customHeight="1">
      <c r="B119" s="138"/>
      <c r="D119" s="139" t="s">
        <v>75</v>
      </c>
      <c r="E119" s="140" t="s">
        <v>203</v>
      </c>
      <c r="F119" s="140" t="s">
        <v>1975</v>
      </c>
      <c r="I119" s="141"/>
      <c r="J119" s="142">
        <f>BK119</f>
        <v>0</v>
      </c>
      <c r="L119" s="138"/>
      <c r="M119" s="143"/>
      <c r="N119" s="144"/>
      <c r="O119" s="144"/>
      <c r="P119" s="145">
        <f>P120</f>
        <v>0</v>
      </c>
      <c r="Q119" s="144"/>
      <c r="R119" s="145">
        <f>R120</f>
        <v>17.547509999999999</v>
      </c>
      <c r="S119" s="144"/>
      <c r="T119" s="146">
        <f>T120</f>
        <v>0</v>
      </c>
      <c r="AR119" s="139" t="s">
        <v>91</v>
      </c>
      <c r="AT119" s="147" t="s">
        <v>75</v>
      </c>
      <c r="AU119" s="147" t="s">
        <v>76</v>
      </c>
      <c r="AY119" s="139" t="s">
        <v>153</v>
      </c>
      <c r="BK119" s="148">
        <f>BK120</f>
        <v>0</v>
      </c>
    </row>
    <row r="120" spans="2:65" s="11" customFormat="1" ht="22.9" customHeight="1">
      <c r="B120" s="138"/>
      <c r="D120" s="139" t="s">
        <v>75</v>
      </c>
      <c r="E120" s="149" t="s">
        <v>3425</v>
      </c>
      <c r="F120" s="149" t="s">
        <v>3426</v>
      </c>
      <c r="I120" s="141"/>
      <c r="J120" s="150">
        <f>BK120</f>
        <v>0</v>
      </c>
      <c r="L120" s="138"/>
      <c r="M120" s="143"/>
      <c r="N120" s="144"/>
      <c r="O120" s="144"/>
      <c r="P120" s="145">
        <f>SUM(P121:P146)</f>
        <v>0</v>
      </c>
      <c r="Q120" s="144"/>
      <c r="R120" s="145">
        <f>SUM(R121:R146)</f>
        <v>17.547509999999999</v>
      </c>
      <c r="S120" s="144"/>
      <c r="T120" s="146">
        <f>SUM(T121:T146)</f>
        <v>0</v>
      </c>
      <c r="AR120" s="139" t="s">
        <v>91</v>
      </c>
      <c r="AT120" s="147" t="s">
        <v>75</v>
      </c>
      <c r="AU120" s="147" t="s">
        <v>81</v>
      </c>
      <c r="AY120" s="139" t="s">
        <v>153</v>
      </c>
      <c r="BK120" s="148">
        <f>SUM(BK121:BK146)</f>
        <v>0</v>
      </c>
    </row>
    <row r="121" spans="2:65" s="1" customFormat="1" ht="24" customHeight="1">
      <c r="B121" s="151"/>
      <c r="C121" s="152" t="s">
        <v>91</v>
      </c>
      <c r="D121" s="152" t="s">
        <v>155</v>
      </c>
      <c r="E121" s="153" t="s">
        <v>3456</v>
      </c>
      <c r="F121" s="154" t="s">
        <v>3457</v>
      </c>
      <c r="G121" s="155" t="s">
        <v>251</v>
      </c>
      <c r="H121" s="156">
        <v>24</v>
      </c>
      <c r="I121" s="157"/>
      <c r="J121" s="156">
        <f t="shared" ref="J121:J146" si="0">ROUND(I121*H121,3)</f>
        <v>0</v>
      </c>
      <c r="K121" s="154" t="s">
        <v>1</v>
      </c>
      <c r="L121" s="32"/>
      <c r="M121" s="158" t="s">
        <v>1</v>
      </c>
      <c r="N121" s="159" t="s">
        <v>42</v>
      </c>
      <c r="O121" s="55"/>
      <c r="P121" s="160">
        <f t="shared" ref="P121:P146" si="1">O121*H121</f>
        <v>0</v>
      </c>
      <c r="Q121" s="160">
        <v>0</v>
      </c>
      <c r="R121" s="160">
        <f t="shared" ref="R121:R146" si="2">Q121*H121</f>
        <v>0</v>
      </c>
      <c r="S121" s="160">
        <v>0</v>
      </c>
      <c r="T121" s="161">
        <f t="shared" ref="T121:T146" si="3">S121*H121</f>
        <v>0</v>
      </c>
      <c r="AR121" s="162" t="s">
        <v>1981</v>
      </c>
      <c r="AT121" s="162" t="s">
        <v>155</v>
      </c>
      <c r="AU121" s="162" t="s">
        <v>85</v>
      </c>
      <c r="AY121" s="17" t="s">
        <v>153</v>
      </c>
      <c r="BE121" s="163">
        <f t="shared" ref="BE121:BE146" si="4">IF(N121="základná",J121,0)</f>
        <v>0</v>
      </c>
      <c r="BF121" s="163">
        <f t="shared" ref="BF121:BF146" si="5">IF(N121="znížená",J121,0)</f>
        <v>0</v>
      </c>
      <c r="BG121" s="163">
        <f t="shared" ref="BG121:BG146" si="6">IF(N121="zákl. prenesená",J121,0)</f>
        <v>0</v>
      </c>
      <c r="BH121" s="163">
        <f t="shared" ref="BH121:BH146" si="7">IF(N121="zníž. prenesená",J121,0)</f>
        <v>0</v>
      </c>
      <c r="BI121" s="163">
        <f t="shared" ref="BI121:BI146" si="8">IF(N121="nulová",J121,0)</f>
        <v>0</v>
      </c>
      <c r="BJ121" s="17" t="s">
        <v>85</v>
      </c>
      <c r="BK121" s="164">
        <f t="shared" ref="BK121:BK146" si="9">ROUND(I121*H121,3)</f>
        <v>0</v>
      </c>
      <c r="BL121" s="17" t="s">
        <v>1981</v>
      </c>
      <c r="BM121" s="162" t="s">
        <v>3458</v>
      </c>
    </row>
    <row r="122" spans="2:65" s="1" customFormat="1" ht="16.5" customHeight="1">
      <c r="B122" s="151"/>
      <c r="C122" s="181" t="s">
        <v>94</v>
      </c>
      <c r="D122" s="181" t="s">
        <v>203</v>
      </c>
      <c r="E122" s="182" t="s">
        <v>3459</v>
      </c>
      <c r="F122" s="183" t="s">
        <v>3460</v>
      </c>
      <c r="G122" s="184" t="s">
        <v>251</v>
      </c>
      <c r="H122" s="185">
        <v>24</v>
      </c>
      <c r="I122" s="186"/>
      <c r="J122" s="185">
        <f t="shared" si="0"/>
        <v>0</v>
      </c>
      <c r="K122" s="183" t="s">
        <v>1</v>
      </c>
      <c r="L122" s="187"/>
      <c r="M122" s="188" t="s">
        <v>1</v>
      </c>
      <c r="N122" s="189" t="s">
        <v>42</v>
      </c>
      <c r="O122" s="55"/>
      <c r="P122" s="160">
        <f t="shared" si="1"/>
        <v>0</v>
      </c>
      <c r="Q122" s="160">
        <v>1.6000000000000001E-4</v>
      </c>
      <c r="R122" s="160">
        <f t="shared" si="2"/>
        <v>3.8400000000000005E-3</v>
      </c>
      <c r="S122" s="160">
        <v>0</v>
      </c>
      <c r="T122" s="161">
        <f t="shared" si="3"/>
        <v>0</v>
      </c>
      <c r="AR122" s="162" t="s">
        <v>1981</v>
      </c>
      <c r="AT122" s="162" t="s">
        <v>203</v>
      </c>
      <c r="AU122" s="162" t="s">
        <v>85</v>
      </c>
      <c r="AY122" s="17" t="s">
        <v>153</v>
      </c>
      <c r="BE122" s="163">
        <f t="shared" si="4"/>
        <v>0</v>
      </c>
      <c r="BF122" s="163">
        <f t="shared" si="5"/>
        <v>0</v>
      </c>
      <c r="BG122" s="163">
        <f t="shared" si="6"/>
        <v>0</v>
      </c>
      <c r="BH122" s="163">
        <f t="shared" si="7"/>
        <v>0</v>
      </c>
      <c r="BI122" s="163">
        <f t="shared" si="8"/>
        <v>0</v>
      </c>
      <c r="BJ122" s="17" t="s">
        <v>85</v>
      </c>
      <c r="BK122" s="164">
        <f t="shared" si="9"/>
        <v>0</v>
      </c>
      <c r="BL122" s="17" t="s">
        <v>1981</v>
      </c>
      <c r="BM122" s="162" t="s">
        <v>3461</v>
      </c>
    </row>
    <row r="123" spans="2:65" s="1" customFormat="1" ht="24" customHeight="1">
      <c r="B123" s="151"/>
      <c r="C123" s="152" t="s">
        <v>184</v>
      </c>
      <c r="D123" s="152" t="s">
        <v>155</v>
      </c>
      <c r="E123" s="153" t="s">
        <v>3462</v>
      </c>
      <c r="F123" s="154" t="s">
        <v>3463</v>
      </c>
      <c r="G123" s="155" t="s">
        <v>251</v>
      </c>
      <c r="H123" s="156">
        <v>1</v>
      </c>
      <c r="I123" s="157"/>
      <c r="J123" s="156">
        <f t="shared" si="0"/>
        <v>0</v>
      </c>
      <c r="K123" s="154" t="s">
        <v>1</v>
      </c>
      <c r="L123" s="32"/>
      <c r="M123" s="158" t="s">
        <v>1</v>
      </c>
      <c r="N123" s="159" t="s">
        <v>42</v>
      </c>
      <c r="O123" s="55"/>
      <c r="P123" s="160">
        <f t="shared" si="1"/>
        <v>0</v>
      </c>
      <c r="Q123" s="160">
        <v>0</v>
      </c>
      <c r="R123" s="160">
        <f t="shared" si="2"/>
        <v>0</v>
      </c>
      <c r="S123" s="160">
        <v>0</v>
      </c>
      <c r="T123" s="161">
        <f t="shared" si="3"/>
        <v>0</v>
      </c>
      <c r="AR123" s="162" t="s">
        <v>1981</v>
      </c>
      <c r="AT123" s="162" t="s">
        <v>155</v>
      </c>
      <c r="AU123" s="162" t="s">
        <v>85</v>
      </c>
      <c r="AY123" s="17" t="s">
        <v>153</v>
      </c>
      <c r="BE123" s="163">
        <f t="shared" si="4"/>
        <v>0</v>
      </c>
      <c r="BF123" s="163">
        <f t="shared" si="5"/>
        <v>0</v>
      </c>
      <c r="BG123" s="163">
        <f t="shared" si="6"/>
        <v>0</v>
      </c>
      <c r="BH123" s="163">
        <f t="shared" si="7"/>
        <v>0</v>
      </c>
      <c r="BI123" s="163">
        <f t="shared" si="8"/>
        <v>0</v>
      </c>
      <c r="BJ123" s="17" t="s">
        <v>85</v>
      </c>
      <c r="BK123" s="164">
        <f t="shared" si="9"/>
        <v>0</v>
      </c>
      <c r="BL123" s="17" t="s">
        <v>1981</v>
      </c>
      <c r="BM123" s="162" t="s">
        <v>3464</v>
      </c>
    </row>
    <row r="124" spans="2:65" s="1" customFormat="1" ht="16.5" customHeight="1">
      <c r="B124" s="151"/>
      <c r="C124" s="181" t="s">
        <v>188</v>
      </c>
      <c r="D124" s="181" t="s">
        <v>203</v>
      </c>
      <c r="E124" s="182" t="s">
        <v>3465</v>
      </c>
      <c r="F124" s="183" t="s">
        <v>3466</v>
      </c>
      <c r="G124" s="184" t="s">
        <v>251</v>
      </c>
      <c r="H124" s="185">
        <v>1</v>
      </c>
      <c r="I124" s="186"/>
      <c r="J124" s="185">
        <f t="shared" si="0"/>
        <v>0</v>
      </c>
      <c r="K124" s="183" t="s">
        <v>1</v>
      </c>
      <c r="L124" s="187"/>
      <c r="M124" s="188" t="s">
        <v>1</v>
      </c>
      <c r="N124" s="189" t="s">
        <v>42</v>
      </c>
      <c r="O124" s="55"/>
      <c r="P124" s="160">
        <f t="shared" si="1"/>
        <v>0</v>
      </c>
      <c r="Q124" s="160">
        <v>3.0000000000000001E-3</v>
      </c>
      <c r="R124" s="160">
        <f t="shared" si="2"/>
        <v>3.0000000000000001E-3</v>
      </c>
      <c r="S124" s="160">
        <v>0</v>
      </c>
      <c r="T124" s="161">
        <f t="shared" si="3"/>
        <v>0</v>
      </c>
      <c r="AR124" s="162" t="s">
        <v>1981</v>
      </c>
      <c r="AT124" s="162" t="s">
        <v>203</v>
      </c>
      <c r="AU124" s="162" t="s">
        <v>85</v>
      </c>
      <c r="AY124" s="17" t="s">
        <v>153</v>
      </c>
      <c r="BE124" s="163">
        <f t="shared" si="4"/>
        <v>0</v>
      </c>
      <c r="BF124" s="163">
        <f t="shared" si="5"/>
        <v>0</v>
      </c>
      <c r="BG124" s="163">
        <f t="shared" si="6"/>
        <v>0</v>
      </c>
      <c r="BH124" s="163">
        <f t="shared" si="7"/>
        <v>0</v>
      </c>
      <c r="BI124" s="163">
        <f t="shared" si="8"/>
        <v>0</v>
      </c>
      <c r="BJ124" s="17" t="s">
        <v>85</v>
      </c>
      <c r="BK124" s="164">
        <f t="shared" si="9"/>
        <v>0</v>
      </c>
      <c r="BL124" s="17" t="s">
        <v>1981</v>
      </c>
      <c r="BM124" s="162" t="s">
        <v>3467</v>
      </c>
    </row>
    <row r="125" spans="2:65" s="1" customFormat="1" ht="24" customHeight="1">
      <c r="B125" s="151"/>
      <c r="C125" s="181" t="s">
        <v>192</v>
      </c>
      <c r="D125" s="181" t="s">
        <v>203</v>
      </c>
      <c r="E125" s="182" t="s">
        <v>3468</v>
      </c>
      <c r="F125" s="183" t="s">
        <v>3469</v>
      </c>
      <c r="G125" s="184" t="s">
        <v>251</v>
      </c>
      <c r="H125" s="185">
        <v>3</v>
      </c>
      <c r="I125" s="186"/>
      <c r="J125" s="185">
        <f t="shared" si="0"/>
        <v>0</v>
      </c>
      <c r="K125" s="183" t="s">
        <v>1</v>
      </c>
      <c r="L125" s="187"/>
      <c r="M125" s="188" t="s">
        <v>1</v>
      </c>
      <c r="N125" s="189" t="s">
        <v>42</v>
      </c>
      <c r="O125" s="55"/>
      <c r="P125" s="160">
        <f t="shared" si="1"/>
        <v>0</v>
      </c>
      <c r="Q125" s="160">
        <v>4.6999999999999999E-4</v>
      </c>
      <c r="R125" s="160">
        <f t="shared" si="2"/>
        <v>1.41E-3</v>
      </c>
      <c r="S125" s="160">
        <v>0</v>
      </c>
      <c r="T125" s="161">
        <f t="shared" si="3"/>
        <v>0</v>
      </c>
      <c r="AR125" s="162" t="s">
        <v>1981</v>
      </c>
      <c r="AT125" s="162" t="s">
        <v>203</v>
      </c>
      <c r="AU125" s="162" t="s">
        <v>85</v>
      </c>
      <c r="AY125" s="17" t="s">
        <v>153</v>
      </c>
      <c r="BE125" s="163">
        <f t="shared" si="4"/>
        <v>0</v>
      </c>
      <c r="BF125" s="163">
        <f t="shared" si="5"/>
        <v>0</v>
      </c>
      <c r="BG125" s="163">
        <f t="shared" si="6"/>
        <v>0</v>
      </c>
      <c r="BH125" s="163">
        <f t="shared" si="7"/>
        <v>0</v>
      </c>
      <c r="BI125" s="163">
        <f t="shared" si="8"/>
        <v>0</v>
      </c>
      <c r="BJ125" s="17" t="s">
        <v>85</v>
      </c>
      <c r="BK125" s="164">
        <f t="shared" si="9"/>
        <v>0</v>
      </c>
      <c r="BL125" s="17" t="s">
        <v>1981</v>
      </c>
      <c r="BM125" s="162" t="s">
        <v>3470</v>
      </c>
    </row>
    <row r="126" spans="2:65" s="1" customFormat="1" ht="24" customHeight="1">
      <c r="B126" s="151"/>
      <c r="C126" s="181" t="s">
        <v>198</v>
      </c>
      <c r="D126" s="181" t="s">
        <v>203</v>
      </c>
      <c r="E126" s="182" t="s">
        <v>3471</v>
      </c>
      <c r="F126" s="183" t="s">
        <v>3472</v>
      </c>
      <c r="G126" s="184" t="s">
        <v>251</v>
      </c>
      <c r="H126" s="185">
        <v>6</v>
      </c>
      <c r="I126" s="186"/>
      <c r="J126" s="185">
        <f t="shared" si="0"/>
        <v>0</v>
      </c>
      <c r="K126" s="183" t="s">
        <v>1</v>
      </c>
      <c r="L126" s="187"/>
      <c r="M126" s="188" t="s">
        <v>1</v>
      </c>
      <c r="N126" s="189" t="s">
        <v>42</v>
      </c>
      <c r="O126" s="55"/>
      <c r="P126" s="160">
        <f t="shared" si="1"/>
        <v>0</v>
      </c>
      <c r="Q126" s="160">
        <v>6.6E-4</v>
      </c>
      <c r="R126" s="160">
        <f t="shared" si="2"/>
        <v>3.96E-3</v>
      </c>
      <c r="S126" s="160">
        <v>0</v>
      </c>
      <c r="T126" s="161">
        <f t="shared" si="3"/>
        <v>0</v>
      </c>
      <c r="AR126" s="162" t="s">
        <v>1981</v>
      </c>
      <c r="AT126" s="162" t="s">
        <v>203</v>
      </c>
      <c r="AU126" s="162" t="s">
        <v>85</v>
      </c>
      <c r="AY126" s="17" t="s">
        <v>153</v>
      </c>
      <c r="BE126" s="163">
        <f t="shared" si="4"/>
        <v>0</v>
      </c>
      <c r="BF126" s="163">
        <f t="shared" si="5"/>
        <v>0</v>
      </c>
      <c r="BG126" s="163">
        <f t="shared" si="6"/>
        <v>0</v>
      </c>
      <c r="BH126" s="163">
        <f t="shared" si="7"/>
        <v>0</v>
      </c>
      <c r="BI126" s="163">
        <f t="shared" si="8"/>
        <v>0</v>
      </c>
      <c r="BJ126" s="17" t="s">
        <v>85</v>
      </c>
      <c r="BK126" s="164">
        <f t="shared" si="9"/>
        <v>0</v>
      </c>
      <c r="BL126" s="17" t="s">
        <v>1981</v>
      </c>
      <c r="BM126" s="162" t="s">
        <v>3473</v>
      </c>
    </row>
    <row r="127" spans="2:65" s="1" customFormat="1" ht="24" customHeight="1">
      <c r="B127" s="151"/>
      <c r="C127" s="152" t="s">
        <v>97</v>
      </c>
      <c r="D127" s="152" t="s">
        <v>155</v>
      </c>
      <c r="E127" s="153" t="s">
        <v>3474</v>
      </c>
      <c r="F127" s="154" t="s">
        <v>3475</v>
      </c>
      <c r="G127" s="155" t="s">
        <v>251</v>
      </c>
      <c r="H127" s="156">
        <v>1</v>
      </c>
      <c r="I127" s="157"/>
      <c r="J127" s="156">
        <f t="shared" si="0"/>
        <v>0</v>
      </c>
      <c r="K127" s="154" t="s">
        <v>1</v>
      </c>
      <c r="L127" s="32"/>
      <c r="M127" s="158" t="s">
        <v>1</v>
      </c>
      <c r="N127" s="159" t="s">
        <v>42</v>
      </c>
      <c r="O127" s="55"/>
      <c r="P127" s="160">
        <f t="shared" si="1"/>
        <v>0</v>
      </c>
      <c r="Q127" s="160">
        <v>0</v>
      </c>
      <c r="R127" s="160">
        <f t="shared" si="2"/>
        <v>0</v>
      </c>
      <c r="S127" s="160">
        <v>0</v>
      </c>
      <c r="T127" s="161">
        <f t="shared" si="3"/>
        <v>0</v>
      </c>
      <c r="AR127" s="162" t="s">
        <v>1981</v>
      </c>
      <c r="AT127" s="162" t="s">
        <v>155</v>
      </c>
      <c r="AU127" s="162" t="s">
        <v>85</v>
      </c>
      <c r="AY127" s="17" t="s">
        <v>153</v>
      </c>
      <c r="BE127" s="163">
        <f t="shared" si="4"/>
        <v>0</v>
      </c>
      <c r="BF127" s="163">
        <f t="shared" si="5"/>
        <v>0</v>
      </c>
      <c r="BG127" s="163">
        <f t="shared" si="6"/>
        <v>0</v>
      </c>
      <c r="BH127" s="163">
        <f t="shared" si="7"/>
        <v>0</v>
      </c>
      <c r="BI127" s="163">
        <f t="shared" si="8"/>
        <v>0</v>
      </c>
      <c r="BJ127" s="17" t="s">
        <v>85</v>
      </c>
      <c r="BK127" s="164">
        <f t="shared" si="9"/>
        <v>0</v>
      </c>
      <c r="BL127" s="17" t="s">
        <v>1981</v>
      </c>
      <c r="BM127" s="162" t="s">
        <v>3476</v>
      </c>
    </row>
    <row r="128" spans="2:65" s="1" customFormat="1" ht="24" customHeight="1">
      <c r="B128" s="151"/>
      <c r="C128" s="181" t="s">
        <v>100</v>
      </c>
      <c r="D128" s="181" t="s">
        <v>203</v>
      </c>
      <c r="E128" s="182" t="s">
        <v>3477</v>
      </c>
      <c r="F128" s="183" t="s">
        <v>3478</v>
      </c>
      <c r="G128" s="184" t="s">
        <v>251</v>
      </c>
      <c r="H128" s="185">
        <v>1</v>
      </c>
      <c r="I128" s="186"/>
      <c r="J128" s="185">
        <f t="shared" si="0"/>
        <v>0</v>
      </c>
      <c r="K128" s="183" t="s">
        <v>1</v>
      </c>
      <c r="L128" s="187"/>
      <c r="M128" s="188" t="s">
        <v>1</v>
      </c>
      <c r="N128" s="189" t="s">
        <v>42</v>
      </c>
      <c r="O128" s="55"/>
      <c r="P128" s="160">
        <f t="shared" si="1"/>
        <v>0</v>
      </c>
      <c r="Q128" s="160">
        <v>2.5000000000000001E-2</v>
      </c>
      <c r="R128" s="160">
        <f t="shared" si="2"/>
        <v>2.5000000000000001E-2</v>
      </c>
      <c r="S128" s="160">
        <v>0</v>
      </c>
      <c r="T128" s="161">
        <f t="shared" si="3"/>
        <v>0</v>
      </c>
      <c r="AR128" s="162" t="s">
        <v>1981</v>
      </c>
      <c r="AT128" s="162" t="s">
        <v>203</v>
      </c>
      <c r="AU128" s="162" t="s">
        <v>85</v>
      </c>
      <c r="AY128" s="17" t="s">
        <v>153</v>
      </c>
      <c r="BE128" s="163">
        <f t="shared" si="4"/>
        <v>0</v>
      </c>
      <c r="BF128" s="163">
        <f t="shared" si="5"/>
        <v>0</v>
      </c>
      <c r="BG128" s="163">
        <f t="shared" si="6"/>
        <v>0</v>
      </c>
      <c r="BH128" s="163">
        <f t="shared" si="7"/>
        <v>0</v>
      </c>
      <c r="BI128" s="163">
        <f t="shared" si="8"/>
        <v>0</v>
      </c>
      <c r="BJ128" s="17" t="s">
        <v>85</v>
      </c>
      <c r="BK128" s="164">
        <f t="shared" si="9"/>
        <v>0</v>
      </c>
      <c r="BL128" s="17" t="s">
        <v>1981</v>
      </c>
      <c r="BM128" s="162" t="s">
        <v>3479</v>
      </c>
    </row>
    <row r="129" spans="2:65" s="1" customFormat="1" ht="24" customHeight="1">
      <c r="B129" s="151"/>
      <c r="C129" s="152" t="s">
        <v>81</v>
      </c>
      <c r="D129" s="152" t="s">
        <v>155</v>
      </c>
      <c r="E129" s="153" t="s">
        <v>3480</v>
      </c>
      <c r="F129" s="154" t="s">
        <v>3481</v>
      </c>
      <c r="G129" s="155" t="s">
        <v>786</v>
      </c>
      <c r="H129" s="156">
        <v>190</v>
      </c>
      <c r="I129" s="157"/>
      <c r="J129" s="156">
        <f t="shared" si="0"/>
        <v>0</v>
      </c>
      <c r="K129" s="154" t="s">
        <v>1</v>
      </c>
      <c r="L129" s="32"/>
      <c r="M129" s="158" t="s">
        <v>1</v>
      </c>
      <c r="N129" s="159" t="s">
        <v>42</v>
      </c>
      <c r="O129" s="55"/>
      <c r="P129" s="160">
        <f t="shared" si="1"/>
        <v>0</v>
      </c>
      <c r="Q129" s="160">
        <v>0</v>
      </c>
      <c r="R129" s="160">
        <f t="shared" si="2"/>
        <v>0</v>
      </c>
      <c r="S129" s="160">
        <v>0</v>
      </c>
      <c r="T129" s="161">
        <f t="shared" si="3"/>
        <v>0</v>
      </c>
      <c r="AR129" s="162" t="s">
        <v>1981</v>
      </c>
      <c r="AT129" s="162" t="s">
        <v>155</v>
      </c>
      <c r="AU129" s="162" t="s">
        <v>85</v>
      </c>
      <c r="AY129" s="17" t="s">
        <v>153</v>
      </c>
      <c r="BE129" s="163">
        <f t="shared" si="4"/>
        <v>0</v>
      </c>
      <c r="BF129" s="163">
        <f t="shared" si="5"/>
        <v>0</v>
      </c>
      <c r="BG129" s="163">
        <f t="shared" si="6"/>
        <v>0</v>
      </c>
      <c r="BH129" s="163">
        <f t="shared" si="7"/>
        <v>0</v>
      </c>
      <c r="BI129" s="163">
        <f t="shared" si="8"/>
        <v>0</v>
      </c>
      <c r="BJ129" s="17" t="s">
        <v>85</v>
      </c>
      <c r="BK129" s="164">
        <f t="shared" si="9"/>
        <v>0</v>
      </c>
      <c r="BL129" s="17" t="s">
        <v>1981</v>
      </c>
      <c r="BM129" s="162" t="s">
        <v>3482</v>
      </c>
    </row>
    <row r="130" spans="2:65" s="1" customFormat="1" ht="16.5" customHeight="1">
      <c r="B130" s="151"/>
      <c r="C130" s="181" t="s">
        <v>85</v>
      </c>
      <c r="D130" s="181" t="s">
        <v>203</v>
      </c>
      <c r="E130" s="182" t="s">
        <v>3483</v>
      </c>
      <c r="F130" s="183" t="s">
        <v>3484</v>
      </c>
      <c r="G130" s="184" t="s">
        <v>786</v>
      </c>
      <c r="H130" s="185">
        <v>190</v>
      </c>
      <c r="I130" s="186"/>
      <c r="J130" s="185">
        <f t="shared" si="0"/>
        <v>0</v>
      </c>
      <c r="K130" s="183" t="s">
        <v>1</v>
      </c>
      <c r="L130" s="187"/>
      <c r="M130" s="188" t="s">
        <v>1</v>
      </c>
      <c r="N130" s="189" t="s">
        <v>42</v>
      </c>
      <c r="O130" s="55"/>
      <c r="P130" s="160">
        <f t="shared" si="1"/>
        <v>0</v>
      </c>
      <c r="Q130" s="160">
        <v>5.4299999999999999E-3</v>
      </c>
      <c r="R130" s="160">
        <f t="shared" si="2"/>
        <v>1.0317000000000001</v>
      </c>
      <c r="S130" s="160">
        <v>0</v>
      </c>
      <c r="T130" s="161">
        <f t="shared" si="3"/>
        <v>0</v>
      </c>
      <c r="AR130" s="162" t="s">
        <v>1981</v>
      </c>
      <c r="AT130" s="162" t="s">
        <v>203</v>
      </c>
      <c r="AU130" s="162" t="s">
        <v>85</v>
      </c>
      <c r="AY130" s="17" t="s">
        <v>153</v>
      </c>
      <c r="BE130" s="163">
        <f t="shared" si="4"/>
        <v>0</v>
      </c>
      <c r="BF130" s="163">
        <f t="shared" si="5"/>
        <v>0</v>
      </c>
      <c r="BG130" s="163">
        <f t="shared" si="6"/>
        <v>0</v>
      </c>
      <c r="BH130" s="163">
        <f t="shared" si="7"/>
        <v>0</v>
      </c>
      <c r="BI130" s="163">
        <f t="shared" si="8"/>
        <v>0</v>
      </c>
      <c r="BJ130" s="17" t="s">
        <v>85</v>
      </c>
      <c r="BK130" s="164">
        <f t="shared" si="9"/>
        <v>0</v>
      </c>
      <c r="BL130" s="17" t="s">
        <v>1981</v>
      </c>
      <c r="BM130" s="162" t="s">
        <v>3485</v>
      </c>
    </row>
    <row r="131" spans="2:65" s="1" customFormat="1" ht="16.5" customHeight="1">
      <c r="B131" s="151"/>
      <c r="C131" s="181" t="s">
        <v>88</v>
      </c>
      <c r="D131" s="181" t="s">
        <v>203</v>
      </c>
      <c r="E131" s="182" t="s">
        <v>3486</v>
      </c>
      <c r="F131" s="183" t="s">
        <v>3487</v>
      </c>
      <c r="G131" s="184" t="s">
        <v>786</v>
      </c>
      <c r="H131" s="185">
        <v>180</v>
      </c>
      <c r="I131" s="186"/>
      <c r="J131" s="185">
        <f t="shared" si="0"/>
        <v>0</v>
      </c>
      <c r="K131" s="183" t="s">
        <v>1</v>
      </c>
      <c r="L131" s="187"/>
      <c r="M131" s="188" t="s">
        <v>1</v>
      </c>
      <c r="N131" s="189" t="s">
        <v>42</v>
      </c>
      <c r="O131" s="55"/>
      <c r="P131" s="160">
        <f t="shared" si="1"/>
        <v>0</v>
      </c>
      <c r="Q131" s="160">
        <v>1.7000000000000001E-4</v>
      </c>
      <c r="R131" s="160">
        <f t="shared" si="2"/>
        <v>3.0600000000000002E-2</v>
      </c>
      <c r="S131" s="160">
        <v>0</v>
      </c>
      <c r="T131" s="161">
        <f t="shared" si="3"/>
        <v>0</v>
      </c>
      <c r="AR131" s="162" t="s">
        <v>1981</v>
      </c>
      <c r="AT131" s="162" t="s">
        <v>203</v>
      </c>
      <c r="AU131" s="162" t="s">
        <v>85</v>
      </c>
      <c r="AY131" s="17" t="s">
        <v>153</v>
      </c>
      <c r="BE131" s="163">
        <f t="shared" si="4"/>
        <v>0</v>
      </c>
      <c r="BF131" s="163">
        <f t="shared" si="5"/>
        <v>0</v>
      </c>
      <c r="BG131" s="163">
        <f t="shared" si="6"/>
        <v>0</v>
      </c>
      <c r="BH131" s="163">
        <f t="shared" si="7"/>
        <v>0</v>
      </c>
      <c r="BI131" s="163">
        <f t="shared" si="8"/>
        <v>0</v>
      </c>
      <c r="BJ131" s="17" t="s">
        <v>85</v>
      </c>
      <c r="BK131" s="164">
        <f t="shared" si="9"/>
        <v>0</v>
      </c>
      <c r="BL131" s="17" t="s">
        <v>1981</v>
      </c>
      <c r="BM131" s="162" t="s">
        <v>3488</v>
      </c>
    </row>
    <row r="132" spans="2:65" s="1" customFormat="1" ht="24" customHeight="1">
      <c r="B132" s="151"/>
      <c r="C132" s="152" t="s">
        <v>202</v>
      </c>
      <c r="D132" s="152" t="s">
        <v>155</v>
      </c>
      <c r="E132" s="153" t="s">
        <v>3443</v>
      </c>
      <c r="F132" s="154" t="s">
        <v>3444</v>
      </c>
      <c r="G132" s="155" t="s">
        <v>786</v>
      </c>
      <c r="H132" s="156">
        <v>75</v>
      </c>
      <c r="I132" s="157"/>
      <c r="J132" s="156">
        <f t="shared" si="0"/>
        <v>0</v>
      </c>
      <c r="K132" s="154" t="s">
        <v>1</v>
      </c>
      <c r="L132" s="32"/>
      <c r="M132" s="158" t="s">
        <v>1</v>
      </c>
      <c r="N132" s="159" t="s">
        <v>42</v>
      </c>
      <c r="O132" s="55"/>
      <c r="P132" s="160">
        <f t="shared" si="1"/>
        <v>0</v>
      </c>
      <c r="Q132" s="160">
        <v>0</v>
      </c>
      <c r="R132" s="160">
        <f t="shared" si="2"/>
        <v>0</v>
      </c>
      <c r="S132" s="160">
        <v>0</v>
      </c>
      <c r="T132" s="161">
        <f t="shared" si="3"/>
        <v>0</v>
      </c>
      <c r="AR132" s="162" t="s">
        <v>1981</v>
      </c>
      <c r="AT132" s="162" t="s">
        <v>155</v>
      </c>
      <c r="AU132" s="162" t="s">
        <v>85</v>
      </c>
      <c r="AY132" s="17" t="s">
        <v>153</v>
      </c>
      <c r="BE132" s="163">
        <f t="shared" si="4"/>
        <v>0</v>
      </c>
      <c r="BF132" s="163">
        <f t="shared" si="5"/>
        <v>0</v>
      </c>
      <c r="BG132" s="163">
        <f t="shared" si="6"/>
        <v>0</v>
      </c>
      <c r="BH132" s="163">
        <f t="shared" si="7"/>
        <v>0</v>
      </c>
      <c r="BI132" s="163">
        <f t="shared" si="8"/>
        <v>0</v>
      </c>
      <c r="BJ132" s="17" t="s">
        <v>85</v>
      </c>
      <c r="BK132" s="164">
        <f t="shared" si="9"/>
        <v>0</v>
      </c>
      <c r="BL132" s="17" t="s">
        <v>1981</v>
      </c>
      <c r="BM132" s="162" t="s">
        <v>3489</v>
      </c>
    </row>
    <row r="133" spans="2:65" s="1" customFormat="1" ht="24" customHeight="1">
      <c r="B133" s="151"/>
      <c r="C133" s="152" t="s">
        <v>208</v>
      </c>
      <c r="D133" s="152" t="s">
        <v>155</v>
      </c>
      <c r="E133" s="153" t="s">
        <v>3445</v>
      </c>
      <c r="F133" s="154" t="s">
        <v>3446</v>
      </c>
      <c r="G133" s="155" t="s">
        <v>786</v>
      </c>
      <c r="H133" s="156">
        <v>75</v>
      </c>
      <c r="I133" s="157"/>
      <c r="J133" s="156">
        <f t="shared" si="0"/>
        <v>0</v>
      </c>
      <c r="K133" s="154" t="s">
        <v>1</v>
      </c>
      <c r="L133" s="32"/>
      <c r="M133" s="158" t="s">
        <v>1</v>
      </c>
      <c r="N133" s="159" t="s">
        <v>42</v>
      </c>
      <c r="O133" s="55"/>
      <c r="P133" s="160">
        <f t="shared" si="1"/>
        <v>0</v>
      </c>
      <c r="Q133" s="160">
        <v>0</v>
      </c>
      <c r="R133" s="160">
        <f t="shared" si="2"/>
        <v>0</v>
      </c>
      <c r="S133" s="160">
        <v>0</v>
      </c>
      <c r="T133" s="161">
        <f t="shared" si="3"/>
        <v>0</v>
      </c>
      <c r="AR133" s="162" t="s">
        <v>1981</v>
      </c>
      <c r="AT133" s="162" t="s">
        <v>155</v>
      </c>
      <c r="AU133" s="162" t="s">
        <v>85</v>
      </c>
      <c r="AY133" s="17" t="s">
        <v>153</v>
      </c>
      <c r="BE133" s="163">
        <f t="shared" si="4"/>
        <v>0</v>
      </c>
      <c r="BF133" s="163">
        <f t="shared" si="5"/>
        <v>0</v>
      </c>
      <c r="BG133" s="163">
        <f t="shared" si="6"/>
        <v>0</v>
      </c>
      <c r="BH133" s="163">
        <f t="shared" si="7"/>
        <v>0</v>
      </c>
      <c r="BI133" s="163">
        <f t="shared" si="8"/>
        <v>0</v>
      </c>
      <c r="BJ133" s="17" t="s">
        <v>85</v>
      </c>
      <c r="BK133" s="164">
        <f t="shared" si="9"/>
        <v>0</v>
      </c>
      <c r="BL133" s="17" t="s">
        <v>1981</v>
      </c>
      <c r="BM133" s="162" t="s">
        <v>3490</v>
      </c>
    </row>
    <row r="134" spans="2:65" s="1" customFormat="1" ht="24" customHeight="1">
      <c r="B134" s="151"/>
      <c r="C134" s="181" t="s">
        <v>212</v>
      </c>
      <c r="D134" s="181" t="s">
        <v>203</v>
      </c>
      <c r="E134" s="182" t="s">
        <v>3447</v>
      </c>
      <c r="F134" s="183" t="s">
        <v>3448</v>
      </c>
      <c r="G134" s="184" t="s">
        <v>195</v>
      </c>
      <c r="H134" s="185">
        <v>7.5</v>
      </c>
      <c r="I134" s="186"/>
      <c r="J134" s="185">
        <f t="shared" si="0"/>
        <v>0</v>
      </c>
      <c r="K134" s="183" t="s">
        <v>1</v>
      </c>
      <c r="L134" s="187"/>
      <c r="M134" s="188" t="s">
        <v>1</v>
      </c>
      <c r="N134" s="189" t="s">
        <v>42</v>
      </c>
      <c r="O134" s="55"/>
      <c r="P134" s="160">
        <f t="shared" si="1"/>
        <v>0</v>
      </c>
      <c r="Q134" s="160">
        <v>1</v>
      </c>
      <c r="R134" s="160">
        <f t="shared" si="2"/>
        <v>7.5</v>
      </c>
      <c r="S134" s="160">
        <v>0</v>
      </c>
      <c r="T134" s="161">
        <f t="shared" si="3"/>
        <v>0</v>
      </c>
      <c r="AR134" s="162" t="s">
        <v>1981</v>
      </c>
      <c r="AT134" s="162" t="s">
        <v>203</v>
      </c>
      <c r="AU134" s="162" t="s">
        <v>85</v>
      </c>
      <c r="AY134" s="17" t="s">
        <v>153</v>
      </c>
      <c r="BE134" s="163">
        <f t="shared" si="4"/>
        <v>0</v>
      </c>
      <c r="BF134" s="163">
        <f t="shared" si="5"/>
        <v>0</v>
      </c>
      <c r="BG134" s="163">
        <f t="shared" si="6"/>
        <v>0</v>
      </c>
      <c r="BH134" s="163">
        <f t="shared" si="7"/>
        <v>0</v>
      </c>
      <c r="BI134" s="163">
        <f t="shared" si="8"/>
        <v>0</v>
      </c>
      <c r="BJ134" s="17" t="s">
        <v>85</v>
      </c>
      <c r="BK134" s="164">
        <f t="shared" si="9"/>
        <v>0</v>
      </c>
      <c r="BL134" s="17" t="s">
        <v>1981</v>
      </c>
      <c r="BM134" s="162" t="s">
        <v>3491</v>
      </c>
    </row>
    <row r="135" spans="2:65" s="1" customFormat="1" ht="16.5" customHeight="1">
      <c r="B135" s="151"/>
      <c r="C135" s="181" t="s">
        <v>223</v>
      </c>
      <c r="D135" s="181" t="s">
        <v>203</v>
      </c>
      <c r="E135" s="182" t="s">
        <v>3449</v>
      </c>
      <c r="F135" s="183" t="s">
        <v>3450</v>
      </c>
      <c r="G135" s="184" t="s">
        <v>786</v>
      </c>
      <c r="H135" s="185">
        <v>75</v>
      </c>
      <c r="I135" s="186"/>
      <c r="J135" s="185">
        <f t="shared" si="0"/>
        <v>0</v>
      </c>
      <c r="K135" s="183" t="s">
        <v>1</v>
      </c>
      <c r="L135" s="187"/>
      <c r="M135" s="188" t="s">
        <v>1</v>
      </c>
      <c r="N135" s="189" t="s">
        <v>42</v>
      </c>
      <c r="O135" s="55"/>
      <c r="P135" s="160">
        <f t="shared" si="1"/>
        <v>0</v>
      </c>
      <c r="Q135" s="160">
        <v>0</v>
      </c>
      <c r="R135" s="160">
        <f t="shared" si="2"/>
        <v>0</v>
      </c>
      <c r="S135" s="160">
        <v>0</v>
      </c>
      <c r="T135" s="161">
        <f t="shared" si="3"/>
        <v>0</v>
      </c>
      <c r="AR135" s="162" t="s">
        <v>1981</v>
      </c>
      <c r="AT135" s="162" t="s">
        <v>203</v>
      </c>
      <c r="AU135" s="162" t="s">
        <v>85</v>
      </c>
      <c r="AY135" s="17" t="s">
        <v>153</v>
      </c>
      <c r="BE135" s="163">
        <f t="shared" si="4"/>
        <v>0</v>
      </c>
      <c r="BF135" s="163">
        <f t="shared" si="5"/>
        <v>0</v>
      </c>
      <c r="BG135" s="163">
        <f t="shared" si="6"/>
        <v>0</v>
      </c>
      <c r="BH135" s="163">
        <f t="shared" si="7"/>
        <v>0</v>
      </c>
      <c r="BI135" s="163">
        <f t="shared" si="8"/>
        <v>0</v>
      </c>
      <c r="BJ135" s="17" t="s">
        <v>85</v>
      </c>
      <c r="BK135" s="164">
        <f t="shared" si="9"/>
        <v>0</v>
      </c>
      <c r="BL135" s="17" t="s">
        <v>1981</v>
      </c>
      <c r="BM135" s="162" t="s">
        <v>3492</v>
      </c>
    </row>
    <row r="136" spans="2:65" s="1" customFormat="1" ht="24" customHeight="1">
      <c r="B136" s="151"/>
      <c r="C136" s="152" t="s">
        <v>229</v>
      </c>
      <c r="D136" s="152" t="s">
        <v>155</v>
      </c>
      <c r="E136" s="153" t="s">
        <v>3493</v>
      </c>
      <c r="F136" s="154" t="s">
        <v>3494</v>
      </c>
      <c r="G136" s="155" t="s">
        <v>786</v>
      </c>
      <c r="H136" s="156">
        <v>75</v>
      </c>
      <c r="I136" s="157"/>
      <c r="J136" s="156">
        <f t="shared" si="0"/>
        <v>0</v>
      </c>
      <c r="K136" s="154" t="s">
        <v>1</v>
      </c>
      <c r="L136" s="32"/>
      <c r="M136" s="158" t="s">
        <v>1</v>
      </c>
      <c r="N136" s="159" t="s">
        <v>42</v>
      </c>
      <c r="O136" s="55"/>
      <c r="P136" s="160">
        <f t="shared" si="1"/>
        <v>0</v>
      </c>
      <c r="Q136" s="160">
        <v>0</v>
      </c>
      <c r="R136" s="160">
        <f t="shared" si="2"/>
        <v>0</v>
      </c>
      <c r="S136" s="160">
        <v>0</v>
      </c>
      <c r="T136" s="161">
        <f t="shared" si="3"/>
        <v>0</v>
      </c>
      <c r="AR136" s="162" t="s">
        <v>1981</v>
      </c>
      <c r="AT136" s="162" t="s">
        <v>155</v>
      </c>
      <c r="AU136" s="162" t="s">
        <v>85</v>
      </c>
      <c r="AY136" s="17" t="s">
        <v>153</v>
      </c>
      <c r="BE136" s="163">
        <f t="shared" si="4"/>
        <v>0</v>
      </c>
      <c r="BF136" s="163">
        <f t="shared" si="5"/>
        <v>0</v>
      </c>
      <c r="BG136" s="163">
        <f t="shared" si="6"/>
        <v>0</v>
      </c>
      <c r="BH136" s="163">
        <f t="shared" si="7"/>
        <v>0</v>
      </c>
      <c r="BI136" s="163">
        <f t="shared" si="8"/>
        <v>0</v>
      </c>
      <c r="BJ136" s="17" t="s">
        <v>85</v>
      </c>
      <c r="BK136" s="164">
        <f t="shared" si="9"/>
        <v>0</v>
      </c>
      <c r="BL136" s="17" t="s">
        <v>1981</v>
      </c>
      <c r="BM136" s="162" t="s">
        <v>3495</v>
      </c>
    </row>
    <row r="137" spans="2:65" s="1" customFormat="1" ht="24" customHeight="1">
      <c r="B137" s="151"/>
      <c r="C137" s="181" t="s">
        <v>234</v>
      </c>
      <c r="D137" s="181" t="s">
        <v>203</v>
      </c>
      <c r="E137" s="182" t="s">
        <v>3496</v>
      </c>
      <c r="F137" s="183" t="s">
        <v>3497</v>
      </c>
      <c r="G137" s="184" t="s">
        <v>786</v>
      </c>
      <c r="H137" s="185">
        <v>75</v>
      </c>
      <c r="I137" s="186"/>
      <c r="J137" s="185">
        <f t="shared" si="0"/>
        <v>0</v>
      </c>
      <c r="K137" s="183" t="s">
        <v>1</v>
      </c>
      <c r="L137" s="187"/>
      <c r="M137" s="188" t="s">
        <v>1</v>
      </c>
      <c r="N137" s="189" t="s">
        <v>42</v>
      </c>
      <c r="O137" s="55"/>
      <c r="P137" s="160">
        <f t="shared" si="1"/>
        <v>0</v>
      </c>
      <c r="Q137" s="160">
        <v>2.1000000000000001E-4</v>
      </c>
      <c r="R137" s="160">
        <f t="shared" si="2"/>
        <v>1.575E-2</v>
      </c>
      <c r="S137" s="160">
        <v>0</v>
      </c>
      <c r="T137" s="161">
        <f t="shared" si="3"/>
        <v>0</v>
      </c>
      <c r="AR137" s="162" t="s">
        <v>1981</v>
      </c>
      <c r="AT137" s="162" t="s">
        <v>203</v>
      </c>
      <c r="AU137" s="162" t="s">
        <v>85</v>
      </c>
      <c r="AY137" s="17" t="s">
        <v>153</v>
      </c>
      <c r="BE137" s="163">
        <f t="shared" si="4"/>
        <v>0</v>
      </c>
      <c r="BF137" s="163">
        <f t="shared" si="5"/>
        <v>0</v>
      </c>
      <c r="BG137" s="163">
        <f t="shared" si="6"/>
        <v>0</v>
      </c>
      <c r="BH137" s="163">
        <f t="shared" si="7"/>
        <v>0</v>
      </c>
      <c r="BI137" s="163">
        <f t="shared" si="8"/>
        <v>0</v>
      </c>
      <c r="BJ137" s="17" t="s">
        <v>85</v>
      </c>
      <c r="BK137" s="164">
        <f t="shared" si="9"/>
        <v>0</v>
      </c>
      <c r="BL137" s="17" t="s">
        <v>1981</v>
      </c>
      <c r="BM137" s="162" t="s">
        <v>3498</v>
      </c>
    </row>
    <row r="138" spans="2:65" s="1" customFormat="1" ht="24" customHeight="1">
      <c r="B138" s="151"/>
      <c r="C138" s="152" t="s">
        <v>238</v>
      </c>
      <c r="D138" s="152" t="s">
        <v>155</v>
      </c>
      <c r="E138" s="153" t="s">
        <v>3451</v>
      </c>
      <c r="F138" s="154" t="s">
        <v>3452</v>
      </c>
      <c r="G138" s="155" t="s">
        <v>786</v>
      </c>
      <c r="H138" s="156">
        <v>75</v>
      </c>
      <c r="I138" s="157"/>
      <c r="J138" s="156">
        <f t="shared" si="0"/>
        <v>0</v>
      </c>
      <c r="K138" s="154" t="s">
        <v>1</v>
      </c>
      <c r="L138" s="32"/>
      <c r="M138" s="158" t="s">
        <v>1</v>
      </c>
      <c r="N138" s="159" t="s">
        <v>42</v>
      </c>
      <c r="O138" s="55"/>
      <c r="P138" s="160">
        <f t="shared" si="1"/>
        <v>0</v>
      </c>
      <c r="Q138" s="160">
        <v>0</v>
      </c>
      <c r="R138" s="160">
        <f t="shared" si="2"/>
        <v>0</v>
      </c>
      <c r="S138" s="160">
        <v>0</v>
      </c>
      <c r="T138" s="161">
        <f t="shared" si="3"/>
        <v>0</v>
      </c>
      <c r="AR138" s="162" t="s">
        <v>1981</v>
      </c>
      <c r="AT138" s="162" t="s">
        <v>155</v>
      </c>
      <c r="AU138" s="162" t="s">
        <v>85</v>
      </c>
      <c r="AY138" s="17" t="s">
        <v>153</v>
      </c>
      <c r="BE138" s="163">
        <f t="shared" si="4"/>
        <v>0</v>
      </c>
      <c r="BF138" s="163">
        <f t="shared" si="5"/>
        <v>0</v>
      </c>
      <c r="BG138" s="163">
        <f t="shared" si="6"/>
        <v>0</v>
      </c>
      <c r="BH138" s="163">
        <f t="shared" si="7"/>
        <v>0</v>
      </c>
      <c r="BI138" s="163">
        <f t="shared" si="8"/>
        <v>0</v>
      </c>
      <c r="BJ138" s="17" t="s">
        <v>85</v>
      </c>
      <c r="BK138" s="164">
        <f t="shared" si="9"/>
        <v>0</v>
      </c>
      <c r="BL138" s="17" t="s">
        <v>1981</v>
      </c>
      <c r="BM138" s="162" t="s">
        <v>3499</v>
      </c>
    </row>
    <row r="139" spans="2:65" s="1" customFormat="1" ht="24" customHeight="1">
      <c r="B139" s="151"/>
      <c r="C139" s="152" t="s">
        <v>244</v>
      </c>
      <c r="D139" s="152" t="s">
        <v>155</v>
      </c>
      <c r="E139" s="153" t="s">
        <v>3453</v>
      </c>
      <c r="F139" s="154" t="s">
        <v>3454</v>
      </c>
      <c r="G139" s="155" t="s">
        <v>158</v>
      </c>
      <c r="H139" s="156">
        <v>45</v>
      </c>
      <c r="I139" s="157"/>
      <c r="J139" s="156">
        <f t="shared" si="0"/>
        <v>0</v>
      </c>
      <c r="K139" s="154" t="s">
        <v>1</v>
      </c>
      <c r="L139" s="32"/>
      <c r="M139" s="158" t="s">
        <v>1</v>
      </c>
      <c r="N139" s="159" t="s">
        <v>42</v>
      </c>
      <c r="O139" s="55"/>
      <c r="P139" s="160">
        <f t="shared" si="1"/>
        <v>0</v>
      </c>
      <c r="Q139" s="160">
        <v>0</v>
      </c>
      <c r="R139" s="160">
        <f t="shared" si="2"/>
        <v>0</v>
      </c>
      <c r="S139" s="160">
        <v>0</v>
      </c>
      <c r="T139" s="161">
        <f t="shared" si="3"/>
        <v>0</v>
      </c>
      <c r="AR139" s="162" t="s">
        <v>1981</v>
      </c>
      <c r="AT139" s="162" t="s">
        <v>155</v>
      </c>
      <c r="AU139" s="162" t="s">
        <v>85</v>
      </c>
      <c r="AY139" s="17" t="s">
        <v>153</v>
      </c>
      <c r="BE139" s="163">
        <f t="shared" si="4"/>
        <v>0</v>
      </c>
      <c r="BF139" s="163">
        <f t="shared" si="5"/>
        <v>0</v>
      </c>
      <c r="BG139" s="163">
        <f t="shared" si="6"/>
        <v>0</v>
      </c>
      <c r="BH139" s="163">
        <f t="shared" si="7"/>
        <v>0</v>
      </c>
      <c r="BI139" s="163">
        <f t="shared" si="8"/>
        <v>0</v>
      </c>
      <c r="BJ139" s="17" t="s">
        <v>85</v>
      </c>
      <c r="BK139" s="164">
        <f t="shared" si="9"/>
        <v>0</v>
      </c>
      <c r="BL139" s="17" t="s">
        <v>1981</v>
      </c>
      <c r="BM139" s="162" t="s">
        <v>3500</v>
      </c>
    </row>
    <row r="140" spans="2:65" s="1" customFormat="1" ht="36" customHeight="1">
      <c r="B140" s="151"/>
      <c r="C140" s="152" t="s">
        <v>265</v>
      </c>
      <c r="D140" s="152" t="s">
        <v>155</v>
      </c>
      <c r="E140" s="153" t="s">
        <v>3501</v>
      </c>
      <c r="F140" s="154" t="s">
        <v>3502</v>
      </c>
      <c r="G140" s="155" t="s">
        <v>158</v>
      </c>
      <c r="H140" s="156">
        <v>25</v>
      </c>
      <c r="I140" s="157"/>
      <c r="J140" s="156">
        <f t="shared" si="0"/>
        <v>0</v>
      </c>
      <c r="K140" s="154" t="s">
        <v>1</v>
      </c>
      <c r="L140" s="32"/>
      <c r="M140" s="158" t="s">
        <v>1</v>
      </c>
      <c r="N140" s="159" t="s">
        <v>42</v>
      </c>
      <c r="O140" s="55"/>
      <c r="P140" s="160">
        <f t="shared" si="1"/>
        <v>0</v>
      </c>
      <c r="Q140" s="160">
        <v>0.22763</v>
      </c>
      <c r="R140" s="160">
        <f t="shared" si="2"/>
        <v>5.6907499999999995</v>
      </c>
      <c r="S140" s="160">
        <v>0</v>
      </c>
      <c r="T140" s="161">
        <f t="shared" si="3"/>
        <v>0</v>
      </c>
      <c r="AR140" s="162" t="s">
        <v>1981</v>
      </c>
      <c r="AT140" s="162" t="s">
        <v>155</v>
      </c>
      <c r="AU140" s="162" t="s">
        <v>85</v>
      </c>
      <c r="AY140" s="17" t="s">
        <v>153</v>
      </c>
      <c r="BE140" s="163">
        <f t="shared" si="4"/>
        <v>0</v>
      </c>
      <c r="BF140" s="163">
        <f t="shared" si="5"/>
        <v>0</v>
      </c>
      <c r="BG140" s="163">
        <f t="shared" si="6"/>
        <v>0</v>
      </c>
      <c r="BH140" s="163">
        <f t="shared" si="7"/>
        <v>0</v>
      </c>
      <c r="BI140" s="163">
        <f t="shared" si="8"/>
        <v>0</v>
      </c>
      <c r="BJ140" s="17" t="s">
        <v>85</v>
      </c>
      <c r="BK140" s="164">
        <f t="shared" si="9"/>
        <v>0</v>
      </c>
      <c r="BL140" s="17" t="s">
        <v>1981</v>
      </c>
      <c r="BM140" s="162" t="s">
        <v>3503</v>
      </c>
    </row>
    <row r="141" spans="2:65" s="1" customFormat="1" ht="36" customHeight="1">
      <c r="B141" s="151"/>
      <c r="C141" s="152" t="s">
        <v>253</v>
      </c>
      <c r="D141" s="152" t="s">
        <v>155</v>
      </c>
      <c r="E141" s="153" t="s">
        <v>3504</v>
      </c>
      <c r="F141" s="154" t="s">
        <v>3505</v>
      </c>
      <c r="G141" s="155" t="s">
        <v>158</v>
      </c>
      <c r="H141" s="156">
        <v>25</v>
      </c>
      <c r="I141" s="157"/>
      <c r="J141" s="156">
        <f t="shared" si="0"/>
        <v>0</v>
      </c>
      <c r="K141" s="154" t="s">
        <v>1</v>
      </c>
      <c r="L141" s="32"/>
      <c r="M141" s="158" t="s">
        <v>1</v>
      </c>
      <c r="N141" s="159" t="s">
        <v>42</v>
      </c>
      <c r="O141" s="55"/>
      <c r="P141" s="160">
        <f t="shared" si="1"/>
        <v>0</v>
      </c>
      <c r="Q141" s="160">
        <v>0.12966</v>
      </c>
      <c r="R141" s="160">
        <f t="shared" si="2"/>
        <v>3.2414999999999998</v>
      </c>
      <c r="S141" s="160">
        <v>0</v>
      </c>
      <c r="T141" s="161">
        <f t="shared" si="3"/>
        <v>0</v>
      </c>
      <c r="AR141" s="162" t="s">
        <v>1981</v>
      </c>
      <c r="AT141" s="162" t="s">
        <v>155</v>
      </c>
      <c r="AU141" s="162" t="s">
        <v>85</v>
      </c>
      <c r="AY141" s="17" t="s">
        <v>153</v>
      </c>
      <c r="BE141" s="163">
        <f t="shared" si="4"/>
        <v>0</v>
      </c>
      <c r="BF141" s="163">
        <f t="shared" si="5"/>
        <v>0</v>
      </c>
      <c r="BG141" s="163">
        <f t="shared" si="6"/>
        <v>0</v>
      </c>
      <c r="BH141" s="163">
        <f t="shared" si="7"/>
        <v>0</v>
      </c>
      <c r="BI141" s="163">
        <f t="shared" si="8"/>
        <v>0</v>
      </c>
      <c r="BJ141" s="17" t="s">
        <v>85</v>
      </c>
      <c r="BK141" s="164">
        <f t="shared" si="9"/>
        <v>0</v>
      </c>
      <c r="BL141" s="17" t="s">
        <v>1981</v>
      </c>
      <c r="BM141" s="162" t="s">
        <v>3506</v>
      </c>
    </row>
    <row r="142" spans="2:65" s="1" customFormat="1" ht="24" customHeight="1">
      <c r="B142" s="151"/>
      <c r="C142" s="152" t="s">
        <v>7</v>
      </c>
      <c r="D142" s="152" t="s">
        <v>155</v>
      </c>
      <c r="E142" s="153" t="s">
        <v>3507</v>
      </c>
      <c r="F142" s="154" t="s">
        <v>3508</v>
      </c>
      <c r="G142" s="155" t="s">
        <v>786</v>
      </c>
      <c r="H142" s="156">
        <v>60</v>
      </c>
      <c r="I142" s="157"/>
      <c r="J142" s="156">
        <f t="shared" si="0"/>
        <v>0</v>
      </c>
      <c r="K142" s="154" t="s">
        <v>1</v>
      </c>
      <c r="L142" s="32"/>
      <c r="M142" s="158" t="s">
        <v>1</v>
      </c>
      <c r="N142" s="159" t="s">
        <v>42</v>
      </c>
      <c r="O142" s="55"/>
      <c r="P142" s="160">
        <f t="shared" si="1"/>
        <v>0</v>
      </c>
      <c r="Q142" s="160">
        <v>0</v>
      </c>
      <c r="R142" s="160">
        <f t="shared" si="2"/>
        <v>0</v>
      </c>
      <c r="S142" s="160">
        <v>0</v>
      </c>
      <c r="T142" s="161">
        <f t="shared" si="3"/>
        <v>0</v>
      </c>
      <c r="AR142" s="162" t="s">
        <v>1981</v>
      </c>
      <c r="AT142" s="162" t="s">
        <v>155</v>
      </c>
      <c r="AU142" s="162" t="s">
        <v>85</v>
      </c>
      <c r="AY142" s="17" t="s">
        <v>153</v>
      </c>
      <c r="BE142" s="163">
        <f t="shared" si="4"/>
        <v>0</v>
      </c>
      <c r="BF142" s="163">
        <f t="shared" si="5"/>
        <v>0</v>
      </c>
      <c r="BG142" s="163">
        <f t="shared" si="6"/>
        <v>0</v>
      </c>
      <c r="BH142" s="163">
        <f t="shared" si="7"/>
        <v>0</v>
      </c>
      <c r="BI142" s="163">
        <f t="shared" si="8"/>
        <v>0</v>
      </c>
      <c r="BJ142" s="17" t="s">
        <v>85</v>
      </c>
      <c r="BK142" s="164">
        <f t="shared" si="9"/>
        <v>0</v>
      </c>
      <c r="BL142" s="17" t="s">
        <v>1981</v>
      </c>
      <c r="BM142" s="162" t="s">
        <v>3509</v>
      </c>
    </row>
    <row r="143" spans="2:65" s="1" customFormat="1" ht="16.5" customHeight="1">
      <c r="B143" s="151"/>
      <c r="C143" s="152" t="s">
        <v>282</v>
      </c>
      <c r="D143" s="152" t="s">
        <v>155</v>
      </c>
      <c r="E143" s="153" t="s">
        <v>75</v>
      </c>
      <c r="F143" s="154" t="s">
        <v>2584</v>
      </c>
      <c r="G143" s="155" t="s">
        <v>866</v>
      </c>
      <c r="H143" s="157"/>
      <c r="I143" s="157"/>
      <c r="J143" s="156">
        <f t="shared" si="0"/>
        <v>0</v>
      </c>
      <c r="K143" s="154" t="s">
        <v>1</v>
      </c>
      <c r="L143" s="32"/>
      <c r="M143" s="158" t="s">
        <v>1</v>
      </c>
      <c r="N143" s="159" t="s">
        <v>42</v>
      </c>
      <c r="O143" s="55"/>
      <c r="P143" s="160">
        <f t="shared" si="1"/>
        <v>0</v>
      </c>
      <c r="Q143" s="160">
        <v>0</v>
      </c>
      <c r="R143" s="160">
        <f t="shared" si="2"/>
        <v>0</v>
      </c>
      <c r="S143" s="160">
        <v>0</v>
      </c>
      <c r="T143" s="161">
        <f t="shared" si="3"/>
        <v>0</v>
      </c>
      <c r="AR143" s="162" t="s">
        <v>1981</v>
      </c>
      <c r="AT143" s="162" t="s">
        <v>155</v>
      </c>
      <c r="AU143" s="162" t="s">
        <v>85</v>
      </c>
      <c r="AY143" s="17" t="s">
        <v>153</v>
      </c>
      <c r="BE143" s="163">
        <f t="shared" si="4"/>
        <v>0</v>
      </c>
      <c r="BF143" s="163">
        <f t="shared" si="5"/>
        <v>0</v>
      </c>
      <c r="BG143" s="163">
        <f t="shared" si="6"/>
        <v>0</v>
      </c>
      <c r="BH143" s="163">
        <f t="shared" si="7"/>
        <v>0</v>
      </c>
      <c r="BI143" s="163">
        <f t="shared" si="8"/>
        <v>0</v>
      </c>
      <c r="BJ143" s="17" t="s">
        <v>85</v>
      </c>
      <c r="BK143" s="164">
        <f t="shared" si="9"/>
        <v>0</v>
      </c>
      <c r="BL143" s="17" t="s">
        <v>1981</v>
      </c>
      <c r="BM143" s="162" t="s">
        <v>3510</v>
      </c>
    </row>
    <row r="144" spans="2:65" s="1" customFormat="1" ht="16.5" customHeight="1">
      <c r="B144" s="151"/>
      <c r="C144" s="152" t="s">
        <v>276</v>
      </c>
      <c r="D144" s="152" t="s">
        <v>155</v>
      </c>
      <c r="E144" s="153" t="s">
        <v>2603</v>
      </c>
      <c r="F144" s="154" t="s">
        <v>2604</v>
      </c>
      <c r="G144" s="155" t="s">
        <v>2605</v>
      </c>
      <c r="H144" s="156">
        <v>16</v>
      </c>
      <c r="I144" s="157"/>
      <c r="J144" s="156">
        <f t="shared" si="0"/>
        <v>0</v>
      </c>
      <c r="K144" s="154" t="s">
        <v>1</v>
      </c>
      <c r="L144" s="32"/>
      <c r="M144" s="158" t="s">
        <v>1</v>
      </c>
      <c r="N144" s="159" t="s">
        <v>42</v>
      </c>
      <c r="O144" s="55"/>
      <c r="P144" s="160">
        <f t="shared" si="1"/>
        <v>0</v>
      </c>
      <c r="Q144" s="160">
        <v>0</v>
      </c>
      <c r="R144" s="160">
        <f t="shared" si="2"/>
        <v>0</v>
      </c>
      <c r="S144" s="160">
        <v>0</v>
      </c>
      <c r="T144" s="161">
        <f t="shared" si="3"/>
        <v>0</v>
      </c>
      <c r="AR144" s="162" t="s">
        <v>1981</v>
      </c>
      <c r="AT144" s="162" t="s">
        <v>155</v>
      </c>
      <c r="AU144" s="162" t="s">
        <v>85</v>
      </c>
      <c r="AY144" s="17" t="s">
        <v>153</v>
      </c>
      <c r="BE144" s="163">
        <f t="shared" si="4"/>
        <v>0</v>
      </c>
      <c r="BF144" s="163">
        <f t="shared" si="5"/>
        <v>0</v>
      </c>
      <c r="BG144" s="163">
        <f t="shared" si="6"/>
        <v>0</v>
      </c>
      <c r="BH144" s="163">
        <f t="shared" si="7"/>
        <v>0</v>
      </c>
      <c r="BI144" s="163">
        <f t="shared" si="8"/>
        <v>0</v>
      </c>
      <c r="BJ144" s="17" t="s">
        <v>85</v>
      </c>
      <c r="BK144" s="164">
        <f t="shared" si="9"/>
        <v>0</v>
      </c>
      <c r="BL144" s="17" t="s">
        <v>1981</v>
      </c>
      <c r="BM144" s="162" t="s">
        <v>3511</v>
      </c>
    </row>
    <row r="145" spans="2:65" s="1" customFormat="1" ht="16.5" customHeight="1">
      <c r="B145" s="151"/>
      <c r="C145" s="152" t="s">
        <v>291</v>
      </c>
      <c r="D145" s="152" t="s">
        <v>155</v>
      </c>
      <c r="E145" s="153" t="s">
        <v>2595</v>
      </c>
      <c r="F145" s="154" t="s">
        <v>2596</v>
      </c>
      <c r="G145" s="155" t="s">
        <v>866</v>
      </c>
      <c r="H145" s="157"/>
      <c r="I145" s="157"/>
      <c r="J145" s="156">
        <f t="shared" si="0"/>
        <v>0</v>
      </c>
      <c r="K145" s="154" t="s">
        <v>1</v>
      </c>
      <c r="L145" s="32"/>
      <c r="M145" s="158" t="s">
        <v>1</v>
      </c>
      <c r="N145" s="159" t="s">
        <v>42</v>
      </c>
      <c r="O145" s="55"/>
      <c r="P145" s="160">
        <f t="shared" si="1"/>
        <v>0</v>
      </c>
      <c r="Q145" s="160">
        <v>0</v>
      </c>
      <c r="R145" s="160">
        <f t="shared" si="2"/>
        <v>0</v>
      </c>
      <c r="S145" s="160">
        <v>0</v>
      </c>
      <c r="T145" s="161">
        <f t="shared" si="3"/>
        <v>0</v>
      </c>
      <c r="AR145" s="162" t="s">
        <v>1981</v>
      </c>
      <c r="AT145" s="162" t="s">
        <v>155</v>
      </c>
      <c r="AU145" s="162" t="s">
        <v>85</v>
      </c>
      <c r="AY145" s="17" t="s">
        <v>153</v>
      </c>
      <c r="BE145" s="163">
        <f t="shared" si="4"/>
        <v>0</v>
      </c>
      <c r="BF145" s="163">
        <f t="shared" si="5"/>
        <v>0</v>
      </c>
      <c r="BG145" s="163">
        <f t="shared" si="6"/>
        <v>0</v>
      </c>
      <c r="BH145" s="163">
        <f t="shared" si="7"/>
        <v>0</v>
      </c>
      <c r="BI145" s="163">
        <f t="shared" si="8"/>
        <v>0</v>
      </c>
      <c r="BJ145" s="17" t="s">
        <v>85</v>
      </c>
      <c r="BK145" s="164">
        <f t="shared" si="9"/>
        <v>0</v>
      </c>
      <c r="BL145" s="17" t="s">
        <v>1981</v>
      </c>
      <c r="BM145" s="162" t="s">
        <v>3512</v>
      </c>
    </row>
    <row r="146" spans="2:65" s="1" customFormat="1" ht="16.5" customHeight="1">
      <c r="B146" s="151"/>
      <c r="C146" s="152" t="s">
        <v>305</v>
      </c>
      <c r="D146" s="152" t="s">
        <v>155</v>
      </c>
      <c r="E146" s="153" t="s">
        <v>2599</v>
      </c>
      <c r="F146" s="154" t="s">
        <v>2600</v>
      </c>
      <c r="G146" s="155" t="s">
        <v>866</v>
      </c>
      <c r="H146" s="157"/>
      <c r="I146" s="157"/>
      <c r="J146" s="156">
        <f t="shared" si="0"/>
        <v>0</v>
      </c>
      <c r="K146" s="154" t="s">
        <v>1</v>
      </c>
      <c r="L146" s="32"/>
      <c r="M146" s="215" t="s">
        <v>1</v>
      </c>
      <c r="N146" s="216" t="s">
        <v>42</v>
      </c>
      <c r="O146" s="212"/>
      <c r="P146" s="213">
        <f t="shared" si="1"/>
        <v>0</v>
      </c>
      <c r="Q146" s="213">
        <v>0</v>
      </c>
      <c r="R146" s="213">
        <f t="shared" si="2"/>
        <v>0</v>
      </c>
      <c r="S146" s="213">
        <v>0</v>
      </c>
      <c r="T146" s="214">
        <f t="shared" si="3"/>
        <v>0</v>
      </c>
      <c r="AR146" s="162" t="s">
        <v>1981</v>
      </c>
      <c r="AT146" s="162" t="s">
        <v>155</v>
      </c>
      <c r="AU146" s="162" t="s">
        <v>85</v>
      </c>
      <c r="AY146" s="17" t="s">
        <v>153</v>
      </c>
      <c r="BE146" s="163">
        <f t="shared" si="4"/>
        <v>0</v>
      </c>
      <c r="BF146" s="163">
        <f t="shared" si="5"/>
        <v>0</v>
      </c>
      <c r="BG146" s="163">
        <f t="shared" si="6"/>
        <v>0</v>
      </c>
      <c r="BH146" s="163">
        <f t="shared" si="7"/>
        <v>0</v>
      </c>
      <c r="BI146" s="163">
        <f t="shared" si="8"/>
        <v>0</v>
      </c>
      <c r="BJ146" s="17" t="s">
        <v>85</v>
      </c>
      <c r="BK146" s="164">
        <f t="shared" si="9"/>
        <v>0</v>
      </c>
      <c r="BL146" s="17" t="s">
        <v>1981</v>
      </c>
      <c r="BM146" s="162" t="s">
        <v>3513</v>
      </c>
    </row>
    <row r="147" spans="2:65" s="1" customFormat="1" ht="6.95" customHeight="1">
      <c r="B147" s="44"/>
      <c r="C147" s="45"/>
      <c r="D147" s="45"/>
      <c r="E147" s="45"/>
      <c r="F147" s="45"/>
      <c r="G147" s="45"/>
      <c r="H147" s="45"/>
      <c r="I147" s="112"/>
      <c r="J147" s="45"/>
      <c r="K147" s="45"/>
      <c r="L147" s="32"/>
    </row>
  </sheetData>
  <autoFilter ref="C117:K146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47"/>
  <sheetViews>
    <sheetView showGridLines="0" workbookViewId="0"/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9" width="20.1640625" style="88" customWidth="1"/>
    <col min="10" max="10" width="20.1640625" customWidth="1"/>
    <col min="11" max="11" width="20.16406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8" t="s">
        <v>5</v>
      </c>
      <c r="M2" s="229"/>
      <c r="N2" s="229"/>
      <c r="O2" s="229"/>
      <c r="P2" s="229"/>
      <c r="Q2" s="229"/>
      <c r="R2" s="229"/>
      <c r="S2" s="229"/>
      <c r="T2" s="229"/>
      <c r="U2" s="229"/>
      <c r="V2" s="229"/>
      <c r="AT2" s="17" t="s">
        <v>96</v>
      </c>
    </row>
    <row r="3" spans="2:46" ht="6.95" customHeight="1">
      <c r="B3" s="18"/>
      <c r="C3" s="19"/>
      <c r="D3" s="19"/>
      <c r="E3" s="19"/>
      <c r="F3" s="19"/>
      <c r="G3" s="19"/>
      <c r="H3" s="19"/>
      <c r="I3" s="89"/>
      <c r="J3" s="19"/>
      <c r="K3" s="19"/>
      <c r="L3" s="20"/>
      <c r="AT3" s="17" t="s">
        <v>76</v>
      </c>
    </row>
    <row r="4" spans="2:46" ht="24.95" customHeight="1">
      <c r="B4" s="20"/>
      <c r="D4" s="21" t="s">
        <v>103</v>
      </c>
      <c r="L4" s="20"/>
      <c r="M4" s="90" t="s">
        <v>9</v>
      </c>
      <c r="AT4" s="17" t="s">
        <v>3</v>
      </c>
    </row>
    <row r="5" spans="2:46" ht="6.95" customHeight="1">
      <c r="B5" s="20"/>
      <c r="L5" s="20"/>
    </row>
    <row r="6" spans="2:46" ht="12" customHeight="1">
      <c r="B6" s="20"/>
      <c r="D6" s="27" t="s">
        <v>14</v>
      </c>
      <c r="L6" s="20"/>
    </row>
    <row r="7" spans="2:46" ht="16.5" customHeight="1">
      <c r="B7" s="20"/>
      <c r="E7" s="256" t="str">
        <f>'Rekapitulácia stavby'!K6</f>
        <v>Rekonštrukcia a prístavba pavilonu onkológie - Fakultná nemocnica Trenčín</v>
      </c>
      <c r="F7" s="257"/>
      <c r="G7" s="257"/>
      <c r="H7" s="257"/>
      <c r="L7" s="20"/>
    </row>
    <row r="8" spans="2:46" s="1" customFormat="1" ht="12" customHeight="1">
      <c r="B8" s="32"/>
      <c r="D8" s="27" t="s">
        <v>104</v>
      </c>
      <c r="I8" s="91"/>
      <c r="L8" s="32"/>
    </row>
    <row r="9" spans="2:46" s="1" customFormat="1" ht="36.950000000000003" customHeight="1">
      <c r="B9" s="32"/>
      <c r="E9" s="236" t="s">
        <v>3514</v>
      </c>
      <c r="F9" s="258"/>
      <c r="G9" s="258"/>
      <c r="H9" s="258"/>
      <c r="I9" s="91"/>
      <c r="L9" s="32"/>
    </row>
    <row r="10" spans="2:46" s="1" customFormat="1" ht="11.25">
      <c r="B10" s="32"/>
      <c r="I10" s="91"/>
      <c r="L10" s="32"/>
    </row>
    <row r="11" spans="2:46" s="1" customFormat="1" ht="12" customHeight="1">
      <c r="B11" s="32"/>
      <c r="D11" s="27" t="s">
        <v>16</v>
      </c>
      <c r="F11" s="25" t="s">
        <v>1</v>
      </c>
      <c r="I11" s="92" t="s">
        <v>17</v>
      </c>
      <c r="J11" s="25" t="s">
        <v>1</v>
      </c>
      <c r="L11" s="32"/>
    </row>
    <row r="12" spans="2:46" s="1" customFormat="1" ht="12" customHeight="1">
      <c r="B12" s="32"/>
      <c r="D12" s="27" t="s">
        <v>18</v>
      </c>
      <c r="F12" s="25" t="s">
        <v>19</v>
      </c>
      <c r="I12" s="92" t="s">
        <v>20</v>
      </c>
      <c r="J12" s="52" t="str">
        <f>'Rekapitulácia stavby'!AN8</f>
        <v>2.1.2019</v>
      </c>
      <c r="L12" s="32"/>
    </row>
    <row r="13" spans="2:46" s="1" customFormat="1" ht="10.9" customHeight="1">
      <c r="B13" s="32"/>
      <c r="I13" s="91"/>
      <c r="L13" s="32"/>
    </row>
    <row r="14" spans="2:46" s="1" customFormat="1" ht="12" customHeight="1">
      <c r="B14" s="32"/>
      <c r="D14" s="27" t="s">
        <v>22</v>
      </c>
      <c r="I14" s="92" t="s">
        <v>23</v>
      </c>
      <c r="J14" s="25" t="s">
        <v>1</v>
      </c>
      <c r="L14" s="32"/>
    </row>
    <row r="15" spans="2:46" s="1" customFormat="1" ht="18" customHeight="1">
      <c r="B15" s="32"/>
      <c r="E15" s="25" t="s">
        <v>24</v>
      </c>
      <c r="I15" s="92" t="s">
        <v>25</v>
      </c>
      <c r="J15" s="25" t="s">
        <v>1</v>
      </c>
      <c r="L15" s="32"/>
    </row>
    <row r="16" spans="2:46" s="1" customFormat="1" ht="6.95" customHeight="1">
      <c r="B16" s="32"/>
      <c r="I16" s="91"/>
      <c r="L16" s="32"/>
    </row>
    <row r="17" spans="2:12" s="1" customFormat="1" ht="12" customHeight="1">
      <c r="B17" s="32"/>
      <c r="D17" s="27" t="s">
        <v>26</v>
      </c>
      <c r="I17" s="92" t="s">
        <v>23</v>
      </c>
      <c r="J17" s="28" t="str">
        <f>'Rekapitulácia stavby'!AN13</f>
        <v>Vyplň údaj</v>
      </c>
      <c r="L17" s="32"/>
    </row>
    <row r="18" spans="2:12" s="1" customFormat="1" ht="18" customHeight="1">
      <c r="B18" s="32"/>
      <c r="E18" s="259" t="str">
        <f>'Rekapitulácia stavby'!E14</f>
        <v>Vyplň údaj</v>
      </c>
      <c r="F18" s="239"/>
      <c r="G18" s="239"/>
      <c r="H18" s="239"/>
      <c r="I18" s="92" t="s">
        <v>25</v>
      </c>
      <c r="J18" s="28" t="str">
        <f>'Rekapitulácia stavby'!AN14</f>
        <v>Vyplň údaj</v>
      </c>
      <c r="L18" s="32"/>
    </row>
    <row r="19" spans="2:12" s="1" customFormat="1" ht="6.95" customHeight="1">
      <c r="B19" s="32"/>
      <c r="I19" s="91"/>
      <c r="L19" s="32"/>
    </row>
    <row r="20" spans="2:12" s="1" customFormat="1" ht="12" customHeight="1">
      <c r="B20" s="32"/>
      <c r="D20" s="27" t="s">
        <v>28</v>
      </c>
      <c r="I20" s="92" t="s">
        <v>23</v>
      </c>
      <c r="J20" s="25" t="s">
        <v>1</v>
      </c>
      <c r="L20" s="32"/>
    </row>
    <row r="21" spans="2:12" s="1" customFormat="1" ht="18" customHeight="1">
      <c r="B21" s="32"/>
      <c r="E21" s="25" t="s">
        <v>29</v>
      </c>
      <c r="I21" s="92" t="s">
        <v>25</v>
      </c>
      <c r="J21" s="25" t="s">
        <v>1</v>
      </c>
      <c r="L21" s="32"/>
    </row>
    <row r="22" spans="2:12" s="1" customFormat="1" ht="6.95" customHeight="1">
      <c r="B22" s="32"/>
      <c r="I22" s="91"/>
      <c r="L22" s="32"/>
    </row>
    <row r="23" spans="2:12" s="1" customFormat="1" ht="12" customHeight="1">
      <c r="B23" s="32"/>
      <c r="D23" s="27" t="s">
        <v>32</v>
      </c>
      <c r="I23" s="92" t="s">
        <v>23</v>
      </c>
      <c r="J23" s="25" t="s">
        <v>1</v>
      </c>
      <c r="L23" s="32"/>
    </row>
    <row r="24" spans="2:12" s="1" customFormat="1" ht="18" customHeight="1">
      <c r="B24" s="32"/>
      <c r="E24" s="25" t="s">
        <v>33</v>
      </c>
      <c r="I24" s="92" t="s">
        <v>25</v>
      </c>
      <c r="J24" s="25" t="s">
        <v>1</v>
      </c>
      <c r="L24" s="32"/>
    </row>
    <row r="25" spans="2:12" s="1" customFormat="1" ht="6.95" customHeight="1">
      <c r="B25" s="32"/>
      <c r="I25" s="91"/>
      <c r="L25" s="32"/>
    </row>
    <row r="26" spans="2:12" s="1" customFormat="1" ht="12" customHeight="1">
      <c r="B26" s="32"/>
      <c r="D26" s="27" t="s">
        <v>34</v>
      </c>
      <c r="I26" s="91"/>
      <c r="L26" s="32"/>
    </row>
    <row r="27" spans="2:12" s="7" customFormat="1" ht="16.5" customHeight="1">
      <c r="B27" s="93"/>
      <c r="E27" s="243" t="s">
        <v>1</v>
      </c>
      <c r="F27" s="243"/>
      <c r="G27" s="243"/>
      <c r="H27" s="243"/>
      <c r="I27" s="94"/>
      <c r="L27" s="93"/>
    </row>
    <row r="28" spans="2:12" s="1" customFormat="1" ht="6.95" customHeight="1">
      <c r="B28" s="32"/>
      <c r="I28" s="91"/>
      <c r="L28" s="32"/>
    </row>
    <row r="29" spans="2:12" s="1" customFormat="1" ht="6.95" customHeight="1">
      <c r="B29" s="32"/>
      <c r="D29" s="53"/>
      <c r="E29" s="53"/>
      <c r="F29" s="53"/>
      <c r="G29" s="53"/>
      <c r="H29" s="53"/>
      <c r="I29" s="95"/>
      <c r="J29" s="53"/>
      <c r="K29" s="53"/>
      <c r="L29" s="32"/>
    </row>
    <row r="30" spans="2:12" s="1" customFormat="1" ht="25.35" customHeight="1">
      <c r="B30" s="32"/>
      <c r="D30" s="96" t="s">
        <v>36</v>
      </c>
      <c r="I30" s="91"/>
      <c r="J30" s="66">
        <f>ROUND(J119, 2)</f>
        <v>0</v>
      </c>
      <c r="L30" s="32"/>
    </row>
    <row r="31" spans="2:12" s="1" customFormat="1" ht="6.95" customHeight="1">
      <c r="B31" s="32"/>
      <c r="D31" s="53"/>
      <c r="E31" s="53"/>
      <c r="F31" s="53"/>
      <c r="G31" s="53"/>
      <c r="H31" s="53"/>
      <c r="I31" s="95"/>
      <c r="J31" s="53"/>
      <c r="K31" s="53"/>
      <c r="L31" s="32"/>
    </row>
    <row r="32" spans="2:12" s="1" customFormat="1" ht="14.45" customHeight="1">
      <c r="B32" s="32"/>
      <c r="F32" s="35" t="s">
        <v>38</v>
      </c>
      <c r="I32" s="97" t="s">
        <v>37</v>
      </c>
      <c r="J32" s="35" t="s">
        <v>39</v>
      </c>
      <c r="L32" s="32"/>
    </row>
    <row r="33" spans="2:12" s="1" customFormat="1" ht="14.45" customHeight="1">
      <c r="B33" s="32"/>
      <c r="D33" s="98" t="s">
        <v>40</v>
      </c>
      <c r="E33" s="27" t="s">
        <v>41</v>
      </c>
      <c r="F33" s="99">
        <f>ROUND((SUM(BE119:BE146)),  2)</f>
        <v>0</v>
      </c>
      <c r="I33" s="100">
        <v>0.2</v>
      </c>
      <c r="J33" s="99">
        <f>ROUND(((SUM(BE119:BE146))*I33),  2)</f>
        <v>0</v>
      </c>
      <c r="L33" s="32"/>
    </row>
    <row r="34" spans="2:12" s="1" customFormat="1" ht="14.45" customHeight="1">
      <c r="B34" s="32"/>
      <c r="E34" s="27" t="s">
        <v>42</v>
      </c>
      <c r="F34" s="99">
        <f>ROUND((SUM(BF119:BF146)),  2)</f>
        <v>0</v>
      </c>
      <c r="I34" s="100">
        <v>0.2</v>
      </c>
      <c r="J34" s="99">
        <f>ROUND(((SUM(BF119:BF146))*I34),  2)</f>
        <v>0</v>
      </c>
      <c r="L34" s="32"/>
    </row>
    <row r="35" spans="2:12" s="1" customFormat="1" ht="14.45" hidden="1" customHeight="1">
      <c r="B35" s="32"/>
      <c r="E35" s="27" t="s">
        <v>43</v>
      </c>
      <c r="F35" s="99">
        <f>ROUND((SUM(BG119:BG146)),  2)</f>
        <v>0</v>
      </c>
      <c r="I35" s="100">
        <v>0.2</v>
      </c>
      <c r="J35" s="99">
        <f>0</f>
        <v>0</v>
      </c>
      <c r="L35" s="32"/>
    </row>
    <row r="36" spans="2:12" s="1" customFormat="1" ht="14.45" hidden="1" customHeight="1">
      <c r="B36" s="32"/>
      <c r="E36" s="27" t="s">
        <v>44</v>
      </c>
      <c r="F36" s="99">
        <f>ROUND((SUM(BH119:BH146)),  2)</f>
        <v>0</v>
      </c>
      <c r="I36" s="100">
        <v>0.2</v>
      </c>
      <c r="J36" s="99">
        <f>0</f>
        <v>0</v>
      </c>
      <c r="L36" s="32"/>
    </row>
    <row r="37" spans="2:12" s="1" customFormat="1" ht="14.45" hidden="1" customHeight="1">
      <c r="B37" s="32"/>
      <c r="E37" s="27" t="s">
        <v>45</v>
      </c>
      <c r="F37" s="99">
        <f>ROUND((SUM(BI119:BI146)),  2)</f>
        <v>0</v>
      </c>
      <c r="I37" s="100">
        <v>0</v>
      </c>
      <c r="J37" s="99">
        <f>0</f>
        <v>0</v>
      </c>
      <c r="L37" s="32"/>
    </row>
    <row r="38" spans="2:12" s="1" customFormat="1" ht="6.95" customHeight="1">
      <c r="B38" s="32"/>
      <c r="I38" s="91"/>
      <c r="L38" s="32"/>
    </row>
    <row r="39" spans="2:12" s="1" customFormat="1" ht="25.35" customHeight="1">
      <c r="B39" s="32"/>
      <c r="C39" s="101"/>
      <c r="D39" s="102" t="s">
        <v>46</v>
      </c>
      <c r="E39" s="57"/>
      <c r="F39" s="57"/>
      <c r="G39" s="103" t="s">
        <v>47</v>
      </c>
      <c r="H39" s="104" t="s">
        <v>48</v>
      </c>
      <c r="I39" s="105"/>
      <c r="J39" s="106">
        <f>SUM(J30:J37)</f>
        <v>0</v>
      </c>
      <c r="K39" s="107"/>
      <c r="L39" s="32"/>
    </row>
    <row r="40" spans="2:12" s="1" customFormat="1" ht="14.45" customHeight="1">
      <c r="B40" s="32"/>
      <c r="I40" s="91"/>
      <c r="L40" s="32"/>
    </row>
    <row r="41" spans="2:12" ht="14.45" customHeight="1">
      <c r="B41" s="20"/>
      <c r="L41" s="20"/>
    </row>
    <row r="42" spans="2:12" ht="14.45" customHeight="1">
      <c r="B42" s="20"/>
      <c r="L42" s="20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1" t="s">
        <v>49</v>
      </c>
      <c r="E50" s="42"/>
      <c r="F50" s="42"/>
      <c r="G50" s="41" t="s">
        <v>50</v>
      </c>
      <c r="H50" s="42"/>
      <c r="I50" s="108"/>
      <c r="J50" s="42"/>
      <c r="K50" s="42"/>
      <c r="L50" s="32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32"/>
      <c r="D61" s="43" t="s">
        <v>51</v>
      </c>
      <c r="E61" s="34"/>
      <c r="F61" s="109" t="s">
        <v>52</v>
      </c>
      <c r="G61" s="43" t="s">
        <v>51</v>
      </c>
      <c r="H61" s="34"/>
      <c r="I61" s="110"/>
      <c r="J61" s="111" t="s">
        <v>52</v>
      </c>
      <c r="K61" s="34"/>
      <c r="L61" s="32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32"/>
      <c r="D65" s="41" t="s">
        <v>53</v>
      </c>
      <c r="E65" s="42"/>
      <c r="F65" s="42"/>
      <c r="G65" s="41" t="s">
        <v>54</v>
      </c>
      <c r="H65" s="42"/>
      <c r="I65" s="108"/>
      <c r="J65" s="42"/>
      <c r="K65" s="42"/>
      <c r="L65" s="32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32"/>
      <c r="D76" s="43" t="s">
        <v>51</v>
      </c>
      <c r="E76" s="34"/>
      <c r="F76" s="109" t="s">
        <v>52</v>
      </c>
      <c r="G76" s="43" t="s">
        <v>51</v>
      </c>
      <c r="H76" s="34"/>
      <c r="I76" s="110"/>
      <c r="J76" s="111" t="s">
        <v>52</v>
      </c>
      <c r="K76" s="34"/>
      <c r="L76" s="32"/>
    </row>
    <row r="77" spans="2:12" s="1" customFormat="1" ht="14.45" customHeight="1">
      <c r="B77" s="44"/>
      <c r="C77" s="45"/>
      <c r="D77" s="45"/>
      <c r="E77" s="45"/>
      <c r="F77" s="45"/>
      <c r="G77" s="45"/>
      <c r="H77" s="45"/>
      <c r="I77" s="112"/>
      <c r="J77" s="45"/>
      <c r="K77" s="45"/>
      <c r="L77" s="32"/>
    </row>
    <row r="81" spans="2:47" s="1" customFormat="1" ht="6.95" customHeight="1">
      <c r="B81" s="46"/>
      <c r="C81" s="47"/>
      <c r="D81" s="47"/>
      <c r="E81" s="47"/>
      <c r="F81" s="47"/>
      <c r="G81" s="47"/>
      <c r="H81" s="47"/>
      <c r="I81" s="113"/>
      <c r="J81" s="47"/>
      <c r="K81" s="47"/>
      <c r="L81" s="32"/>
    </row>
    <row r="82" spans="2:47" s="1" customFormat="1" ht="24.95" customHeight="1">
      <c r="B82" s="32"/>
      <c r="C82" s="21" t="s">
        <v>106</v>
      </c>
      <c r="I82" s="91"/>
      <c r="L82" s="32"/>
    </row>
    <row r="83" spans="2:47" s="1" customFormat="1" ht="6.95" customHeight="1">
      <c r="B83" s="32"/>
      <c r="I83" s="91"/>
      <c r="L83" s="32"/>
    </row>
    <row r="84" spans="2:47" s="1" customFormat="1" ht="12" customHeight="1">
      <c r="B84" s="32"/>
      <c r="C84" s="27" t="s">
        <v>14</v>
      </c>
      <c r="I84" s="91"/>
      <c r="L84" s="32"/>
    </row>
    <row r="85" spans="2:47" s="1" customFormat="1" ht="16.5" customHeight="1">
      <c r="B85" s="32"/>
      <c r="E85" s="256" t="str">
        <f>E7</f>
        <v>Rekonštrukcia a prístavba pavilonu onkológie - Fakultná nemocnica Trenčín</v>
      </c>
      <c r="F85" s="257"/>
      <c r="G85" s="257"/>
      <c r="H85" s="257"/>
      <c r="I85" s="91"/>
      <c r="L85" s="32"/>
    </row>
    <row r="86" spans="2:47" s="1" customFormat="1" ht="12" customHeight="1">
      <c r="B86" s="32"/>
      <c r="C86" s="27" t="s">
        <v>104</v>
      </c>
      <c r="I86" s="91"/>
      <c r="L86" s="32"/>
    </row>
    <row r="87" spans="2:47" s="1" customFormat="1" ht="16.5" customHeight="1">
      <c r="B87" s="32"/>
      <c r="E87" s="236" t="str">
        <f>E9</f>
        <v>5 - SO05 Búracie práce</v>
      </c>
      <c r="F87" s="258"/>
      <c r="G87" s="258"/>
      <c r="H87" s="258"/>
      <c r="I87" s="91"/>
      <c r="L87" s="32"/>
    </row>
    <row r="88" spans="2:47" s="1" customFormat="1" ht="6.95" customHeight="1">
      <c r="B88" s="32"/>
      <c r="I88" s="91"/>
      <c r="L88" s="32"/>
    </row>
    <row r="89" spans="2:47" s="1" customFormat="1" ht="12" customHeight="1">
      <c r="B89" s="32"/>
      <c r="C89" s="27" t="s">
        <v>18</v>
      </c>
      <c r="F89" s="25" t="str">
        <f>F12</f>
        <v xml:space="preserve"> </v>
      </c>
      <c r="I89" s="92" t="s">
        <v>20</v>
      </c>
      <c r="J89" s="52" t="str">
        <f>IF(J12="","",J12)</f>
        <v>2.1.2019</v>
      </c>
      <c r="L89" s="32"/>
    </row>
    <row r="90" spans="2:47" s="1" customFormat="1" ht="6.95" customHeight="1">
      <c r="B90" s="32"/>
      <c r="I90" s="91"/>
      <c r="L90" s="32"/>
    </row>
    <row r="91" spans="2:47" s="1" customFormat="1" ht="27.95" customHeight="1">
      <c r="B91" s="32"/>
      <c r="C91" s="27" t="s">
        <v>22</v>
      </c>
      <c r="F91" s="25" t="str">
        <f>E15</f>
        <v>Fakultná nemocnica Trenčín</v>
      </c>
      <c r="I91" s="92" t="s">
        <v>28</v>
      </c>
      <c r="J91" s="30" t="str">
        <f>E21</f>
        <v>Neo Domus s.r.o. Trenčín</v>
      </c>
      <c r="L91" s="32"/>
    </row>
    <row r="92" spans="2:47" s="1" customFormat="1" ht="27.95" customHeight="1">
      <c r="B92" s="32"/>
      <c r="C92" s="27" t="s">
        <v>26</v>
      </c>
      <c r="F92" s="25" t="str">
        <f>IF(E18="","",E18)</f>
        <v>Vyplň údaj</v>
      </c>
      <c r="I92" s="92" t="s">
        <v>32</v>
      </c>
      <c r="J92" s="30" t="str">
        <f>E24</f>
        <v>Martinusová Katarína</v>
      </c>
      <c r="L92" s="32"/>
    </row>
    <row r="93" spans="2:47" s="1" customFormat="1" ht="10.35" customHeight="1">
      <c r="B93" s="32"/>
      <c r="I93" s="91"/>
      <c r="L93" s="32"/>
    </row>
    <row r="94" spans="2:47" s="1" customFormat="1" ht="29.25" customHeight="1">
      <c r="B94" s="32"/>
      <c r="C94" s="114" t="s">
        <v>107</v>
      </c>
      <c r="D94" s="101"/>
      <c r="E94" s="101"/>
      <c r="F94" s="101"/>
      <c r="G94" s="101"/>
      <c r="H94" s="101"/>
      <c r="I94" s="115"/>
      <c r="J94" s="116" t="s">
        <v>108</v>
      </c>
      <c r="K94" s="101"/>
      <c r="L94" s="32"/>
    </row>
    <row r="95" spans="2:47" s="1" customFormat="1" ht="10.35" customHeight="1">
      <c r="B95" s="32"/>
      <c r="I95" s="91"/>
      <c r="L95" s="32"/>
    </row>
    <row r="96" spans="2:47" s="1" customFormat="1" ht="22.9" customHeight="1">
      <c r="B96" s="32"/>
      <c r="C96" s="117" t="s">
        <v>109</v>
      </c>
      <c r="I96" s="91"/>
      <c r="J96" s="66">
        <f>J119</f>
        <v>0</v>
      </c>
      <c r="L96" s="32"/>
      <c r="AU96" s="17" t="s">
        <v>110</v>
      </c>
    </row>
    <row r="97" spans="2:12" s="8" customFormat="1" ht="24.95" customHeight="1">
      <c r="B97" s="118"/>
      <c r="D97" s="119" t="s">
        <v>3515</v>
      </c>
      <c r="E97" s="120"/>
      <c r="F97" s="120"/>
      <c r="G97" s="120"/>
      <c r="H97" s="120"/>
      <c r="I97" s="121"/>
      <c r="J97" s="122">
        <f>J120</f>
        <v>0</v>
      </c>
      <c r="L97" s="118"/>
    </row>
    <row r="98" spans="2:12" s="9" customFormat="1" ht="19.899999999999999" customHeight="1">
      <c r="B98" s="123"/>
      <c r="D98" s="124" t="s">
        <v>112</v>
      </c>
      <c r="E98" s="125"/>
      <c r="F98" s="125"/>
      <c r="G98" s="125"/>
      <c r="H98" s="125"/>
      <c r="I98" s="126"/>
      <c r="J98" s="127">
        <f>J121</f>
        <v>0</v>
      </c>
      <c r="L98" s="123"/>
    </row>
    <row r="99" spans="2:12" s="9" customFormat="1" ht="19.899999999999999" customHeight="1">
      <c r="B99" s="123"/>
      <c r="D99" s="124" t="s">
        <v>117</v>
      </c>
      <c r="E99" s="125"/>
      <c r="F99" s="125"/>
      <c r="G99" s="125"/>
      <c r="H99" s="125"/>
      <c r="I99" s="126"/>
      <c r="J99" s="127">
        <f>J139</f>
        <v>0</v>
      </c>
      <c r="L99" s="123"/>
    </row>
    <row r="100" spans="2:12" s="1" customFormat="1" ht="21.75" customHeight="1">
      <c r="B100" s="32"/>
      <c r="I100" s="91"/>
      <c r="L100" s="32"/>
    </row>
    <row r="101" spans="2:12" s="1" customFormat="1" ht="6.95" customHeight="1">
      <c r="B101" s="44"/>
      <c r="C101" s="45"/>
      <c r="D101" s="45"/>
      <c r="E101" s="45"/>
      <c r="F101" s="45"/>
      <c r="G101" s="45"/>
      <c r="H101" s="45"/>
      <c r="I101" s="112"/>
      <c r="J101" s="45"/>
      <c r="K101" s="45"/>
      <c r="L101" s="32"/>
    </row>
    <row r="105" spans="2:12" s="1" customFormat="1" ht="6.95" customHeight="1">
      <c r="B105" s="46"/>
      <c r="C105" s="47"/>
      <c r="D105" s="47"/>
      <c r="E105" s="47"/>
      <c r="F105" s="47"/>
      <c r="G105" s="47"/>
      <c r="H105" s="47"/>
      <c r="I105" s="113"/>
      <c r="J105" s="47"/>
      <c r="K105" s="47"/>
      <c r="L105" s="32"/>
    </row>
    <row r="106" spans="2:12" s="1" customFormat="1" ht="24.95" customHeight="1">
      <c r="B106" s="32"/>
      <c r="C106" s="21" t="s">
        <v>139</v>
      </c>
      <c r="I106" s="91"/>
      <c r="L106" s="32"/>
    </row>
    <row r="107" spans="2:12" s="1" customFormat="1" ht="6.95" customHeight="1">
      <c r="B107" s="32"/>
      <c r="I107" s="91"/>
      <c r="L107" s="32"/>
    </row>
    <row r="108" spans="2:12" s="1" customFormat="1" ht="12" customHeight="1">
      <c r="B108" s="32"/>
      <c r="C108" s="27" t="s">
        <v>14</v>
      </c>
      <c r="I108" s="91"/>
      <c r="L108" s="32"/>
    </row>
    <row r="109" spans="2:12" s="1" customFormat="1" ht="16.5" customHeight="1">
      <c r="B109" s="32"/>
      <c r="E109" s="256" t="str">
        <f>E7</f>
        <v>Rekonštrukcia a prístavba pavilonu onkológie - Fakultná nemocnica Trenčín</v>
      </c>
      <c r="F109" s="257"/>
      <c r="G109" s="257"/>
      <c r="H109" s="257"/>
      <c r="I109" s="91"/>
      <c r="L109" s="32"/>
    </row>
    <row r="110" spans="2:12" s="1" customFormat="1" ht="12" customHeight="1">
      <c r="B110" s="32"/>
      <c r="C110" s="27" t="s">
        <v>104</v>
      </c>
      <c r="I110" s="91"/>
      <c r="L110" s="32"/>
    </row>
    <row r="111" spans="2:12" s="1" customFormat="1" ht="16.5" customHeight="1">
      <c r="B111" s="32"/>
      <c r="E111" s="236" t="str">
        <f>E9</f>
        <v>5 - SO05 Búracie práce</v>
      </c>
      <c r="F111" s="258"/>
      <c r="G111" s="258"/>
      <c r="H111" s="258"/>
      <c r="I111" s="91"/>
      <c r="L111" s="32"/>
    </row>
    <row r="112" spans="2:12" s="1" customFormat="1" ht="6.95" customHeight="1">
      <c r="B112" s="32"/>
      <c r="I112" s="91"/>
      <c r="L112" s="32"/>
    </row>
    <row r="113" spans="2:65" s="1" customFormat="1" ht="12" customHeight="1">
      <c r="B113" s="32"/>
      <c r="C113" s="27" t="s">
        <v>18</v>
      </c>
      <c r="F113" s="25" t="str">
        <f>F12</f>
        <v xml:space="preserve"> </v>
      </c>
      <c r="I113" s="92" t="s">
        <v>20</v>
      </c>
      <c r="J113" s="52" t="str">
        <f>IF(J12="","",J12)</f>
        <v>2.1.2019</v>
      </c>
      <c r="L113" s="32"/>
    </row>
    <row r="114" spans="2:65" s="1" customFormat="1" ht="6.95" customHeight="1">
      <c r="B114" s="32"/>
      <c r="I114" s="91"/>
      <c r="L114" s="32"/>
    </row>
    <row r="115" spans="2:65" s="1" customFormat="1" ht="27.95" customHeight="1">
      <c r="B115" s="32"/>
      <c r="C115" s="27" t="s">
        <v>22</v>
      </c>
      <c r="F115" s="25" t="str">
        <f>E15</f>
        <v>Fakultná nemocnica Trenčín</v>
      </c>
      <c r="I115" s="92" t="s">
        <v>28</v>
      </c>
      <c r="J115" s="30" t="str">
        <f>E21</f>
        <v>Neo Domus s.r.o. Trenčín</v>
      </c>
      <c r="L115" s="32"/>
    </row>
    <row r="116" spans="2:65" s="1" customFormat="1" ht="27.95" customHeight="1">
      <c r="B116" s="32"/>
      <c r="C116" s="27" t="s">
        <v>26</v>
      </c>
      <c r="F116" s="25" t="str">
        <f>IF(E18="","",E18)</f>
        <v>Vyplň údaj</v>
      </c>
      <c r="I116" s="92" t="s">
        <v>32</v>
      </c>
      <c r="J116" s="30" t="str">
        <f>E24</f>
        <v>Martinusová Katarína</v>
      </c>
      <c r="L116" s="32"/>
    </row>
    <row r="117" spans="2:65" s="1" customFormat="1" ht="10.35" customHeight="1">
      <c r="B117" s="32"/>
      <c r="I117" s="91"/>
      <c r="L117" s="32"/>
    </row>
    <row r="118" spans="2:65" s="10" customFormat="1" ht="29.25" customHeight="1">
      <c r="B118" s="128"/>
      <c r="C118" s="129" t="s">
        <v>140</v>
      </c>
      <c r="D118" s="130" t="s">
        <v>61</v>
      </c>
      <c r="E118" s="130" t="s">
        <v>57</v>
      </c>
      <c r="F118" s="130" t="s">
        <v>58</v>
      </c>
      <c r="G118" s="130" t="s">
        <v>141</v>
      </c>
      <c r="H118" s="130" t="s">
        <v>142</v>
      </c>
      <c r="I118" s="131" t="s">
        <v>143</v>
      </c>
      <c r="J118" s="132" t="s">
        <v>108</v>
      </c>
      <c r="K118" s="133" t="s">
        <v>144</v>
      </c>
      <c r="L118" s="128"/>
      <c r="M118" s="59" t="s">
        <v>1</v>
      </c>
      <c r="N118" s="60" t="s">
        <v>40</v>
      </c>
      <c r="O118" s="60" t="s">
        <v>145</v>
      </c>
      <c r="P118" s="60" t="s">
        <v>146</v>
      </c>
      <c r="Q118" s="60" t="s">
        <v>147</v>
      </c>
      <c r="R118" s="60" t="s">
        <v>148</v>
      </c>
      <c r="S118" s="60" t="s">
        <v>149</v>
      </c>
      <c r="T118" s="61" t="s">
        <v>150</v>
      </c>
    </row>
    <row r="119" spans="2:65" s="1" customFormat="1" ht="22.9" customHeight="1">
      <c r="B119" s="32"/>
      <c r="C119" s="64" t="s">
        <v>109</v>
      </c>
      <c r="I119" s="91"/>
      <c r="J119" s="134">
        <f>BK119</f>
        <v>0</v>
      </c>
      <c r="L119" s="32"/>
      <c r="M119" s="62"/>
      <c r="N119" s="53"/>
      <c r="O119" s="53"/>
      <c r="P119" s="135">
        <f>P120</f>
        <v>0</v>
      </c>
      <c r="Q119" s="53"/>
      <c r="R119" s="135">
        <f>R120</f>
        <v>0</v>
      </c>
      <c r="S119" s="53"/>
      <c r="T119" s="136">
        <f>T120</f>
        <v>117.1992</v>
      </c>
      <c r="AT119" s="17" t="s">
        <v>75</v>
      </c>
      <c r="AU119" s="17" t="s">
        <v>110</v>
      </c>
      <c r="BK119" s="137">
        <f>BK120</f>
        <v>0</v>
      </c>
    </row>
    <row r="120" spans="2:65" s="11" customFormat="1" ht="25.9" customHeight="1">
      <c r="B120" s="138"/>
      <c r="D120" s="139" t="s">
        <v>75</v>
      </c>
      <c r="E120" s="140" t="s">
        <v>151</v>
      </c>
      <c r="F120" s="140" t="s">
        <v>3411</v>
      </c>
      <c r="I120" s="141"/>
      <c r="J120" s="142">
        <f>BK120</f>
        <v>0</v>
      </c>
      <c r="L120" s="138"/>
      <c r="M120" s="143"/>
      <c r="N120" s="144"/>
      <c r="O120" s="144"/>
      <c r="P120" s="145">
        <f>P121+P139</f>
        <v>0</v>
      </c>
      <c r="Q120" s="144"/>
      <c r="R120" s="145">
        <f>R121+R139</f>
        <v>0</v>
      </c>
      <c r="S120" s="144"/>
      <c r="T120" s="146">
        <f>T121+T139</f>
        <v>117.1992</v>
      </c>
      <c r="AR120" s="139" t="s">
        <v>81</v>
      </c>
      <c r="AT120" s="147" t="s">
        <v>75</v>
      </c>
      <c r="AU120" s="147" t="s">
        <v>76</v>
      </c>
      <c r="AY120" s="139" t="s">
        <v>153</v>
      </c>
      <c r="BK120" s="148">
        <f>BK121+BK139</f>
        <v>0</v>
      </c>
    </row>
    <row r="121" spans="2:65" s="11" customFormat="1" ht="22.9" customHeight="1">
      <c r="B121" s="138"/>
      <c r="D121" s="139" t="s">
        <v>75</v>
      </c>
      <c r="E121" s="149" t="s">
        <v>81</v>
      </c>
      <c r="F121" s="149" t="s">
        <v>154</v>
      </c>
      <c r="I121" s="141"/>
      <c r="J121" s="150">
        <f>BK121</f>
        <v>0</v>
      </c>
      <c r="L121" s="138"/>
      <c r="M121" s="143"/>
      <c r="N121" s="144"/>
      <c r="O121" s="144"/>
      <c r="P121" s="145">
        <f>SUM(P122:P138)</f>
        <v>0</v>
      </c>
      <c r="Q121" s="144"/>
      <c r="R121" s="145">
        <f>SUM(R122:R138)</f>
        <v>0</v>
      </c>
      <c r="S121" s="144"/>
      <c r="T121" s="146">
        <f>SUM(T122:T138)</f>
        <v>51.199200000000005</v>
      </c>
      <c r="AR121" s="139" t="s">
        <v>81</v>
      </c>
      <c r="AT121" s="147" t="s">
        <v>75</v>
      </c>
      <c r="AU121" s="147" t="s">
        <v>81</v>
      </c>
      <c r="AY121" s="139" t="s">
        <v>153</v>
      </c>
      <c r="BK121" s="148">
        <f>SUM(BK122:BK138)</f>
        <v>0</v>
      </c>
    </row>
    <row r="122" spans="2:65" s="1" customFormat="1" ht="24" customHeight="1">
      <c r="B122" s="151"/>
      <c r="C122" s="152" t="s">
        <v>81</v>
      </c>
      <c r="D122" s="152" t="s">
        <v>155</v>
      </c>
      <c r="E122" s="153" t="s">
        <v>3516</v>
      </c>
      <c r="F122" s="154" t="s">
        <v>3517</v>
      </c>
      <c r="G122" s="155" t="s">
        <v>158</v>
      </c>
      <c r="H122" s="156">
        <v>2</v>
      </c>
      <c r="I122" s="157"/>
      <c r="J122" s="156">
        <f>ROUND(I122*H122,3)</f>
        <v>0</v>
      </c>
      <c r="K122" s="154" t="s">
        <v>163</v>
      </c>
      <c r="L122" s="32"/>
      <c r="M122" s="158" t="s">
        <v>1</v>
      </c>
      <c r="N122" s="159" t="s">
        <v>42</v>
      </c>
      <c r="O122" s="55"/>
      <c r="P122" s="160">
        <f>O122*H122</f>
        <v>0</v>
      </c>
      <c r="Q122" s="160">
        <v>0</v>
      </c>
      <c r="R122" s="160">
        <f>Q122*H122</f>
        <v>0</v>
      </c>
      <c r="S122" s="160">
        <v>0.13800000000000001</v>
      </c>
      <c r="T122" s="161">
        <f>S122*H122</f>
        <v>0.27600000000000002</v>
      </c>
      <c r="AR122" s="162" t="s">
        <v>91</v>
      </c>
      <c r="AT122" s="162" t="s">
        <v>155</v>
      </c>
      <c r="AU122" s="162" t="s">
        <v>85</v>
      </c>
      <c r="AY122" s="17" t="s">
        <v>153</v>
      </c>
      <c r="BE122" s="163">
        <f>IF(N122="základná",J122,0)</f>
        <v>0</v>
      </c>
      <c r="BF122" s="163">
        <f>IF(N122="znížená",J122,0)</f>
        <v>0</v>
      </c>
      <c r="BG122" s="163">
        <f>IF(N122="zákl. prenesená",J122,0)</f>
        <v>0</v>
      </c>
      <c r="BH122" s="163">
        <f>IF(N122="zníž. prenesená",J122,0)</f>
        <v>0</v>
      </c>
      <c r="BI122" s="163">
        <f>IF(N122="nulová",J122,0)</f>
        <v>0</v>
      </c>
      <c r="BJ122" s="17" t="s">
        <v>85</v>
      </c>
      <c r="BK122" s="164">
        <f>ROUND(I122*H122,3)</f>
        <v>0</v>
      </c>
      <c r="BL122" s="17" t="s">
        <v>91</v>
      </c>
      <c r="BM122" s="162" t="s">
        <v>3518</v>
      </c>
    </row>
    <row r="123" spans="2:65" s="12" customFormat="1" ht="11.25">
      <c r="B123" s="165"/>
      <c r="D123" s="166" t="s">
        <v>165</v>
      </c>
      <c r="E123" s="167" t="s">
        <v>1</v>
      </c>
      <c r="F123" s="168" t="s">
        <v>3519</v>
      </c>
      <c r="H123" s="167" t="s">
        <v>1</v>
      </c>
      <c r="I123" s="169"/>
      <c r="L123" s="165"/>
      <c r="M123" s="170"/>
      <c r="N123" s="171"/>
      <c r="O123" s="171"/>
      <c r="P123" s="171"/>
      <c r="Q123" s="171"/>
      <c r="R123" s="171"/>
      <c r="S123" s="171"/>
      <c r="T123" s="172"/>
      <c r="AT123" s="167" t="s">
        <v>165</v>
      </c>
      <c r="AU123" s="167" t="s">
        <v>85</v>
      </c>
      <c r="AV123" s="12" t="s">
        <v>81</v>
      </c>
      <c r="AW123" s="12" t="s">
        <v>30</v>
      </c>
      <c r="AX123" s="12" t="s">
        <v>76</v>
      </c>
      <c r="AY123" s="167" t="s">
        <v>153</v>
      </c>
    </row>
    <row r="124" spans="2:65" s="13" customFormat="1" ht="11.25">
      <c r="B124" s="173"/>
      <c r="D124" s="166" t="s">
        <v>165</v>
      </c>
      <c r="E124" s="174" t="s">
        <v>1</v>
      </c>
      <c r="F124" s="175" t="s">
        <v>3520</v>
      </c>
      <c r="H124" s="176">
        <v>2</v>
      </c>
      <c r="I124" s="177"/>
      <c r="L124" s="173"/>
      <c r="M124" s="178"/>
      <c r="N124" s="179"/>
      <c r="O124" s="179"/>
      <c r="P124" s="179"/>
      <c r="Q124" s="179"/>
      <c r="R124" s="179"/>
      <c r="S124" s="179"/>
      <c r="T124" s="180"/>
      <c r="AT124" s="174" t="s">
        <v>165</v>
      </c>
      <c r="AU124" s="174" t="s">
        <v>85</v>
      </c>
      <c r="AV124" s="13" t="s">
        <v>85</v>
      </c>
      <c r="AW124" s="13" t="s">
        <v>30</v>
      </c>
      <c r="AX124" s="13" t="s">
        <v>81</v>
      </c>
      <c r="AY124" s="174" t="s">
        <v>153</v>
      </c>
    </row>
    <row r="125" spans="2:65" s="1" customFormat="1" ht="24" customHeight="1">
      <c r="B125" s="151"/>
      <c r="C125" s="152" t="s">
        <v>85</v>
      </c>
      <c r="D125" s="152" t="s">
        <v>155</v>
      </c>
      <c r="E125" s="153" t="s">
        <v>3521</v>
      </c>
      <c r="F125" s="154" t="s">
        <v>3522</v>
      </c>
      <c r="G125" s="155" t="s">
        <v>158</v>
      </c>
      <c r="H125" s="156">
        <v>92</v>
      </c>
      <c r="I125" s="157"/>
      <c r="J125" s="156">
        <f>ROUND(I125*H125,3)</f>
        <v>0</v>
      </c>
      <c r="K125" s="154" t="s">
        <v>163</v>
      </c>
      <c r="L125" s="32"/>
      <c r="M125" s="158" t="s">
        <v>1</v>
      </c>
      <c r="N125" s="159" t="s">
        <v>42</v>
      </c>
      <c r="O125" s="55"/>
      <c r="P125" s="160">
        <f>O125*H125</f>
        <v>0</v>
      </c>
      <c r="Q125" s="160">
        <v>0</v>
      </c>
      <c r="R125" s="160">
        <f>Q125*H125</f>
        <v>0</v>
      </c>
      <c r="S125" s="160">
        <v>0.5</v>
      </c>
      <c r="T125" s="161">
        <f>S125*H125</f>
        <v>46</v>
      </c>
      <c r="AR125" s="162" t="s">
        <v>91</v>
      </c>
      <c r="AT125" s="162" t="s">
        <v>155</v>
      </c>
      <c r="AU125" s="162" t="s">
        <v>85</v>
      </c>
      <c r="AY125" s="17" t="s">
        <v>153</v>
      </c>
      <c r="BE125" s="163">
        <f>IF(N125="základná",J125,0)</f>
        <v>0</v>
      </c>
      <c r="BF125" s="163">
        <f>IF(N125="znížená",J125,0)</f>
        <v>0</v>
      </c>
      <c r="BG125" s="163">
        <f>IF(N125="zákl. prenesená",J125,0)</f>
        <v>0</v>
      </c>
      <c r="BH125" s="163">
        <f>IF(N125="zníž. prenesená",J125,0)</f>
        <v>0</v>
      </c>
      <c r="BI125" s="163">
        <f>IF(N125="nulová",J125,0)</f>
        <v>0</v>
      </c>
      <c r="BJ125" s="17" t="s">
        <v>85</v>
      </c>
      <c r="BK125" s="164">
        <f>ROUND(I125*H125,3)</f>
        <v>0</v>
      </c>
      <c r="BL125" s="17" t="s">
        <v>91</v>
      </c>
      <c r="BM125" s="162" t="s">
        <v>3523</v>
      </c>
    </row>
    <row r="126" spans="2:65" s="12" customFormat="1" ht="11.25">
      <c r="B126" s="165"/>
      <c r="D126" s="166" t="s">
        <v>165</v>
      </c>
      <c r="E126" s="167" t="s">
        <v>1</v>
      </c>
      <c r="F126" s="168" t="s">
        <v>3524</v>
      </c>
      <c r="H126" s="167" t="s">
        <v>1</v>
      </c>
      <c r="I126" s="169"/>
      <c r="L126" s="165"/>
      <c r="M126" s="170"/>
      <c r="N126" s="171"/>
      <c r="O126" s="171"/>
      <c r="P126" s="171"/>
      <c r="Q126" s="171"/>
      <c r="R126" s="171"/>
      <c r="S126" s="171"/>
      <c r="T126" s="172"/>
      <c r="AT126" s="167" t="s">
        <v>165</v>
      </c>
      <c r="AU126" s="167" t="s">
        <v>85</v>
      </c>
      <c r="AV126" s="12" t="s">
        <v>81</v>
      </c>
      <c r="AW126" s="12" t="s">
        <v>30</v>
      </c>
      <c r="AX126" s="12" t="s">
        <v>76</v>
      </c>
      <c r="AY126" s="167" t="s">
        <v>153</v>
      </c>
    </row>
    <row r="127" spans="2:65" s="13" customFormat="1" ht="11.25">
      <c r="B127" s="173"/>
      <c r="D127" s="166" t="s">
        <v>165</v>
      </c>
      <c r="E127" s="174" t="s">
        <v>1</v>
      </c>
      <c r="F127" s="175" t="s">
        <v>3525</v>
      </c>
      <c r="H127" s="176">
        <v>32</v>
      </c>
      <c r="I127" s="177"/>
      <c r="L127" s="173"/>
      <c r="M127" s="178"/>
      <c r="N127" s="179"/>
      <c r="O127" s="179"/>
      <c r="P127" s="179"/>
      <c r="Q127" s="179"/>
      <c r="R127" s="179"/>
      <c r="S127" s="179"/>
      <c r="T127" s="180"/>
      <c r="AT127" s="174" t="s">
        <v>165</v>
      </c>
      <c r="AU127" s="174" t="s">
        <v>85</v>
      </c>
      <c r="AV127" s="13" t="s">
        <v>85</v>
      </c>
      <c r="AW127" s="13" t="s">
        <v>30</v>
      </c>
      <c r="AX127" s="13" t="s">
        <v>76</v>
      </c>
      <c r="AY127" s="174" t="s">
        <v>153</v>
      </c>
    </row>
    <row r="128" spans="2:65" s="12" customFormat="1" ht="11.25">
      <c r="B128" s="165"/>
      <c r="D128" s="166" t="s">
        <v>165</v>
      </c>
      <c r="E128" s="167" t="s">
        <v>1</v>
      </c>
      <c r="F128" s="168" t="s">
        <v>3526</v>
      </c>
      <c r="H128" s="167" t="s">
        <v>1</v>
      </c>
      <c r="I128" s="169"/>
      <c r="L128" s="165"/>
      <c r="M128" s="170"/>
      <c r="N128" s="171"/>
      <c r="O128" s="171"/>
      <c r="P128" s="171"/>
      <c r="Q128" s="171"/>
      <c r="R128" s="171"/>
      <c r="S128" s="171"/>
      <c r="T128" s="172"/>
      <c r="AT128" s="167" t="s">
        <v>165</v>
      </c>
      <c r="AU128" s="167" t="s">
        <v>85</v>
      </c>
      <c r="AV128" s="12" t="s">
        <v>81</v>
      </c>
      <c r="AW128" s="12" t="s">
        <v>30</v>
      </c>
      <c r="AX128" s="12" t="s">
        <v>76</v>
      </c>
      <c r="AY128" s="167" t="s">
        <v>153</v>
      </c>
    </row>
    <row r="129" spans="2:65" s="13" customFormat="1" ht="11.25">
      <c r="B129" s="173"/>
      <c r="D129" s="166" t="s">
        <v>165</v>
      </c>
      <c r="E129" s="174" t="s">
        <v>1</v>
      </c>
      <c r="F129" s="175" t="s">
        <v>3527</v>
      </c>
      <c r="H129" s="176">
        <v>30</v>
      </c>
      <c r="I129" s="177"/>
      <c r="L129" s="173"/>
      <c r="M129" s="178"/>
      <c r="N129" s="179"/>
      <c r="O129" s="179"/>
      <c r="P129" s="179"/>
      <c r="Q129" s="179"/>
      <c r="R129" s="179"/>
      <c r="S129" s="179"/>
      <c r="T129" s="180"/>
      <c r="AT129" s="174" t="s">
        <v>165</v>
      </c>
      <c r="AU129" s="174" t="s">
        <v>85</v>
      </c>
      <c r="AV129" s="13" t="s">
        <v>85</v>
      </c>
      <c r="AW129" s="13" t="s">
        <v>30</v>
      </c>
      <c r="AX129" s="13" t="s">
        <v>76</v>
      </c>
      <c r="AY129" s="174" t="s">
        <v>153</v>
      </c>
    </row>
    <row r="130" spans="2:65" s="12" customFormat="1" ht="11.25">
      <c r="B130" s="165"/>
      <c r="D130" s="166" t="s">
        <v>165</v>
      </c>
      <c r="E130" s="167" t="s">
        <v>1</v>
      </c>
      <c r="F130" s="168" t="s">
        <v>3528</v>
      </c>
      <c r="H130" s="167" t="s">
        <v>1</v>
      </c>
      <c r="I130" s="169"/>
      <c r="L130" s="165"/>
      <c r="M130" s="170"/>
      <c r="N130" s="171"/>
      <c r="O130" s="171"/>
      <c r="P130" s="171"/>
      <c r="Q130" s="171"/>
      <c r="R130" s="171"/>
      <c r="S130" s="171"/>
      <c r="T130" s="172"/>
      <c r="AT130" s="167" t="s">
        <v>165</v>
      </c>
      <c r="AU130" s="167" t="s">
        <v>85</v>
      </c>
      <c r="AV130" s="12" t="s">
        <v>81</v>
      </c>
      <c r="AW130" s="12" t="s">
        <v>30</v>
      </c>
      <c r="AX130" s="12" t="s">
        <v>76</v>
      </c>
      <c r="AY130" s="167" t="s">
        <v>153</v>
      </c>
    </row>
    <row r="131" spans="2:65" s="13" customFormat="1" ht="11.25">
      <c r="B131" s="173"/>
      <c r="D131" s="166" t="s">
        <v>165</v>
      </c>
      <c r="E131" s="174" t="s">
        <v>1</v>
      </c>
      <c r="F131" s="175" t="s">
        <v>3527</v>
      </c>
      <c r="H131" s="176">
        <v>30</v>
      </c>
      <c r="I131" s="177"/>
      <c r="L131" s="173"/>
      <c r="M131" s="178"/>
      <c r="N131" s="179"/>
      <c r="O131" s="179"/>
      <c r="P131" s="179"/>
      <c r="Q131" s="179"/>
      <c r="R131" s="179"/>
      <c r="S131" s="179"/>
      <c r="T131" s="180"/>
      <c r="AT131" s="174" t="s">
        <v>165</v>
      </c>
      <c r="AU131" s="174" t="s">
        <v>85</v>
      </c>
      <c r="AV131" s="13" t="s">
        <v>85</v>
      </c>
      <c r="AW131" s="13" t="s">
        <v>30</v>
      </c>
      <c r="AX131" s="13" t="s">
        <v>76</v>
      </c>
      <c r="AY131" s="174" t="s">
        <v>153</v>
      </c>
    </row>
    <row r="132" spans="2:65" s="14" customFormat="1" ht="11.25">
      <c r="B132" s="190"/>
      <c r="D132" s="166" t="s">
        <v>165</v>
      </c>
      <c r="E132" s="191" t="s">
        <v>1</v>
      </c>
      <c r="F132" s="192" t="s">
        <v>264</v>
      </c>
      <c r="H132" s="193">
        <v>92</v>
      </c>
      <c r="I132" s="194"/>
      <c r="L132" s="190"/>
      <c r="M132" s="195"/>
      <c r="N132" s="196"/>
      <c r="O132" s="196"/>
      <c r="P132" s="196"/>
      <c r="Q132" s="196"/>
      <c r="R132" s="196"/>
      <c r="S132" s="196"/>
      <c r="T132" s="197"/>
      <c r="AT132" s="191" t="s">
        <v>165</v>
      </c>
      <c r="AU132" s="191" t="s">
        <v>85</v>
      </c>
      <c r="AV132" s="14" t="s">
        <v>91</v>
      </c>
      <c r="AW132" s="14" t="s">
        <v>30</v>
      </c>
      <c r="AX132" s="14" t="s">
        <v>81</v>
      </c>
      <c r="AY132" s="191" t="s">
        <v>153</v>
      </c>
    </row>
    <row r="133" spans="2:65" s="1" customFormat="1" ht="24" customHeight="1">
      <c r="B133" s="151"/>
      <c r="C133" s="152" t="s">
        <v>88</v>
      </c>
      <c r="D133" s="152" t="s">
        <v>155</v>
      </c>
      <c r="E133" s="153" t="s">
        <v>3529</v>
      </c>
      <c r="F133" s="154" t="s">
        <v>3530</v>
      </c>
      <c r="G133" s="155" t="s">
        <v>158</v>
      </c>
      <c r="H133" s="156">
        <v>27.2</v>
      </c>
      <c r="I133" s="157"/>
      <c r="J133" s="156">
        <f>ROUND(I133*H133,3)</f>
        <v>0</v>
      </c>
      <c r="K133" s="154" t="s">
        <v>163</v>
      </c>
      <c r="L133" s="32"/>
      <c r="M133" s="158" t="s">
        <v>1</v>
      </c>
      <c r="N133" s="159" t="s">
        <v>42</v>
      </c>
      <c r="O133" s="55"/>
      <c r="P133" s="160">
        <f>O133*H133</f>
        <v>0</v>
      </c>
      <c r="Q133" s="160">
        <v>0</v>
      </c>
      <c r="R133" s="160">
        <f>Q133*H133</f>
        <v>0</v>
      </c>
      <c r="S133" s="160">
        <v>0.18099999999999999</v>
      </c>
      <c r="T133" s="161">
        <f>S133*H133</f>
        <v>4.9231999999999996</v>
      </c>
      <c r="AR133" s="162" t="s">
        <v>91</v>
      </c>
      <c r="AT133" s="162" t="s">
        <v>155</v>
      </c>
      <c r="AU133" s="162" t="s">
        <v>85</v>
      </c>
      <c r="AY133" s="17" t="s">
        <v>153</v>
      </c>
      <c r="BE133" s="163">
        <f>IF(N133="základná",J133,0)</f>
        <v>0</v>
      </c>
      <c r="BF133" s="163">
        <f>IF(N133="znížená",J133,0)</f>
        <v>0</v>
      </c>
      <c r="BG133" s="163">
        <f>IF(N133="zákl. prenesená",J133,0)</f>
        <v>0</v>
      </c>
      <c r="BH133" s="163">
        <f>IF(N133="zníž. prenesená",J133,0)</f>
        <v>0</v>
      </c>
      <c r="BI133" s="163">
        <f>IF(N133="nulová",J133,0)</f>
        <v>0</v>
      </c>
      <c r="BJ133" s="17" t="s">
        <v>85</v>
      </c>
      <c r="BK133" s="164">
        <f>ROUND(I133*H133,3)</f>
        <v>0</v>
      </c>
      <c r="BL133" s="17" t="s">
        <v>91</v>
      </c>
      <c r="BM133" s="162" t="s">
        <v>3531</v>
      </c>
    </row>
    <row r="134" spans="2:65" s="12" customFormat="1" ht="11.25">
      <c r="B134" s="165"/>
      <c r="D134" s="166" t="s">
        <v>165</v>
      </c>
      <c r="E134" s="167" t="s">
        <v>1</v>
      </c>
      <c r="F134" s="168" t="s">
        <v>3532</v>
      </c>
      <c r="H134" s="167" t="s">
        <v>1</v>
      </c>
      <c r="I134" s="169"/>
      <c r="L134" s="165"/>
      <c r="M134" s="170"/>
      <c r="N134" s="171"/>
      <c r="O134" s="171"/>
      <c r="P134" s="171"/>
      <c r="Q134" s="171"/>
      <c r="R134" s="171"/>
      <c r="S134" s="171"/>
      <c r="T134" s="172"/>
      <c r="AT134" s="167" t="s">
        <v>165</v>
      </c>
      <c r="AU134" s="167" t="s">
        <v>85</v>
      </c>
      <c r="AV134" s="12" t="s">
        <v>81</v>
      </c>
      <c r="AW134" s="12" t="s">
        <v>30</v>
      </c>
      <c r="AX134" s="12" t="s">
        <v>76</v>
      </c>
      <c r="AY134" s="167" t="s">
        <v>153</v>
      </c>
    </row>
    <row r="135" spans="2:65" s="13" customFormat="1" ht="11.25">
      <c r="B135" s="173"/>
      <c r="D135" s="166" t="s">
        <v>165</v>
      </c>
      <c r="E135" s="174" t="s">
        <v>1</v>
      </c>
      <c r="F135" s="175" t="s">
        <v>3533</v>
      </c>
      <c r="H135" s="176">
        <v>25</v>
      </c>
      <c r="I135" s="177"/>
      <c r="L135" s="173"/>
      <c r="M135" s="178"/>
      <c r="N135" s="179"/>
      <c r="O135" s="179"/>
      <c r="P135" s="179"/>
      <c r="Q135" s="179"/>
      <c r="R135" s="179"/>
      <c r="S135" s="179"/>
      <c r="T135" s="180"/>
      <c r="AT135" s="174" t="s">
        <v>165</v>
      </c>
      <c r="AU135" s="174" t="s">
        <v>85</v>
      </c>
      <c r="AV135" s="13" t="s">
        <v>85</v>
      </c>
      <c r="AW135" s="13" t="s">
        <v>30</v>
      </c>
      <c r="AX135" s="13" t="s">
        <v>76</v>
      </c>
      <c r="AY135" s="174" t="s">
        <v>153</v>
      </c>
    </row>
    <row r="136" spans="2:65" s="12" customFormat="1" ht="11.25">
      <c r="B136" s="165"/>
      <c r="D136" s="166" t="s">
        <v>165</v>
      </c>
      <c r="E136" s="167" t="s">
        <v>1</v>
      </c>
      <c r="F136" s="168" t="s">
        <v>3534</v>
      </c>
      <c r="H136" s="167" t="s">
        <v>1</v>
      </c>
      <c r="I136" s="169"/>
      <c r="L136" s="165"/>
      <c r="M136" s="170"/>
      <c r="N136" s="171"/>
      <c r="O136" s="171"/>
      <c r="P136" s="171"/>
      <c r="Q136" s="171"/>
      <c r="R136" s="171"/>
      <c r="S136" s="171"/>
      <c r="T136" s="172"/>
      <c r="AT136" s="167" t="s">
        <v>165</v>
      </c>
      <c r="AU136" s="167" t="s">
        <v>85</v>
      </c>
      <c r="AV136" s="12" t="s">
        <v>81</v>
      </c>
      <c r="AW136" s="12" t="s">
        <v>30</v>
      </c>
      <c r="AX136" s="12" t="s">
        <v>76</v>
      </c>
      <c r="AY136" s="167" t="s">
        <v>153</v>
      </c>
    </row>
    <row r="137" spans="2:65" s="13" customFormat="1" ht="11.25">
      <c r="B137" s="173"/>
      <c r="D137" s="166" t="s">
        <v>165</v>
      </c>
      <c r="E137" s="174" t="s">
        <v>1</v>
      </c>
      <c r="F137" s="175" t="s">
        <v>3535</v>
      </c>
      <c r="H137" s="176">
        <v>2.2000000000000002</v>
      </c>
      <c r="I137" s="177"/>
      <c r="L137" s="173"/>
      <c r="M137" s="178"/>
      <c r="N137" s="179"/>
      <c r="O137" s="179"/>
      <c r="P137" s="179"/>
      <c r="Q137" s="179"/>
      <c r="R137" s="179"/>
      <c r="S137" s="179"/>
      <c r="T137" s="180"/>
      <c r="AT137" s="174" t="s">
        <v>165</v>
      </c>
      <c r="AU137" s="174" t="s">
        <v>85</v>
      </c>
      <c r="AV137" s="13" t="s">
        <v>85</v>
      </c>
      <c r="AW137" s="13" t="s">
        <v>30</v>
      </c>
      <c r="AX137" s="13" t="s">
        <v>76</v>
      </c>
      <c r="AY137" s="174" t="s">
        <v>153</v>
      </c>
    </row>
    <row r="138" spans="2:65" s="14" customFormat="1" ht="11.25">
      <c r="B138" s="190"/>
      <c r="D138" s="166" t="s">
        <v>165</v>
      </c>
      <c r="E138" s="191" t="s">
        <v>1</v>
      </c>
      <c r="F138" s="192" t="s">
        <v>264</v>
      </c>
      <c r="H138" s="193">
        <v>27.2</v>
      </c>
      <c r="I138" s="194"/>
      <c r="L138" s="190"/>
      <c r="M138" s="195"/>
      <c r="N138" s="196"/>
      <c r="O138" s="196"/>
      <c r="P138" s="196"/>
      <c r="Q138" s="196"/>
      <c r="R138" s="196"/>
      <c r="S138" s="196"/>
      <c r="T138" s="197"/>
      <c r="AT138" s="191" t="s">
        <v>165</v>
      </c>
      <c r="AU138" s="191" t="s">
        <v>85</v>
      </c>
      <c r="AV138" s="14" t="s">
        <v>91</v>
      </c>
      <c r="AW138" s="14" t="s">
        <v>30</v>
      </c>
      <c r="AX138" s="14" t="s">
        <v>81</v>
      </c>
      <c r="AY138" s="191" t="s">
        <v>153</v>
      </c>
    </row>
    <row r="139" spans="2:65" s="11" customFormat="1" ht="22.9" customHeight="1">
      <c r="B139" s="138"/>
      <c r="D139" s="139" t="s">
        <v>75</v>
      </c>
      <c r="E139" s="149" t="s">
        <v>188</v>
      </c>
      <c r="F139" s="149" t="s">
        <v>705</v>
      </c>
      <c r="I139" s="141"/>
      <c r="J139" s="150">
        <f>BK139</f>
        <v>0</v>
      </c>
      <c r="L139" s="138"/>
      <c r="M139" s="143"/>
      <c r="N139" s="144"/>
      <c r="O139" s="144"/>
      <c r="P139" s="145">
        <f>SUM(P140:P146)</f>
        <v>0</v>
      </c>
      <c r="Q139" s="144"/>
      <c r="R139" s="145">
        <f>SUM(R140:R146)</f>
        <v>0</v>
      </c>
      <c r="S139" s="144"/>
      <c r="T139" s="146">
        <f>SUM(T140:T146)</f>
        <v>66</v>
      </c>
      <c r="AR139" s="139" t="s">
        <v>81</v>
      </c>
      <c r="AT139" s="147" t="s">
        <v>75</v>
      </c>
      <c r="AU139" s="147" t="s">
        <v>81</v>
      </c>
      <c r="AY139" s="139" t="s">
        <v>153</v>
      </c>
      <c r="BK139" s="148">
        <f>SUM(BK140:BK146)</f>
        <v>0</v>
      </c>
    </row>
    <row r="140" spans="2:65" s="1" customFormat="1" ht="24" customHeight="1">
      <c r="B140" s="151"/>
      <c r="C140" s="152" t="s">
        <v>91</v>
      </c>
      <c r="D140" s="152" t="s">
        <v>155</v>
      </c>
      <c r="E140" s="153" t="s">
        <v>3536</v>
      </c>
      <c r="F140" s="154" t="s">
        <v>3537</v>
      </c>
      <c r="G140" s="155" t="s">
        <v>2605</v>
      </c>
      <c r="H140" s="156">
        <v>30</v>
      </c>
      <c r="I140" s="157"/>
      <c r="J140" s="156">
        <f>ROUND(I140*H140,3)</f>
        <v>0</v>
      </c>
      <c r="K140" s="154" t="s">
        <v>1</v>
      </c>
      <c r="L140" s="32"/>
      <c r="M140" s="158" t="s">
        <v>1</v>
      </c>
      <c r="N140" s="159" t="s">
        <v>42</v>
      </c>
      <c r="O140" s="55"/>
      <c r="P140" s="160">
        <f>O140*H140</f>
        <v>0</v>
      </c>
      <c r="Q140" s="160">
        <v>0</v>
      </c>
      <c r="R140" s="160">
        <f>Q140*H140</f>
        <v>0</v>
      </c>
      <c r="S140" s="160">
        <v>2.2000000000000002</v>
      </c>
      <c r="T140" s="161">
        <f>S140*H140</f>
        <v>66</v>
      </c>
      <c r="AR140" s="162" t="s">
        <v>91</v>
      </c>
      <c r="AT140" s="162" t="s">
        <v>155</v>
      </c>
      <c r="AU140" s="162" t="s">
        <v>85</v>
      </c>
      <c r="AY140" s="17" t="s">
        <v>153</v>
      </c>
      <c r="BE140" s="163">
        <f>IF(N140="základná",J140,0)</f>
        <v>0</v>
      </c>
      <c r="BF140" s="163">
        <f>IF(N140="znížená",J140,0)</f>
        <v>0</v>
      </c>
      <c r="BG140" s="163">
        <f>IF(N140="zákl. prenesená",J140,0)</f>
        <v>0</v>
      </c>
      <c r="BH140" s="163">
        <f>IF(N140="zníž. prenesená",J140,0)</f>
        <v>0</v>
      </c>
      <c r="BI140" s="163">
        <f>IF(N140="nulová",J140,0)</f>
        <v>0</v>
      </c>
      <c r="BJ140" s="17" t="s">
        <v>85</v>
      </c>
      <c r="BK140" s="164">
        <f>ROUND(I140*H140,3)</f>
        <v>0</v>
      </c>
      <c r="BL140" s="17" t="s">
        <v>91</v>
      </c>
      <c r="BM140" s="162" t="s">
        <v>3538</v>
      </c>
    </row>
    <row r="141" spans="2:65" s="1" customFormat="1" ht="16.5" customHeight="1">
      <c r="B141" s="151"/>
      <c r="C141" s="152" t="s">
        <v>94</v>
      </c>
      <c r="D141" s="152" t="s">
        <v>155</v>
      </c>
      <c r="E141" s="153" t="s">
        <v>800</v>
      </c>
      <c r="F141" s="154" t="s">
        <v>801</v>
      </c>
      <c r="G141" s="155" t="s">
        <v>195</v>
      </c>
      <c r="H141" s="156">
        <v>117.199</v>
      </c>
      <c r="I141" s="157"/>
      <c r="J141" s="156">
        <f>ROUND(I141*H141,3)</f>
        <v>0</v>
      </c>
      <c r="K141" s="154" t="s">
        <v>1</v>
      </c>
      <c r="L141" s="32"/>
      <c r="M141" s="158" t="s">
        <v>1</v>
      </c>
      <c r="N141" s="159" t="s">
        <v>42</v>
      </c>
      <c r="O141" s="55"/>
      <c r="P141" s="160">
        <f>O141*H141</f>
        <v>0</v>
      </c>
      <c r="Q141" s="160">
        <v>0</v>
      </c>
      <c r="R141" s="160">
        <f>Q141*H141</f>
        <v>0</v>
      </c>
      <c r="S141" s="160">
        <v>0</v>
      </c>
      <c r="T141" s="161">
        <f>S141*H141</f>
        <v>0</v>
      </c>
      <c r="AR141" s="162" t="s">
        <v>91</v>
      </c>
      <c r="AT141" s="162" t="s">
        <v>155</v>
      </c>
      <c r="AU141" s="162" t="s">
        <v>85</v>
      </c>
      <c r="AY141" s="17" t="s">
        <v>153</v>
      </c>
      <c r="BE141" s="163">
        <f>IF(N141="základná",J141,0)</f>
        <v>0</v>
      </c>
      <c r="BF141" s="163">
        <f>IF(N141="znížená",J141,0)</f>
        <v>0</v>
      </c>
      <c r="BG141" s="163">
        <f>IF(N141="zákl. prenesená",J141,0)</f>
        <v>0</v>
      </c>
      <c r="BH141" s="163">
        <f>IF(N141="zníž. prenesená",J141,0)</f>
        <v>0</v>
      </c>
      <c r="BI141" s="163">
        <f>IF(N141="nulová",J141,0)</f>
        <v>0</v>
      </c>
      <c r="BJ141" s="17" t="s">
        <v>85</v>
      </c>
      <c r="BK141" s="164">
        <f>ROUND(I141*H141,3)</f>
        <v>0</v>
      </c>
      <c r="BL141" s="17" t="s">
        <v>91</v>
      </c>
      <c r="BM141" s="162" t="s">
        <v>3539</v>
      </c>
    </row>
    <row r="142" spans="2:65" s="1" customFormat="1" ht="24" customHeight="1">
      <c r="B142" s="151"/>
      <c r="C142" s="152" t="s">
        <v>97</v>
      </c>
      <c r="D142" s="152" t="s">
        <v>155</v>
      </c>
      <c r="E142" s="153" t="s">
        <v>804</v>
      </c>
      <c r="F142" s="154" t="s">
        <v>805</v>
      </c>
      <c r="G142" s="155" t="s">
        <v>195</v>
      </c>
      <c r="H142" s="156">
        <v>117.199</v>
      </c>
      <c r="I142" s="157"/>
      <c r="J142" s="156">
        <f>ROUND(I142*H142,3)</f>
        <v>0</v>
      </c>
      <c r="K142" s="154" t="s">
        <v>1</v>
      </c>
      <c r="L142" s="32"/>
      <c r="M142" s="158" t="s">
        <v>1</v>
      </c>
      <c r="N142" s="159" t="s">
        <v>42</v>
      </c>
      <c r="O142" s="55"/>
      <c r="P142" s="160">
        <f>O142*H142</f>
        <v>0</v>
      </c>
      <c r="Q142" s="160">
        <v>0</v>
      </c>
      <c r="R142" s="160">
        <f>Q142*H142</f>
        <v>0</v>
      </c>
      <c r="S142" s="160">
        <v>0</v>
      </c>
      <c r="T142" s="161">
        <f>S142*H142</f>
        <v>0</v>
      </c>
      <c r="AR142" s="162" t="s">
        <v>91</v>
      </c>
      <c r="AT142" s="162" t="s">
        <v>155</v>
      </c>
      <c r="AU142" s="162" t="s">
        <v>85</v>
      </c>
      <c r="AY142" s="17" t="s">
        <v>153</v>
      </c>
      <c r="BE142" s="163">
        <f>IF(N142="základná",J142,0)</f>
        <v>0</v>
      </c>
      <c r="BF142" s="163">
        <f>IF(N142="znížená",J142,0)</f>
        <v>0</v>
      </c>
      <c r="BG142" s="163">
        <f>IF(N142="zákl. prenesená",J142,0)</f>
        <v>0</v>
      </c>
      <c r="BH142" s="163">
        <f>IF(N142="zníž. prenesená",J142,0)</f>
        <v>0</v>
      </c>
      <c r="BI142" s="163">
        <f>IF(N142="nulová",J142,0)</f>
        <v>0</v>
      </c>
      <c r="BJ142" s="17" t="s">
        <v>85</v>
      </c>
      <c r="BK142" s="164">
        <f>ROUND(I142*H142,3)</f>
        <v>0</v>
      </c>
      <c r="BL142" s="17" t="s">
        <v>91</v>
      </c>
      <c r="BM142" s="162" t="s">
        <v>3540</v>
      </c>
    </row>
    <row r="143" spans="2:65" s="1" customFormat="1" ht="24" customHeight="1">
      <c r="B143" s="151"/>
      <c r="C143" s="152" t="s">
        <v>100</v>
      </c>
      <c r="D143" s="152" t="s">
        <v>155</v>
      </c>
      <c r="E143" s="153" t="s">
        <v>812</v>
      </c>
      <c r="F143" s="154" t="s">
        <v>813</v>
      </c>
      <c r="G143" s="155" t="s">
        <v>195</v>
      </c>
      <c r="H143" s="156">
        <v>117.199</v>
      </c>
      <c r="I143" s="157"/>
      <c r="J143" s="156">
        <f>ROUND(I143*H143,3)</f>
        <v>0</v>
      </c>
      <c r="K143" s="154" t="s">
        <v>1</v>
      </c>
      <c r="L143" s="32"/>
      <c r="M143" s="158" t="s">
        <v>1</v>
      </c>
      <c r="N143" s="159" t="s">
        <v>42</v>
      </c>
      <c r="O143" s="55"/>
      <c r="P143" s="160">
        <f>O143*H143</f>
        <v>0</v>
      </c>
      <c r="Q143" s="160">
        <v>0</v>
      </c>
      <c r="R143" s="160">
        <f>Q143*H143</f>
        <v>0</v>
      </c>
      <c r="S143" s="160">
        <v>0</v>
      </c>
      <c r="T143" s="161">
        <f>S143*H143</f>
        <v>0</v>
      </c>
      <c r="AR143" s="162" t="s">
        <v>91</v>
      </c>
      <c r="AT143" s="162" t="s">
        <v>155</v>
      </c>
      <c r="AU143" s="162" t="s">
        <v>85</v>
      </c>
      <c r="AY143" s="17" t="s">
        <v>153</v>
      </c>
      <c r="BE143" s="163">
        <f>IF(N143="základná",J143,0)</f>
        <v>0</v>
      </c>
      <c r="BF143" s="163">
        <f>IF(N143="znížená",J143,0)</f>
        <v>0</v>
      </c>
      <c r="BG143" s="163">
        <f>IF(N143="zákl. prenesená",J143,0)</f>
        <v>0</v>
      </c>
      <c r="BH143" s="163">
        <f>IF(N143="zníž. prenesená",J143,0)</f>
        <v>0</v>
      </c>
      <c r="BI143" s="163">
        <f>IF(N143="nulová",J143,0)</f>
        <v>0</v>
      </c>
      <c r="BJ143" s="17" t="s">
        <v>85</v>
      </c>
      <c r="BK143" s="164">
        <f>ROUND(I143*H143,3)</f>
        <v>0</v>
      </c>
      <c r="BL143" s="17" t="s">
        <v>91</v>
      </c>
      <c r="BM143" s="162" t="s">
        <v>3541</v>
      </c>
    </row>
    <row r="144" spans="2:65" s="1" customFormat="1" ht="24" customHeight="1">
      <c r="B144" s="151"/>
      <c r="C144" s="152" t="s">
        <v>184</v>
      </c>
      <c r="D144" s="152" t="s">
        <v>155</v>
      </c>
      <c r="E144" s="153" t="s">
        <v>3542</v>
      </c>
      <c r="F144" s="154" t="s">
        <v>3543</v>
      </c>
      <c r="G144" s="155" t="s">
        <v>195</v>
      </c>
      <c r="H144" s="156">
        <v>112.276</v>
      </c>
      <c r="I144" s="157"/>
      <c r="J144" s="156">
        <f>ROUND(I144*H144,3)</f>
        <v>0</v>
      </c>
      <c r="K144" s="154" t="s">
        <v>163</v>
      </c>
      <c r="L144" s="32"/>
      <c r="M144" s="158" t="s">
        <v>1</v>
      </c>
      <c r="N144" s="159" t="s">
        <v>42</v>
      </c>
      <c r="O144" s="55"/>
      <c r="P144" s="160">
        <f>O144*H144</f>
        <v>0</v>
      </c>
      <c r="Q144" s="160">
        <v>0</v>
      </c>
      <c r="R144" s="160">
        <f>Q144*H144</f>
        <v>0</v>
      </c>
      <c r="S144" s="160">
        <v>0</v>
      </c>
      <c r="T144" s="161">
        <f>S144*H144</f>
        <v>0</v>
      </c>
      <c r="AR144" s="162" t="s">
        <v>91</v>
      </c>
      <c r="AT144" s="162" t="s">
        <v>155</v>
      </c>
      <c r="AU144" s="162" t="s">
        <v>85</v>
      </c>
      <c r="AY144" s="17" t="s">
        <v>153</v>
      </c>
      <c r="BE144" s="163">
        <f>IF(N144="základná",J144,0)</f>
        <v>0</v>
      </c>
      <c r="BF144" s="163">
        <f>IF(N144="znížená",J144,0)</f>
        <v>0</v>
      </c>
      <c r="BG144" s="163">
        <f>IF(N144="zákl. prenesená",J144,0)</f>
        <v>0</v>
      </c>
      <c r="BH144" s="163">
        <f>IF(N144="zníž. prenesená",J144,0)</f>
        <v>0</v>
      </c>
      <c r="BI144" s="163">
        <f>IF(N144="nulová",J144,0)</f>
        <v>0</v>
      </c>
      <c r="BJ144" s="17" t="s">
        <v>85</v>
      </c>
      <c r="BK144" s="164">
        <f>ROUND(I144*H144,3)</f>
        <v>0</v>
      </c>
      <c r="BL144" s="17" t="s">
        <v>91</v>
      </c>
      <c r="BM144" s="162" t="s">
        <v>3544</v>
      </c>
    </row>
    <row r="145" spans="2:65" s="13" customFormat="1" ht="11.25">
      <c r="B145" s="173"/>
      <c r="D145" s="166" t="s">
        <v>165</v>
      </c>
      <c r="E145" s="174" t="s">
        <v>1</v>
      </c>
      <c r="F145" s="175" t="s">
        <v>3545</v>
      </c>
      <c r="H145" s="176">
        <v>112.276</v>
      </c>
      <c r="I145" s="177"/>
      <c r="L145" s="173"/>
      <c r="M145" s="178"/>
      <c r="N145" s="179"/>
      <c r="O145" s="179"/>
      <c r="P145" s="179"/>
      <c r="Q145" s="179"/>
      <c r="R145" s="179"/>
      <c r="S145" s="179"/>
      <c r="T145" s="180"/>
      <c r="AT145" s="174" t="s">
        <v>165</v>
      </c>
      <c r="AU145" s="174" t="s">
        <v>85</v>
      </c>
      <c r="AV145" s="13" t="s">
        <v>85</v>
      </c>
      <c r="AW145" s="13" t="s">
        <v>30</v>
      </c>
      <c r="AX145" s="13" t="s">
        <v>81</v>
      </c>
      <c r="AY145" s="174" t="s">
        <v>153</v>
      </c>
    </row>
    <row r="146" spans="2:65" s="1" customFormat="1" ht="24" customHeight="1">
      <c r="B146" s="151"/>
      <c r="C146" s="152" t="s">
        <v>188</v>
      </c>
      <c r="D146" s="152" t="s">
        <v>155</v>
      </c>
      <c r="E146" s="153" t="s">
        <v>3546</v>
      </c>
      <c r="F146" s="154" t="s">
        <v>3547</v>
      </c>
      <c r="G146" s="155" t="s">
        <v>195</v>
      </c>
      <c r="H146" s="156">
        <v>4.923</v>
      </c>
      <c r="I146" s="157"/>
      <c r="J146" s="156">
        <f>ROUND(I146*H146,3)</f>
        <v>0</v>
      </c>
      <c r="K146" s="154" t="s">
        <v>163</v>
      </c>
      <c r="L146" s="32"/>
      <c r="M146" s="215" t="s">
        <v>1</v>
      </c>
      <c r="N146" s="216" t="s">
        <v>42</v>
      </c>
      <c r="O146" s="212"/>
      <c r="P146" s="213">
        <f>O146*H146</f>
        <v>0</v>
      </c>
      <c r="Q146" s="213">
        <v>0</v>
      </c>
      <c r="R146" s="213">
        <f>Q146*H146</f>
        <v>0</v>
      </c>
      <c r="S146" s="213">
        <v>0</v>
      </c>
      <c r="T146" s="214">
        <f>S146*H146</f>
        <v>0</v>
      </c>
      <c r="AR146" s="162" t="s">
        <v>91</v>
      </c>
      <c r="AT146" s="162" t="s">
        <v>155</v>
      </c>
      <c r="AU146" s="162" t="s">
        <v>85</v>
      </c>
      <c r="AY146" s="17" t="s">
        <v>153</v>
      </c>
      <c r="BE146" s="163">
        <f>IF(N146="základná",J146,0)</f>
        <v>0</v>
      </c>
      <c r="BF146" s="163">
        <f>IF(N146="znížená",J146,0)</f>
        <v>0</v>
      </c>
      <c r="BG146" s="163">
        <f>IF(N146="zákl. prenesená",J146,0)</f>
        <v>0</v>
      </c>
      <c r="BH146" s="163">
        <f>IF(N146="zníž. prenesená",J146,0)</f>
        <v>0</v>
      </c>
      <c r="BI146" s="163">
        <f>IF(N146="nulová",J146,0)</f>
        <v>0</v>
      </c>
      <c r="BJ146" s="17" t="s">
        <v>85</v>
      </c>
      <c r="BK146" s="164">
        <f>ROUND(I146*H146,3)</f>
        <v>0</v>
      </c>
      <c r="BL146" s="17" t="s">
        <v>91</v>
      </c>
      <c r="BM146" s="162" t="s">
        <v>3548</v>
      </c>
    </row>
    <row r="147" spans="2:65" s="1" customFormat="1" ht="6.95" customHeight="1">
      <c r="B147" s="44"/>
      <c r="C147" s="45"/>
      <c r="D147" s="45"/>
      <c r="E147" s="45"/>
      <c r="F147" s="45"/>
      <c r="G147" s="45"/>
      <c r="H147" s="45"/>
      <c r="I147" s="112"/>
      <c r="J147" s="45"/>
      <c r="K147" s="45"/>
      <c r="L147" s="32"/>
    </row>
  </sheetData>
  <autoFilter ref="C118:K146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42"/>
  <sheetViews>
    <sheetView showGridLines="0" workbookViewId="0"/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9" width="20.1640625" style="88" customWidth="1"/>
    <col min="10" max="10" width="20.1640625" customWidth="1"/>
    <col min="11" max="11" width="20.16406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8" t="s">
        <v>5</v>
      </c>
      <c r="M2" s="229"/>
      <c r="N2" s="229"/>
      <c r="O2" s="229"/>
      <c r="P2" s="229"/>
      <c r="Q2" s="229"/>
      <c r="R2" s="229"/>
      <c r="S2" s="229"/>
      <c r="T2" s="229"/>
      <c r="U2" s="229"/>
      <c r="V2" s="229"/>
      <c r="AT2" s="17" t="s">
        <v>99</v>
      </c>
    </row>
    <row r="3" spans="2:46" ht="6.95" customHeight="1">
      <c r="B3" s="18"/>
      <c r="C3" s="19"/>
      <c r="D3" s="19"/>
      <c r="E3" s="19"/>
      <c r="F3" s="19"/>
      <c r="G3" s="19"/>
      <c r="H3" s="19"/>
      <c r="I3" s="89"/>
      <c r="J3" s="19"/>
      <c r="K3" s="19"/>
      <c r="L3" s="20"/>
      <c r="AT3" s="17" t="s">
        <v>76</v>
      </c>
    </row>
    <row r="4" spans="2:46" ht="24.95" customHeight="1">
      <c r="B4" s="20"/>
      <c r="D4" s="21" t="s">
        <v>103</v>
      </c>
      <c r="L4" s="20"/>
      <c r="M4" s="90" t="s">
        <v>9</v>
      </c>
      <c r="AT4" s="17" t="s">
        <v>3</v>
      </c>
    </row>
    <row r="5" spans="2:46" ht="6.95" customHeight="1">
      <c r="B5" s="20"/>
      <c r="L5" s="20"/>
    </row>
    <row r="6" spans="2:46" ht="12" customHeight="1">
      <c r="B6" s="20"/>
      <c r="D6" s="27" t="s">
        <v>14</v>
      </c>
      <c r="L6" s="20"/>
    </row>
    <row r="7" spans="2:46" ht="16.5" customHeight="1">
      <c r="B7" s="20"/>
      <c r="E7" s="256" t="str">
        <f>'Rekapitulácia stavby'!K6</f>
        <v>Rekonštrukcia a prístavba pavilonu onkológie - Fakultná nemocnica Trenčín</v>
      </c>
      <c r="F7" s="257"/>
      <c r="G7" s="257"/>
      <c r="H7" s="257"/>
      <c r="L7" s="20"/>
    </row>
    <row r="8" spans="2:46" s="1" customFormat="1" ht="12" customHeight="1">
      <c r="B8" s="32"/>
      <c r="D8" s="27" t="s">
        <v>104</v>
      </c>
      <c r="I8" s="91"/>
      <c r="L8" s="32"/>
    </row>
    <row r="9" spans="2:46" s="1" customFormat="1" ht="36.950000000000003" customHeight="1">
      <c r="B9" s="32"/>
      <c r="E9" s="236" t="s">
        <v>3549</v>
      </c>
      <c r="F9" s="258"/>
      <c r="G9" s="258"/>
      <c r="H9" s="258"/>
      <c r="I9" s="91"/>
      <c r="L9" s="32"/>
    </row>
    <row r="10" spans="2:46" s="1" customFormat="1" ht="11.25">
      <c r="B10" s="32"/>
      <c r="I10" s="91"/>
      <c r="L10" s="32"/>
    </row>
    <row r="11" spans="2:46" s="1" customFormat="1" ht="12" customHeight="1">
      <c r="B11" s="32"/>
      <c r="D11" s="27" t="s">
        <v>16</v>
      </c>
      <c r="F11" s="25" t="s">
        <v>1</v>
      </c>
      <c r="I11" s="92" t="s">
        <v>17</v>
      </c>
      <c r="J11" s="25" t="s">
        <v>1</v>
      </c>
      <c r="L11" s="32"/>
    </row>
    <row r="12" spans="2:46" s="1" customFormat="1" ht="12" customHeight="1">
      <c r="B12" s="32"/>
      <c r="D12" s="27" t="s">
        <v>18</v>
      </c>
      <c r="F12" s="25" t="s">
        <v>19</v>
      </c>
      <c r="I12" s="92" t="s">
        <v>20</v>
      </c>
      <c r="J12" s="52" t="str">
        <f>'Rekapitulácia stavby'!AN8</f>
        <v>2.1.2019</v>
      </c>
      <c r="L12" s="32"/>
    </row>
    <row r="13" spans="2:46" s="1" customFormat="1" ht="10.9" customHeight="1">
      <c r="B13" s="32"/>
      <c r="I13" s="91"/>
      <c r="L13" s="32"/>
    </row>
    <row r="14" spans="2:46" s="1" customFormat="1" ht="12" customHeight="1">
      <c r="B14" s="32"/>
      <c r="D14" s="27" t="s">
        <v>22</v>
      </c>
      <c r="I14" s="92" t="s">
        <v>23</v>
      </c>
      <c r="J14" s="25" t="s">
        <v>1</v>
      </c>
      <c r="L14" s="32"/>
    </row>
    <row r="15" spans="2:46" s="1" customFormat="1" ht="18" customHeight="1">
      <c r="B15" s="32"/>
      <c r="E15" s="25" t="s">
        <v>24</v>
      </c>
      <c r="I15" s="92" t="s">
        <v>25</v>
      </c>
      <c r="J15" s="25" t="s">
        <v>1</v>
      </c>
      <c r="L15" s="32"/>
    </row>
    <row r="16" spans="2:46" s="1" customFormat="1" ht="6.95" customHeight="1">
      <c r="B16" s="32"/>
      <c r="I16" s="91"/>
      <c r="L16" s="32"/>
    </row>
    <row r="17" spans="2:12" s="1" customFormat="1" ht="12" customHeight="1">
      <c r="B17" s="32"/>
      <c r="D17" s="27" t="s">
        <v>26</v>
      </c>
      <c r="I17" s="92" t="s">
        <v>23</v>
      </c>
      <c r="J17" s="28" t="str">
        <f>'Rekapitulácia stavby'!AN13</f>
        <v>Vyplň údaj</v>
      </c>
      <c r="L17" s="32"/>
    </row>
    <row r="18" spans="2:12" s="1" customFormat="1" ht="18" customHeight="1">
      <c r="B18" s="32"/>
      <c r="E18" s="259" t="str">
        <f>'Rekapitulácia stavby'!E14</f>
        <v>Vyplň údaj</v>
      </c>
      <c r="F18" s="239"/>
      <c r="G18" s="239"/>
      <c r="H18" s="239"/>
      <c r="I18" s="92" t="s">
        <v>25</v>
      </c>
      <c r="J18" s="28" t="str">
        <f>'Rekapitulácia stavby'!AN14</f>
        <v>Vyplň údaj</v>
      </c>
      <c r="L18" s="32"/>
    </row>
    <row r="19" spans="2:12" s="1" customFormat="1" ht="6.95" customHeight="1">
      <c r="B19" s="32"/>
      <c r="I19" s="91"/>
      <c r="L19" s="32"/>
    </row>
    <row r="20" spans="2:12" s="1" customFormat="1" ht="12" customHeight="1">
      <c r="B20" s="32"/>
      <c r="D20" s="27" t="s">
        <v>28</v>
      </c>
      <c r="I20" s="92" t="s">
        <v>23</v>
      </c>
      <c r="J20" s="25" t="s">
        <v>1</v>
      </c>
      <c r="L20" s="32"/>
    </row>
    <row r="21" spans="2:12" s="1" customFormat="1" ht="18" customHeight="1">
      <c r="B21" s="32"/>
      <c r="E21" s="25" t="s">
        <v>29</v>
      </c>
      <c r="I21" s="92" t="s">
        <v>25</v>
      </c>
      <c r="J21" s="25" t="s">
        <v>1</v>
      </c>
      <c r="L21" s="32"/>
    </row>
    <row r="22" spans="2:12" s="1" customFormat="1" ht="6.95" customHeight="1">
      <c r="B22" s="32"/>
      <c r="I22" s="91"/>
      <c r="L22" s="32"/>
    </row>
    <row r="23" spans="2:12" s="1" customFormat="1" ht="12" customHeight="1">
      <c r="B23" s="32"/>
      <c r="D23" s="27" t="s">
        <v>32</v>
      </c>
      <c r="I23" s="92" t="s">
        <v>23</v>
      </c>
      <c r="J23" s="25" t="s">
        <v>1</v>
      </c>
      <c r="L23" s="32"/>
    </row>
    <row r="24" spans="2:12" s="1" customFormat="1" ht="18" customHeight="1">
      <c r="B24" s="32"/>
      <c r="E24" s="25" t="s">
        <v>33</v>
      </c>
      <c r="I24" s="92" t="s">
        <v>25</v>
      </c>
      <c r="J24" s="25" t="s">
        <v>1</v>
      </c>
      <c r="L24" s="32"/>
    </row>
    <row r="25" spans="2:12" s="1" customFormat="1" ht="6.95" customHeight="1">
      <c r="B25" s="32"/>
      <c r="I25" s="91"/>
      <c r="L25" s="32"/>
    </row>
    <row r="26" spans="2:12" s="1" customFormat="1" ht="12" customHeight="1">
      <c r="B26" s="32"/>
      <c r="D26" s="27" t="s">
        <v>34</v>
      </c>
      <c r="I26" s="91"/>
      <c r="L26" s="32"/>
    </row>
    <row r="27" spans="2:12" s="7" customFormat="1" ht="16.5" customHeight="1">
      <c r="B27" s="93"/>
      <c r="E27" s="243" t="s">
        <v>1</v>
      </c>
      <c r="F27" s="243"/>
      <c r="G27" s="243"/>
      <c r="H27" s="243"/>
      <c r="I27" s="94"/>
      <c r="L27" s="93"/>
    </row>
    <row r="28" spans="2:12" s="1" customFormat="1" ht="6.95" customHeight="1">
      <c r="B28" s="32"/>
      <c r="I28" s="91"/>
      <c r="L28" s="32"/>
    </row>
    <row r="29" spans="2:12" s="1" customFormat="1" ht="6.95" customHeight="1">
      <c r="B29" s="32"/>
      <c r="D29" s="53"/>
      <c r="E29" s="53"/>
      <c r="F29" s="53"/>
      <c r="G29" s="53"/>
      <c r="H29" s="53"/>
      <c r="I29" s="95"/>
      <c r="J29" s="53"/>
      <c r="K29" s="53"/>
      <c r="L29" s="32"/>
    </row>
    <row r="30" spans="2:12" s="1" customFormat="1" ht="25.35" customHeight="1">
      <c r="B30" s="32"/>
      <c r="D30" s="96" t="s">
        <v>36</v>
      </c>
      <c r="I30" s="91"/>
      <c r="J30" s="66">
        <f>ROUND(J122, 2)</f>
        <v>0</v>
      </c>
      <c r="L30" s="32"/>
    </row>
    <row r="31" spans="2:12" s="1" customFormat="1" ht="6.95" customHeight="1">
      <c r="B31" s="32"/>
      <c r="D31" s="53"/>
      <c r="E31" s="53"/>
      <c r="F31" s="53"/>
      <c r="G31" s="53"/>
      <c r="H31" s="53"/>
      <c r="I31" s="95"/>
      <c r="J31" s="53"/>
      <c r="K31" s="53"/>
      <c r="L31" s="32"/>
    </row>
    <row r="32" spans="2:12" s="1" customFormat="1" ht="14.45" customHeight="1">
      <c r="B32" s="32"/>
      <c r="F32" s="35" t="s">
        <v>38</v>
      </c>
      <c r="I32" s="97" t="s">
        <v>37</v>
      </c>
      <c r="J32" s="35" t="s">
        <v>39</v>
      </c>
      <c r="L32" s="32"/>
    </row>
    <row r="33" spans="2:12" s="1" customFormat="1" ht="14.45" customHeight="1">
      <c r="B33" s="32"/>
      <c r="D33" s="98" t="s">
        <v>40</v>
      </c>
      <c r="E33" s="27" t="s">
        <v>41</v>
      </c>
      <c r="F33" s="99">
        <f>ROUND((SUM(BE122:BE141)),  2)</f>
        <v>0</v>
      </c>
      <c r="I33" s="100">
        <v>0.2</v>
      </c>
      <c r="J33" s="99">
        <f>ROUND(((SUM(BE122:BE141))*I33),  2)</f>
        <v>0</v>
      </c>
      <c r="L33" s="32"/>
    </row>
    <row r="34" spans="2:12" s="1" customFormat="1" ht="14.45" customHeight="1">
      <c r="B34" s="32"/>
      <c r="E34" s="27" t="s">
        <v>42</v>
      </c>
      <c r="F34" s="99">
        <f>ROUND((SUM(BF122:BF141)),  2)</f>
        <v>0</v>
      </c>
      <c r="I34" s="100">
        <v>0.2</v>
      </c>
      <c r="J34" s="99">
        <f>ROUND(((SUM(BF122:BF141))*I34),  2)</f>
        <v>0</v>
      </c>
      <c r="L34" s="32"/>
    </row>
    <row r="35" spans="2:12" s="1" customFormat="1" ht="14.45" hidden="1" customHeight="1">
      <c r="B35" s="32"/>
      <c r="E35" s="27" t="s">
        <v>43</v>
      </c>
      <c r="F35" s="99">
        <f>ROUND((SUM(BG122:BG141)),  2)</f>
        <v>0</v>
      </c>
      <c r="I35" s="100">
        <v>0.2</v>
      </c>
      <c r="J35" s="99">
        <f>0</f>
        <v>0</v>
      </c>
      <c r="L35" s="32"/>
    </row>
    <row r="36" spans="2:12" s="1" customFormat="1" ht="14.45" hidden="1" customHeight="1">
      <c r="B36" s="32"/>
      <c r="E36" s="27" t="s">
        <v>44</v>
      </c>
      <c r="F36" s="99">
        <f>ROUND((SUM(BH122:BH141)),  2)</f>
        <v>0</v>
      </c>
      <c r="I36" s="100">
        <v>0.2</v>
      </c>
      <c r="J36" s="99">
        <f>0</f>
        <v>0</v>
      </c>
      <c r="L36" s="32"/>
    </row>
    <row r="37" spans="2:12" s="1" customFormat="1" ht="14.45" hidden="1" customHeight="1">
      <c r="B37" s="32"/>
      <c r="E37" s="27" t="s">
        <v>45</v>
      </c>
      <c r="F37" s="99">
        <f>ROUND((SUM(BI122:BI141)),  2)</f>
        <v>0</v>
      </c>
      <c r="I37" s="100">
        <v>0</v>
      </c>
      <c r="J37" s="99">
        <f>0</f>
        <v>0</v>
      </c>
      <c r="L37" s="32"/>
    </row>
    <row r="38" spans="2:12" s="1" customFormat="1" ht="6.95" customHeight="1">
      <c r="B38" s="32"/>
      <c r="I38" s="91"/>
      <c r="L38" s="32"/>
    </row>
    <row r="39" spans="2:12" s="1" customFormat="1" ht="25.35" customHeight="1">
      <c r="B39" s="32"/>
      <c r="C39" s="101"/>
      <c r="D39" s="102" t="s">
        <v>46</v>
      </c>
      <c r="E39" s="57"/>
      <c r="F39" s="57"/>
      <c r="G39" s="103" t="s">
        <v>47</v>
      </c>
      <c r="H39" s="104" t="s">
        <v>48</v>
      </c>
      <c r="I39" s="105"/>
      <c r="J39" s="106">
        <f>SUM(J30:J37)</f>
        <v>0</v>
      </c>
      <c r="K39" s="107"/>
      <c r="L39" s="32"/>
    </row>
    <row r="40" spans="2:12" s="1" customFormat="1" ht="14.45" customHeight="1">
      <c r="B40" s="32"/>
      <c r="I40" s="91"/>
      <c r="L40" s="32"/>
    </row>
    <row r="41" spans="2:12" ht="14.45" customHeight="1">
      <c r="B41" s="20"/>
      <c r="L41" s="20"/>
    </row>
    <row r="42" spans="2:12" ht="14.45" customHeight="1">
      <c r="B42" s="20"/>
      <c r="L42" s="20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1" t="s">
        <v>49</v>
      </c>
      <c r="E50" s="42"/>
      <c r="F50" s="42"/>
      <c r="G50" s="41" t="s">
        <v>50</v>
      </c>
      <c r="H50" s="42"/>
      <c r="I50" s="108"/>
      <c r="J50" s="42"/>
      <c r="K50" s="42"/>
      <c r="L50" s="32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32"/>
      <c r="D61" s="43" t="s">
        <v>51</v>
      </c>
      <c r="E61" s="34"/>
      <c r="F61" s="109" t="s">
        <v>52</v>
      </c>
      <c r="G61" s="43" t="s">
        <v>51</v>
      </c>
      <c r="H61" s="34"/>
      <c r="I61" s="110"/>
      <c r="J61" s="111" t="s">
        <v>52</v>
      </c>
      <c r="K61" s="34"/>
      <c r="L61" s="32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32"/>
      <c r="D65" s="41" t="s">
        <v>53</v>
      </c>
      <c r="E65" s="42"/>
      <c r="F65" s="42"/>
      <c r="G65" s="41" t="s">
        <v>54</v>
      </c>
      <c r="H65" s="42"/>
      <c r="I65" s="108"/>
      <c r="J65" s="42"/>
      <c r="K65" s="42"/>
      <c r="L65" s="32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32"/>
      <c r="D76" s="43" t="s">
        <v>51</v>
      </c>
      <c r="E76" s="34"/>
      <c r="F76" s="109" t="s">
        <v>52</v>
      </c>
      <c r="G76" s="43" t="s">
        <v>51</v>
      </c>
      <c r="H76" s="34"/>
      <c r="I76" s="110"/>
      <c r="J76" s="111" t="s">
        <v>52</v>
      </c>
      <c r="K76" s="34"/>
      <c r="L76" s="32"/>
    </row>
    <row r="77" spans="2:12" s="1" customFormat="1" ht="14.45" customHeight="1">
      <c r="B77" s="44"/>
      <c r="C77" s="45"/>
      <c r="D77" s="45"/>
      <c r="E77" s="45"/>
      <c r="F77" s="45"/>
      <c r="G77" s="45"/>
      <c r="H77" s="45"/>
      <c r="I77" s="112"/>
      <c r="J77" s="45"/>
      <c r="K77" s="45"/>
      <c r="L77" s="32"/>
    </row>
    <row r="81" spans="2:47" s="1" customFormat="1" ht="6.95" customHeight="1">
      <c r="B81" s="46"/>
      <c r="C81" s="47"/>
      <c r="D81" s="47"/>
      <c r="E81" s="47"/>
      <c r="F81" s="47"/>
      <c r="G81" s="47"/>
      <c r="H81" s="47"/>
      <c r="I81" s="113"/>
      <c r="J81" s="47"/>
      <c r="K81" s="47"/>
      <c r="L81" s="32"/>
    </row>
    <row r="82" spans="2:47" s="1" customFormat="1" ht="24.95" customHeight="1">
      <c r="B82" s="32"/>
      <c r="C82" s="21" t="s">
        <v>106</v>
      </c>
      <c r="I82" s="91"/>
      <c r="L82" s="32"/>
    </row>
    <row r="83" spans="2:47" s="1" customFormat="1" ht="6.95" customHeight="1">
      <c r="B83" s="32"/>
      <c r="I83" s="91"/>
      <c r="L83" s="32"/>
    </row>
    <row r="84" spans="2:47" s="1" customFormat="1" ht="12" customHeight="1">
      <c r="B84" s="32"/>
      <c r="C84" s="27" t="s">
        <v>14</v>
      </c>
      <c r="I84" s="91"/>
      <c r="L84" s="32"/>
    </row>
    <row r="85" spans="2:47" s="1" customFormat="1" ht="16.5" customHeight="1">
      <c r="B85" s="32"/>
      <c r="E85" s="256" t="str">
        <f>E7</f>
        <v>Rekonštrukcia a prístavba pavilonu onkológie - Fakultná nemocnica Trenčín</v>
      </c>
      <c r="F85" s="257"/>
      <c r="G85" s="257"/>
      <c r="H85" s="257"/>
      <c r="I85" s="91"/>
      <c r="L85" s="32"/>
    </row>
    <row r="86" spans="2:47" s="1" customFormat="1" ht="12" customHeight="1">
      <c r="B86" s="32"/>
      <c r="C86" s="27" t="s">
        <v>104</v>
      </c>
      <c r="I86" s="91"/>
      <c r="L86" s="32"/>
    </row>
    <row r="87" spans="2:47" s="1" customFormat="1" ht="16.5" customHeight="1">
      <c r="B87" s="32"/>
      <c r="E87" s="236" t="str">
        <f>E9</f>
        <v>6 - SO06 Spevnené plochy</v>
      </c>
      <c r="F87" s="258"/>
      <c r="G87" s="258"/>
      <c r="H87" s="258"/>
      <c r="I87" s="91"/>
      <c r="L87" s="32"/>
    </row>
    <row r="88" spans="2:47" s="1" customFormat="1" ht="6.95" customHeight="1">
      <c r="B88" s="32"/>
      <c r="I88" s="91"/>
      <c r="L88" s="32"/>
    </row>
    <row r="89" spans="2:47" s="1" customFormat="1" ht="12" customHeight="1">
      <c r="B89" s="32"/>
      <c r="C89" s="27" t="s">
        <v>18</v>
      </c>
      <c r="F89" s="25" t="str">
        <f>F12</f>
        <v xml:space="preserve"> </v>
      </c>
      <c r="I89" s="92" t="s">
        <v>20</v>
      </c>
      <c r="J89" s="52" t="str">
        <f>IF(J12="","",J12)</f>
        <v>2.1.2019</v>
      </c>
      <c r="L89" s="32"/>
    </row>
    <row r="90" spans="2:47" s="1" customFormat="1" ht="6.95" customHeight="1">
      <c r="B90" s="32"/>
      <c r="I90" s="91"/>
      <c r="L90" s="32"/>
    </row>
    <row r="91" spans="2:47" s="1" customFormat="1" ht="27.95" customHeight="1">
      <c r="B91" s="32"/>
      <c r="C91" s="27" t="s">
        <v>22</v>
      </c>
      <c r="F91" s="25" t="str">
        <f>E15</f>
        <v>Fakultná nemocnica Trenčín</v>
      </c>
      <c r="I91" s="92" t="s">
        <v>28</v>
      </c>
      <c r="J91" s="30" t="str">
        <f>E21</f>
        <v>Neo Domus s.r.o. Trenčín</v>
      </c>
      <c r="L91" s="32"/>
    </row>
    <row r="92" spans="2:47" s="1" customFormat="1" ht="27.95" customHeight="1">
      <c r="B92" s="32"/>
      <c r="C92" s="27" t="s">
        <v>26</v>
      </c>
      <c r="F92" s="25" t="str">
        <f>IF(E18="","",E18)</f>
        <v>Vyplň údaj</v>
      </c>
      <c r="I92" s="92" t="s">
        <v>32</v>
      </c>
      <c r="J92" s="30" t="str">
        <f>E24</f>
        <v>Martinusová Katarína</v>
      </c>
      <c r="L92" s="32"/>
    </row>
    <row r="93" spans="2:47" s="1" customFormat="1" ht="10.35" customHeight="1">
      <c r="B93" s="32"/>
      <c r="I93" s="91"/>
      <c r="L93" s="32"/>
    </row>
    <row r="94" spans="2:47" s="1" customFormat="1" ht="29.25" customHeight="1">
      <c r="B94" s="32"/>
      <c r="C94" s="114" t="s">
        <v>107</v>
      </c>
      <c r="D94" s="101"/>
      <c r="E94" s="101"/>
      <c r="F94" s="101"/>
      <c r="G94" s="101"/>
      <c r="H94" s="101"/>
      <c r="I94" s="115"/>
      <c r="J94" s="116" t="s">
        <v>108</v>
      </c>
      <c r="K94" s="101"/>
      <c r="L94" s="32"/>
    </row>
    <row r="95" spans="2:47" s="1" customFormat="1" ht="10.35" customHeight="1">
      <c r="B95" s="32"/>
      <c r="I95" s="91"/>
      <c r="L95" s="32"/>
    </row>
    <row r="96" spans="2:47" s="1" customFormat="1" ht="22.9" customHeight="1">
      <c r="B96" s="32"/>
      <c r="C96" s="117" t="s">
        <v>109</v>
      </c>
      <c r="I96" s="91"/>
      <c r="J96" s="66">
        <f>J122</f>
        <v>0</v>
      </c>
      <c r="L96" s="32"/>
      <c r="AU96" s="17" t="s">
        <v>110</v>
      </c>
    </row>
    <row r="97" spans="2:12" s="8" customFormat="1" ht="24.95" customHeight="1">
      <c r="B97" s="118"/>
      <c r="D97" s="119" t="s">
        <v>3515</v>
      </c>
      <c r="E97" s="120"/>
      <c r="F97" s="120"/>
      <c r="G97" s="120"/>
      <c r="H97" s="120"/>
      <c r="I97" s="121"/>
      <c r="J97" s="122">
        <f>J123</f>
        <v>0</v>
      </c>
      <c r="L97" s="118"/>
    </row>
    <row r="98" spans="2:12" s="9" customFormat="1" ht="19.899999999999999" customHeight="1">
      <c r="B98" s="123"/>
      <c r="D98" s="124" t="s">
        <v>112</v>
      </c>
      <c r="E98" s="125"/>
      <c r="F98" s="125"/>
      <c r="G98" s="125"/>
      <c r="H98" s="125"/>
      <c r="I98" s="126"/>
      <c r="J98" s="127">
        <f>J124</f>
        <v>0</v>
      </c>
      <c r="L98" s="123"/>
    </row>
    <row r="99" spans="2:12" s="9" customFormat="1" ht="19.899999999999999" customHeight="1">
      <c r="B99" s="123"/>
      <c r="D99" s="124" t="s">
        <v>3550</v>
      </c>
      <c r="E99" s="125"/>
      <c r="F99" s="125"/>
      <c r="G99" s="125"/>
      <c r="H99" s="125"/>
      <c r="I99" s="126"/>
      <c r="J99" s="127">
        <f>J126</f>
        <v>0</v>
      </c>
      <c r="L99" s="123"/>
    </row>
    <row r="100" spans="2:12" s="9" customFormat="1" ht="19.899999999999999" customHeight="1">
      <c r="B100" s="123"/>
      <c r="D100" s="124" t="s">
        <v>3551</v>
      </c>
      <c r="E100" s="125"/>
      <c r="F100" s="125"/>
      <c r="G100" s="125"/>
      <c r="H100" s="125"/>
      <c r="I100" s="126"/>
      <c r="J100" s="127">
        <f>J131</f>
        <v>0</v>
      </c>
      <c r="L100" s="123"/>
    </row>
    <row r="101" spans="2:12" s="9" customFormat="1" ht="19.899999999999999" customHeight="1">
      <c r="B101" s="123"/>
      <c r="D101" s="124" t="s">
        <v>3552</v>
      </c>
      <c r="E101" s="125"/>
      <c r="F101" s="125"/>
      <c r="G101" s="125"/>
      <c r="H101" s="125"/>
      <c r="I101" s="126"/>
      <c r="J101" s="127">
        <f>J136</f>
        <v>0</v>
      </c>
      <c r="L101" s="123"/>
    </row>
    <row r="102" spans="2:12" s="9" customFormat="1" ht="19.899999999999999" customHeight="1">
      <c r="B102" s="123"/>
      <c r="D102" s="124" t="s">
        <v>3553</v>
      </c>
      <c r="E102" s="125"/>
      <c r="F102" s="125"/>
      <c r="G102" s="125"/>
      <c r="H102" s="125"/>
      <c r="I102" s="126"/>
      <c r="J102" s="127">
        <f>J139</f>
        <v>0</v>
      </c>
      <c r="L102" s="123"/>
    </row>
    <row r="103" spans="2:12" s="1" customFormat="1" ht="21.75" customHeight="1">
      <c r="B103" s="32"/>
      <c r="I103" s="91"/>
      <c r="L103" s="32"/>
    </row>
    <row r="104" spans="2:12" s="1" customFormat="1" ht="6.95" customHeight="1">
      <c r="B104" s="44"/>
      <c r="C104" s="45"/>
      <c r="D104" s="45"/>
      <c r="E104" s="45"/>
      <c r="F104" s="45"/>
      <c r="G104" s="45"/>
      <c r="H104" s="45"/>
      <c r="I104" s="112"/>
      <c r="J104" s="45"/>
      <c r="K104" s="45"/>
      <c r="L104" s="32"/>
    </row>
    <row r="108" spans="2:12" s="1" customFormat="1" ht="6.95" customHeight="1">
      <c r="B108" s="46"/>
      <c r="C108" s="47"/>
      <c r="D108" s="47"/>
      <c r="E108" s="47"/>
      <c r="F108" s="47"/>
      <c r="G108" s="47"/>
      <c r="H108" s="47"/>
      <c r="I108" s="113"/>
      <c r="J108" s="47"/>
      <c r="K108" s="47"/>
      <c r="L108" s="32"/>
    </row>
    <row r="109" spans="2:12" s="1" customFormat="1" ht="24.95" customHeight="1">
      <c r="B109" s="32"/>
      <c r="C109" s="21" t="s">
        <v>139</v>
      </c>
      <c r="I109" s="91"/>
      <c r="L109" s="32"/>
    </row>
    <row r="110" spans="2:12" s="1" customFormat="1" ht="6.95" customHeight="1">
      <c r="B110" s="32"/>
      <c r="I110" s="91"/>
      <c r="L110" s="32"/>
    </row>
    <row r="111" spans="2:12" s="1" customFormat="1" ht="12" customHeight="1">
      <c r="B111" s="32"/>
      <c r="C111" s="27" t="s">
        <v>14</v>
      </c>
      <c r="I111" s="91"/>
      <c r="L111" s="32"/>
    </row>
    <row r="112" spans="2:12" s="1" customFormat="1" ht="16.5" customHeight="1">
      <c r="B112" s="32"/>
      <c r="E112" s="256" t="str">
        <f>E7</f>
        <v>Rekonštrukcia a prístavba pavilonu onkológie - Fakultná nemocnica Trenčín</v>
      </c>
      <c r="F112" s="257"/>
      <c r="G112" s="257"/>
      <c r="H112" s="257"/>
      <c r="I112" s="91"/>
      <c r="L112" s="32"/>
    </row>
    <row r="113" spans="2:65" s="1" customFormat="1" ht="12" customHeight="1">
      <c r="B113" s="32"/>
      <c r="C113" s="27" t="s">
        <v>104</v>
      </c>
      <c r="I113" s="91"/>
      <c r="L113" s="32"/>
    </row>
    <row r="114" spans="2:65" s="1" customFormat="1" ht="16.5" customHeight="1">
      <c r="B114" s="32"/>
      <c r="E114" s="236" t="str">
        <f>E9</f>
        <v>6 - SO06 Spevnené plochy</v>
      </c>
      <c r="F114" s="258"/>
      <c r="G114" s="258"/>
      <c r="H114" s="258"/>
      <c r="I114" s="91"/>
      <c r="L114" s="32"/>
    </row>
    <row r="115" spans="2:65" s="1" customFormat="1" ht="6.95" customHeight="1">
      <c r="B115" s="32"/>
      <c r="I115" s="91"/>
      <c r="L115" s="32"/>
    </row>
    <row r="116" spans="2:65" s="1" customFormat="1" ht="12" customHeight="1">
      <c r="B116" s="32"/>
      <c r="C116" s="27" t="s">
        <v>18</v>
      </c>
      <c r="F116" s="25" t="str">
        <f>F12</f>
        <v xml:space="preserve"> </v>
      </c>
      <c r="I116" s="92" t="s">
        <v>20</v>
      </c>
      <c r="J116" s="52" t="str">
        <f>IF(J12="","",J12)</f>
        <v>2.1.2019</v>
      </c>
      <c r="L116" s="32"/>
    </row>
    <row r="117" spans="2:65" s="1" customFormat="1" ht="6.95" customHeight="1">
      <c r="B117" s="32"/>
      <c r="I117" s="91"/>
      <c r="L117" s="32"/>
    </row>
    <row r="118" spans="2:65" s="1" customFormat="1" ht="27.95" customHeight="1">
      <c r="B118" s="32"/>
      <c r="C118" s="27" t="s">
        <v>22</v>
      </c>
      <c r="F118" s="25" t="str">
        <f>E15</f>
        <v>Fakultná nemocnica Trenčín</v>
      </c>
      <c r="I118" s="92" t="s">
        <v>28</v>
      </c>
      <c r="J118" s="30" t="str">
        <f>E21</f>
        <v>Neo Domus s.r.o. Trenčín</v>
      </c>
      <c r="L118" s="32"/>
    </row>
    <row r="119" spans="2:65" s="1" customFormat="1" ht="27.95" customHeight="1">
      <c r="B119" s="32"/>
      <c r="C119" s="27" t="s">
        <v>26</v>
      </c>
      <c r="F119" s="25" t="str">
        <f>IF(E18="","",E18)</f>
        <v>Vyplň údaj</v>
      </c>
      <c r="I119" s="92" t="s">
        <v>32</v>
      </c>
      <c r="J119" s="30" t="str">
        <f>E24</f>
        <v>Martinusová Katarína</v>
      </c>
      <c r="L119" s="32"/>
    </row>
    <row r="120" spans="2:65" s="1" customFormat="1" ht="10.35" customHeight="1">
      <c r="B120" s="32"/>
      <c r="I120" s="91"/>
      <c r="L120" s="32"/>
    </row>
    <row r="121" spans="2:65" s="10" customFormat="1" ht="29.25" customHeight="1">
      <c r="B121" s="128"/>
      <c r="C121" s="129" t="s">
        <v>140</v>
      </c>
      <c r="D121" s="130" t="s">
        <v>61</v>
      </c>
      <c r="E121" s="130" t="s">
        <v>57</v>
      </c>
      <c r="F121" s="130" t="s">
        <v>58</v>
      </c>
      <c r="G121" s="130" t="s">
        <v>141</v>
      </c>
      <c r="H121" s="130" t="s">
        <v>142</v>
      </c>
      <c r="I121" s="131" t="s">
        <v>143</v>
      </c>
      <c r="J121" s="132" t="s">
        <v>108</v>
      </c>
      <c r="K121" s="133" t="s">
        <v>144</v>
      </c>
      <c r="L121" s="128"/>
      <c r="M121" s="59" t="s">
        <v>1</v>
      </c>
      <c r="N121" s="60" t="s">
        <v>40</v>
      </c>
      <c r="O121" s="60" t="s">
        <v>145</v>
      </c>
      <c r="P121" s="60" t="s">
        <v>146</v>
      </c>
      <c r="Q121" s="60" t="s">
        <v>147</v>
      </c>
      <c r="R121" s="60" t="s">
        <v>148</v>
      </c>
      <c r="S121" s="60" t="s">
        <v>149</v>
      </c>
      <c r="T121" s="61" t="s">
        <v>150</v>
      </c>
    </row>
    <row r="122" spans="2:65" s="1" customFormat="1" ht="22.9" customHeight="1">
      <c r="B122" s="32"/>
      <c r="C122" s="64" t="s">
        <v>109</v>
      </c>
      <c r="I122" s="91"/>
      <c r="J122" s="134">
        <f>BK122</f>
        <v>0</v>
      </c>
      <c r="L122" s="32"/>
      <c r="M122" s="62"/>
      <c r="N122" s="53"/>
      <c r="O122" s="53"/>
      <c r="P122" s="135">
        <f>P123</f>
        <v>0</v>
      </c>
      <c r="Q122" s="53"/>
      <c r="R122" s="135">
        <f>R123</f>
        <v>0</v>
      </c>
      <c r="S122" s="53"/>
      <c r="T122" s="136">
        <f>T123</f>
        <v>0</v>
      </c>
      <c r="AT122" s="17" t="s">
        <v>75</v>
      </c>
      <c r="AU122" s="17" t="s">
        <v>110</v>
      </c>
      <c r="BK122" s="137">
        <f>BK123</f>
        <v>0</v>
      </c>
    </row>
    <row r="123" spans="2:65" s="11" customFormat="1" ht="25.9" customHeight="1">
      <c r="B123" s="138"/>
      <c r="D123" s="139" t="s">
        <v>75</v>
      </c>
      <c r="E123" s="140" t="s">
        <v>151</v>
      </c>
      <c r="F123" s="140" t="s">
        <v>3411</v>
      </c>
      <c r="I123" s="141"/>
      <c r="J123" s="142">
        <f>BK123</f>
        <v>0</v>
      </c>
      <c r="L123" s="138"/>
      <c r="M123" s="143"/>
      <c r="N123" s="144"/>
      <c r="O123" s="144"/>
      <c r="P123" s="145">
        <f>P124+P126+P131+P136+P139</f>
        <v>0</v>
      </c>
      <c r="Q123" s="144"/>
      <c r="R123" s="145">
        <f>R124+R126+R131+R136+R139</f>
        <v>0</v>
      </c>
      <c r="S123" s="144"/>
      <c r="T123" s="146">
        <f>T124+T126+T131+T136+T139</f>
        <v>0</v>
      </c>
      <c r="AR123" s="139" t="s">
        <v>81</v>
      </c>
      <c r="AT123" s="147" t="s">
        <v>75</v>
      </c>
      <c r="AU123" s="147" t="s">
        <v>76</v>
      </c>
      <c r="AY123" s="139" t="s">
        <v>153</v>
      </c>
      <c r="BK123" s="148">
        <f>BK124+BK126+BK131+BK136+BK139</f>
        <v>0</v>
      </c>
    </row>
    <row r="124" spans="2:65" s="11" customFormat="1" ht="22.9" customHeight="1">
      <c r="B124" s="138"/>
      <c r="D124" s="139" t="s">
        <v>75</v>
      </c>
      <c r="E124" s="149" t="s">
        <v>81</v>
      </c>
      <c r="F124" s="149" t="s">
        <v>154</v>
      </c>
      <c r="I124" s="141"/>
      <c r="J124" s="150">
        <f>BK124</f>
        <v>0</v>
      </c>
      <c r="L124" s="138"/>
      <c r="M124" s="143"/>
      <c r="N124" s="144"/>
      <c r="O124" s="144"/>
      <c r="P124" s="145">
        <f>P125</f>
        <v>0</v>
      </c>
      <c r="Q124" s="144"/>
      <c r="R124" s="145">
        <f>R125</f>
        <v>0</v>
      </c>
      <c r="S124" s="144"/>
      <c r="T124" s="146">
        <f>T125</f>
        <v>0</v>
      </c>
      <c r="AR124" s="139" t="s">
        <v>81</v>
      </c>
      <c r="AT124" s="147" t="s">
        <v>75</v>
      </c>
      <c r="AU124" s="147" t="s">
        <v>81</v>
      </c>
      <c r="AY124" s="139" t="s">
        <v>153</v>
      </c>
      <c r="BK124" s="148">
        <f>BK125</f>
        <v>0</v>
      </c>
    </row>
    <row r="125" spans="2:65" s="1" customFormat="1" ht="24" customHeight="1">
      <c r="B125" s="151"/>
      <c r="C125" s="152" t="s">
        <v>81</v>
      </c>
      <c r="D125" s="152" t="s">
        <v>155</v>
      </c>
      <c r="E125" s="153" t="s">
        <v>3554</v>
      </c>
      <c r="F125" s="154" t="s">
        <v>3555</v>
      </c>
      <c r="G125" s="155" t="s">
        <v>162</v>
      </c>
      <c r="H125" s="156">
        <v>30</v>
      </c>
      <c r="I125" s="157"/>
      <c r="J125" s="156">
        <f>ROUND(I125*H125,3)</f>
        <v>0</v>
      </c>
      <c r="K125" s="154" t="s">
        <v>1</v>
      </c>
      <c r="L125" s="32"/>
      <c r="M125" s="158" t="s">
        <v>1</v>
      </c>
      <c r="N125" s="159" t="s">
        <v>42</v>
      </c>
      <c r="O125" s="55"/>
      <c r="P125" s="160">
        <f>O125*H125</f>
        <v>0</v>
      </c>
      <c r="Q125" s="160">
        <v>0</v>
      </c>
      <c r="R125" s="160">
        <f>Q125*H125</f>
        <v>0</v>
      </c>
      <c r="S125" s="160">
        <v>0</v>
      </c>
      <c r="T125" s="161">
        <f>S125*H125</f>
        <v>0</v>
      </c>
      <c r="AR125" s="162" t="s">
        <v>91</v>
      </c>
      <c r="AT125" s="162" t="s">
        <v>155</v>
      </c>
      <c r="AU125" s="162" t="s">
        <v>85</v>
      </c>
      <c r="AY125" s="17" t="s">
        <v>153</v>
      </c>
      <c r="BE125" s="163">
        <f>IF(N125="základná",J125,0)</f>
        <v>0</v>
      </c>
      <c r="BF125" s="163">
        <f>IF(N125="znížená",J125,0)</f>
        <v>0</v>
      </c>
      <c r="BG125" s="163">
        <f>IF(N125="zákl. prenesená",J125,0)</f>
        <v>0</v>
      </c>
      <c r="BH125" s="163">
        <f>IF(N125="zníž. prenesená",J125,0)</f>
        <v>0</v>
      </c>
      <c r="BI125" s="163">
        <f>IF(N125="nulová",J125,0)</f>
        <v>0</v>
      </c>
      <c r="BJ125" s="17" t="s">
        <v>85</v>
      </c>
      <c r="BK125" s="164">
        <f>ROUND(I125*H125,3)</f>
        <v>0</v>
      </c>
      <c r="BL125" s="17" t="s">
        <v>91</v>
      </c>
      <c r="BM125" s="162" t="s">
        <v>3556</v>
      </c>
    </row>
    <row r="126" spans="2:65" s="11" customFormat="1" ht="22.9" customHeight="1">
      <c r="B126" s="138"/>
      <c r="D126" s="139" t="s">
        <v>75</v>
      </c>
      <c r="E126" s="149" t="s">
        <v>3557</v>
      </c>
      <c r="F126" s="149" t="s">
        <v>3558</v>
      </c>
      <c r="I126" s="141"/>
      <c r="J126" s="150">
        <f>BK126</f>
        <v>0</v>
      </c>
      <c r="L126" s="138"/>
      <c r="M126" s="143"/>
      <c r="N126" s="144"/>
      <c r="O126" s="144"/>
      <c r="P126" s="145">
        <f>SUM(P127:P130)</f>
        <v>0</v>
      </c>
      <c r="Q126" s="144"/>
      <c r="R126" s="145">
        <f>SUM(R127:R130)</f>
        <v>0</v>
      </c>
      <c r="S126" s="144"/>
      <c r="T126" s="146">
        <f>SUM(T127:T130)</f>
        <v>0</v>
      </c>
      <c r="AR126" s="139" t="s">
        <v>81</v>
      </c>
      <c r="AT126" s="147" t="s">
        <v>75</v>
      </c>
      <c r="AU126" s="147" t="s">
        <v>81</v>
      </c>
      <c r="AY126" s="139" t="s">
        <v>153</v>
      </c>
      <c r="BK126" s="148">
        <f>SUM(BK127:BK130)</f>
        <v>0</v>
      </c>
    </row>
    <row r="127" spans="2:65" s="1" customFormat="1" ht="24" customHeight="1">
      <c r="B127" s="151"/>
      <c r="C127" s="152" t="s">
        <v>85</v>
      </c>
      <c r="D127" s="152" t="s">
        <v>155</v>
      </c>
      <c r="E127" s="153" t="s">
        <v>3559</v>
      </c>
      <c r="F127" s="154" t="s">
        <v>3560</v>
      </c>
      <c r="G127" s="155" t="s">
        <v>158</v>
      </c>
      <c r="H127" s="156">
        <v>70</v>
      </c>
      <c r="I127" s="157"/>
      <c r="J127" s="156">
        <f>ROUND(I127*H127,3)</f>
        <v>0</v>
      </c>
      <c r="K127" s="154" t="s">
        <v>1</v>
      </c>
      <c r="L127" s="32"/>
      <c r="M127" s="158" t="s">
        <v>1</v>
      </c>
      <c r="N127" s="159" t="s">
        <v>42</v>
      </c>
      <c r="O127" s="55"/>
      <c r="P127" s="160">
        <f>O127*H127</f>
        <v>0</v>
      </c>
      <c r="Q127" s="160">
        <v>0</v>
      </c>
      <c r="R127" s="160">
        <f>Q127*H127</f>
        <v>0</v>
      </c>
      <c r="S127" s="160">
        <v>0</v>
      </c>
      <c r="T127" s="161">
        <f>S127*H127</f>
        <v>0</v>
      </c>
      <c r="AR127" s="162" t="s">
        <v>91</v>
      </c>
      <c r="AT127" s="162" t="s">
        <v>155</v>
      </c>
      <c r="AU127" s="162" t="s">
        <v>85</v>
      </c>
      <c r="AY127" s="17" t="s">
        <v>153</v>
      </c>
      <c r="BE127" s="163">
        <f>IF(N127="základná",J127,0)</f>
        <v>0</v>
      </c>
      <c r="BF127" s="163">
        <f>IF(N127="znížená",J127,0)</f>
        <v>0</v>
      </c>
      <c r="BG127" s="163">
        <f>IF(N127="zákl. prenesená",J127,0)</f>
        <v>0</v>
      </c>
      <c r="BH127" s="163">
        <f>IF(N127="zníž. prenesená",J127,0)</f>
        <v>0</v>
      </c>
      <c r="BI127" s="163">
        <f>IF(N127="nulová",J127,0)</f>
        <v>0</v>
      </c>
      <c r="BJ127" s="17" t="s">
        <v>85</v>
      </c>
      <c r="BK127" s="164">
        <f>ROUND(I127*H127,3)</f>
        <v>0</v>
      </c>
      <c r="BL127" s="17" t="s">
        <v>91</v>
      </c>
      <c r="BM127" s="162" t="s">
        <v>3561</v>
      </c>
    </row>
    <row r="128" spans="2:65" s="1" customFormat="1" ht="24" customHeight="1">
      <c r="B128" s="151"/>
      <c r="C128" s="152" t="s">
        <v>88</v>
      </c>
      <c r="D128" s="152" t="s">
        <v>155</v>
      </c>
      <c r="E128" s="153" t="s">
        <v>3562</v>
      </c>
      <c r="F128" s="154" t="s">
        <v>3563</v>
      </c>
      <c r="G128" s="155" t="s">
        <v>158</v>
      </c>
      <c r="H128" s="156">
        <v>70</v>
      </c>
      <c r="I128" s="157"/>
      <c r="J128" s="156">
        <f>ROUND(I128*H128,3)</f>
        <v>0</v>
      </c>
      <c r="K128" s="154" t="s">
        <v>1</v>
      </c>
      <c r="L128" s="32"/>
      <c r="M128" s="158" t="s">
        <v>1</v>
      </c>
      <c r="N128" s="159" t="s">
        <v>42</v>
      </c>
      <c r="O128" s="55"/>
      <c r="P128" s="160">
        <f>O128*H128</f>
        <v>0</v>
      </c>
      <c r="Q128" s="160">
        <v>0</v>
      </c>
      <c r="R128" s="160">
        <f>Q128*H128</f>
        <v>0</v>
      </c>
      <c r="S128" s="160">
        <v>0</v>
      </c>
      <c r="T128" s="161">
        <f>S128*H128</f>
        <v>0</v>
      </c>
      <c r="AR128" s="162" t="s">
        <v>91</v>
      </c>
      <c r="AT128" s="162" t="s">
        <v>155</v>
      </c>
      <c r="AU128" s="162" t="s">
        <v>85</v>
      </c>
      <c r="AY128" s="17" t="s">
        <v>153</v>
      </c>
      <c r="BE128" s="163">
        <f>IF(N128="základná",J128,0)</f>
        <v>0</v>
      </c>
      <c r="BF128" s="163">
        <f>IF(N128="znížená",J128,0)</f>
        <v>0</v>
      </c>
      <c r="BG128" s="163">
        <f>IF(N128="zákl. prenesená",J128,0)</f>
        <v>0</v>
      </c>
      <c r="BH128" s="163">
        <f>IF(N128="zníž. prenesená",J128,0)</f>
        <v>0</v>
      </c>
      <c r="BI128" s="163">
        <f>IF(N128="nulová",J128,0)</f>
        <v>0</v>
      </c>
      <c r="BJ128" s="17" t="s">
        <v>85</v>
      </c>
      <c r="BK128" s="164">
        <f>ROUND(I128*H128,3)</f>
        <v>0</v>
      </c>
      <c r="BL128" s="17" t="s">
        <v>91</v>
      </c>
      <c r="BM128" s="162" t="s">
        <v>3564</v>
      </c>
    </row>
    <row r="129" spans="2:65" s="1" customFormat="1" ht="24" customHeight="1">
      <c r="B129" s="151"/>
      <c r="C129" s="152" t="s">
        <v>91</v>
      </c>
      <c r="D129" s="152" t="s">
        <v>155</v>
      </c>
      <c r="E129" s="153" t="s">
        <v>3565</v>
      </c>
      <c r="F129" s="154" t="s">
        <v>3566</v>
      </c>
      <c r="G129" s="155" t="s">
        <v>158</v>
      </c>
      <c r="H129" s="156">
        <v>70</v>
      </c>
      <c r="I129" s="157"/>
      <c r="J129" s="156">
        <f>ROUND(I129*H129,3)</f>
        <v>0</v>
      </c>
      <c r="K129" s="154" t="s">
        <v>1</v>
      </c>
      <c r="L129" s="32"/>
      <c r="M129" s="158" t="s">
        <v>1</v>
      </c>
      <c r="N129" s="159" t="s">
        <v>42</v>
      </c>
      <c r="O129" s="55"/>
      <c r="P129" s="160">
        <f>O129*H129</f>
        <v>0</v>
      </c>
      <c r="Q129" s="160">
        <v>0</v>
      </c>
      <c r="R129" s="160">
        <f>Q129*H129</f>
        <v>0</v>
      </c>
      <c r="S129" s="160">
        <v>0</v>
      </c>
      <c r="T129" s="161">
        <f>S129*H129</f>
        <v>0</v>
      </c>
      <c r="AR129" s="162" t="s">
        <v>91</v>
      </c>
      <c r="AT129" s="162" t="s">
        <v>155</v>
      </c>
      <c r="AU129" s="162" t="s">
        <v>85</v>
      </c>
      <c r="AY129" s="17" t="s">
        <v>153</v>
      </c>
      <c r="BE129" s="163">
        <f>IF(N129="základná",J129,0)</f>
        <v>0</v>
      </c>
      <c r="BF129" s="163">
        <f>IF(N129="znížená",J129,0)</f>
        <v>0</v>
      </c>
      <c r="BG129" s="163">
        <f>IF(N129="zákl. prenesená",J129,0)</f>
        <v>0</v>
      </c>
      <c r="BH129" s="163">
        <f>IF(N129="zníž. prenesená",J129,0)</f>
        <v>0</v>
      </c>
      <c r="BI129" s="163">
        <f>IF(N129="nulová",J129,0)</f>
        <v>0</v>
      </c>
      <c r="BJ129" s="17" t="s">
        <v>85</v>
      </c>
      <c r="BK129" s="164">
        <f>ROUND(I129*H129,3)</f>
        <v>0</v>
      </c>
      <c r="BL129" s="17" t="s">
        <v>91</v>
      </c>
      <c r="BM129" s="162" t="s">
        <v>3567</v>
      </c>
    </row>
    <row r="130" spans="2:65" s="1" customFormat="1" ht="36" customHeight="1">
      <c r="B130" s="151"/>
      <c r="C130" s="152" t="s">
        <v>94</v>
      </c>
      <c r="D130" s="152" t="s">
        <v>155</v>
      </c>
      <c r="E130" s="153" t="s">
        <v>3568</v>
      </c>
      <c r="F130" s="154" t="s">
        <v>3569</v>
      </c>
      <c r="G130" s="155" t="s">
        <v>158</v>
      </c>
      <c r="H130" s="156">
        <v>74</v>
      </c>
      <c r="I130" s="157"/>
      <c r="J130" s="156">
        <f>ROUND(I130*H130,3)</f>
        <v>0</v>
      </c>
      <c r="K130" s="154" t="s">
        <v>1</v>
      </c>
      <c r="L130" s="32"/>
      <c r="M130" s="158" t="s">
        <v>1</v>
      </c>
      <c r="N130" s="159" t="s">
        <v>42</v>
      </c>
      <c r="O130" s="55"/>
      <c r="P130" s="160">
        <f>O130*H130</f>
        <v>0</v>
      </c>
      <c r="Q130" s="160">
        <v>0</v>
      </c>
      <c r="R130" s="160">
        <f>Q130*H130</f>
        <v>0</v>
      </c>
      <c r="S130" s="160">
        <v>0</v>
      </c>
      <c r="T130" s="161">
        <f>S130*H130</f>
        <v>0</v>
      </c>
      <c r="AR130" s="162" t="s">
        <v>91</v>
      </c>
      <c r="AT130" s="162" t="s">
        <v>155</v>
      </c>
      <c r="AU130" s="162" t="s">
        <v>85</v>
      </c>
      <c r="AY130" s="17" t="s">
        <v>153</v>
      </c>
      <c r="BE130" s="163">
        <f>IF(N130="základná",J130,0)</f>
        <v>0</v>
      </c>
      <c r="BF130" s="163">
        <f>IF(N130="znížená",J130,0)</f>
        <v>0</v>
      </c>
      <c r="BG130" s="163">
        <f>IF(N130="zákl. prenesená",J130,0)</f>
        <v>0</v>
      </c>
      <c r="BH130" s="163">
        <f>IF(N130="zníž. prenesená",J130,0)</f>
        <v>0</v>
      </c>
      <c r="BI130" s="163">
        <f>IF(N130="nulová",J130,0)</f>
        <v>0</v>
      </c>
      <c r="BJ130" s="17" t="s">
        <v>85</v>
      </c>
      <c r="BK130" s="164">
        <f>ROUND(I130*H130,3)</f>
        <v>0</v>
      </c>
      <c r="BL130" s="17" t="s">
        <v>91</v>
      </c>
      <c r="BM130" s="162" t="s">
        <v>3570</v>
      </c>
    </row>
    <row r="131" spans="2:65" s="11" customFormat="1" ht="22.9" customHeight="1">
      <c r="B131" s="138"/>
      <c r="D131" s="139" t="s">
        <v>75</v>
      </c>
      <c r="E131" s="149" t="s">
        <v>3571</v>
      </c>
      <c r="F131" s="149" t="s">
        <v>3572</v>
      </c>
      <c r="I131" s="141"/>
      <c r="J131" s="150">
        <f>BK131</f>
        <v>0</v>
      </c>
      <c r="L131" s="138"/>
      <c r="M131" s="143"/>
      <c r="N131" s="144"/>
      <c r="O131" s="144"/>
      <c r="P131" s="145">
        <f>SUM(P132:P135)</f>
        <v>0</v>
      </c>
      <c r="Q131" s="144"/>
      <c r="R131" s="145">
        <f>SUM(R132:R135)</f>
        <v>0</v>
      </c>
      <c r="S131" s="144"/>
      <c r="T131" s="146">
        <f>SUM(T132:T135)</f>
        <v>0</v>
      </c>
      <c r="AR131" s="139" t="s">
        <v>81</v>
      </c>
      <c r="AT131" s="147" t="s">
        <v>75</v>
      </c>
      <c r="AU131" s="147" t="s">
        <v>81</v>
      </c>
      <c r="AY131" s="139" t="s">
        <v>153</v>
      </c>
      <c r="BK131" s="148">
        <f>SUM(BK132:BK135)</f>
        <v>0</v>
      </c>
    </row>
    <row r="132" spans="2:65" s="1" customFormat="1" ht="16.5" customHeight="1">
      <c r="B132" s="151"/>
      <c r="C132" s="152" t="s">
        <v>97</v>
      </c>
      <c r="D132" s="152" t="s">
        <v>155</v>
      </c>
      <c r="E132" s="153" t="s">
        <v>3573</v>
      </c>
      <c r="F132" s="154" t="s">
        <v>3574</v>
      </c>
      <c r="G132" s="155" t="s">
        <v>158</v>
      </c>
      <c r="H132" s="156">
        <v>39</v>
      </c>
      <c r="I132" s="157"/>
      <c r="J132" s="156">
        <f>ROUND(I132*H132,3)</f>
        <v>0</v>
      </c>
      <c r="K132" s="154" t="s">
        <v>1</v>
      </c>
      <c r="L132" s="32"/>
      <c r="M132" s="158" t="s">
        <v>1</v>
      </c>
      <c r="N132" s="159" t="s">
        <v>42</v>
      </c>
      <c r="O132" s="55"/>
      <c r="P132" s="160">
        <f>O132*H132</f>
        <v>0</v>
      </c>
      <c r="Q132" s="160">
        <v>0</v>
      </c>
      <c r="R132" s="160">
        <f>Q132*H132</f>
        <v>0</v>
      </c>
      <c r="S132" s="160">
        <v>0</v>
      </c>
      <c r="T132" s="161">
        <f>S132*H132</f>
        <v>0</v>
      </c>
      <c r="AR132" s="162" t="s">
        <v>91</v>
      </c>
      <c r="AT132" s="162" t="s">
        <v>155</v>
      </c>
      <c r="AU132" s="162" t="s">
        <v>85</v>
      </c>
      <c r="AY132" s="17" t="s">
        <v>153</v>
      </c>
      <c r="BE132" s="163">
        <f>IF(N132="základná",J132,0)</f>
        <v>0</v>
      </c>
      <c r="BF132" s="163">
        <f>IF(N132="znížená",J132,0)</f>
        <v>0</v>
      </c>
      <c r="BG132" s="163">
        <f>IF(N132="zákl. prenesená",J132,0)</f>
        <v>0</v>
      </c>
      <c r="BH132" s="163">
        <f>IF(N132="zníž. prenesená",J132,0)</f>
        <v>0</v>
      </c>
      <c r="BI132" s="163">
        <f>IF(N132="nulová",J132,0)</f>
        <v>0</v>
      </c>
      <c r="BJ132" s="17" t="s">
        <v>85</v>
      </c>
      <c r="BK132" s="164">
        <f>ROUND(I132*H132,3)</f>
        <v>0</v>
      </c>
      <c r="BL132" s="17" t="s">
        <v>91</v>
      </c>
      <c r="BM132" s="162" t="s">
        <v>3575</v>
      </c>
    </row>
    <row r="133" spans="2:65" s="1" customFormat="1" ht="24" customHeight="1">
      <c r="B133" s="151"/>
      <c r="C133" s="152" t="s">
        <v>100</v>
      </c>
      <c r="D133" s="152" t="s">
        <v>155</v>
      </c>
      <c r="E133" s="153" t="s">
        <v>3562</v>
      </c>
      <c r="F133" s="154" t="s">
        <v>3563</v>
      </c>
      <c r="G133" s="155" t="s">
        <v>158</v>
      </c>
      <c r="H133" s="156">
        <v>39</v>
      </c>
      <c r="I133" s="157"/>
      <c r="J133" s="156">
        <f>ROUND(I133*H133,3)</f>
        <v>0</v>
      </c>
      <c r="K133" s="154" t="s">
        <v>1</v>
      </c>
      <c r="L133" s="32"/>
      <c r="M133" s="158" t="s">
        <v>1</v>
      </c>
      <c r="N133" s="159" t="s">
        <v>42</v>
      </c>
      <c r="O133" s="55"/>
      <c r="P133" s="160">
        <f>O133*H133</f>
        <v>0</v>
      </c>
      <c r="Q133" s="160">
        <v>0</v>
      </c>
      <c r="R133" s="160">
        <f>Q133*H133</f>
        <v>0</v>
      </c>
      <c r="S133" s="160">
        <v>0</v>
      </c>
      <c r="T133" s="161">
        <f>S133*H133</f>
        <v>0</v>
      </c>
      <c r="AR133" s="162" t="s">
        <v>91</v>
      </c>
      <c r="AT133" s="162" t="s">
        <v>155</v>
      </c>
      <c r="AU133" s="162" t="s">
        <v>85</v>
      </c>
      <c r="AY133" s="17" t="s">
        <v>153</v>
      </c>
      <c r="BE133" s="163">
        <f>IF(N133="základná",J133,0)</f>
        <v>0</v>
      </c>
      <c r="BF133" s="163">
        <f>IF(N133="znížená",J133,0)</f>
        <v>0</v>
      </c>
      <c r="BG133" s="163">
        <f>IF(N133="zákl. prenesená",J133,0)</f>
        <v>0</v>
      </c>
      <c r="BH133" s="163">
        <f>IF(N133="zníž. prenesená",J133,0)</f>
        <v>0</v>
      </c>
      <c r="BI133" s="163">
        <f>IF(N133="nulová",J133,0)</f>
        <v>0</v>
      </c>
      <c r="BJ133" s="17" t="s">
        <v>85</v>
      </c>
      <c r="BK133" s="164">
        <f>ROUND(I133*H133,3)</f>
        <v>0</v>
      </c>
      <c r="BL133" s="17" t="s">
        <v>91</v>
      </c>
      <c r="BM133" s="162" t="s">
        <v>3576</v>
      </c>
    </row>
    <row r="134" spans="2:65" s="1" customFormat="1" ht="36" customHeight="1">
      <c r="B134" s="151"/>
      <c r="C134" s="152" t="s">
        <v>184</v>
      </c>
      <c r="D134" s="152" t="s">
        <v>155</v>
      </c>
      <c r="E134" s="153" t="s">
        <v>3568</v>
      </c>
      <c r="F134" s="154" t="s">
        <v>3569</v>
      </c>
      <c r="G134" s="155" t="s">
        <v>158</v>
      </c>
      <c r="H134" s="156">
        <v>41</v>
      </c>
      <c r="I134" s="157"/>
      <c r="J134" s="156">
        <f>ROUND(I134*H134,3)</f>
        <v>0</v>
      </c>
      <c r="K134" s="154" t="s">
        <v>1</v>
      </c>
      <c r="L134" s="32"/>
      <c r="M134" s="158" t="s">
        <v>1</v>
      </c>
      <c r="N134" s="159" t="s">
        <v>42</v>
      </c>
      <c r="O134" s="55"/>
      <c r="P134" s="160">
        <f>O134*H134</f>
        <v>0</v>
      </c>
      <c r="Q134" s="160">
        <v>0</v>
      </c>
      <c r="R134" s="160">
        <f>Q134*H134</f>
        <v>0</v>
      </c>
      <c r="S134" s="160">
        <v>0</v>
      </c>
      <c r="T134" s="161">
        <f>S134*H134</f>
        <v>0</v>
      </c>
      <c r="AR134" s="162" t="s">
        <v>91</v>
      </c>
      <c r="AT134" s="162" t="s">
        <v>155</v>
      </c>
      <c r="AU134" s="162" t="s">
        <v>85</v>
      </c>
      <c r="AY134" s="17" t="s">
        <v>153</v>
      </c>
      <c r="BE134" s="163">
        <f>IF(N134="základná",J134,0)</f>
        <v>0</v>
      </c>
      <c r="BF134" s="163">
        <f>IF(N134="znížená",J134,0)</f>
        <v>0</v>
      </c>
      <c r="BG134" s="163">
        <f>IF(N134="zákl. prenesená",J134,0)</f>
        <v>0</v>
      </c>
      <c r="BH134" s="163">
        <f>IF(N134="zníž. prenesená",J134,0)</f>
        <v>0</v>
      </c>
      <c r="BI134" s="163">
        <f>IF(N134="nulová",J134,0)</f>
        <v>0</v>
      </c>
      <c r="BJ134" s="17" t="s">
        <v>85</v>
      </c>
      <c r="BK134" s="164">
        <f>ROUND(I134*H134,3)</f>
        <v>0</v>
      </c>
      <c r="BL134" s="17" t="s">
        <v>91</v>
      </c>
      <c r="BM134" s="162" t="s">
        <v>3577</v>
      </c>
    </row>
    <row r="135" spans="2:65" s="1" customFormat="1" ht="16.5" customHeight="1">
      <c r="B135" s="151"/>
      <c r="C135" s="152" t="s">
        <v>188</v>
      </c>
      <c r="D135" s="152" t="s">
        <v>155</v>
      </c>
      <c r="E135" s="153" t="s">
        <v>3578</v>
      </c>
      <c r="F135" s="154" t="s">
        <v>3579</v>
      </c>
      <c r="G135" s="155" t="s">
        <v>158</v>
      </c>
      <c r="H135" s="156">
        <v>3</v>
      </c>
      <c r="I135" s="157"/>
      <c r="J135" s="156">
        <f>ROUND(I135*H135,3)</f>
        <v>0</v>
      </c>
      <c r="K135" s="154" t="s">
        <v>1</v>
      </c>
      <c r="L135" s="32"/>
      <c r="M135" s="158" t="s">
        <v>1</v>
      </c>
      <c r="N135" s="159" t="s">
        <v>42</v>
      </c>
      <c r="O135" s="55"/>
      <c r="P135" s="160">
        <f>O135*H135</f>
        <v>0</v>
      </c>
      <c r="Q135" s="160">
        <v>0</v>
      </c>
      <c r="R135" s="160">
        <f>Q135*H135</f>
        <v>0</v>
      </c>
      <c r="S135" s="160">
        <v>0</v>
      </c>
      <c r="T135" s="161">
        <f>S135*H135</f>
        <v>0</v>
      </c>
      <c r="AR135" s="162" t="s">
        <v>91</v>
      </c>
      <c r="AT135" s="162" t="s">
        <v>155</v>
      </c>
      <c r="AU135" s="162" t="s">
        <v>85</v>
      </c>
      <c r="AY135" s="17" t="s">
        <v>153</v>
      </c>
      <c r="BE135" s="163">
        <f>IF(N135="základná",J135,0)</f>
        <v>0</v>
      </c>
      <c r="BF135" s="163">
        <f>IF(N135="znížená",J135,0)</f>
        <v>0</v>
      </c>
      <c r="BG135" s="163">
        <f>IF(N135="zákl. prenesená",J135,0)</f>
        <v>0</v>
      </c>
      <c r="BH135" s="163">
        <f>IF(N135="zníž. prenesená",J135,0)</f>
        <v>0</v>
      </c>
      <c r="BI135" s="163">
        <f>IF(N135="nulová",J135,0)</f>
        <v>0</v>
      </c>
      <c r="BJ135" s="17" t="s">
        <v>85</v>
      </c>
      <c r="BK135" s="164">
        <f>ROUND(I135*H135,3)</f>
        <v>0</v>
      </c>
      <c r="BL135" s="17" t="s">
        <v>91</v>
      </c>
      <c r="BM135" s="162" t="s">
        <v>3580</v>
      </c>
    </row>
    <row r="136" spans="2:65" s="11" customFormat="1" ht="22.9" customHeight="1">
      <c r="B136" s="138"/>
      <c r="D136" s="139" t="s">
        <v>75</v>
      </c>
      <c r="E136" s="149" t="s">
        <v>3581</v>
      </c>
      <c r="F136" s="149" t="s">
        <v>3582</v>
      </c>
      <c r="I136" s="141"/>
      <c r="J136" s="150">
        <f>BK136</f>
        <v>0</v>
      </c>
      <c r="L136" s="138"/>
      <c r="M136" s="143"/>
      <c r="N136" s="144"/>
      <c r="O136" s="144"/>
      <c r="P136" s="145">
        <f>SUM(P137:P138)</f>
        <v>0</v>
      </c>
      <c r="Q136" s="144"/>
      <c r="R136" s="145">
        <f>SUM(R137:R138)</f>
        <v>0</v>
      </c>
      <c r="S136" s="144"/>
      <c r="T136" s="146">
        <f>SUM(T137:T138)</f>
        <v>0</v>
      </c>
      <c r="AR136" s="139" t="s">
        <v>81</v>
      </c>
      <c r="AT136" s="147" t="s">
        <v>75</v>
      </c>
      <c r="AU136" s="147" t="s">
        <v>81</v>
      </c>
      <c r="AY136" s="139" t="s">
        <v>153</v>
      </c>
      <c r="BK136" s="148">
        <f>SUM(BK137:BK138)</f>
        <v>0</v>
      </c>
    </row>
    <row r="137" spans="2:65" s="1" customFormat="1" ht="16.5" customHeight="1">
      <c r="B137" s="151"/>
      <c r="C137" s="152" t="s">
        <v>192</v>
      </c>
      <c r="D137" s="152" t="s">
        <v>155</v>
      </c>
      <c r="E137" s="153" t="s">
        <v>3583</v>
      </c>
      <c r="F137" s="154" t="s">
        <v>3584</v>
      </c>
      <c r="G137" s="155" t="s">
        <v>158</v>
      </c>
      <c r="H137" s="156">
        <v>53</v>
      </c>
      <c r="I137" s="157"/>
      <c r="J137" s="156">
        <f>ROUND(I137*H137,3)</f>
        <v>0</v>
      </c>
      <c r="K137" s="154" t="s">
        <v>1</v>
      </c>
      <c r="L137" s="32"/>
      <c r="M137" s="158" t="s">
        <v>1</v>
      </c>
      <c r="N137" s="159" t="s">
        <v>42</v>
      </c>
      <c r="O137" s="55"/>
      <c r="P137" s="160">
        <f>O137*H137</f>
        <v>0</v>
      </c>
      <c r="Q137" s="160">
        <v>0</v>
      </c>
      <c r="R137" s="160">
        <f>Q137*H137</f>
        <v>0</v>
      </c>
      <c r="S137" s="160">
        <v>0</v>
      </c>
      <c r="T137" s="161">
        <f>S137*H137</f>
        <v>0</v>
      </c>
      <c r="AR137" s="162" t="s">
        <v>91</v>
      </c>
      <c r="AT137" s="162" t="s">
        <v>155</v>
      </c>
      <c r="AU137" s="162" t="s">
        <v>85</v>
      </c>
      <c r="AY137" s="17" t="s">
        <v>153</v>
      </c>
      <c r="BE137" s="163">
        <f>IF(N137="základná",J137,0)</f>
        <v>0</v>
      </c>
      <c r="BF137" s="163">
        <f>IF(N137="znížená",J137,0)</f>
        <v>0</v>
      </c>
      <c r="BG137" s="163">
        <f>IF(N137="zákl. prenesená",J137,0)</f>
        <v>0</v>
      </c>
      <c r="BH137" s="163">
        <f>IF(N137="zníž. prenesená",J137,0)</f>
        <v>0</v>
      </c>
      <c r="BI137" s="163">
        <f>IF(N137="nulová",J137,0)</f>
        <v>0</v>
      </c>
      <c r="BJ137" s="17" t="s">
        <v>85</v>
      </c>
      <c r="BK137" s="164">
        <f>ROUND(I137*H137,3)</f>
        <v>0</v>
      </c>
      <c r="BL137" s="17" t="s">
        <v>91</v>
      </c>
      <c r="BM137" s="162" t="s">
        <v>3585</v>
      </c>
    </row>
    <row r="138" spans="2:65" s="1" customFormat="1" ht="16.5" customHeight="1">
      <c r="B138" s="151"/>
      <c r="C138" s="152" t="s">
        <v>198</v>
      </c>
      <c r="D138" s="152" t="s">
        <v>155</v>
      </c>
      <c r="E138" s="153" t="s">
        <v>3586</v>
      </c>
      <c r="F138" s="154" t="s">
        <v>3587</v>
      </c>
      <c r="G138" s="155" t="s">
        <v>158</v>
      </c>
      <c r="H138" s="156">
        <v>53</v>
      </c>
      <c r="I138" s="157"/>
      <c r="J138" s="156">
        <f>ROUND(I138*H138,3)</f>
        <v>0</v>
      </c>
      <c r="K138" s="154" t="s">
        <v>1</v>
      </c>
      <c r="L138" s="32"/>
      <c r="M138" s="158" t="s">
        <v>1</v>
      </c>
      <c r="N138" s="159" t="s">
        <v>42</v>
      </c>
      <c r="O138" s="55"/>
      <c r="P138" s="160">
        <f>O138*H138</f>
        <v>0</v>
      </c>
      <c r="Q138" s="160">
        <v>0</v>
      </c>
      <c r="R138" s="160">
        <f>Q138*H138</f>
        <v>0</v>
      </c>
      <c r="S138" s="160">
        <v>0</v>
      </c>
      <c r="T138" s="161">
        <f>S138*H138</f>
        <v>0</v>
      </c>
      <c r="AR138" s="162" t="s">
        <v>91</v>
      </c>
      <c r="AT138" s="162" t="s">
        <v>155</v>
      </c>
      <c r="AU138" s="162" t="s">
        <v>85</v>
      </c>
      <c r="AY138" s="17" t="s">
        <v>153</v>
      </c>
      <c r="BE138" s="163">
        <f>IF(N138="základná",J138,0)</f>
        <v>0</v>
      </c>
      <c r="BF138" s="163">
        <f>IF(N138="znížená",J138,0)</f>
        <v>0</v>
      </c>
      <c r="BG138" s="163">
        <f>IF(N138="zákl. prenesená",J138,0)</f>
        <v>0</v>
      </c>
      <c r="BH138" s="163">
        <f>IF(N138="zníž. prenesená",J138,0)</f>
        <v>0</v>
      </c>
      <c r="BI138" s="163">
        <f>IF(N138="nulová",J138,0)</f>
        <v>0</v>
      </c>
      <c r="BJ138" s="17" t="s">
        <v>85</v>
      </c>
      <c r="BK138" s="164">
        <f>ROUND(I138*H138,3)</f>
        <v>0</v>
      </c>
      <c r="BL138" s="17" t="s">
        <v>91</v>
      </c>
      <c r="BM138" s="162" t="s">
        <v>3588</v>
      </c>
    </row>
    <row r="139" spans="2:65" s="11" customFormat="1" ht="22.9" customHeight="1">
      <c r="B139" s="138"/>
      <c r="D139" s="139" t="s">
        <v>75</v>
      </c>
      <c r="E139" s="149" t="s">
        <v>3589</v>
      </c>
      <c r="F139" s="149" t="s">
        <v>3590</v>
      </c>
      <c r="I139" s="141"/>
      <c r="J139" s="150">
        <f>BK139</f>
        <v>0</v>
      </c>
      <c r="L139" s="138"/>
      <c r="M139" s="143"/>
      <c r="N139" s="144"/>
      <c r="O139" s="144"/>
      <c r="P139" s="145">
        <f>SUM(P140:P141)</f>
        <v>0</v>
      </c>
      <c r="Q139" s="144"/>
      <c r="R139" s="145">
        <f>SUM(R140:R141)</f>
        <v>0</v>
      </c>
      <c r="S139" s="144"/>
      <c r="T139" s="146">
        <f>SUM(T140:T141)</f>
        <v>0</v>
      </c>
      <c r="AR139" s="139" t="s">
        <v>81</v>
      </c>
      <c r="AT139" s="147" t="s">
        <v>75</v>
      </c>
      <c r="AU139" s="147" t="s">
        <v>81</v>
      </c>
      <c r="AY139" s="139" t="s">
        <v>153</v>
      </c>
      <c r="BK139" s="148">
        <f>SUM(BK140:BK141)</f>
        <v>0</v>
      </c>
    </row>
    <row r="140" spans="2:65" s="1" customFormat="1" ht="16.5" customHeight="1">
      <c r="B140" s="151"/>
      <c r="C140" s="152" t="s">
        <v>202</v>
      </c>
      <c r="D140" s="152" t="s">
        <v>155</v>
      </c>
      <c r="E140" s="153" t="s">
        <v>3591</v>
      </c>
      <c r="F140" s="154" t="s">
        <v>3592</v>
      </c>
      <c r="G140" s="155" t="s">
        <v>786</v>
      </c>
      <c r="H140" s="156">
        <v>44</v>
      </c>
      <c r="I140" s="157"/>
      <c r="J140" s="156">
        <f>ROUND(I140*H140,3)</f>
        <v>0</v>
      </c>
      <c r="K140" s="154" t="s">
        <v>1</v>
      </c>
      <c r="L140" s="32"/>
      <c r="M140" s="158" t="s">
        <v>1</v>
      </c>
      <c r="N140" s="159" t="s">
        <v>42</v>
      </c>
      <c r="O140" s="55"/>
      <c r="P140" s="160">
        <f>O140*H140</f>
        <v>0</v>
      </c>
      <c r="Q140" s="160">
        <v>0</v>
      </c>
      <c r="R140" s="160">
        <f>Q140*H140</f>
        <v>0</v>
      </c>
      <c r="S140" s="160">
        <v>0</v>
      </c>
      <c r="T140" s="161">
        <f>S140*H140</f>
        <v>0</v>
      </c>
      <c r="AR140" s="162" t="s">
        <v>91</v>
      </c>
      <c r="AT140" s="162" t="s">
        <v>155</v>
      </c>
      <c r="AU140" s="162" t="s">
        <v>85</v>
      </c>
      <c r="AY140" s="17" t="s">
        <v>153</v>
      </c>
      <c r="BE140" s="163">
        <f>IF(N140="základná",J140,0)</f>
        <v>0</v>
      </c>
      <c r="BF140" s="163">
        <f>IF(N140="znížená",J140,0)</f>
        <v>0</v>
      </c>
      <c r="BG140" s="163">
        <f>IF(N140="zákl. prenesená",J140,0)</f>
        <v>0</v>
      </c>
      <c r="BH140" s="163">
        <f>IF(N140="zníž. prenesená",J140,0)</f>
        <v>0</v>
      </c>
      <c r="BI140" s="163">
        <f>IF(N140="nulová",J140,0)</f>
        <v>0</v>
      </c>
      <c r="BJ140" s="17" t="s">
        <v>85</v>
      </c>
      <c r="BK140" s="164">
        <f>ROUND(I140*H140,3)</f>
        <v>0</v>
      </c>
      <c r="BL140" s="17" t="s">
        <v>91</v>
      </c>
      <c r="BM140" s="162" t="s">
        <v>3593</v>
      </c>
    </row>
    <row r="141" spans="2:65" s="1" customFormat="1" ht="16.5" customHeight="1">
      <c r="B141" s="151"/>
      <c r="C141" s="152" t="s">
        <v>208</v>
      </c>
      <c r="D141" s="152" t="s">
        <v>155</v>
      </c>
      <c r="E141" s="153" t="s">
        <v>3594</v>
      </c>
      <c r="F141" s="154" t="s">
        <v>3595</v>
      </c>
      <c r="G141" s="155" t="s">
        <v>786</v>
      </c>
      <c r="H141" s="156">
        <v>74</v>
      </c>
      <c r="I141" s="157"/>
      <c r="J141" s="156">
        <f>ROUND(I141*H141,3)</f>
        <v>0</v>
      </c>
      <c r="K141" s="154" t="s">
        <v>1</v>
      </c>
      <c r="L141" s="32"/>
      <c r="M141" s="215" t="s">
        <v>1</v>
      </c>
      <c r="N141" s="216" t="s">
        <v>42</v>
      </c>
      <c r="O141" s="212"/>
      <c r="P141" s="213">
        <f>O141*H141</f>
        <v>0</v>
      </c>
      <c r="Q141" s="213">
        <v>0</v>
      </c>
      <c r="R141" s="213">
        <f>Q141*H141</f>
        <v>0</v>
      </c>
      <c r="S141" s="213">
        <v>0</v>
      </c>
      <c r="T141" s="214">
        <f>S141*H141</f>
        <v>0</v>
      </c>
      <c r="AR141" s="162" t="s">
        <v>91</v>
      </c>
      <c r="AT141" s="162" t="s">
        <v>155</v>
      </c>
      <c r="AU141" s="162" t="s">
        <v>85</v>
      </c>
      <c r="AY141" s="17" t="s">
        <v>153</v>
      </c>
      <c r="BE141" s="163">
        <f>IF(N141="základná",J141,0)</f>
        <v>0</v>
      </c>
      <c r="BF141" s="163">
        <f>IF(N141="znížená",J141,0)</f>
        <v>0</v>
      </c>
      <c r="BG141" s="163">
        <f>IF(N141="zákl. prenesená",J141,0)</f>
        <v>0</v>
      </c>
      <c r="BH141" s="163">
        <f>IF(N141="zníž. prenesená",J141,0)</f>
        <v>0</v>
      </c>
      <c r="BI141" s="163">
        <f>IF(N141="nulová",J141,0)</f>
        <v>0</v>
      </c>
      <c r="BJ141" s="17" t="s">
        <v>85</v>
      </c>
      <c r="BK141" s="164">
        <f>ROUND(I141*H141,3)</f>
        <v>0</v>
      </c>
      <c r="BL141" s="17" t="s">
        <v>91</v>
      </c>
      <c r="BM141" s="162" t="s">
        <v>3596</v>
      </c>
    </row>
    <row r="142" spans="2:65" s="1" customFormat="1" ht="6.95" customHeight="1">
      <c r="B142" s="44"/>
      <c r="C142" s="45"/>
      <c r="D142" s="45"/>
      <c r="E142" s="45"/>
      <c r="F142" s="45"/>
      <c r="G142" s="45"/>
      <c r="H142" s="45"/>
      <c r="I142" s="112"/>
      <c r="J142" s="45"/>
      <c r="K142" s="45"/>
      <c r="L142" s="32"/>
    </row>
  </sheetData>
  <autoFilter ref="C121:K141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76"/>
  <sheetViews>
    <sheetView showGridLines="0" workbookViewId="0"/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9" width="20.1640625" style="88" customWidth="1"/>
    <col min="10" max="10" width="20.1640625" customWidth="1"/>
    <col min="11" max="11" width="20.16406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8" t="s">
        <v>5</v>
      </c>
      <c r="M2" s="229"/>
      <c r="N2" s="229"/>
      <c r="O2" s="229"/>
      <c r="P2" s="229"/>
      <c r="Q2" s="229"/>
      <c r="R2" s="229"/>
      <c r="S2" s="229"/>
      <c r="T2" s="229"/>
      <c r="U2" s="229"/>
      <c r="V2" s="229"/>
      <c r="AT2" s="17" t="s">
        <v>102</v>
      </c>
    </row>
    <row r="3" spans="2:46" ht="6.95" customHeight="1">
      <c r="B3" s="18"/>
      <c r="C3" s="19"/>
      <c r="D3" s="19"/>
      <c r="E3" s="19"/>
      <c r="F3" s="19"/>
      <c r="G3" s="19"/>
      <c r="H3" s="19"/>
      <c r="I3" s="89"/>
      <c r="J3" s="19"/>
      <c r="K3" s="19"/>
      <c r="L3" s="20"/>
      <c r="AT3" s="17" t="s">
        <v>76</v>
      </c>
    </row>
    <row r="4" spans="2:46" ht="24.95" customHeight="1">
      <c r="B4" s="20"/>
      <c r="D4" s="21" t="s">
        <v>103</v>
      </c>
      <c r="L4" s="20"/>
      <c r="M4" s="90" t="s">
        <v>9</v>
      </c>
      <c r="AT4" s="17" t="s">
        <v>3</v>
      </c>
    </row>
    <row r="5" spans="2:46" ht="6.95" customHeight="1">
      <c r="B5" s="20"/>
      <c r="L5" s="20"/>
    </row>
    <row r="6" spans="2:46" ht="12" customHeight="1">
      <c r="B6" s="20"/>
      <c r="D6" s="27" t="s">
        <v>14</v>
      </c>
      <c r="L6" s="20"/>
    </row>
    <row r="7" spans="2:46" ht="16.5" customHeight="1">
      <c r="B7" s="20"/>
      <c r="E7" s="256" t="str">
        <f>'Rekapitulácia stavby'!K6</f>
        <v>Rekonštrukcia a prístavba pavilonu onkológie - Fakultná nemocnica Trenčín</v>
      </c>
      <c r="F7" s="257"/>
      <c r="G7" s="257"/>
      <c r="H7" s="257"/>
      <c r="L7" s="20"/>
    </row>
    <row r="8" spans="2:46" s="1" customFormat="1" ht="12" customHeight="1">
      <c r="B8" s="32"/>
      <c r="D8" s="27" t="s">
        <v>104</v>
      </c>
      <c r="I8" s="91"/>
      <c r="L8" s="32"/>
    </row>
    <row r="9" spans="2:46" s="1" customFormat="1" ht="36.950000000000003" customHeight="1">
      <c r="B9" s="32"/>
      <c r="E9" s="236" t="s">
        <v>3597</v>
      </c>
      <c r="F9" s="258"/>
      <c r="G9" s="258"/>
      <c r="H9" s="258"/>
      <c r="I9" s="91"/>
      <c r="L9" s="32"/>
    </row>
    <row r="10" spans="2:46" s="1" customFormat="1" ht="11.25">
      <c r="B10" s="32"/>
      <c r="I10" s="91"/>
      <c r="L10" s="32"/>
    </row>
    <row r="11" spans="2:46" s="1" customFormat="1" ht="12" customHeight="1">
      <c r="B11" s="32"/>
      <c r="D11" s="27" t="s">
        <v>16</v>
      </c>
      <c r="F11" s="25" t="s">
        <v>1</v>
      </c>
      <c r="I11" s="92" t="s">
        <v>17</v>
      </c>
      <c r="J11" s="25" t="s">
        <v>1</v>
      </c>
      <c r="L11" s="32"/>
    </row>
    <row r="12" spans="2:46" s="1" customFormat="1" ht="12" customHeight="1">
      <c r="B12" s="32"/>
      <c r="D12" s="27" t="s">
        <v>18</v>
      </c>
      <c r="F12" s="25" t="s">
        <v>19</v>
      </c>
      <c r="I12" s="92" t="s">
        <v>20</v>
      </c>
      <c r="J12" s="52" t="str">
        <f>'Rekapitulácia stavby'!AN8</f>
        <v>2.1.2019</v>
      </c>
      <c r="L12" s="32"/>
    </row>
    <row r="13" spans="2:46" s="1" customFormat="1" ht="10.9" customHeight="1">
      <c r="B13" s="32"/>
      <c r="I13" s="91"/>
      <c r="L13" s="32"/>
    </row>
    <row r="14" spans="2:46" s="1" customFormat="1" ht="12" customHeight="1">
      <c r="B14" s="32"/>
      <c r="D14" s="27" t="s">
        <v>22</v>
      </c>
      <c r="I14" s="92" t="s">
        <v>23</v>
      </c>
      <c r="J14" s="25" t="s">
        <v>1</v>
      </c>
      <c r="L14" s="32"/>
    </row>
    <row r="15" spans="2:46" s="1" customFormat="1" ht="18" customHeight="1">
      <c r="B15" s="32"/>
      <c r="E15" s="25" t="s">
        <v>24</v>
      </c>
      <c r="I15" s="92" t="s">
        <v>25</v>
      </c>
      <c r="J15" s="25" t="s">
        <v>1</v>
      </c>
      <c r="L15" s="32"/>
    </row>
    <row r="16" spans="2:46" s="1" customFormat="1" ht="6.95" customHeight="1">
      <c r="B16" s="32"/>
      <c r="I16" s="91"/>
      <c r="L16" s="32"/>
    </row>
    <row r="17" spans="2:12" s="1" customFormat="1" ht="12" customHeight="1">
      <c r="B17" s="32"/>
      <c r="D17" s="27" t="s">
        <v>26</v>
      </c>
      <c r="I17" s="92" t="s">
        <v>23</v>
      </c>
      <c r="J17" s="28" t="str">
        <f>'Rekapitulácia stavby'!AN13</f>
        <v>Vyplň údaj</v>
      </c>
      <c r="L17" s="32"/>
    </row>
    <row r="18" spans="2:12" s="1" customFormat="1" ht="18" customHeight="1">
      <c r="B18" s="32"/>
      <c r="E18" s="259" t="str">
        <f>'Rekapitulácia stavby'!E14</f>
        <v>Vyplň údaj</v>
      </c>
      <c r="F18" s="239"/>
      <c r="G18" s="239"/>
      <c r="H18" s="239"/>
      <c r="I18" s="92" t="s">
        <v>25</v>
      </c>
      <c r="J18" s="28" t="str">
        <f>'Rekapitulácia stavby'!AN14</f>
        <v>Vyplň údaj</v>
      </c>
      <c r="L18" s="32"/>
    </row>
    <row r="19" spans="2:12" s="1" customFormat="1" ht="6.95" customHeight="1">
      <c r="B19" s="32"/>
      <c r="I19" s="91"/>
      <c r="L19" s="32"/>
    </row>
    <row r="20" spans="2:12" s="1" customFormat="1" ht="12" customHeight="1">
      <c r="B20" s="32"/>
      <c r="D20" s="27" t="s">
        <v>28</v>
      </c>
      <c r="I20" s="92" t="s">
        <v>23</v>
      </c>
      <c r="J20" s="25" t="s">
        <v>1</v>
      </c>
      <c r="L20" s="32"/>
    </row>
    <row r="21" spans="2:12" s="1" customFormat="1" ht="18" customHeight="1">
      <c r="B21" s="32"/>
      <c r="E21" s="25" t="s">
        <v>29</v>
      </c>
      <c r="I21" s="92" t="s">
        <v>25</v>
      </c>
      <c r="J21" s="25" t="s">
        <v>1</v>
      </c>
      <c r="L21" s="32"/>
    </row>
    <row r="22" spans="2:12" s="1" customFormat="1" ht="6.95" customHeight="1">
      <c r="B22" s="32"/>
      <c r="I22" s="91"/>
      <c r="L22" s="32"/>
    </row>
    <row r="23" spans="2:12" s="1" customFormat="1" ht="12" customHeight="1">
      <c r="B23" s="32"/>
      <c r="D23" s="27" t="s">
        <v>32</v>
      </c>
      <c r="I23" s="92" t="s">
        <v>23</v>
      </c>
      <c r="J23" s="25" t="s">
        <v>1</v>
      </c>
      <c r="L23" s="32"/>
    </row>
    <row r="24" spans="2:12" s="1" customFormat="1" ht="18" customHeight="1">
      <c r="B24" s="32"/>
      <c r="E24" s="25" t="s">
        <v>33</v>
      </c>
      <c r="I24" s="92" t="s">
        <v>25</v>
      </c>
      <c r="J24" s="25" t="s">
        <v>1</v>
      </c>
      <c r="L24" s="32"/>
    </row>
    <row r="25" spans="2:12" s="1" customFormat="1" ht="6.95" customHeight="1">
      <c r="B25" s="32"/>
      <c r="I25" s="91"/>
      <c r="L25" s="32"/>
    </row>
    <row r="26" spans="2:12" s="1" customFormat="1" ht="12" customHeight="1">
      <c r="B26" s="32"/>
      <c r="D26" s="27" t="s">
        <v>34</v>
      </c>
      <c r="I26" s="91"/>
      <c r="L26" s="32"/>
    </row>
    <row r="27" spans="2:12" s="7" customFormat="1" ht="16.5" customHeight="1">
      <c r="B27" s="93"/>
      <c r="E27" s="243" t="s">
        <v>1</v>
      </c>
      <c r="F27" s="243"/>
      <c r="G27" s="243"/>
      <c r="H27" s="243"/>
      <c r="I27" s="94"/>
      <c r="L27" s="93"/>
    </row>
    <row r="28" spans="2:12" s="1" customFormat="1" ht="6.95" customHeight="1">
      <c r="B28" s="32"/>
      <c r="I28" s="91"/>
      <c r="L28" s="32"/>
    </row>
    <row r="29" spans="2:12" s="1" customFormat="1" ht="6.95" customHeight="1">
      <c r="B29" s="32"/>
      <c r="D29" s="53"/>
      <c r="E29" s="53"/>
      <c r="F29" s="53"/>
      <c r="G29" s="53"/>
      <c r="H29" s="53"/>
      <c r="I29" s="95"/>
      <c r="J29" s="53"/>
      <c r="K29" s="53"/>
      <c r="L29" s="32"/>
    </row>
    <row r="30" spans="2:12" s="1" customFormat="1" ht="25.35" customHeight="1">
      <c r="B30" s="32"/>
      <c r="D30" s="96" t="s">
        <v>36</v>
      </c>
      <c r="I30" s="91"/>
      <c r="J30" s="66">
        <f>ROUND(J122, 2)</f>
        <v>0</v>
      </c>
      <c r="L30" s="32"/>
    </row>
    <row r="31" spans="2:12" s="1" customFormat="1" ht="6.95" customHeight="1">
      <c r="B31" s="32"/>
      <c r="D31" s="53"/>
      <c r="E31" s="53"/>
      <c r="F31" s="53"/>
      <c r="G31" s="53"/>
      <c r="H31" s="53"/>
      <c r="I31" s="95"/>
      <c r="J31" s="53"/>
      <c r="K31" s="53"/>
      <c r="L31" s="32"/>
    </row>
    <row r="32" spans="2:12" s="1" customFormat="1" ht="14.45" customHeight="1">
      <c r="B32" s="32"/>
      <c r="F32" s="35" t="s">
        <v>38</v>
      </c>
      <c r="I32" s="97" t="s">
        <v>37</v>
      </c>
      <c r="J32" s="35" t="s">
        <v>39</v>
      </c>
      <c r="L32" s="32"/>
    </row>
    <row r="33" spans="2:12" s="1" customFormat="1" ht="14.45" customHeight="1">
      <c r="B33" s="32"/>
      <c r="D33" s="98" t="s">
        <v>40</v>
      </c>
      <c r="E33" s="27" t="s">
        <v>41</v>
      </c>
      <c r="F33" s="99">
        <f>ROUND((SUM(BE122:BE175)),  2)</f>
        <v>0</v>
      </c>
      <c r="I33" s="100">
        <v>0.2</v>
      </c>
      <c r="J33" s="99">
        <f>ROUND(((SUM(BE122:BE175))*I33),  2)</f>
        <v>0</v>
      </c>
      <c r="L33" s="32"/>
    </row>
    <row r="34" spans="2:12" s="1" customFormat="1" ht="14.45" customHeight="1">
      <c r="B34" s="32"/>
      <c r="E34" s="27" t="s">
        <v>42</v>
      </c>
      <c r="F34" s="99">
        <f>ROUND((SUM(BF122:BF175)),  2)</f>
        <v>0</v>
      </c>
      <c r="I34" s="100">
        <v>0.2</v>
      </c>
      <c r="J34" s="99">
        <f>ROUND(((SUM(BF122:BF175))*I34),  2)</f>
        <v>0</v>
      </c>
      <c r="L34" s="32"/>
    </row>
    <row r="35" spans="2:12" s="1" customFormat="1" ht="14.45" hidden="1" customHeight="1">
      <c r="B35" s="32"/>
      <c r="E35" s="27" t="s">
        <v>43</v>
      </c>
      <c r="F35" s="99">
        <f>ROUND((SUM(BG122:BG175)),  2)</f>
        <v>0</v>
      </c>
      <c r="I35" s="100">
        <v>0.2</v>
      </c>
      <c r="J35" s="99">
        <f>0</f>
        <v>0</v>
      </c>
      <c r="L35" s="32"/>
    </row>
    <row r="36" spans="2:12" s="1" customFormat="1" ht="14.45" hidden="1" customHeight="1">
      <c r="B36" s="32"/>
      <c r="E36" s="27" t="s">
        <v>44</v>
      </c>
      <c r="F36" s="99">
        <f>ROUND((SUM(BH122:BH175)),  2)</f>
        <v>0</v>
      </c>
      <c r="I36" s="100">
        <v>0.2</v>
      </c>
      <c r="J36" s="99">
        <f>0</f>
        <v>0</v>
      </c>
      <c r="L36" s="32"/>
    </row>
    <row r="37" spans="2:12" s="1" customFormat="1" ht="14.45" hidden="1" customHeight="1">
      <c r="B37" s="32"/>
      <c r="E37" s="27" t="s">
        <v>45</v>
      </c>
      <c r="F37" s="99">
        <f>ROUND((SUM(BI122:BI175)),  2)</f>
        <v>0</v>
      </c>
      <c r="I37" s="100">
        <v>0</v>
      </c>
      <c r="J37" s="99">
        <f>0</f>
        <v>0</v>
      </c>
      <c r="L37" s="32"/>
    </row>
    <row r="38" spans="2:12" s="1" customFormat="1" ht="6.95" customHeight="1">
      <c r="B38" s="32"/>
      <c r="I38" s="91"/>
      <c r="L38" s="32"/>
    </row>
    <row r="39" spans="2:12" s="1" customFormat="1" ht="25.35" customHeight="1">
      <c r="B39" s="32"/>
      <c r="C39" s="101"/>
      <c r="D39" s="102" t="s">
        <v>46</v>
      </c>
      <c r="E39" s="57"/>
      <c r="F39" s="57"/>
      <c r="G39" s="103" t="s">
        <v>47</v>
      </c>
      <c r="H39" s="104" t="s">
        <v>48</v>
      </c>
      <c r="I39" s="105"/>
      <c r="J39" s="106">
        <f>SUM(J30:J37)</f>
        <v>0</v>
      </c>
      <c r="K39" s="107"/>
      <c r="L39" s="32"/>
    </row>
    <row r="40" spans="2:12" s="1" customFormat="1" ht="14.45" customHeight="1">
      <c r="B40" s="32"/>
      <c r="I40" s="91"/>
      <c r="L40" s="32"/>
    </row>
    <row r="41" spans="2:12" ht="14.45" customHeight="1">
      <c r="B41" s="20"/>
      <c r="L41" s="20"/>
    </row>
    <row r="42" spans="2:12" ht="14.45" customHeight="1">
      <c r="B42" s="20"/>
      <c r="L42" s="20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1" t="s">
        <v>49</v>
      </c>
      <c r="E50" s="42"/>
      <c r="F50" s="42"/>
      <c r="G50" s="41" t="s">
        <v>50</v>
      </c>
      <c r="H50" s="42"/>
      <c r="I50" s="108"/>
      <c r="J50" s="42"/>
      <c r="K50" s="42"/>
      <c r="L50" s="32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32"/>
      <c r="D61" s="43" t="s">
        <v>51</v>
      </c>
      <c r="E61" s="34"/>
      <c r="F61" s="109" t="s">
        <v>52</v>
      </c>
      <c r="G61" s="43" t="s">
        <v>51</v>
      </c>
      <c r="H61" s="34"/>
      <c r="I61" s="110"/>
      <c r="J61" s="111" t="s">
        <v>52</v>
      </c>
      <c r="K61" s="34"/>
      <c r="L61" s="32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32"/>
      <c r="D65" s="41" t="s">
        <v>53</v>
      </c>
      <c r="E65" s="42"/>
      <c r="F65" s="42"/>
      <c r="G65" s="41" t="s">
        <v>54</v>
      </c>
      <c r="H65" s="42"/>
      <c r="I65" s="108"/>
      <c r="J65" s="42"/>
      <c r="K65" s="42"/>
      <c r="L65" s="32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32"/>
      <c r="D76" s="43" t="s">
        <v>51</v>
      </c>
      <c r="E76" s="34"/>
      <c r="F76" s="109" t="s">
        <v>52</v>
      </c>
      <c r="G76" s="43" t="s">
        <v>51</v>
      </c>
      <c r="H76" s="34"/>
      <c r="I76" s="110"/>
      <c r="J76" s="111" t="s">
        <v>52</v>
      </c>
      <c r="K76" s="34"/>
      <c r="L76" s="32"/>
    </row>
    <row r="77" spans="2:12" s="1" customFormat="1" ht="14.45" customHeight="1">
      <c r="B77" s="44"/>
      <c r="C77" s="45"/>
      <c r="D77" s="45"/>
      <c r="E77" s="45"/>
      <c r="F77" s="45"/>
      <c r="G77" s="45"/>
      <c r="H77" s="45"/>
      <c r="I77" s="112"/>
      <c r="J77" s="45"/>
      <c r="K77" s="45"/>
      <c r="L77" s="32"/>
    </row>
    <row r="81" spans="2:47" s="1" customFormat="1" ht="6.95" customHeight="1">
      <c r="B81" s="46"/>
      <c r="C81" s="47"/>
      <c r="D81" s="47"/>
      <c r="E81" s="47"/>
      <c r="F81" s="47"/>
      <c r="G81" s="47"/>
      <c r="H81" s="47"/>
      <c r="I81" s="113"/>
      <c r="J81" s="47"/>
      <c r="K81" s="47"/>
      <c r="L81" s="32"/>
    </row>
    <row r="82" spans="2:47" s="1" customFormat="1" ht="24.95" customHeight="1">
      <c r="B82" s="32"/>
      <c r="C82" s="21" t="s">
        <v>106</v>
      </c>
      <c r="I82" s="91"/>
      <c r="L82" s="32"/>
    </row>
    <row r="83" spans="2:47" s="1" customFormat="1" ht="6.95" customHeight="1">
      <c r="B83" s="32"/>
      <c r="I83" s="91"/>
      <c r="L83" s="32"/>
    </row>
    <row r="84" spans="2:47" s="1" customFormat="1" ht="12" customHeight="1">
      <c r="B84" s="32"/>
      <c r="C84" s="27" t="s">
        <v>14</v>
      </c>
      <c r="I84" s="91"/>
      <c r="L84" s="32"/>
    </row>
    <row r="85" spans="2:47" s="1" customFormat="1" ht="16.5" customHeight="1">
      <c r="B85" s="32"/>
      <c r="E85" s="256" t="str">
        <f>E7</f>
        <v>Rekonštrukcia a prístavba pavilonu onkológie - Fakultná nemocnica Trenčín</v>
      </c>
      <c r="F85" s="257"/>
      <c r="G85" s="257"/>
      <c r="H85" s="257"/>
      <c r="I85" s="91"/>
      <c r="L85" s="32"/>
    </row>
    <row r="86" spans="2:47" s="1" customFormat="1" ht="12" customHeight="1">
      <c r="B86" s="32"/>
      <c r="C86" s="27" t="s">
        <v>104</v>
      </c>
      <c r="I86" s="91"/>
      <c r="L86" s="32"/>
    </row>
    <row r="87" spans="2:47" s="1" customFormat="1" ht="16.5" customHeight="1">
      <c r="B87" s="32"/>
      <c r="E87" s="236" t="str">
        <f>E9</f>
        <v>7 - SO07 Sadové úpravy</v>
      </c>
      <c r="F87" s="258"/>
      <c r="G87" s="258"/>
      <c r="H87" s="258"/>
      <c r="I87" s="91"/>
      <c r="L87" s="32"/>
    </row>
    <row r="88" spans="2:47" s="1" customFormat="1" ht="6.95" customHeight="1">
      <c r="B88" s="32"/>
      <c r="I88" s="91"/>
      <c r="L88" s="32"/>
    </row>
    <row r="89" spans="2:47" s="1" customFormat="1" ht="12" customHeight="1">
      <c r="B89" s="32"/>
      <c r="C89" s="27" t="s">
        <v>18</v>
      </c>
      <c r="F89" s="25" t="str">
        <f>F12</f>
        <v xml:space="preserve"> </v>
      </c>
      <c r="I89" s="92" t="s">
        <v>20</v>
      </c>
      <c r="J89" s="52" t="str">
        <f>IF(J12="","",J12)</f>
        <v>2.1.2019</v>
      </c>
      <c r="L89" s="32"/>
    </row>
    <row r="90" spans="2:47" s="1" customFormat="1" ht="6.95" customHeight="1">
      <c r="B90" s="32"/>
      <c r="I90" s="91"/>
      <c r="L90" s="32"/>
    </row>
    <row r="91" spans="2:47" s="1" customFormat="1" ht="27.95" customHeight="1">
      <c r="B91" s="32"/>
      <c r="C91" s="27" t="s">
        <v>22</v>
      </c>
      <c r="F91" s="25" t="str">
        <f>E15</f>
        <v>Fakultná nemocnica Trenčín</v>
      </c>
      <c r="I91" s="92" t="s">
        <v>28</v>
      </c>
      <c r="J91" s="30" t="str">
        <f>E21</f>
        <v>Neo Domus s.r.o. Trenčín</v>
      </c>
      <c r="L91" s="32"/>
    </row>
    <row r="92" spans="2:47" s="1" customFormat="1" ht="27.95" customHeight="1">
      <c r="B92" s="32"/>
      <c r="C92" s="27" t="s">
        <v>26</v>
      </c>
      <c r="F92" s="25" t="str">
        <f>IF(E18="","",E18)</f>
        <v>Vyplň údaj</v>
      </c>
      <c r="I92" s="92" t="s">
        <v>32</v>
      </c>
      <c r="J92" s="30" t="str">
        <f>E24</f>
        <v>Martinusová Katarína</v>
      </c>
      <c r="L92" s="32"/>
    </row>
    <row r="93" spans="2:47" s="1" customFormat="1" ht="10.35" customHeight="1">
      <c r="B93" s="32"/>
      <c r="I93" s="91"/>
      <c r="L93" s="32"/>
    </row>
    <row r="94" spans="2:47" s="1" customFormat="1" ht="29.25" customHeight="1">
      <c r="B94" s="32"/>
      <c r="C94" s="114" t="s">
        <v>107</v>
      </c>
      <c r="D94" s="101"/>
      <c r="E94" s="101"/>
      <c r="F94" s="101"/>
      <c r="G94" s="101"/>
      <c r="H94" s="101"/>
      <c r="I94" s="115"/>
      <c r="J94" s="116" t="s">
        <v>108</v>
      </c>
      <c r="K94" s="101"/>
      <c r="L94" s="32"/>
    </row>
    <row r="95" spans="2:47" s="1" customFormat="1" ht="10.35" customHeight="1">
      <c r="B95" s="32"/>
      <c r="I95" s="91"/>
      <c r="L95" s="32"/>
    </row>
    <row r="96" spans="2:47" s="1" customFormat="1" ht="22.9" customHeight="1">
      <c r="B96" s="32"/>
      <c r="C96" s="117" t="s">
        <v>109</v>
      </c>
      <c r="I96" s="91"/>
      <c r="J96" s="66">
        <f>J122</f>
        <v>0</v>
      </c>
      <c r="L96" s="32"/>
      <c r="AU96" s="17" t="s">
        <v>110</v>
      </c>
    </row>
    <row r="97" spans="2:12" s="8" customFormat="1" ht="24.95" customHeight="1">
      <c r="B97" s="118"/>
      <c r="D97" s="119" t="s">
        <v>3598</v>
      </c>
      <c r="E97" s="120"/>
      <c r="F97" s="120"/>
      <c r="G97" s="120"/>
      <c r="H97" s="120"/>
      <c r="I97" s="121"/>
      <c r="J97" s="122">
        <f>J123</f>
        <v>0</v>
      </c>
      <c r="L97" s="118"/>
    </row>
    <row r="98" spans="2:12" s="9" customFormat="1" ht="19.899999999999999" customHeight="1">
      <c r="B98" s="123"/>
      <c r="D98" s="124" t="s">
        <v>3599</v>
      </c>
      <c r="E98" s="125"/>
      <c r="F98" s="125"/>
      <c r="G98" s="125"/>
      <c r="H98" s="125"/>
      <c r="I98" s="126"/>
      <c r="J98" s="127">
        <f>J124</f>
        <v>0</v>
      </c>
      <c r="L98" s="123"/>
    </row>
    <row r="99" spans="2:12" s="9" customFormat="1" ht="19.899999999999999" customHeight="1">
      <c r="B99" s="123"/>
      <c r="D99" s="124" t="s">
        <v>3600</v>
      </c>
      <c r="E99" s="125"/>
      <c r="F99" s="125"/>
      <c r="G99" s="125"/>
      <c r="H99" s="125"/>
      <c r="I99" s="126"/>
      <c r="J99" s="127">
        <f>J129</f>
        <v>0</v>
      </c>
      <c r="L99" s="123"/>
    </row>
    <row r="100" spans="2:12" s="9" customFormat="1" ht="19.899999999999999" customHeight="1">
      <c r="B100" s="123"/>
      <c r="D100" s="124" t="s">
        <v>3601</v>
      </c>
      <c r="E100" s="125"/>
      <c r="F100" s="125"/>
      <c r="G100" s="125"/>
      <c r="H100" s="125"/>
      <c r="I100" s="126"/>
      <c r="J100" s="127">
        <f>J142</f>
        <v>0</v>
      </c>
      <c r="L100" s="123"/>
    </row>
    <row r="101" spans="2:12" s="9" customFormat="1" ht="19.899999999999999" customHeight="1">
      <c r="B101" s="123"/>
      <c r="D101" s="124" t="s">
        <v>3602</v>
      </c>
      <c r="E101" s="125"/>
      <c r="F101" s="125"/>
      <c r="G101" s="125"/>
      <c r="H101" s="125"/>
      <c r="I101" s="126"/>
      <c r="J101" s="127">
        <f>J154</f>
        <v>0</v>
      </c>
      <c r="L101" s="123"/>
    </row>
    <row r="102" spans="2:12" s="9" customFormat="1" ht="19.899999999999999" customHeight="1">
      <c r="B102" s="123"/>
      <c r="D102" s="124" t="s">
        <v>3603</v>
      </c>
      <c r="E102" s="125"/>
      <c r="F102" s="125"/>
      <c r="G102" s="125"/>
      <c r="H102" s="125"/>
      <c r="I102" s="126"/>
      <c r="J102" s="127">
        <f>J166</f>
        <v>0</v>
      </c>
      <c r="L102" s="123"/>
    </row>
    <row r="103" spans="2:12" s="1" customFormat="1" ht="21.75" customHeight="1">
      <c r="B103" s="32"/>
      <c r="I103" s="91"/>
      <c r="L103" s="32"/>
    </row>
    <row r="104" spans="2:12" s="1" customFormat="1" ht="6.95" customHeight="1">
      <c r="B104" s="44"/>
      <c r="C104" s="45"/>
      <c r="D104" s="45"/>
      <c r="E104" s="45"/>
      <c r="F104" s="45"/>
      <c r="G104" s="45"/>
      <c r="H104" s="45"/>
      <c r="I104" s="112"/>
      <c r="J104" s="45"/>
      <c r="K104" s="45"/>
      <c r="L104" s="32"/>
    </row>
    <row r="108" spans="2:12" s="1" customFormat="1" ht="6.95" customHeight="1">
      <c r="B108" s="46"/>
      <c r="C108" s="47"/>
      <c r="D108" s="47"/>
      <c r="E108" s="47"/>
      <c r="F108" s="47"/>
      <c r="G108" s="47"/>
      <c r="H108" s="47"/>
      <c r="I108" s="113"/>
      <c r="J108" s="47"/>
      <c r="K108" s="47"/>
      <c r="L108" s="32"/>
    </row>
    <row r="109" spans="2:12" s="1" customFormat="1" ht="24.95" customHeight="1">
      <c r="B109" s="32"/>
      <c r="C109" s="21" t="s">
        <v>139</v>
      </c>
      <c r="I109" s="91"/>
      <c r="L109" s="32"/>
    </row>
    <row r="110" spans="2:12" s="1" customFormat="1" ht="6.95" customHeight="1">
      <c r="B110" s="32"/>
      <c r="I110" s="91"/>
      <c r="L110" s="32"/>
    </row>
    <row r="111" spans="2:12" s="1" customFormat="1" ht="12" customHeight="1">
      <c r="B111" s="32"/>
      <c r="C111" s="27" t="s">
        <v>14</v>
      </c>
      <c r="I111" s="91"/>
      <c r="L111" s="32"/>
    </row>
    <row r="112" spans="2:12" s="1" customFormat="1" ht="16.5" customHeight="1">
      <c r="B112" s="32"/>
      <c r="E112" s="256" t="str">
        <f>E7</f>
        <v>Rekonštrukcia a prístavba pavilonu onkológie - Fakultná nemocnica Trenčín</v>
      </c>
      <c r="F112" s="257"/>
      <c r="G112" s="257"/>
      <c r="H112" s="257"/>
      <c r="I112" s="91"/>
      <c r="L112" s="32"/>
    </row>
    <row r="113" spans="2:65" s="1" customFormat="1" ht="12" customHeight="1">
      <c r="B113" s="32"/>
      <c r="C113" s="27" t="s">
        <v>104</v>
      </c>
      <c r="I113" s="91"/>
      <c r="L113" s="32"/>
    </row>
    <row r="114" spans="2:65" s="1" customFormat="1" ht="16.5" customHeight="1">
      <c r="B114" s="32"/>
      <c r="E114" s="236" t="str">
        <f>E9</f>
        <v>7 - SO07 Sadové úpravy</v>
      </c>
      <c r="F114" s="258"/>
      <c r="G114" s="258"/>
      <c r="H114" s="258"/>
      <c r="I114" s="91"/>
      <c r="L114" s="32"/>
    </row>
    <row r="115" spans="2:65" s="1" customFormat="1" ht="6.95" customHeight="1">
      <c r="B115" s="32"/>
      <c r="I115" s="91"/>
      <c r="L115" s="32"/>
    </row>
    <row r="116" spans="2:65" s="1" customFormat="1" ht="12" customHeight="1">
      <c r="B116" s="32"/>
      <c r="C116" s="27" t="s">
        <v>18</v>
      </c>
      <c r="F116" s="25" t="str">
        <f>F12</f>
        <v xml:space="preserve"> </v>
      </c>
      <c r="I116" s="92" t="s">
        <v>20</v>
      </c>
      <c r="J116" s="52" t="str">
        <f>IF(J12="","",J12)</f>
        <v>2.1.2019</v>
      </c>
      <c r="L116" s="32"/>
    </row>
    <row r="117" spans="2:65" s="1" customFormat="1" ht="6.95" customHeight="1">
      <c r="B117" s="32"/>
      <c r="I117" s="91"/>
      <c r="L117" s="32"/>
    </row>
    <row r="118" spans="2:65" s="1" customFormat="1" ht="27.95" customHeight="1">
      <c r="B118" s="32"/>
      <c r="C118" s="27" t="s">
        <v>22</v>
      </c>
      <c r="F118" s="25" t="str">
        <f>E15</f>
        <v>Fakultná nemocnica Trenčín</v>
      </c>
      <c r="I118" s="92" t="s">
        <v>28</v>
      </c>
      <c r="J118" s="30" t="str">
        <f>E21</f>
        <v>Neo Domus s.r.o. Trenčín</v>
      </c>
      <c r="L118" s="32"/>
    </row>
    <row r="119" spans="2:65" s="1" customFormat="1" ht="27.95" customHeight="1">
      <c r="B119" s="32"/>
      <c r="C119" s="27" t="s">
        <v>26</v>
      </c>
      <c r="F119" s="25" t="str">
        <f>IF(E18="","",E18)</f>
        <v>Vyplň údaj</v>
      </c>
      <c r="I119" s="92" t="s">
        <v>32</v>
      </c>
      <c r="J119" s="30" t="str">
        <f>E24</f>
        <v>Martinusová Katarína</v>
      </c>
      <c r="L119" s="32"/>
    </row>
    <row r="120" spans="2:65" s="1" customFormat="1" ht="10.35" customHeight="1">
      <c r="B120" s="32"/>
      <c r="I120" s="91"/>
      <c r="L120" s="32"/>
    </row>
    <row r="121" spans="2:65" s="10" customFormat="1" ht="29.25" customHeight="1">
      <c r="B121" s="128"/>
      <c r="C121" s="129" t="s">
        <v>140</v>
      </c>
      <c r="D121" s="130" t="s">
        <v>61</v>
      </c>
      <c r="E121" s="130" t="s">
        <v>57</v>
      </c>
      <c r="F121" s="130" t="s">
        <v>58</v>
      </c>
      <c r="G121" s="130" t="s">
        <v>141</v>
      </c>
      <c r="H121" s="130" t="s">
        <v>142</v>
      </c>
      <c r="I121" s="131" t="s">
        <v>143</v>
      </c>
      <c r="J121" s="132" t="s">
        <v>108</v>
      </c>
      <c r="K121" s="133" t="s">
        <v>144</v>
      </c>
      <c r="L121" s="128"/>
      <c r="M121" s="59" t="s">
        <v>1</v>
      </c>
      <c r="N121" s="60" t="s">
        <v>40</v>
      </c>
      <c r="O121" s="60" t="s">
        <v>145</v>
      </c>
      <c r="P121" s="60" t="s">
        <v>146</v>
      </c>
      <c r="Q121" s="60" t="s">
        <v>147</v>
      </c>
      <c r="R121" s="60" t="s">
        <v>148</v>
      </c>
      <c r="S121" s="60" t="s">
        <v>149</v>
      </c>
      <c r="T121" s="61" t="s">
        <v>150</v>
      </c>
    </row>
    <row r="122" spans="2:65" s="1" customFormat="1" ht="22.9" customHeight="1">
      <c r="B122" s="32"/>
      <c r="C122" s="64" t="s">
        <v>109</v>
      </c>
      <c r="I122" s="91"/>
      <c r="J122" s="134">
        <f>BK122</f>
        <v>0</v>
      </c>
      <c r="L122" s="32"/>
      <c r="M122" s="62"/>
      <c r="N122" s="53"/>
      <c r="O122" s="53"/>
      <c r="P122" s="135">
        <f>P123</f>
        <v>0</v>
      </c>
      <c r="Q122" s="53"/>
      <c r="R122" s="135">
        <f>R123</f>
        <v>0</v>
      </c>
      <c r="S122" s="53"/>
      <c r="T122" s="136">
        <f>T123</f>
        <v>0</v>
      </c>
      <c r="AT122" s="17" t="s">
        <v>75</v>
      </c>
      <c r="AU122" s="17" t="s">
        <v>110</v>
      </c>
      <c r="BK122" s="137">
        <f>BK123</f>
        <v>0</v>
      </c>
    </row>
    <row r="123" spans="2:65" s="11" customFormat="1" ht="25.9" customHeight="1">
      <c r="B123" s="138"/>
      <c r="D123" s="139" t="s">
        <v>75</v>
      </c>
      <c r="E123" s="140" t="s">
        <v>3410</v>
      </c>
      <c r="F123" s="140" t="s">
        <v>3604</v>
      </c>
      <c r="I123" s="141"/>
      <c r="J123" s="142">
        <f>BK123</f>
        <v>0</v>
      </c>
      <c r="L123" s="138"/>
      <c r="M123" s="143"/>
      <c r="N123" s="144"/>
      <c r="O123" s="144"/>
      <c r="P123" s="145">
        <f>P124+P129+P142+P154+P166</f>
        <v>0</v>
      </c>
      <c r="Q123" s="144"/>
      <c r="R123" s="145">
        <f>R124+R129+R142+R154+R166</f>
        <v>0</v>
      </c>
      <c r="S123" s="144"/>
      <c r="T123" s="146">
        <f>T124+T129+T142+T154+T166</f>
        <v>0</v>
      </c>
      <c r="AR123" s="139" t="s">
        <v>81</v>
      </c>
      <c r="AT123" s="147" t="s">
        <v>75</v>
      </c>
      <c r="AU123" s="147" t="s">
        <v>76</v>
      </c>
      <c r="AY123" s="139" t="s">
        <v>153</v>
      </c>
      <c r="BK123" s="148">
        <f>BK124+BK129+BK142+BK154+BK166</f>
        <v>0</v>
      </c>
    </row>
    <row r="124" spans="2:65" s="11" customFormat="1" ht="22.9" customHeight="1">
      <c r="B124" s="138"/>
      <c r="D124" s="139" t="s">
        <v>75</v>
      </c>
      <c r="E124" s="149" t="s">
        <v>3605</v>
      </c>
      <c r="F124" s="149" t="s">
        <v>3606</v>
      </c>
      <c r="I124" s="141"/>
      <c r="J124" s="150">
        <f>BK124</f>
        <v>0</v>
      </c>
      <c r="L124" s="138"/>
      <c r="M124" s="143"/>
      <c r="N124" s="144"/>
      <c r="O124" s="144"/>
      <c r="P124" s="145">
        <f>SUM(P125:P128)</f>
        <v>0</v>
      </c>
      <c r="Q124" s="144"/>
      <c r="R124" s="145">
        <f>SUM(R125:R128)</f>
        <v>0</v>
      </c>
      <c r="S124" s="144"/>
      <c r="T124" s="146">
        <f>SUM(T125:T128)</f>
        <v>0</v>
      </c>
      <c r="AR124" s="139" t="s">
        <v>81</v>
      </c>
      <c r="AT124" s="147" t="s">
        <v>75</v>
      </c>
      <c r="AU124" s="147" t="s">
        <v>81</v>
      </c>
      <c r="AY124" s="139" t="s">
        <v>153</v>
      </c>
      <c r="BK124" s="148">
        <f>SUM(BK125:BK128)</f>
        <v>0</v>
      </c>
    </row>
    <row r="125" spans="2:65" s="1" customFormat="1" ht="16.5" customHeight="1">
      <c r="B125" s="151"/>
      <c r="C125" s="152" t="s">
        <v>81</v>
      </c>
      <c r="D125" s="152" t="s">
        <v>155</v>
      </c>
      <c r="E125" s="153" t="s">
        <v>3607</v>
      </c>
      <c r="F125" s="154" t="s">
        <v>3608</v>
      </c>
      <c r="G125" s="155" t="s">
        <v>162</v>
      </c>
      <c r="H125" s="156">
        <v>90</v>
      </c>
      <c r="I125" s="157"/>
      <c r="J125" s="156">
        <f>ROUND(I125*H125,3)</f>
        <v>0</v>
      </c>
      <c r="K125" s="154" t="s">
        <v>1</v>
      </c>
      <c r="L125" s="32"/>
      <c r="M125" s="158" t="s">
        <v>1</v>
      </c>
      <c r="N125" s="159" t="s">
        <v>42</v>
      </c>
      <c r="O125" s="55"/>
      <c r="P125" s="160">
        <f>O125*H125</f>
        <v>0</v>
      </c>
      <c r="Q125" s="160">
        <v>0</v>
      </c>
      <c r="R125" s="160">
        <f>Q125*H125</f>
        <v>0</v>
      </c>
      <c r="S125" s="160">
        <v>0</v>
      </c>
      <c r="T125" s="161">
        <f>S125*H125</f>
        <v>0</v>
      </c>
      <c r="AR125" s="162" t="s">
        <v>91</v>
      </c>
      <c r="AT125" s="162" t="s">
        <v>155</v>
      </c>
      <c r="AU125" s="162" t="s">
        <v>85</v>
      </c>
      <c r="AY125" s="17" t="s">
        <v>153</v>
      </c>
      <c r="BE125" s="163">
        <f>IF(N125="základná",J125,0)</f>
        <v>0</v>
      </c>
      <c r="BF125" s="163">
        <f>IF(N125="znížená",J125,0)</f>
        <v>0</v>
      </c>
      <c r="BG125" s="163">
        <f>IF(N125="zákl. prenesená",J125,0)</f>
        <v>0</v>
      </c>
      <c r="BH125" s="163">
        <f>IF(N125="zníž. prenesená",J125,0)</f>
        <v>0</v>
      </c>
      <c r="BI125" s="163">
        <f>IF(N125="nulová",J125,0)</f>
        <v>0</v>
      </c>
      <c r="BJ125" s="17" t="s">
        <v>85</v>
      </c>
      <c r="BK125" s="164">
        <f>ROUND(I125*H125,3)</f>
        <v>0</v>
      </c>
      <c r="BL125" s="17" t="s">
        <v>91</v>
      </c>
      <c r="BM125" s="162" t="s">
        <v>3609</v>
      </c>
    </row>
    <row r="126" spans="2:65" s="1" customFormat="1" ht="24" customHeight="1">
      <c r="B126" s="151"/>
      <c r="C126" s="152" t="s">
        <v>85</v>
      </c>
      <c r="D126" s="152" t="s">
        <v>155</v>
      </c>
      <c r="E126" s="153" t="s">
        <v>3610</v>
      </c>
      <c r="F126" s="154" t="s">
        <v>3611</v>
      </c>
      <c r="G126" s="155" t="s">
        <v>162</v>
      </c>
      <c r="H126" s="156">
        <v>90</v>
      </c>
      <c r="I126" s="157"/>
      <c r="J126" s="156">
        <f>ROUND(I126*H126,3)</f>
        <v>0</v>
      </c>
      <c r="K126" s="154" t="s">
        <v>1</v>
      </c>
      <c r="L126" s="32"/>
      <c r="M126" s="158" t="s">
        <v>1</v>
      </c>
      <c r="N126" s="159" t="s">
        <v>42</v>
      </c>
      <c r="O126" s="55"/>
      <c r="P126" s="160">
        <f>O126*H126</f>
        <v>0</v>
      </c>
      <c r="Q126" s="160">
        <v>0</v>
      </c>
      <c r="R126" s="160">
        <f>Q126*H126</f>
        <v>0</v>
      </c>
      <c r="S126" s="160">
        <v>0</v>
      </c>
      <c r="T126" s="161">
        <f>S126*H126</f>
        <v>0</v>
      </c>
      <c r="AR126" s="162" t="s">
        <v>91</v>
      </c>
      <c r="AT126" s="162" t="s">
        <v>155</v>
      </c>
      <c r="AU126" s="162" t="s">
        <v>85</v>
      </c>
      <c r="AY126" s="17" t="s">
        <v>153</v>
      </c>
      <c r="BE126" s="163">
        <f>IF(N126="základná",J126,0)</f>
        <v>0</v>
      </c>
      <c r="BF126" s="163">
        <f>IF(N126="znížená",J126,0)</f>
        <v>0</v>
      </c>
      <c r="BG126" s="163">
        <f>IF(N126="zákl. prenesená",J126,0)</f>
        <v>0</v>
      </c>
      <c r="BH126" s="163">
        <f>IF(N126="zníž. prenesená",J126,0)</f>
        <v>0</v>
      </c>
      <c r="BI126" s="163">
        <f>IF(N126="nulová",J126,0)</f>
        <v>0</v>
      </c>
      <c r="BJ126" s="17" t="s">
        <v>85</v>
      </c>
      <c r="BK126" s="164">
        <f>ROUND(I126*H126,3)</f>
        <v>0</v>
      </c>
      <c r="BL126" s="17" t="s">
        <v>91</v>
      </c>
      <c r="BM126" s="162" t="s">
        <v>3612</v>
      </c>
    </row>
    <row r="127" spans="2:65" s="1" customFormat="1" ht="16.5" customHeight="1">
      <c r="B127" s="151"/>
      <c r="C127" s="152" t="s">
        <v>88</v>
      </c>
      <c r="D127" s="152" t="s">
        <v>155</v>
      </c>
      <c r="E127" s="153" t="s">
        <v>3613</v>
      </c>
      <c r="F127" s="154" t="s">
        <v>3614</v>
      </c>
      <c r="G127" s="155" t="s">
        <v>158</v>
      </c>
      <c r="H127" s="156">
        <v>435.3</v>
      </c>
      <c r="I127" s="157"/>
      <c r="J127" s="156">
        <f>ROUND(I127*H127,3)</f>
        <v>0</v>
      </c>
      <c r="K127" s="154" t="s">
        <v>1</v>
      </c>
      <c r="L127" s="32"/>
      <c r="M127" s="158" t="s">
        <v>1</v>
      </c>
      <c r="N127" s="159" t="s">
        <v>42</v>
      </c>
      <c r="O127" s="55"/>
      <c r="P127" s="160">
        <f>O127*H127</f>
        <v>0</v>
      </c>
      <c r="Q127" s="160">
        <v>0</v>
      </c>
      <c r="R127" s="160">
        <f>Q127*H127</f>
        <v>0</v>
      </c>
      <c r="S127" s="160">
        <v>0</v>
      </c>
      <c r="T127" s="161">
        <f>S127*H127</f>
        <v>0</v>
      </c>
      <c r="AR127" s="162" t="s">
        <v>91</v>
      </c>
      <c r="AT127" s="162" t="s">
        <v>155</v>
      </c>
      <c r="AU127" s="162" t="s">
        <v>85</v>
      </c>
      <c r="AY127" s="17" t="s">
        <v>153</v>
      </c>
      <c r="BE127" s="163">
        <f>IF(N127="základná",J127,0)</f>
        <v>0</v>
      </c>
      <c r="BF127" s="163">
        <f>IF(N127="znížená",J127,0)</f>
        <v>0</v>
      </c>
      <c r="BG127" s="163">
        <f>IF(N127="zákl. prenesená",J127,0)</f>
        <v>0</v>
      </c>
      <c r="BH127" s="163">
        <f>IF(N127="zníž. prenesená",J127,0)</f>
        <v>0</v>
      </c>
      <c r="BI127" s="163">
        <f>IF(N127="nulová",J127,0)</f>
        <v>0</v>
      </c>
      <c r="BJ127" s="17" t="s">
        <v>85</v>
      </c>
      <c r="BK127" s="164">
        <f>ROUND(I127*H127,3)</f>
        <v>0</v>
      </c>
      <c r="BL127" s="17" t="s">
        <v>91</v>
      </c>
      <c r="BM127" s="162" t="s">
        <v>3615</v>
      </c>
    </row>
    <row r="128" spans="2:65" s="1" customFormat="1" ht="16.5" customHeight="1">
      <c r="B128" s="151"/>
      <c r="C128" s="152" t="s">
        <v>91</v>
      </c>
      <c r="D128" s="152" t="s">
        <v>155</v>
      </c>
      <c r="E128" s="153" t="s">
        <v>3616</v>
      </c>
      <c r="F128" s="154" t="s">
        <v>3617</v>
      </c>
      <c r="G128" s="155" t="s">
        <v>162</v>
      </c>
      <c r="H128" s="156">
        <v>90</v>
      </c>
      <c r="I128" s="157"/>
      <c r="J128" s="156">
        <f>ROUND(I128*H128,3)</f>
        <v>0</v>
      </c>
      <c r="K128" s="154" t="s">
        <v>1</v>
      </c>
      <c r="L128" s="32"/>
      <c r="M128" s="158" t="s">
        <v>1</v>
      </c>
      <c r="N128" s="159" t="s">
        <v>42</v>
      </c>
      <c r="O128" s="55"/>
      <c r="P128" s="160">
        <f>O128*H128</f>
        <v>0</v>
      </c>
      <c r="Q128" s="160">
        <v>0</v>
      </c>
      <c r="R128" s="160">
        <f>Q128*H128</f>
        <v>0</v>
      </c>
      <c r="S128" s="160">
        <v>0</v>
      </c>
      <c r="T128" s="161">
        <f>S128*H128</f>
        <v>0</v>
      </c>
      <c r="AR128" s="162" t="s">
        <v>91</v>
      </c>
      <c r="AT128" s="162" t="s">
        <v>155</v>
      </c>
      <c r="AU128" s="162" t="s">
        <v>85</v>
      </c>
      <c r="AY128" s="17" t="s">
        <v>153</v>
      </c>
      <c r="BE128" s="163">
        <f>IF(N128="základná",J128,0)</f>
        <v>0</v>
      </c>
      <c r="BF128" s="163">
        <f>IF(N128="znížená",J128,0)</f>
        <v>0</v>
      </c>
      <c r="BG128" s="163">
        <f>IF(N128="zákl. prenesená",J128,0)</f>
        <v>0</v>
      </c>
      <c r="BH128" s="163">
        <f>IF(N128="zníž. prenesená",J128,0)</f>
        <v>0</v>
      </c>
      <c r="BI128" s="163">
        <f>IF(N128="nulová",J128,0)</f>
        <v>0</v>
      </c>
      <c r="BJ128" s="17" t="s">
        <v>85</v>
      </c>
      <c r="BK128" s="164">
        <f>ROUND(I128*H128,3)</f>
        <v>0</v>
      </c>
      <c r="BL128" s="17" t="s">
        <v>91</v>
      </c>
      <c r="BM128" s="162" t="s">
        <v>3618</v>
      </c>
    </row>
    <row r="129" spans="2:65" s="11" customFormat="1" ht="22.9" customHeight="1">
      <c r="B129" s="138"/>
      <c r="D129" s="139" t="s">
        <v>75</v>
      </c>
      <c r="E129" s="149" t="s">
        <v>3619</v>
      </c>
      <c r="F129" s="149" t="s">
        <v>3620</v>
      </c>
      <c r="I129" s="141"/>
      <c r="J129" s="150">
        <f>BK129</f>
        <v>0</v>
      </c>
      <c r="L129" s="138"/>
      <c r="M129" s="143"/>
      <c r="N129" s="144"/>
      <c r="O129" s="144"/>
      <c r="P129" s="145">
        <f>SUM(P130:P141)</f>
        <v>0</v>
      </c>
      <c r="Q129" s="144"/>
      <c r="R129" s="145">
        <f>SUM(R130:R141)</f>
        <v>0</v>
      </c>
      <c r="S129" s="144"/>
      <c r="T129" s="146">
        <f>SUM(T130:T141)</f>
        <v>0</v>
      </c>
      <c r="AR129" s="139" t="s">
        <v>81</v>
      </c>
      <c r="AT129" s="147" t="s">
        <v>75</v>
      </c>
      <c r="AU129" s="147" t="s">
        <v>81</v>
      </c>
      <c r="AY129" s="139" t="s">
        <v>153</v>
      </c>
      <c r="BK129" s="148">
        <f>SUM(BK130:BK141)</f>
        <v>0</v>
      </c>
    </row>
    <row r="130" spans="2:65" s="1" customFormat="1" ht="24" customHeight="1">
      <c r="B130" s="151"/>
      <c r="C130" s="152" t="s">
        <v>94</v>
      </c>
      <c r="D130" s="152" t="s">
        <v>155</v>
      </c>
      <c r="E130" s="153" t="s">
        <v>3621</v>
      </c>
      <c r="F130" s="154" t="s">
        <v>3622</v>
      </c>
      <c r="G130" s="155" t="s">
        <v>158</v>
      </c>
      <c r="H130" s="156">
        <v>435.3</v>
      </c>
      <c r="I130" s="157"/>
      <c r="J130" s="156">
        <f t="shared" ref="J130:J141" si="0">ROUND(I130*H130,3)</f>
        <v>0</v>
      </c>
      <c r="K130" s="154" t="s">
        <v>1</v>
      </c>
      <c r="L130" s="32"/>
      <c r="M130" s="158" t="s">
        <v>1</v>
      </c>
      <c r="N130" s="159" t="s">
        <v>42</v>
      </c>
      <c r="O130" s="55"/>
      <c r="P130" s="160">
        <f t="shared" ref="P130:P141" si="1">O130*H130</f>
        <v>0</v>
      </c>
      <c r="Q130" s="160">
        <v>0</v>
      </c>
      <c r="R130" s="160">
        <f t="shared" ref="R130:R141" si="2">Q130*H130</f>
        <v>0</v>
      </c>
      <c r="S130" s="160">
        <v>0</v>
      </c>
      <c r="T130" s="161">
        <f t="shared" ref="T130:T141" si="3">S130*H130</f>
        <v>0</v>
      </c>
      <c r="AR130" s="162" t="s">
        <v>91</v>
      </c>
      <c r="AT130" s="162" t="s">
        <v>155</v>
      </c>
      <c r="AU130" s="162" t="s">
        <v>85</v>
      </c>
      <c r="AY130" s="17" t="s">
        <v>153</v>
      </c>
      <c r="BE130" s="163">
        <f t="shared" ref="BE130:BE141" si="4">IF(N130="základná",J130,0)</f>
        <v>0</v>
      </c>
      <c r="BF130" s="163">
        <f t="shared" ref="BF130:BF141" si="5">IF(N130="znížená",J130,0)</f>
        <v>0</v>
      </c>
      <c r="BG130" s="163">
        <f t="shared" ref="BG130:BG141" si="6">IF(N130="zákl. prenesená",J130,0)</f>
        <v>0</v>
      </c>
      <c r="BH130" s="163">
        <f t="shared" ref="BH130:BH141" si="7">IF(N130="zníž. prenesená",J130,0)</f>
        <v>0</v>
      </c>
      <c r="BI130" s="163">
        <f t="shared" ref="BI130:BI141" si="8">IF(N130="nulová",J130,0)</f>
        <v>0</v>
      </c>
      <c r="BJ130" s="17" t="s">
        <v>85</v>
      </c>
      <c r="BK130" s="164">
        <f t="shared" ref="BK130:BK141" si="9">ROUND(I130*H130,3)</f>
        <v>0</v>
      </c>
      <c r="BL130" s="17" t="s">
        <v>91</v>
      </c>
      <c r="BM130" s="162" t="s">
        <v>3623</v>
      </c>
    </row>
    <row r="131" spans="2:65" s="1" customFormat="1" ht="24" customHeight="1">
      <c r="B131" s="151"/>
      <c r="C131" s="152" t="s">
        <v>97</v>
      </c>
      <c r="D131" s="152" t="s">
        <v>155</v>
      </c>
      <c r="E131" s="153" t="s">
        <v>3624</v>
      </c>
      <c r="F131" s="154" t="s">
        <v>3625</v>
      </c>
      <c r="G131" s="155" t="s">
        <v>158</v>
      </c>
      <c r="H131" s="156">
        <v>435.3</v>
      </c>
      <c r="I131" s="157"/>
      <c r="J131" s="156">
        <f t="shared" si="0"/>
        <v>0</v>
      </c>
      <c r="K131" s="154" t="s">
        <v>1</v>
      </c>
      <c r="L131" s="32"/>
      <c r="M131" s="158" t="s">
        <v>1</v>
      </c>
      <c r="N131" s="159" t="s">
        <v>42</v>
      </c>
      <c r="O131" s="55"/>
      <c r="P131" s="160">
        <f t="shared" si="1"/>
        <v>0</v>
      </c>
      <c r="Q131" s="160">
        <v>0</v>
      </c>
      <c r="R131" s="160">
        <f t="shared" si="2"/>
        <v>0</v>
      </c>
      <c r="S131" s="160">
        <v>0</v>
      </c>
      <c r="T131" s="161">
        <f t="shared" si="3"/>
        <v>0</v>
      </c>
      <c r="AR131" s="162" t="s">
        <v>91</v>
      </c>
      <c r="AT131" s="162" t="s">
        <v>155</v>
      </c>
      <c r="AU131" s="162" t="s">
        <v>85</v>
      </c>
      <c r="AY131" s="17" t="s">
        <v>153</v>
      </c>
      <c r="BE131" s="163">
        <f t="shared" si="4"/>
        <v>0</v>
      </c>
      <c r="BF131" s="163">
        <f t="shared" si="5"/>
        <v>0</v>
      </c>
      <c r="BG131" s="163">
        <f t="shared" si="6"/>
        <v>0</v>
      </c>
      <c r="BH131" s="163">
        <f t="shared" si="7"/>
        <v>0</v>
      </c>
      <c r="BI131" s="163">
        <f t="shared" si="8"/>
        <v>0</v>
      </c>
      <c r="BJ131" s="17" t="s">
        <v>85</v>
      </c>
      <c r="BK131" s="164">
        <f t="shared" si="9"/>
        <v>0</v>
      </c>
      <c r="BL131" s="17" t="s">
        <v>91</v>
      </c>
      <c r="BM131" s="162" t="s">
        <v>3626</v>
      </c>
    </row>
    <row r="132" spans="2:65" s="1" customFormat="1" ht="24" customHeight="1">
      <c r="B132" s="151"/>
      <c r="C132" s="152" t="s">
        <v>100</v>
      </c>
      <c r="D132" s="152" t="s">
        <v>155</v>
      </c>
      <c r="E132" s="153" t="s">
        <v>3627</v>
      </c>
      <c r="F132" s="154" t="s">
        <v>3628</v>
      </c>
      <c r="G132" s="155" t="s">
        <v>158</v>
      </c>
      <c r="H132" s="156">
        <v>435.3</v>
      </c>
      <c r="I132" s="157"/>
      <c r="J132" s="156">
        <f t="shared" si="0"/>
        <v>0</v>
      </c>
      <c r="K132" s="154" t="s">
        <v>1</v>
      </c>
      <c r="L132" s="32"/>
      <c r="M132" s="158" t="s">
        <v>1</v>
      </c>
      <c r="N132" s="159" t="s">
        <v>42</v>
      </c>
      <c r="O132" s="55"/>
      <c r="P132" s="160">
        <f t="shared" si="1"/>
        <v>0</v>
      </c>
      <c r="Q132" s="160">
        <v>0</v>
      </c>
      <c r="R132" s="160">
        <f t="shared" si="2"/>
        <v>0</v>
      </c>
      <c r="S132" s="160">
        <v>0</v>
      </c>
      <c r="T132" s="161">
        <f t="shared" si="3"/>
        <v>0</v>
      </c>
      <c r="AR132" s="162" t="s">
        <v>91</v>
      </c>
      <c r="AT132" s="162" t="s">
        <v>155</v>
      </c>
      <c r="AU132" s="162" t="s">
        <v>85</v>
      </c>
      <c r="AY132" s="17" t="s">
        <v>153</v>
      </c>
      <c r="BE132" s="163">
        <f t="shared" si="4"/>
        <v>0</v>
      </c>
      <c r="BF132" s="163">
        <f t="shared" si="5"/>
        <v>0</v>
      </c>
      <c r="BG132" s="163">
        <f t="shared" si="6"/>
        <v>0</v>
      </c>
      <c r="BH132" s="163">
        <f t="shared" si="7"/>
        <v>0</v>
      </c>
      <c r="BI132" s="163">
        <f t="shared" si="8"/>
        <v>0</v>
      </c>
      <c r="BJ132" s="17" t="s">
        <v>85</v>
      </c>
      <c r="BK132" s="164">
        <f t="shared" si="9"/>
        <v>0</v>
      </c>
      <c r="BL132" s="17" t="s">
        <v>91</v>
      </c>
      <c r="BM132" s="162" t="s">
        <v>3629</v>
      </c>
    </row>
    <row r="133" spans="2:65" s="1" customFormat="1" ht="16.5" customHeight="1">
      <c r="B133" s="151"/>
      <c r="C133" s="152" t="s">
        <v>184</v>
      </c>
      <c r="D133" s="152" t="s">
        <v>155</v>
      </c>
      <c r="E133" s="153" t="s">
        <v>3630</v>
      </c>
      <c r="F133" s="154" t="s">
        <v>3631</v>
      </c>
      <c r="G133" s="155" t="s">
        <v>158</v>
      </c>
      <c r="H133" s="156">
        <v>435.3</v>
      </c>
      <c r="I133" s="157"/>
      <c r="J133" s="156">
        <f t="shared" si="0"/>
        <v>0</v>
      </c>
      <c r="K133" s="154" t="s">
        <v>1</v>
      </c>
      <c r="L133" s="32"/>
      <c r="M133" s="158" t="s">
        <v>1</v>
      </c>
      <c r="N133" s="159" t="s">
        <v>42</v>
      </c>
      <c r="O133" s="55"/>
      <c r="P133" s="160">
        <f t="shared" si="1"/>
        <v>0</v>
      </c>
      <c r="Q133" s="160">
        <v>0</v>
      </c>
      <c r="R133" s="160">
        <f t="shared" si="2"/>
        <v>0</v>
      </c>
      <c r="S133" s="160">
        <v>0</v>
      </c>
      <c r="T133" s="161">
        <f t="shared" si="3"/>
        <v>0</v>
      </c>
      <c r="AR133" s="162" t="s">
        <v>91</v>
      </c>
      <c r="AT133" s="162" t="s">
        <v>155</v>
      </c>
      <c r="AU133" s="162" t="s">
        <v>85</v>
      </c>
      <c r="AY133" s="17" t="s">
        <v>153</v>
      </c>
      <c r="BE133" s="163">
        <f t="shared" si="4"/>
        <v>0</v>
      </c>
      <c r="BF133" s="163">
        <f t="shared" si="5"/>
        <v>0</v>
      </c>
      <c r="BG133" s="163">
        <f t="shared" si="6"/>
        <v>0</v>
      </c>
      <c r="BH133" s="163">
        <f t="shared" si="7"/>
        <v>0</v>
      </c>
      <c r="BI133" s="163">
        <f t="shared" si="8"/>
        <v>0</v>
      </c>
      <c r="BJ133" s="17" t="s">
        <v>85</v>
      </c>
      <c r="BK133" s="164">
        <f t="shared" si="9"/>
        <v>0</v>
      </c>
      <c r="BL133" s="17" t="s">
        <v>91</v>
      </c>
      <c r="BM133" s="162" t="s">
        <v>3632</v>
      </c>
    </row>
    <row r="134" spans="2:65" s="1" customFormat="1" ht="16.5" customHeight="1">
      <c r="B134" s="151"/>
      <c r="C134" s="152" t="s">
        <v>188</v>
      </c>
      <c r="D134" s="152" t="s">
        <v>155</v>
      </c>
      <c r="E134" s="153" t="s">
        <v>3633</v>
      </c>
      <c r="F134" s="154" t="s">
        <v>3634</v>
      </c>
      <c r="G134" s="155" t="s">
        <v>3635</v>
      </c>
      <c r="H134" s="156">
        <v>0.18</v>
      </c>
      <c r="I134" s="157"/>
      <c r="J134" s="156">
        <f t="shared" si="0"/>
        <v>0</v>
      </c>
      <c r="K134" s="154" t="s">
        <v>1</v>
      </c>
      <c r="L134" s="32"/>
      <c r="M134" s="158" t="s">
        <v>1</v>
      </c>
      <c r="N134" s="159" t="s">
        <v>42</v>
      </c>
      <c r="O134" s="55"/>
      <c r="P134" s="160">
        <f t="shared" si="1"/>
        <v>0</v>
      </c>
      <c r="Q134" s="160">
        <v>0</v>
      </c>
      <c r="R134" s="160">
        <f t="shared" si="2"/>
        <v>0</v>
      </c>
      <c r="S134" s="160">
        <v>0</v>
      </c>
      <c r="T134" s="161">
        <f t="shared" si="3"/>
        <v>0</v>
      </c>
      <c r="AR134" s="162" t="s">
        <v>91</v>
      </c>
      <c r="AT134" s="162" t="s">
        <v>155</v>
      </c>
      <c r="AU134" s="162" t="s">
        <v>85</v>
      </c>
      <c r="AY134" s="17" t="s">
        <v>153</v>
      </c>
      <c r="BE134" s="163">
        <f t="shared" si="4"/>
        <v>0</v>
      </c>
      <c r="BF134" s="163">
        <f t="shared" si="5"/>
        <v>0</v>
      </c>
      <c r="BG134" s="163">
        <f t="shared" si="6"/>
        <v>0</v>
      </c>
      <c r="BH134" s="163">
        <f t="shared" si="7"/>
        <v>0</v>
      </c>
      <c r="BI134" s="163">
        <f t="shared" si="8"/>
        <v>0</v>
      </c>
      <c r="BJ134" s="17" t="s">
        <v>85</v>
      </c>
      <c r="BK134" s="164">
        <f t="shared" si="9"/>
        <v>0</v>
      </c>
      <c r="BL134" s="17" t="s">
        <v>91</v>
      </c>
      <c r="BM134" s="162" t="s">
        <v>3636</v>
      </c>
    </row>
    <row r="135" spans="2:65" s="1" customFormat="1" ht="16.5" customHeight="1">
      <c r="B135" s="151"/>
      <c r="C135" s="152" t="s">
        <v>192</v>
      </c>
      <c r="D135" s="152" t="s">
        <v>155</v>
      </c>
      <c r="E135" s="153" t="s">
        <v>3637</v>
      </c>
      <c r="F135" s="154" t="s">
        <v>3638</v>
      </c>
      <c r="G135" s="155" t="s">
        <v>158</v>
      </c>
      <c r="H135" s="156">
        <v>435.3</v>
      </c>
      <c r="I135" s="157"/>
      <c r="J135" s="156">
        <f t="shared" si="0"/>
        <v>0</v>
      </c>
      <c r="K135" s="154" t="s">
        <v>1</v>
      </c>
      <c r="L135" s="32"/>
      <c r="M135" s="158" t="s">
        <v>1</v>
      </c>
      <c r="N135" s="159" t="s">
        <v>42</v>
      </c>
      <c r="O135" s="55"/>
      <c r="P135" s="160">
        <f t="shared" si="1"/>
        <v>0</v>
      </c>
      <c r="Q135" s="160">
        <v>0</v>
      </c>
      <c r="R135" s="160">
        <f t="shared" si="2"/>
        <v>0</v>
      </c>
      <c r="S135" s="160">
        <v>0</v>
      </c>
      <c r="T135" s="161">
        <f t="shared" si="3"/>
        <v>0</v>
      </c>
      <c r="AR135" s="162" t="s">
        <v>91</v>
      </c>
      <c r="AT135" s="162" t="s">
        <v>155</v>
      </c>
      <c r="AU135" s="162" t="s">
        <v>85</v>
      </c>
      <c r="AY135" s="17" t="s">
        <v>153</v>
      </c>
      <c r="BE135" s="163">
        <f t="shared" si="4"/>
        <v>0</v>
      </c>
      <c r="BF135" s="163">
        <f t="shared" si="5"/>
        <v>0</v>
      </c>
      <c r="BG135" s="163">
        <f t="shared" si="6"/>
        <v>0</v>
      </c>
      <c r="BH135" s="163">
        <f t="shared" si="7"/>
        <v>0</v>
      </c>
      <c r="BI135" s="163">
        <f t="shared" si="8"/>
        <v>0</v>
      </c>
      <c r="BJ135" s="17" t="s">
        <v>85</v>
      </c>
      <c r="BK135" s="164">
        <f t="shared" si="9"/>
        <v>0</v>
      </c>
      <c r="BL135" s="17" t="s">
        <v>91</v>
      </c>
      <c r="BM135" s="162" t="s">
        <v>3639</v>
      </c>
    </row>
    <row r="136" spans="2:65" s="1" customFormat="1" ht="16.5" customHeight="1">
      <c r="B136" s="151"/>
      <c r="C136" s="152" t="s">
        <v>198</v>
      </c>
      <c r="D136" s="152" t="s">
        <v>155</v>
      </c>
      <c r="E136" s="153" t="s">
        <v>3640</v>
      </c>
      <c r="F136" s="154" t="s">
        <v>3641</v>
      </c>
      <c r="G136" s="155" t="s">
        <v>158</v>
      </c>
      <c r="H136" s="156">
        <v>414.2</v>
      </c>
      <c r="I136" s="157"/>
      <c r="J136" s="156">
        <f t="shared" si="0"/>
        <v>0</v>
      </c>
      <c r="K136" s="154" t="s">
        <v>1</v>
      </c>
      <c r="L136" s="32"/>
      <c r="M136" s="158" t="s">
        <v>1</v>
      </c>
      <c r="N136" s="159" t="s">
        <v>42</v>
      </c>
      <c r="O136" s="55"/>
      <c r="P136" s="160">
        <f t="shared" si="1"/>
        <v>0</v>
      </c>
      <c r="Q136" s="160">
        <v>0</v>
      </c>
      <c r="R136" s="160">
        <f t="shared" si="2"/>
        <v>0</v>
      </c>
      <c r="S136" s="160">
        <v>0</v>
      </c>
      <c r="T136" s="161">
        <f t="shared" si="3"/>
        <v>0</v>
      </c>
      <c r="AR136" s="162" t="s">
        <v>91</v>
      </c>
      <c r="AT136" s="162" t="s">
        <v>155</v>
      </c>
      <c r="AU136" s="162" t="s">
        <v>85</v>
      </c>
      <c r="AY136" s="17" t="s">
        <v>153</v>
      </c>
      <c r="BE136" s="163">
        <f t="shared" si="4"/>
        <v>0</v>
      </c>
      <c r="BF136" s="163">
        <f t="shared" si="5"/>
        <v>0</v>
      </c>
      <c r="BG136" s="163">
        <f t="shared" si="6"/>
        <v>0</v>
      </c>
      <c r="BH136" s="163">
        <f t="shared" si="7"/>
        <v>0</v>
      </c>
      <c r="BI136" s="163">
        <f t="shared" si="8"/>
        <v>0</v>
      </c>
      <c r="BJ136" s="17" t="s">
        <v>85</v>
      </c>
      <c r="BK136" s="164">
        <f t="shared" si="9"/>
        <v>0</v>
      </c>
      <c r="BL136" s="17" t="s">
        <v>91</v>
      </c>
      <c r="BM136" s="162" t="s">
        <v>3642</v>
      </c>
    </row>
    <row r="137" spans="2:65" s="1" customFormat="1" ht="16.5" customHeight="1">
      <c r="B137" s="151"/>
      <c r="C137" s="152" t="s">
        <v>202</v>
      </c>
      <c r="D137" s="152" t="s">
        <v>155</v>
      </c>
      <c r="E137" s="153" t="s">
        <v>3643</v>
      </c>
      <c r="F137" s="154" t="s">
        <v>3644</v>
      </c>
      <c r="G137" s="155" t="s">
        <v>162</v>
      </c>
      <c r="H137" s="156">
        <v>0.22</v>
      </c>
      <c r="I137" s="157"/>
      <c r="J137" s="156">
        <f t="shared" si="0"/>
        <v>0</v>
      </c>
      <c r="K137" s="154" t="s">
        <v>1</v>
      </c>
      <c r="L137" s="32"/>
      <c r="M137" s="158" t="s">
        <v>1</v>
      </c>
      <c r="N137" s="159" t="s">
        <v>42</v>
      </c>
      <c r="O137" s="55"/>
      <c r="P137" s="160">
        <f t="shared" si="1"/>
        <v>0</v>
      </c>
      <c r="Q137" s="160">
        <v>0</v>
      </c>
      <c r="R137" s="160">
        <f t="shared" si="2"/>
        <v>0</v>
      </c>
      <c r="S137" s="160">
        <v>0</v>
      </c>
      <c r="T137" s="161">
        <f t="shared" si="3"/>
        <v>0</v>
      </c>
      <c r="AR137" s="162" t="s">
        <v>91</v>
      </c>
      <c r="AT137" s="162" t="s">
        <v>155</v>
      </c>
      <c r="AU137" s="162" t="s">
        <v>85</v>
      </c>
      <c r="AY137" s="17" t="s">
        <v>153</v>
      </c>
      <c r="BE137" s="163">
        <f t="shared" si="4"/>
        <v>0</v>
      </c>
      <c r="BF137" s="163">
        <f t="shared" si="5"/>
        <v>0</v>
      </c>
      <c r="BG137" s="163">
        <f t="shared" si="6"/>
        <v>0</v>
      </c>
      <c r="BH137" s="163">
        <f t="shared" si="7"/>
        <v>0</v>
      </c>
      <c r="BI137" s="163">
        <f t="shared" si="8"/>
        <v>0</v>
      </c>
      <c r="BJ137" s="17" t="s">
        <v>85</v>
      </c>
      <c r="BK137" s="164">
        <f t="shared" si="9"/>
        <v>0</v>
      </c>
      <c r="BL137" s="17" t="s">
        <v>91</v>
      </c>
      <c r="BM137" s="162" t="s">
        <v>3645</v>
      </c>
    </row>
    <row r="138" spans="2:65" s="1" customFormat="1" ht="16.5" customHeight="1">
      <c r="B138" s="151"/>
      <c r="C138" s="152" t="s">
        <v>208</v>
      </c>
      <c r="D138" s="152" t="s">
        <v>155</v>
      </c>
      <c r="E138" s="153" t="s">
        <v>3646</v>
      </c>
      <c r="F138" s="154" t="s">
        <v>3647</v>
      </c>
      <c r="G138" s="155" t="s">
        <v>158</v>
      </c>
      <c r="H138" s="156">
        <v>414.2</v>
      </c>
      <c r="I138" s="157"/>
      <c r="J138" s="156">
        <f t="shared" si="0"/>
        <v>0</v>
      </c>
      <c r="K138" s="154" t="s">
        <v>1</v>
      </c>
      <c r="L138" s="32"/>
      <c r="M138" s="158" t="s">
        <v>1</v>
      </c>
      <c r="N138" s="159" t="s">
        <v>42</v>
      </c>
      <c r="O138" s="55"/>
      <c r="P138" s="160">
        <f t="shared" si="1"/>
        <v>0</v>
      </c>
      <c r="Q138" s="160">
        <v>0</v>
      </c>
      <c r="R138" s="160">
        <f t="shared" si="2"/>
        <v>0</v>
      </c>
      <c r="S138" s="160">
        <v>0</v>
      </c>
      <c r="T138" s="161">
        <f t="shared" si="3"/>
        <v>0</v>
      </c>
      <c r="AR138" s="162" t="s">
        <v>91</v>
      </c>
      <c r="AT138" s="162" t="s">
        <v>155</v>
      </c>
      <c r="AU138" s="162" t="s">
        <v>85</v>
      </c>
      <c r="AY138" s="17" t="s">
        <v>153</v>
      </c>
      <c r="BE138" s="163">
        <f t="shared" si="4"/>
        <v>0</v>
      </c>
      <c r="BF138" s="163">
        <f t="shared" si="5"/>
        <v>0</v>
      </c>
      <c r="BG138" s="163">
        <f t="shared" si="6"/>
        <v>0</v>
      </c>
      <c r="BH138" s="163">
        <f t="shared" si="7"/>
        <v>0</v>
      </c>
      <c r="BI138" s="163">
        <f t="shared" si="8"/>
        <v>0</v>
      </c>
      <c r="BJ138" s="17" t="s">
        <v>85</v>
      </c>
      <c r="BK138" s="164">
        <f t="shared" si="9"/>
        <v>0</v>
      </c>
      <c r="BL138" s="17" t="s">
        <v>91</v>
      </c>
      <c r="BM138" s="162" t="s">
        <v>3648</v>
      </c>
    </row>
    <row r="139" spans="2:65" s="1" customFormat="1" ht="16.5" customHeight="1">
      <c r="B139" s="151"/>
      <c r="C139" s="152" t="s">
        <v>212</v>
      </c>
      <c r="D139" s="152" t="s">
        <v>155</v>
      </c>
      <c r="E139" s="153" t="s">
        <v>3649</v>
      </c>
      <c r="F139" s="154" t="s">
        <v>3650</v>
      </c>
      <c r="G139" s="155" t="s">
        <v>1338</v>
      </c>
      <c r="H139" s="156">
        <v>12.5</v>
      </c>
      <c r="I139" s="157"/>
      <c r="J139" s="156">
        <f t="shared" si="0"/>
        <v>0</v>
      </c>
      <c r="K139" s="154" t="s">
        <v>1</v>
      </c>
      <c r="L139" s="32"/>
      <c r="M139" s="158" t="s">
        <v>1</v>
      </c>
      <c r="N139" s="159" t="s">
        <v>42</v>
      </c>
      <c r="O139" s="55"/>
      <c r="P139" s="160">
        <f t="shared" si="1"/>
        <v>0</v>
      </c>
      <c r="Q139" s="160">
        <v>0</v>
      </c>
      <c r="R139" s="160">
        <f t="shared" si="2"/>
        <v>0</v>
      </c>
      <c r="S139" s="160">
        <v>0</v>
      </c>
      <c r="T139" s="161">
        <f t="shared" si="3"/>
        <v>0</v>
      </c>
      <c r="AR139" s="162" t="s">
        <v>91</v>
      </c>
      <c r="AT139" s="162" t="s">
        <v>155</v>
      </c>
      <c r="AU139" s="162" t="s">
        <v>85</v>
      </c>
      <c r="AY139" s="17" t="s">
        <v>153</v>
      </c>
      <c r="BE139" s="163">
        <f t="shared" si="4"/>
        <v>0</v>
      </c>
      <c r="BF139" s="163">
        <f t="shared" si="5"/>
        <v>0</v>
      </c>
      <c r="BG139" s="163">
        <f t="shared" si="6"/>
        <v>0</v>
      </c>
      <c r="BH139" s="163">
        <f t="shared" si="7"/>
        <v>0</v>
      </c>
      <c r="BI139" s="163">
        <f t="shared" si="8"/>
        <v>0</v>
      </c>
      <c r="BJ139" s="17" t="s">
        <v>85</v>
      </c>
      <c r="BK139" s="164">
        <f t="shared" si="9"/>
        <v>0</v>
      </c>
      <c r="BL139" s="17" t="s">
        <v>91</v>
      </c>
      <c r="BM139" s="162" t="s">
        <v>3651</v>
      </c>
    </row>
    <row r="140" spans="2:65" s="1" customFormat="1" ht="16.5" customHeight="1">
      <c r="B140" s="151"/>
      <c r="C140" s="152" t="s">
        <v>223</v>
      </c>
      <c r="D140" s="152" t="s">
        <v>155</v>
      </c>
      <c r="E140" s="153" t="s">
        <v>3652</v>
      </c>
      <c r="F140" s="154" t="s">
        <v>3653</v>
      </c>
      <c r="G140" s="155" t="s">
        <v>158</v>
      </c>
      <c r="H140" s="156">
        <v>435.3</v>
      </c>
      <c r="I140" s="157"/>
      <c r="J140" s="156">
        <f t="shared" si="0"/>
        <v>0</v>
      </c>
      <c r="K140" s="154" t="s">
        <v>1</v>
      </c>
      <c r="L140" s="32"/>
      <c r="M140" s="158" t="s">
        <v>1</v>
      </c>
      <c r="N140" s="159" t="s">
        <v>42</v>
      </c>
      <c r="O140" s="55"/>
      <c r="P140" s="160">
        <f t="shared" si="1"/>
        <v>0</v>
      </c>
      <c r="Q140" s="160">
        <v>0</v>
      </c>
      <c r="R140" s="160">
        <f t="shared" si="2"/>
        <v>0</v>
      </c>
      <c r="S140" s="160">
        <v>0</v>
      </c>
      <c r="T140" s="161">
        <f t="shared" si="3"/>
        <v>0</v>
      </c>
      <c r="AR140" s="162" t="s">
        <v>91</v>
      </c>
      <c r="AT140" s="162" t="s">
        <v>155</v>
      </c>
      <c r="AU140" s="162" t="s">
        <v>85</v>
      </c>
      <c r="AY140" s="17" t="s">
        <v>153</v>
      </c>
      <c r="BE140" s="163">
        <f t="shared" si="4"/>
        <v>0</v>
      </c>
      <c r="BF140" s="163">
        <f t="shared" si="5"/>
        <v>0</v>
      </c>
      <c r="BG140" s="163">
        <f t="shared" si="6"/>
        <v>0</v>
      </c>
      <c r="BH140" s="163">
        <f t="shared" si="7"/>
        <v>0</v>
      </c>
      <c r="BI140" s="163">
        <f t="shared" si="8"/>
        <v>0</v>
      </c>
      <c r="BJ140" s="17" t="s">
        <v>85</v>
      </c>
      <c r="BK140" s="164">
        <f t="shared" si="9"/>
        <v>0</v>
      </c>
      <c r="BL140" s="17" t="s">
        <v>91</v>
      </c>
      <c r="BM140" s="162" t="s">
        <v>3654</v>
      </c>
    </row>
    <row r="141" spans="2:65" s="1" customFormat="1" ht="16.5" customHeight="1">
      <c r="B141" s="151"/>
      <c r="C141" s="152" t="s">
        <v>229</v>
      </c>
      <c r="D141" s="152" t="s">
        <v>155</v>
      </c>
      <c r="E141" s="153" t="s">
        <v>3655</v>
      </c>
      <c r="F141" s="154" t="s">
        <v>3656</v>
      </c>
      <c r="G141" s="155" t="s">
        <v>158</v>
      </c>
      <c r="H141" s="156">
        <v>870.6</v>
      </c>
      <c r="I141" s="157"/>
      <c r="J141" s="156">
        <f t="shared" si="0"/>
        <v>0</v>
      </c>
      <c r="K141" s="154" t="s">
        <v>1</v>
      </c>
      <c r="L141" s="32"/>
      <c r="M141" s="158" t="s">
        <v>1</v>
      </c>
      <c r="N141" s="159" t="s">
        <v>42</v>
      </c>
      <c r="O141" s="55"/>
      <c r="P141" s="160">
        <f t="shared" si="1"/>
        <v>0</v>
      </c>
      <c r="Q141" s="160">
        <v>0</v>
      </c>
      <c r="R141" s="160">
        <f t="shared" si="2"/>
        <v>0</v>
      </c>
      <c r="S141" s="160">
        <v>0</v>
      </c>
      <c r="T141" s="161">
        <f t="shared" si="3"/>
        <v>0</v>
      </c>
      <c r="AR141" s="162" t="s">
        <v>91</v>
      </c>
      <c r="AT141" s="162" t="s">
        <v>155</v>
      </c>
      <c r="AU141" s="162" t="s">
        <v>85</v>
      </c>
      <c r="AY141" s="17" t="s">
        <v>153</v>
      </c>
      <c r="BE141" s="163">
        <f t="shared" si="4"/>
        <v>0</v>
      </c>
      <c r="BF141" s="163">
        <f t="shared" si="5"/>
        <v>0</v>
      </c>
      <c r="BG141" s="163">
        <f t="shared" si="6"/>
        <v>0</v>
      </c>
      <c r="BH141" s="163">
        <f t="shared" si="7"/>
        <v>0</v>
      </c>
      <c r="BI141" s="163">
        <f t="shared" si="8"/>
        <v>0</v>
      </c>
      <c r="BJ141" s="17" t="s">
        <v>85</v>
      </c>
      <c r="BK141" s="164">
        <f t="shared" si="9"/>
        <v>0</v>
      </c>
      <c r="BL141" s="17" t="s">
        <v>91</v>
      </c>
      <c r="BM141" s="162" t="s">
        <v>3657</v>
      </c>
    </row>
    <row r="142" spans="2:65" s="11" customFormat="1" ht="22.9" customHeight="1">
      <c r="B142" s="138"/>
      <c r="D142" s="139" t="s">
        <v>75</v>
      </c>
      <c r="E142" s="149" t="s">
        <v>3658</v>
      </c>
      <c r="F142" s="149" t="s">
        <v>3659</v>
      </c>
      <c r="I142" s="141"/>
      <c r="J142" s="150">
        <f>BK142</f>
        <v>0</v>
      </c>
      <c r="L142" s="138"/>
      <c r="M142" s="143"/>
      <c r="N142" s="144"/>
      <c r="O142" s="144"/>
      <c r="P142" s="145">
        <f>SUM(P143:P153)</f>
        <v>0</v>
      </c>
      <c r="Q142" s="144"/>
      <c r="R142" s="145">
        <f>SUM(R143:R153)</f>
        <v>0</v>
      </c>
      <c r="S142" s="144"/>
      <c r="T142" s="146">
        <f>SUM(T143:T153)</f>
        <v>0</v>
      </c>
      <c r="AR142" s="139" t="s">
        <v>81</v>
      </c>
      <c r="AT142" s="147" t="s">
        <v>75</v>
      </c>
      <c r="AU142" s="147" t="s">
        <v>81</v>
      </c>
      <c r="AY142" s="139" t="s">
        <v>153</v>
      </c>
      <c r="BK142" s="148">
        <f>SUM(BK143:BK153)</f>
        <v>0</v>
      </c>
    </row>
    <row r="143" spans="2:65" s="1" customFormat="1" ht="16.5" customHeight="1">
      <c r="B143" s="151"/>
      <c r="C143" s="152" t="s">
        <v>234</v>
      </c>
      <c r="D143" s="152" t="s">
        <v>155</v>
      </c>
      <c r="E143" s="153" t="s">
        <v>1426</v>
      </c>
      <c r="F143" s="154" t="s">
        <v>3660</v>
      </c>
      <c r="G143" s="155" t="s">
        <v>251</v>
      </c>
      <c r="H143" s="156">
        <v>93</v>
      </c>
      <c r="I143" s="157"/>
      <c r="J143" s="156">
        <f t="shared" ref="J143:J153" si="10">ROUND(I143*H143,3)</f>
        <v>0</v>
      </c>
      <c r="K143" s="154" t="s">
        <v>1</v>
      </c>
      <c r="L143" s="32"/>
      <c r="M143" s="158" t="s">
        <v>1</v>
      </c>
      <c r="N143" s="159" t="s">
        <v>42</v>
      </c>
      <c r="O143" s="55"/>
      <c r="P143" s="160">
        <f t="shared" ref="P143:P153" si="11">O143*H143</f>
        <v>0</v>
      </c>
      <c r="Q143" s="160">
        <v>0</v>
      </c>
      <c r="R143" s="160">
        <f t="shared" ref="R143:R153" si="12">Q143*H143</f>
        <v>0</v>
      </c>
      <c r="S143" s="160">
        <v>0</v>
      </c>
      <c r="T143" s="161">
        <f t="shared" ref="T143:T153" si="13">S143*H143</f>
        <v>0</v>
      </c>
      <c r="AR143" s="162" t="s">
        <v>91</v>
      </c>
      <c r="AT143" s="162" t="s">
        <v>155</v>
      </c>
      <c r="AU143" s="162" t="s">
        <v>85</v>
      </c>
      <c r="AY143" s="17" t="s">
        <v>153</v>
      </c>
      <c r="BE143" s="163">
        <f t="shared" ref="BE143:BE153" si="14">IF(N143="základná",J143,0)</f>
        <v>0</v>
      </c>
      <c r="BF143" s="163">
        <f t="shared" ref="BF143:BF153" si="15">IF(N143="znížená",J143,0)</f>
        <v>0</v>
      </c>
      <c r="BG143" s="163">
        <f t="shared" ref="BG143:BG153" si="16">IF(N143="zákl. prenesená",J143,0)</f>
        <v>0</v>
      </c>
      <c r="BH143" s="163">
        <f t="shared" ref="BH143:BH153" si="17">IF(N143="zníž. prenesená",J143,0)</f>
        <v>0</v>
      </c>
      <c r="BI143" s="163">
        <f t="shared" ref="BI143:BI153" si="18">IF(N143="nulová",J143,0)</f>
        <v>0</v>
      </c>
      <c r="BJ143" s="17" t="s">
        <v>85</v>
      </c>
      <c r="BK143" s="164">
        <f t="shared" ref="BK143:BK153" si="19">ROUND(I143*H143,3)</f>
        <v>0</v>
      </c>
      <c r="BL143" s="17" t="s">
        <v>91</v>
      </c>
      <c r="BM143" s="162" t="s">
        <v>3661</v>
      </c>
    </row>
    <row r="144" spans="2:65" s="1" customFormat="1" ht="16.5" customHeight="1">
      <c r="B144" s="151"/>
      <c r="C144" s="152" t="s">
        <v>238</v>
      </c>
      <c r="D144" s="152" t="s">
        <v>155</v>
      </c>
      <c r="E144" s="153" t="s">
        <v>3662</v>
      </c>
      <c r="F144" s="154" t="s">
        <v>3663</v>
      </c>
      <c r="G144" s="155" t="s">
        <v>251</v>
      </c>
      <c r="H144" s="156">
        <v>93</v>
      </c>
      <c r="I144" s="157"/>
      <c r="J144" s="156">
        <f t="shared" si="10"/>
        <v>0</v>
      </c>
      <c r="K144" s="154" t="s">
        <v>1</v>
      </c>
      <c r="L144" s="32"/>
      <c r="M144" s="158" t="s">
        <v>1</v>
      </c>
      <c r="N144" s="159" t="s">
        <v>42</v>
      </c>
      <c r="O144" s="55"/>
      <c r="P144" s="160">
        <f t="shared" si="11"/>
        <v>0</v>
      </c>
      <c r="Q144" s="160">
        <v>0</v>
      </c>
      <c r="R144" s="160">
        <f t="shared" si="12"/>
        <v>0</v>
      </c>
      <c r="S144" s="160">
        <v>0</v>
      </c>
      <c r="T144" s="161">
        <f t="shared" si="13"/>
        <v>0</v>
      </c>
      <c r="AR144" s="162" t="s">
        <v>91</v>
      </c>
      <c r="AT144" s="162" t="s">
        <v>155</v>
      </c>
      <c r="AU144" s="162" t="s">
        <v>85</v>
      </c>
      <c r="AY144" s="17" t="s">
        <v>153</v>
      </c>
      <c r="BE144" s="163">
        <f t="shared" si="14"/>
        <v>0</v>
      </c>
      <c r="BF144" s="163">
        <f t="shared" si="15"/>
        <v>0</v>
      </c>
      <c r="BG144" s="163">
        <f t="shared" si="16"/>
        <v>0</v>
      </c>
      <c r="BH144" s="163">
        <f t="shared" si="17"/>
        <v>0</v>
      </c>
      <c r="BI144" s="163">
        <f t="shared" si="18"/>
        <v>0</v>
      </c>
      <c r="BJ144" s="17" t="s">
        <v>85</v>
      </c>
      <c r="BK144" s="164">
        <f t="shared" si="19"/>
        <v>0</v>
      </c>
      <c r="BL144" s="17" t="s">
        <v>91</v>
      </c>
      <c r="BM144" s="162" t="s">
        <v>3664</v>
      </c>
    </row>
    <row r="145" spans="2:65" s="1" customFormat="1" ht="16.5" customHeight="1">
      <c r="B145" s="151"/>
      <c r="C145" s="152" t="s">
        <v>244</v>
      </c>
      <c r="D145" s="152" t="s">
        <v>155</v>
      </c>
      <c r="E145" s="153" t="s">
        <v>3665</v>
      </c>
      <c r="F145" s="154" t="s">
        <v>3666</v>
      </c>
      <c r="G145" s="155" t="s">
        <v>162</v>
      </c>
      <c r="H145" s="156">
        <v>2.4</v>
      </c>
      <c r="I145" s="157"/>
      <c r="J145" s="156">
        <f t="shared" si="10"/>
        <v>0</v>
      </c>
      <c r="K145" s="154" t="s">
        <v>1</v>
      </c>
      <c r="L145" s="32"/>
      <c r="M145" s="158" t="s">
        <v>1</v>
      </c>
      <c r="N145" s="159" t="s">
        <v>42</v>
      </c>
      <c r="O145" s="55"/>
      <c r="P145" s="160">
        <f t="shared" si="11"/>
        <v>0</v>
      </c>
      <c r="Q145" s="160">
        <v>0</v>
      </c>
      <c r="R145" s="160">
        <f t="shared" si="12"/>
        <v>0</v>
      </c>
      <c r="S145" s="160">
        <v>0</v>
      </c>
      <c r="T145" s="161">
        <f t="shared" si="13"/>
        <v>0</v>
      </c>
      <c r="AR145" s="162" t="s">
        <v>91</v>
      </c>
      <c r="AT145" s="162" t="s">
        <v>155</v>
      </c>
      <c r="AU145" s="162" t="s">
        <v>85</v>
      </c>
      <c r="AY145" s="17" t="s">
        <v>153</v>
      </c>
      <c r="BE145" s="163">
        <f t="shared" si="14"/>
        <v>0</v>
      </c>
      <c r="BF145" s="163">
        <f t="shared" si="15"/>
        <v>0</v>
      </c>
      <c r="BG145" s="163">
        <f t="shared" si="16"/>
        <v>0</v>
      </c>
      <c r="BH145" s="163">
        <f t="shared" si="17"/>
        <v>0</v>
      </c>
      <c r="BI145" s="163">
        <f t="shared" si="18"/>
        <v>0</v>
      </c>
      <c r="BJ145" s="17" t="s">
        <v>85</v>
      </c>
      <c r="BK145" s="164">
        <f t="shared" si="19"/>
        <v>0</v>
      </c>
      <c r="BL145" s="17" t="s">
        <v>91</v>
      </c>
      <c r="BM145" s="162" t="s">
        <v>3667</v>
      </c>
    </row>
    <row r="146" spans="2:65" s="1" customFormat="1" ht="24" customHeight="1">
      <c r="B146" s="151"/>
      <c r="C146" s="181" t="s">
        <v>7</v>
      </c>
      <c r="D146" s="181" t="s">
        <v>203</v>
      </c>
      <c r="E146" s="182" t="s">
        <v>3668</v>
      </c>
      <c r="F146" s="183" t="s">
        <v>3669</v>
      </c>
      <c r="G146" s="184" t="s">
        <v>251</v>
      </c>
      <c r="H146" s="185">
        <v>13</v>
      </c>
      <c r="I146" s="186"/>
      <c r="J146" s="185">
        <f t="shared" si="10"/>
        <v>0</v>
      </c>
      <c r="K146" s="183" t="s">
        <v>1</v>
      </c>
      <c r="L146" s="187"/>
      <c r="M146" s="188" t="s">
        <v>1</v>
      </c>
      <c r="N146" s="189" t="s">
        <v>42</v>
      </c>
      <c r="O146" s="55"/>
      <c r="P146" s="160">
        <f t="shared" si="11"/>
        <v>0</v>
      </c>
      <c r="Q146" s="160">
        <v>0</v>
      </c>
      <c r="R146" s="160">
        <f t="shared" si="12"/>
        <v>0</v>
      </c>
      <c r="S146" s="160">
        <v>0</v>
      </c>
      <c r="T146" s="161">
        <f t="shared" si="13"/>
        <v>0</v>
      </c>
      <c r="AR146" s="162" t="s">
        <v>184</v>
      </c>
      <c r="AT146" s="162" t="s">
        <v>203</v>
      </c>
      <c r="AU146" s="162" t="s">
        <v>85</v>
      </c>
      <c r="AY146" s="17" t="s">
        <v>153</v>
      </c>
      <c r="BE146" s="163">
        <f t="shared" si="14"/>
        <v>0</v>
      </c>
      <c r="BF146" s="163">
        <f t="shared" si="15"/>
        <v>0</v>
      </c>
      <c r="BG146" s="163">
        <f t="shared" si="16"/>
        <v>0</v>
      </c>
      <c r="BH146" s="163">
        <f t="shared" si="17"/>
        <v>0</v>
      </c>
      <c r="BI146" s="163">
        <f t="shared" si="18"/>
        <v>0</v>
      </c>
      <c r="BJ146" s="17" t="s">
        <v>85</v>
      </c>
      <c r="BK146" s="164">
        <f t="shared" si="19"/>
        <v>0</v>
      </c>
      <c r="BL146" s="17" t="s">
        <v>91</v>
      </c>
      <c r="BM146" s="162" t="s">
        <v>3670</v>
      </c>
    </row>
    <row r="147" spans="2:65" s="1" customFormat="1" ht="24" customHeight="1">
      <c r="B147" s="151"/>
      <c r="C147" s="181" t="s">
        <v>253</v>
      </c>
      <c r="D147" s="181" t="s">
        <v>203</v>
      </c>
      <c r="E147" s="182" t="s">
        <v>3671</v>
      </c>
      <c r="F147" s="183" t="s">
        <v>3672</v>
      </c>
      <c r="G147" s="184" t="s">
        <v>251</v>
      </c>
      <c r="H147" s="185">
        <v>35</v>
      </c>
      <c r="I147" s="186"/>
      <c r="J147" s="185">
        <f t="shared" si="10"/>
        <v>0</v>
      </c>
      <c r="K147" s="183" t="s">
        <v>1</v>
      </c>
      <c r="L147" s="187"/>
      <c r="M147" s="188" t="s">
        <v>1</v>
      </c>
      <c r="N147" s="189" t="s">
        <v>42</v>
      </c>
      <c r="O147" s="55"/>
      <c r="P147" s="160">
        <f t="shared" si="11"/>
        <v>0</v>
      </c>
      <c r="Q147" s="160">
        <v>0</v>
      </c>
      <c r="R147" s="160">
        <f t="shared" si="12"/>
        <v>0</v>
      </c>
      <c r="S147" s="160">
        <v>0</v>
      </c>
      <c r="T147" s="161">
        <f t="shared" si="13"/>
        <v>0</v>
      </c>
      <c r="AR147" s="162" t="s">
        <v>184</v>
      </c>
      <c r="AT147" s="162" t="s">
        <v>203</v>
      </c>
      <c r="AU147" s="162" t="s">
        <v>85</v>
      </c>
      <c r="AY147" s="17" t="s">
        <v>153</v>
      </c>
      <c r="BE147" s="163">
        <f t="shared" si="14"/>
        <v>0</v>
      </c>
      <c r="BF147" s="163">
        <f t="shared" si="15"/>
        <v>0</v>
      </c>
      <c r="BG147" s="163">
        <f t="shared" si="16"/>
        <v>0</v>
      </c>
      <c r="BH147" s="163">
        <f t="shared" si="17"/>
        <v>0</v>
      </c>
      <c r="BI147" s="163">
        <f t="shared" si="18"/>
        <v>0</v>
      </c>
      <c r="BJ147" s="17" t="s">
        <v>85</v>
      </c>
      <c r="BK147" s="164">
        <f t="shared" si="19"/>
        <v>0</v>
      </c>
      <c r="BL147" s="17" t="s">
        <v>91</v>
      </c>
      <c r="BM147" s="162" t="s">
        <v>3673</v>
      </c>
    </row>
    <row r="148" spans="2:65" s="1" customFormat="1" ht="24" customHeight="1">
      <c r="B148" s="151"/>
      <c r="C148" s="181" t="s">
        <v>265</v>
      </c>
      <c r="D148" s="181" t="s">
        <v>203</v>
      </c>
      <c r="E148" s="182" t="s">
        <v>3674</v>
      </c>
      <c r="F148" s="183" t="s">
        <v>3675</v>
      </c>
      <c r="G148" s="184" t="s">
        <v>251</v>
      </c>
      <c r="H148" s="185">
        <v>45</v>
      </c>
      <c r="I148" s="186"/>
      <c r="J148" s="185">
        <f t="shared" si="10"/>
        <v>0</v>
      </c>
      <c r="K148" s="183" t="s">
        <v>1</v>
      </c>
      <c r="L148" s="187"/>
      <c r="M148" s="188" t="s">
        <v>1</v>
      </c>
      <c r="N148" s="189" t="s">
        <v>42</v>
      </c>
      <c r="O148" s="55"/>
      <c r="P148" s="160">
        <f t="shared" si="11"/>
        <v>0</v>
      </c>
      <c r="Q148" s="160">
        <v>0</v>
      </c>
      <c r="R148" s="160">
        <f t="shared" si="12"/>
        <v>0</v>
      </c>
      <c r="S148" s="160">
        <v>0</v>
      </c>
      <c r="T148" s="161">
        <f t="shared" si="13"/>
        <v>0</v>
      </c>
      <c r="AR148" s="162" t="s">
        <v>184</v>
      </c>
      <c r="AT148" s="162" t="s">
        <v>203</v>
      </c>
      <c r="AU148" s="162" t="s">
        <v>85</v>
      </c>
      <c r="AY148" s="17" t="s">
        <v>153</v>
      </c>
      <c r="BE148" s="163">
        <f t="shared" si="14"/>
        <v>0</v>
      </c>
      <c r="BF148" s="163">
        <f t="shared" si="15"/>
        <v>0</v>
      </c>
      <c r="BG148" s="163">
        <f t="shared" si="16"/>
        <v>0</v>
      </c>
      <c r="BH148" s="163">
        <f t="shared" si="17"/>
        <v>0</v>
      </c>
      <c r="BI148" s="163">
        <f t="shared" si="18"/>
        <v>0</v>
      </c>
      <c r="BJ148" s="17" t="s">
        <v>85</v>
      </c>
      <c r="BK148" s="164">
        <f t="shared" si="19"/>
        <v>0</v>
      </c>
      <c r="BL148" s="17" t="s">
        <v>91</v>
      </c>
      <c r="BM148" s="162" t="s">
        <v>3676</v>
      </c>
    </row>
    <row r="149" spans="2:65" s="1" customFormat="1" ht="16.5" customHeight="1">
      <c r="B149" s="151"/>
      <c r="C149" s="152" t="s">
        <v>276</v>
      </c>
      <c r="D149" s="152" t="s">
        <v>155</v>
      </c>
      <c r="E149" s="153" t="s">
        <v>3677</v>
      </c>
      <c r="F149" s="154" t="s">
        <v>3678</v>
      </c>
      <c r="G149" s="155" t="s">
        <v>158</v>
      </c>
      <c r="H149" s="156">
        <v>21.1</v>
      </c>
      <c r="I149" s="157"/>
      <c r="J149" s="156">
        <f t="shared" si="10"/>
        <v>0</v>
      </c>
      <c r="K149" s="154" t="s">
        <v>1</v>
      </c>
      <c r="L149" s="32"/>
      <c r="M149" s="158" t="s">
        <v>1</v>
      </c>
      <c r="N149" s="159" t="s">
        <v>42</v>
      </c>
      <c r="O149" s="55"/>
      <c r="P149" s="160">
        <f t="shared" si="11"/>
        <v>0</v>
      </c>
      <c r="Q149" s="160">
        <v>0</v>
      </c>
      <c r="R149" s="160">
        <f t="shared" si="12"/>
        <v>0</v>
      </c>
      <c r="S149" s="160">
        <v>0</v>
      </c>
      <c r="T149" s="161">
        <f t="shared" si="13"/>
        <v>0</v>
      </c>
      <c r="AR149" s="162" t="s">
        <v>91</v>
      </c>
      <c r="AT149" s="162" t="s">
        <v>155</v>
      </c>
      <c r="AU149" s="162" t="s">
        <v>85</v>
      </c>
      <c r="AY149" s="17" t="s">
        <v>153</v>
      </c>
      <c r="BE149" s="163">
        <f t="shared" si="14"/>
        <v>0</v>
      </c>
      <c r="BF149" s="163">
        <f t="shared" si="15"/>
        <v>0</v>
      </c>
      <c r="BG149" s="163">
        <f t="shared" si="16"/>
        <v>0</v>
      </c>
      <c r="BH149" s="163">
        <f t="shared" si="17"/>
        <v>0</v>
      </c>
      <c r="BI149" s="163">
        <f t="shared" si="18"/>
        <v>0</v>
      </c>
      <c r="BJ149" s="17" t="s">
        <v>85</v>
      </c>
      <c r="BK149" s="164">
        <f t="shared" si="19"/>
        <v>0</v>
      </c>
      <c r="BL149" s="17" t="s">
        <v>91</v>
      </c>
      <c r="BM149" s="162" t="s">
        <v>3679</v>
      </c>
    </row>
    <row r="150" spans="2:65" s="1" customFormat="1" ht="24" customHeight="1">
      <c r="B150" s="151"/>
      <c r="C150" s="152" t="s">
        <v>282</v>
      </c>
      <c r="D150" s="152" t="s">
        <v>155</v>
      </c>
      <c r="E150" s="153" t="s">
        <v>3680</v>
      </c>
      <c r="F150" s="154" t="s">
        <v>3681</v>
      </c>
      <c r="G150" s="155" t="s">
        <v>158</v>
      </c>
      <c r="H150" s="156">
        <v>21.1</v>
      </c>
      <c r="I150" s="157"/>
      <c r="J150" s="156">
        <f t="shared" si="10"/>
        <v>0</v>
      </c>
      <c r="K150" s="154" t="s">
        <v>1</v>
      </c>
      <c r="L150" s="32"/>
      <c r="M150" s="158" t="s">
        <v>1</v>
      </c>
      <c r="N150" s="159" t="s">
        <v>42</v>
      </c>
      <c r="O150" s="55"/>
      <c r="P150" s="160">
        <f t="shared" si="11"/>
        <v>0</v>
      </c>
      <c r="Q150" s="160">
        <v>0</v>
      </c>
      <c r="R150" s="160">
        <f t="shared" si="12"/>
        <v>0</v>
      </c>
      <c r="S150" s="160">
        <v>0</v>
      </c>
      <c r="T150" s="161">
        <f t="shared" si="13"/>
        <v>0</v>
      </c>
      <c r="AR150" s="162" t="s">
        <v>91</v>
      </c>
      <c r="AT150" s="162" t="s">
        <v>155</v>
      </c>
      <c r="AU150" s="162" t="s">
        <v>85</v>
      </c>
      <c r="AY150" s="17" t="s">
        <v>153</v>
      </c>
      <c r="BE150" s="163">
        <f t="shared" si="14"/>
        <v>0</v>
      </c>
      <c r="BF150" s="163">
        <f t="shared" si="15"/>
        <v>0</v>
      </c>
      <c r="BG150" s="163">
        <f t="shared" si="16"/>
        <v>0</v>
      </c>
      <c r="BH150" s="163">
        <f t="shared" si="17"/>
        <v>0</v>
      </c>
      <c r="BI150" s="163">
        <f t="shared" si="18"/>
        <v>0</v>
      </c>
      <c r="BJ150" s="17" t="s">
        <v>85</v>
      </c>
      <c r="BK150" s="164">
        <f t="shared" si="19"/>
        <v>0</v>
      </c>
      <c r="BL150" s="17" t="s">
        <v>91</v>
      </c>
      <c r="BM150" s="162" t="s">
        <v>3682</v>
      </c>
    </row>
    <row r="151" spans="2:65" s="1" customFormat="1" ht="16.5" customHeight="1">
      <c r="B151" s="151"/>
      <c r="C151" s="152" t="s">
        <v>291</v>
      </c>
      <c r="D151" s="152" t="s">
        <v>155</v>
      </c>
      <c r="E151" s="153" t="s">
        <v>3683</v>
      </c>
      <c r="F151" s="154" t="s">
        <v>3684</v>
      </c>
      <c r="G151" s="155" t="s">
        <v>162</v>
      </c>
      <c r="H151" s="156">
        <v>1.69</v>
      </c>
      <c r="I151" s="157"/>
      <c r="J151" s="156">
        <f t="shared" si="10"/>
        <v>0</v>
      </c>
      <c r="K151" s="154" t="s">
        <v>1</v>
      </c>
      <c r="L151" s="32"/>
      <c r="M151" s="158" t="s">
        <v>1</v>
      </c>
      <c r="N151" s="159" t="s">
        <v>42</v>
      </c>
      <c r="O151" s="55"/>
      <c r="P151" s="160">
        <f t="shared" si="11"/>
        <v>0</v>
      </c>
      <c r="Q151" s="160">
        <v>0</v>
      </c>
      <c r="R151" s="160">
        <f t="shared" si="12"/>
        <v>0</v>
      </c>
      <c r="S151" s="160">
        <v>0</v>
      </c>
      <c r="T151" s="161">
        <f t="shared" si="13"/>
        <v>0</v>
      </c>
      <c r="AR151" s="162" t="s">
        <v>91</v>
      </c>
      <c r="AT151" s="162" t="s">
        <v>155</v>
      </c>
      <c r="AU151" s="162" t="s">
        <v>85</v>
      </c>
      <c r="AY151" s="17" t="s">
        <v>153</v>
      </c>
      <c r="BE151" s="163">
        <f t="shared" si="14"/>
        <v>0</v>
      </c>
      <c r="BF151" s="163">
        <f t="shared" si="15"/>
        <v>0</v>
      </c>
      <c r="BG151" s="163">
        <f t="shared" si="16"/>
        <v>0</v>
      </c>
      <c r="BH151" s="163">
        <f t="shared" si="17"/>
        <v>0</v>
      </c>
      <c r="BI151" s="163">
        <f t="shared" si="18"/>
        <v>0</v>
      </c>
      <c r="BJ151" s="17" t="s">
        <v>85</v>
      </c>
      <c r="BK151" s="164">
        <f t="shared" si="19"/>
        <v>0</v>
      </c>
      <c r="BL151" s="17" t="s">
        <v>91</v>
      </c>
      <c r="BM151" s="162" t="s">
        <v>3685</v>
      </c>
    </row>
    <row r="152" spans="2:65" s="1" customFormat="1" ht="16.5" customHeight="1">
      <c r="B152" s="151"/>
      <c r="C152" s="152" t="s">
        <v>305</v>
      </c>
      <c r="D152" s="152" t="s">
        <v>155</v>
      </c>
      <c r="E152" s="153" t="s">
        <v>3686</v>
      </c>
      <c r="F152" s="154" t="s">
        <v>3687</v>
      </c>
      <c r="G152" s="155" t="s">
        <v>158</v>
      </c>
      <c r="H152" s="156">
        <v>42.2</v>
      </c>
      <c r="I152" s="157"/>
      <c r="J152" s="156">
        <f t="shared" si="10"/>
        <v>0</v>
      </c>
      <c r="K152" s="154" t="s">
        <v>1</v>
      </c>
      <c r="L152" s="32"/>
      <c r="M152" s="158" t="s">
        <v>1</v>
      </c>
      <c r="N152" s="159" t="s">
        <v>42</v>
      </c>
      <c r="O152" s="55"/>
      <c r="P152" s="160">
        <f t="shared" si="11"/>
        <v>0</v>
      </c>
      <c r="Q152" s="160">
        <v>0</v>
      </c>
      <c r="R152" s="160">
        <f t="shared" si="12"/>
        <v>0</v>
      </c>
      <c r="S152" s="160">
        <v>0</v>
      </c>
      <c r="T152" s="161">
        <f t="shared" si="13"/>
        <v>0</v>
      </c>
      <c r="AR152" s="162" t="s">
        <v>91</v>
      </c>
      <c r="AT152" s="162" t="s">
        <v>155</v>
      </c>
      <c r="AU152" s="162" t="s">
        <v>85</v>
      </c>
      <c r="AY152" s="17" t="s">
        <v>153</v>
      </c>
      <c r="BE152" s="163">
        <f t="shared" si="14"/>
        <v>0</v>
      </c>
      <c r="BF152" s="163">
        <f t="shared" si="15"/>
        <v>0</v>
      </c>
      <c r="BG152" s="163">
        <f t="shared" si="16"/>
        <v>0</v>
      </c>
      <c r="BH152" s="163">
        <f t="shared" si="17"/>
        <v>0</v>
      </c>
      <c r="BI152" s="163">
        <f t="shared" si="18"/>
        <v>0</v>
      </c>
      <c r="BJ152" s="17" t="s">
        <v>85</v>
      </c>
      <c r="BK152" s="164">
        <f t="shared" si="19"/>
        <v>0</v>
      </c>
      <c r="BL152" s="17" t="s">
        <v>91</v>
      </c>
      <c r="BM152" s="162" t="s">
        <v>3688</v>
      </c>
    </row>
    <row r="153" spans="2:65" s="1" customFormat="1" ht="16.5" customHeight="1">
      <c r="B153" s="151"/>
      <c r="C153" s="152" t="s">
        <v>318</v>
      </c>
      <c r="D153" s="152" t="s">
        <v>155</v>
      </c>
      <c r="E153" s="153" t="s">
        <v>3689</v>
      </c>
      <c r="F153" s="154" t="s">
        <v>3690</v>
      </c>
      <c r="G153" s="155" t="s">
        <v>162</v>
      </c>
      <c r="H153" s="156">
        <v>27.9</v>
      </c>
      <c r="I153" s="157"/>
      <c r="J153" s="156">
        <f t="shared" si="10"/>
        <v>0</v>
      </c>
      <c r="K153" s="154" t="s">
        <v>1</v>
      </c>
      <c r="L153" s="32"/>
      <c r="M153" s="158" t="s">
        <v>1</v>
      </c>
      <c r="N153" s="159" t="s">
        <v>42</v>
      </c>
      <c r="O153" s="55"/>
      <c r="P153" s="160">
        <f t="shared" si="11"/>
        <v>0</v>
      </c>
      <c r="Q153" s="160">
        <v>0</v>
      </c>
      <c r="R153" s="160">
        <f t="shared" si="12"/>
        <v>0</v>
      </c>
      <c r="S153" s="160">
        <v>0</v>
      </c>
      <c r="T153" s="161">
        <f t="shared" si="13"/>
        <v>0</v>
      </c>
      <c r="AR153" s="162" t="s">
        <v>91</v>
      </c>
      <c r="AT153" s="162" t="s">
        <v>155</v>
      </c>
      <c r="AU153" s="162" t="s">
        <v>85</v>
      </c>
      <c r="AY153" s="17" t="s">
        <v>153</v>
      </c>
      <c r="BE153" s="163">
        <f t="shared" si="14"/>
        <v>0</v>
      </c>
      <c r="BF153" s="163">
        <f t="shared" si="15"/>
        <v>0</v>
      </c>
      <c r="BG153" s="163">
        <f t="shared" si="16"/>
        <v>0</v>
      </c>
      <c r="BH153" s="163">
        <f t="shared" si="17"/>
        <v>0</v>
      </c>
      <c r="BI153" s="163">
        <f t="shared" si="18"/>
        <v>0</v>
      </c>
      <c r="BJ153" s="17" t="s">
        <v>85</v>
      </c>
      <c r="BK153" s="164">
        <f t="shared" si="19"/>
        <v>0</v>
      </c>
      <c r="BL153" s="17" t="s">
        <v>91</v>
      </c>
      <c r="BM153" s="162" t="s">
        <v>3691</v>
      </c>
    </row>
    <row r="154" spans="2:65" s="11" customFormat="1" ht="22.9" customHeight="1">
      <c r="B154" s="138"/>
      <c r="D154" s="139" t="s">
        <v>75</v>
      </c>
      <c r="E154" s="149" t="s">
        <v>3692</v>
      </c>
      <c r="F154" s="149" t="s">
        <v>3693</v>
      </c>
      <c r="I154" s="141"/>
      <c r="J154" s="150">
        <f>BK154</f>
        <v>0</v>
      </c>
      <c r="L154" s="138"/>
      <c r="M154" s="143"/>
      <c r="N154" s="144"/>
      <c r="O154" s="144"/>
      <c r="P154" s="145">
        <f>SUM(P155:P165)</f>
        <v>0</v>
      </c>
      <c r="Q154" s="144"/>
      <c r="R154" s="145">
        <f>SUM(R155:R165)</f>
        <v>0</v>
      </c>
      <c r="S154" s="144"/>
      <c r="T154" s="146">
        <f>SUM(T155:T165)</f>
        <v>0</v>
      </c>
      <c r="AR154" s="139" t="s">
        <v>81</v>
      </c>
      <c r="AT154" s="147" t="s">
        <v>75</v>
      </c>
      <c r="AU154" s="147" t="s">
        <v>81</v>
      </c>
      <c r="AY154" s="139" t="s">
        <v>153</v>
      </c>
      <c r="BK154" s="148">
        <f>SUM(BK155:BK165)</f>
        <v>0</v>
      </c>
    </row>
    <row r="155" spans="2:65" s="1" customFormat="1" ht="16.5" customHeight="1">
      <c r="B155" s="151"/>
      <c r="C155" s="152" t="s">
        <v>322</v>
      </c>
      <c r="D155" s="152" t="s">
        <v>155</v>
      </c>
      <c r="E155" s="153" t="s">
        <v>1479</v>
      </c>
      <c r="F155" s="154" t="s">
        <v>3694</v>
      </c>
      <c r="G155" s="155" t="s">
        <v>251</v>
      </c>
      <c r="H155" s="156">
        <v>3</v>
      </c>
      <c r="I155" s="157"/>
      <c r="J155" s="156">
        <f t="shared" ref="J155:J165" si="20">ROUND(I155*H155,3)</f>
        <v>0</v>
      </c>
      <c r="K155" s="154" t="s">
        <v>1</v>
      </c>
      <c r="L155" s="32"/>
      <c r="M155" s="158" t="s">
        <v>1</v>
      </c>
      <c r="N155" s="159" t="s">
        <v>42</v>
      </c>
      <c r="O155" s="55"/>
      <c r="P155" s="160">
        <f t="shared" ref="P155:P165" si="21">O155*H155</f>
        <v>0</v>
      </c>
      <c r="Q155" s="160">
        <v>0</v>
      </c>
      <c r="R155" s="160">
        <f t="shared" ref="R155:R165" si="22">Q155*H155</f>
        <v>0</v>
      </c>
      <c r="S155" s="160">
        <v>0</v>
      </c>
      <c r="T155" s="161">
        <f t="shared" ref="T155:T165" si="23">S155*H155</f>
        <v>0</v>
      </c>
      <c r="AR155" s="162" t="s">
        <v>91</v>
      </c>
      <c r="AT155" s="162" t="s">
        <v>155</v>
      </c>
      <c r="AU155" s="162" t="s">
        <v>85</v>
      </c>
      <c r="AY155" s="17" t="s">
        <v>153</v>
      </c>
      <c r="BE155" s="163">
        <f t="shared" ref="BE155:BE165" si="24">IF(N155="základná",J155,0)</f>
        <v>0</v>
      </c>
      <c r="BF155" s="163">
        <f t="shared" ref="BF155:BF165" si="25">IF(N155="znížená",J155,0)</f>
        <v>0</v>
      </c>
      <c r="BG155" s="163">
        <f t="shared" ref="BG155:BG165" si="26">IF(N155="zákl. prenesená",J155,0)</f>
        <v>0</v>
      </c>
      <c r="BH155" s="163">
        <f t="shared" ref="BH155:BH165" si="27">IF(N155="zníž. prenesená",J155,0)</f>
        <v>0</v>
      </c>
      <c r="BI155" s="163">
        <f t="shared" ref="BI155:BI165" si="28">IF(N155="nulová",J155,0)</f>
        <v>0</v>
      </c>
      <c r="BJ155" s="17" t="s">
        <v>85</v>
      </c>
      <c r="BK155" s="164">
        <f t="shared" ref="BK155:BK165" si="29">ROUND(I155*H155,3)</f>
        <v>0</v>
      </c>
      <c r="BL155" s="17" t="s">
        <v>91</v>
      </c>
      <c r="BM155" s="162" t="s">
        <v>3695</v>
      </c>
    </row>
    <row r="156" spans="2:65" s="1" customFormat="1" ht="16.5" customHeight="1">
      <c r="B156" s="151"/>
      <c r="C156" s="152" t="s">
        <v>326</v>
      </c>
      <c r="D156" s="152" t="s">
        <v>155</v>
      </c>
      <c r="E156" s="153" t="s">
        <v>3696</v>
      </c>
      <c r="F156" s="154" t="s">
        <v>3697</v>
      </c>
      <c r="G156" s="155" t="s">
        <v>251</v>
      </c>
      <c r="H156" s="156">
        <v>3</v>
      </c>
      <c r="I156" s="157"/>
      <c r="J156" s="156">
        <f t="shared" si="20"/>
        <v>0</v>
      </c>
      <c r="K156" s="154" t="s">
        <v>1</v>
      </c>
      <c r="L156" s="32"/>
      <c r="M156" s="158" t="s">
        <v>1</v>
      </c>
      <c r="N156" s="159" t="s">
        <v>42</v>
      </c>
      <c r="O156" s="55"/>
      <c r="P156" s="160">
        <f t="shared" si="21"/>
        <v>0</v>
      </c>
      <c r="Q156" s="160">
        <v>0</v>
      </c>
      <c r="R156" s="160">
        <f t="shared" si="22"/>
        <v>0</v>
      </c>
      <c r="S156" s="160">
        <v>0</v>
      </c>
      <c r="T156" s="161">
        <f t="shared" si="23"/>
        <v>0</v>
      </c>
      <c r="AR156" s="162" t="s">
        <v>91</v>
      </c>
      <c r="AT156" s="162" t="s">
        <v>155</v>
      </c>
      <c r="AU156" s="162" t="s">
        <v>85</v>
      </c>
      <c r="AY156" s="17" t="s">
        <v>153</v>
      </c>
      <c r="BE156" s="163">
        <f t="shared" si="24"/>
        <v>0</v>
      </c>
      <c r="BF156" s="163">
        <f t="shared" si="25"/>
        <v>0</v>
      </c>
      <c r="BG156" s="163">
        <f t="shared" si="26"/>
        <v>0</v>
      </c>
      <c r="BH156" s="163">
        <f t="shared" si="27"/>
        <v>0</v>
      </c>
      <c r="BI156" s="163">
        <f t="shared" si="28"/>
        <v>0</v>
      </c>
      <c r="BJ156" s="17" t="s">
        <v>85</v>
      </c>
      <c r="BK156" s="164">
        <f t="shared" si="29"/>
        <v>0</v>
      </c>
      <c r="BL156" s="17" t="s">
        <v>91</v>
      </c>
      <c r="BM156" s="162" t="s">
        <v>3698</v>
      </c>
    </row>
    <row r="157" spans="2:65" s="1" customFormat="1" ht="16.5" customHeight="1">
      <c r="B157" s="151"/>
      <c r="C157" s="152" t="s">
        <v>330</v>
      </c>
      <c r="D157" s="152" t="s">
        <v>155</v>
      </c>
      <c r="E157" s="153" t="s">
        <v>3699</v>
      </c>
      <c r="F157" s="154" t="s">
        <v>3700</v>
      </c>
      <c r="G157" s="155" t="s">
        <v>162</v>
      </c>
      <c r="H157" s="156">
        <v>2.25</v>
      </c>
      <c r="I157" s="157"/>
      <c r="J157" s="156">
        <f t="shared" si="20"/>
        <v>0</v>
      </c>
      <c r="K157" s="154" t="s">
        <v>1</v>
      </c>
      <c r="L157" s="32"/>
      <c r="M157" s="158" t="s">
        <v>1</v>
      </c>
      <c r="N157" s="159" t="s">
        <v>42</v>
      </c>
      <c r="O157" s="55"/>
      <c r="P157" s="160">
        <f t="shared" si="21"/>
        <v>0</v>
      </c>
      <c r="Q157" s="160">
        <v>0</v>
      </c>
      <c r="R157" s="160">
        <f t="shared" si="22"/>
        <v>0</v>
      </c>
      <c r="S157" s="160">
        <v>0</v>
      </c>
      <c r="T157" s="161">
        <f t="shared" si="23"/>
        <v>0</v>
      </c>
      <c r="AR157" s="162" t="s">
        <v>91</v>
      </c>
      <c r="AT157" s="162" t="s">
        <v>155</v>
      </c>
      <c r="AU157" s="162" t="s">
        <v>85</v>
      </c>
      <c r="AY157" s="17" t="s">
        <v>153</v>
      </c>
      <c r="BE157" s="163">
        <f t="shared" si="24"/>
        <v>0</v>
      </c>
      <c r="BF157" s="163">
        <f t="shared" si="25"/>
        <v>0</v>
      </c>
      <c r="BG157" s="163">
        <f t="shared" si="26"/>
        <v>0</v>
      </c>
      <c r="BH157" s="163">
        <f t="shared" si="27"/>
        <v>0</v>
      </c>
      <c r="BI157" s="163">
        <f t="shared" si="28"/>
        <v>0</v>
      </c>
      <c r="BJ157" s="17" t="s">
        <v>85</v>
      </c>
      <c r="BK157" s="164">
        <f t="shared" si="29"/>
        <v>0</v>
      </c>
      <c r="BL157" s="17" t="s">
        <v>91</v>
      </c>
      <c r="BM157" s="162" t="s">
        <v>3701</v>
      </c>
    </row>
    <row r="158" spans="2:65" s="1" customFormat="1" ht="16.5" customHeight="1">
      <c r="B158" s="151"/>
      <c r="C158" s="152" t="s">
        <v>334</v>
      </c>
      <c r="D158" s="152" t="s">
        <v>155</v>
      </c>
      <c r="E158" s="153" t="s">
        <v>3702</v>
      </c>
      <c r="F158" s="154" t="s">
        <v>3703</v>
      </c>
      <c r="G158" s="155" t="s">
        <v>251</v>
      </c>
      <c r="H158" s="156">
        <v>3</v>
      </c>
      <c r="I158" s="157"/>
      <c r="J158" s="156">
        <f t="shared" si="20"/>
        <v>0</v>
      </c>
      <c r="K158" s="154" t="s">
        <v>1</v>
      </c>
      <c r="L158" s="32"/>
      <c r="M158" s="158" t="s">
        <v>1</v>
      </c>
      <c r="N158" s="159" t="s">
        <v>42</v>
      </c>
      <c r="O158" s="55"/>
      <c r="P158" s="160">
        <f t="shared" si="21"/>
        <v>0</v>
      </c>
      <c r="Q158" s="160">
        <v>0</v>
      </c>
      <c r="R158" s="160">
        <f t="shared" si="22"/>
        <v>0</v>
      </c>
      <c r="S158" s="160">
        <v>0</v>
      </c>
      <c r="T158" s="161">
        <f t="shared" si="23"/>
        <v>0</v>
      </c>
      <c r="AR158" s="162" t="s">
        <v>91</v>
      </c>
      <c r="AT158" s="162" t="s">
        <v>155</v>
      </c>
      <c r="AU158" s="162" t="s">
        <v>85</v>
      </c>
      <c r="AY158" s="17" t="s">
        <v>153</v>
      </c>
      <c r="BE158" s="163">
        <f t="shared" si="24"/>
        <v>0</v>
      </c>
      <c r="BF158" s="163">
        <f t="shared" si="25"/>
        <v>0</v>
      </c>
      <c r="BG158" s="163">
        <f t="shared" si="26"/>
        <v>0</v>
      </c>
      <c r="BH158" s="163">
        <f t="shared" si="27"/>
        <v>0</v>
      </c>
      <c r="BI158" s="163">
        <f t="shared" si="28"/>
        <v>0</v>
      </c>
      <c r="BJ158" s="17" t="s">
        <v>85</v>
      </c>
      <c r="BK158" s="164">
        <f t="shared" si="29"/>
        <v>0</v>
      </c>
      <c r="BL158" s="17" t="s">
        <v>91</v>
      </c>
      <c r="BM158" s="162" t="s">
        <v>3704</v>
      </c>
    </row>
    <row r="159" spans="2:65" s="1" customFormat="1" ht="16.5" customHeight="1">
      <c r="B159" s="151"/>
      <c r="C159" s="152" t="s">
        <v>338</v>
      </c>
      <c r="D159" s="152" t="s">
        <v>155</v>
      </c>
      <c r="E159" s="153" t="s">
        <v>3705</v>
      </c>
      <c r="F159" s="154" t="s">
        <v>3706</v>
      </c>
      <c r="G159" s="155" t="s">
        <v>251</v>
      </c>
      <c r="H159" s="156">
        <v>9</v>
      </c>
      <c r="I159" s="157"/>
      <c r="J159" s="156">
        <f t="shared" si="20"/>
        <v>0</v>
      </c>
      <c r="K159" s="154" t="s">
        <v>1</v>
      </c>
      <c r="L159" s="32"/>
      <c r="M159" s="158" t="s">
        <v>1</v>
      </c>
      <c r="N159" s="159" t="s">
        <v>42</v>
      </c>
      <c r="O159" s="55"/>
      <c r="P159" s="160">
        <f t="shared" si="21"/>
        <v>0</v>
      </c>
      <c r="Q159" s="160">
        <v>0</v>
      </c>
      <c r="R159" s="160">
        <f t="shared" si="22"/>
        <v>0</v>
      </c>
      <c r="S159" s="160">
        <v>0</v>
      </c>
      <c r="T159" s="161">
        <f t="shared" si="23"/>
        <v>0</v>
      </c>
      <c r="AR159" s="162" t="s">
        <v>91</v>
      </c>
      <c r="AT159" s="162" t="s">
        <v>155</v>
      </c>
      <c r="AU159" s="162" t="s">
        <v>85</v>
      </c>
      <c r="AY159" s="17" t="s">
        <v>153</v>
      </c>
      <c r="BE159" s="163">
        <f t="shared" si="24"/>
        <v>0</v>
      </c>
      <c r="BF159" s="163">
        <f t="shared" si="25"/>
        <v>0</v>
      </c>
      <c r="BG159" s="163">
        <f t="shared" si="26"/>
        <v>0</v>
      </c>
      <c r="BH159" s="163">
        <f t="shared" si="27"/>
        <v>0</v>
      </c>
      <c r="BI159" s="163">
        <f t="shared" si="28"/>
        <v>0</v>
      </c>
      <c r="BJ159" s="17" t="s">
        <v>85</v>
      </c>
      <c r="BK159" s="164">
        <f t="shared" si="29"/>
        <v>0</v>
      </c>
      <c r="BL159" s="17" t="s">
        <v>91</v>
      </c>
      <c r="BM159" s="162" t="s">
        <v>3707</v>
      </c>
    </row>
    <row r="160" spans="2:65" s="1" customFormat="1" ht="16.5" customHeight="1">
      <c r="B160" s="151"/>
      <c r="C160" s="152" t="s">
        <v>342</v>
      </c>
      <c r="D160" s="152" t="s">
        <v>155</v>
      </c>
      <c r="E160" s="153" t="s">
        <v>3708</v>
      </c>
      <c r="F160" s="154" t="s">
        <v>3709</v>
      </c>
      <c r="G160" s="155" t="s">
        <v>251</v>
      </c>
      <c r="H160" s="156">
        <v>9</v>
      </c>
      <c r="I160" s="157"/>
      <c r="J160" s="156">
        <f t="shared" si="20"/>
        <v>0</v>
      </c>
      <c r="K160" s="154" t="s">
        <v>1</v>
      </c>
      <c r="L160" s="32"/>
      <c r="M160" s="158" t="s">
        <v>1</v>
      </c>
      <c r="N160" s="159" t="s">
        <v>42</v>
      </c>
      <c r="O160" s="55"/>
      <c r="P160" s="160">
        <f t="shared" si="21"/>
        <v>0</v>
      </c>
      <c r="Q160" s="160">
        <v>0</v>
      </c>
      <c r="R160" s="160">
        <f t="shared" si="22"/>
        <v>0</v>
      </c>
      <c r="S160" s="160">
        <v>0</v>
      </c>
      <c r="T160" s="161">
        <f t="shared" si="23"/>
        <v>0</v>
      </c>
      <c r="AR160" s="162" t="s">
        <v>91</v>
      </c>
      <c r="AT160" s="162" t="s">
        <v>155</v>
      </c>
      <c r="AU160" s="162" t="s">
        <v>85</v>
      </c>
      <c r="AY160" s="17" t="s">
        <v>153</v>
      </c>
      <c r="BE160" s="163">
        <f t="shared" si="24"/>
        <v>0</v>
      </c>
      <c r="BF160" s="163">
        <f t="shared" si="25"/>
        <v>0</v>
      </c>
      <c r="BG160" s="163">
        <f t="shared" si="26"/>
        <v>0</v>
      </c>
      <c r="BH160" s="163">
        <f t="shared" si="27"/>
        <v>0</v>
      </c>
      <c r="BI160" s="163">
        <f t="shared" si="28"/>
        <v>0</v>
      </c>
      <c r="BJ160" s="17" t="s">
        <v>85</v>
      </c>
      <c r="BK160" s="164">
        <f t="shared" si="29"/>
        <v>0</v>
      </c>
      <c r="BL160" s="17" t="s">
        <v>91</v>
      </c>
      <c r="BM160" s="162" t="s">
        <v>3710</v>
      </c>
    </row>
    <row r="161" spans="2:65" s="1" customFormat="1" ht="16.5" customHeight="1">
      <c r="B161" s="151"/>
      <c r="C161" s="152" t="s">
        <v>347</v>
      </c>
      <c r="D161" s="152" t="s">
        <v>155</v>
      </c>
      <c r="E161" s="153" t="s">
        <v>3711</v>
      </c>
      <c r="F161" s="154" t="s">
        <v>3712</v>
      </c>
      <c r="G161" s="155" t="s">
        <v>786</v>
      </c>
      <c r="H161" s="156">
        <v>10.5</v>
      </c>
      <c r="I161" s="157"/>
      <c r="J161" s="156">
        <f t="shared" si="20"/>
        <v>0</v>
      </c>
      <c r="K161" s="154" t="s">
        <v>1</v>
      </c>
      <c r="L161" s="32"/>
      <c r="M161" s="158" t="s">
        <v>1</v>
      </c>
      <c r="N161" s="159" t="s">
        <v>42</v>
      </c>
      <c r="O161" s="55"/>
      <c r="P161" s="160">
        <f t="shared" si="21"/>
        <v>0</v>
      </c>
      <c r="Q161" s="160">
        <v>0</v>
      </c>
      <c r="R161" s="160">
        <f t="shared" si="22"/>
        <v>0</v>
      </c>
      <c r="S161" s="160">
        <v>0</v>
      </c>
      <c r="T161" s="161">
        <f t="shared" si="23"/>
        <v>0</v>
      </c>
      <c r="AR161" s="162" t="s">
        <v>91</v>
      </c>
      <c r="AT161" s="162" t="s">
        <v>155</v>
      </c>
      <c r="AU161" s="162" t="s">
        <v>85</v>
      </c>
      <c r="AY161" s="17" t="s">
        <v>153</v>
      </c>
      <c r="BE161" s="163">
        <f t="shared" si="24"/>
        <v>0</v>
      </c>
      <c r="BF161" s="163">
        <f t="shared" si="25"/>
        <v>0</v>
      </c>
      <c r="BG161" s="163">
        <f t="shared" si="26"/>
        <v>0</v>
      </c>
      <c r="BH161" s="163">
        <f t="shared" si="27"/>
        <v>0</v>
      </c>
      <c r="BI161" s="163">
        <f t="shared" si="28"/>
        <v>0</v>
      </c>
      <c r="BJ161" s="17" t="s">
        <v>85</v>
      </c>
      <c r="BK161" s="164">
        <f t="shared" si="29"/>
        <v>0</v>
      </c>
      <c r="BL161" s="17" t="s">
        <v>91</v>
      </c>
      <c r="BM161" s="162" t="s">
        <v>3713</v>
      </c>
    </row>
    <row r="162" spans="2:65" s="1" customFormat="1" ht="16.5" customHeight="1">
      <c r="B162" s="151"/>
      <c r="C162" s="152" t="s">
        <v>357</v>
      </c>
      <c r="D162" s="152" t="s">
        <v>155</v>
      </c>
      <c r="E162" s="153" t="s">
        <v>3714</v>
      </c>
      <c r="F162" s="154" t="s">
        <v>3715</v>
      </c>
      <c r="G162" s="155" t="s">
        <v>158</v>
      </c>
      <c r="H162" s="156">
        <v>1.5</v>
      </c>
      <c r="I162" s="157"/>
      <c r="J162" s="156">
        <f t="shared" si="20"/>
        <v>0</v>
      </c>
      <c r="K162" s="154" t="s">
        <v>1</v>
      </c>
      <c r="L162" s="32"/>
      <c r="M162" s="158" t="s">
        <v>1</v>
      </c>
      <c r="N162" s="159" t="s">
        <v>42</v>
      </c>
      <c r="O162" s="55"/>
      <c r="P162" s="160">
        <f t="shared" si="21"/>
        <v>0</v>
      </c>
      <c r="Q162" s="160">
        <v>0</v>
      </c>
      <c r="R162" s="160">
        <f t="shared" si="22"/>
        <v>0</v>
      </c>
      <c r="S162" s="160">
        <v>0</v>
      </c>
      <c r="T162" s="161">
        <f t="shared" si="23"/>
        <v>0</v>
      </c>
      <c r="AR162" s="162" t="s">
        <v>91</v>
      </c>
      <c r="AT162" s="162" t="s">
        <v>155</v>
      </c>
      <c r="AU162" s="162" t="s">
        <v>85</v>
      </c>
      <c r="AY162" s="17" t="s">
        <v>153</v>
      </c>
      <c r="BE162" s="163">
        <f t="shared" si="24"/>
        <v>0</v>
      </c>
      <c r="BF162" s="163">
        <f t="shared" si="25"/>
        <v>0</v>
      </c>
      <c r="BG162" s="163">
        <f t="shared" si="26"/>
        <v>0</v>
      </c>
      <c r="BH162" s="163">
        <f t="shared" si="27"/>
        <v>0</v>
      </c>
      <c r="BI162" s="163">
        <f t="shared" si="28"/>
        <v>0</v>
      </c>
      <c r="BJ162" s="17" t="s">
        <v>85</v>
      </c>
      <c r="BK162" s="164">
        <f t="shared" si="29"/>
        <v>0</v>
      </c>
      <c r="BL162" s="17" t="s">
        <v>91</v>
      </c>
      <c r="BM162" s="162" t="s">
        <v>3716</v>
      </c>
    </row>
    <row r="163" spans="2:65" s="1" customFormat="1" ht="24" customHeight="1">
      <c r="B163" s="151"/>
      <c r="C163" s="181" t="s">
        <v>361</v>
      </c>
      <c r="D163" s="181" t="s">
        <v>203</v>
      </c>
      <c r="E163" s="182" t="s">
        <v>3717</v>
      </c>
      <c r="F163" s="183" t="s">
        <v>3718</v>
      </c>
      <c r="G163" s="184" t="s">
        <v>251</v>
      </c>
      <c r="H163" s="185">
        <v>3</v>
      </c>
      <c r="I163" s="186"/>
      <c r="J163" s="185">
        <f t="shared" si="20"/>
        <v>0</v>
      </c>
      <c r="K163" s="183" t="s">
        <v>1</v>
      </c>
      <c r="L163" s="187"/>
      <c r="M163" s="188" t="s">
        <v>1</v>
      </c>
      <c r="N163" s="189" t="s">
        <v>42</v>
      </c>
      <c r="O163" s="55"/>
      <c r="P163" s="160">
        <f t="shared" si="21"/>
        <v>0</v>
      </c>
      <c r="Q163" s="160">
        <v>0</v>
      </c>
      <c r="R163" s="160">
        <f t="shared" si="22"/>
        <v>0</v>
      </c>
      <c r="S163" s="160">
        <v>0</v>
      </c>
      <c r="T163" s="161">
        <f t="shared" si="23"/>
        <v>0</v>
      </c>
      <c r="AR163" s="162" t="s">
        <v>184</v>
      </c>
      <c r="AT163" s="162" t="s">
        <v>203</v>
      </c>
      <c r="AU163" s="162" t="s">
        <v>85</v>
      </c>
      <c r="AY163" s="17" t="s">
        <v>153</v>
      </c>
      <c r="BE163" s="163">
        <f t="shared" si="24"/>
        <v>0</v>
      </c>
      <c r="BF163" s="163">
        <f t="shared" si="25"/>
        <v>0</v>
      </c>
      <c r="BG163" s="163">
        <f t="shared" si="26"/>
        <v>0</v>
      </c>
      <c r="BH163" s="163">
        <f t="shared" si="27"/>
        <v>0</v>
      </c>
      <c r="BI163" s="163">
        <f t="shared" si="28"/>
        <v>0</v>
      </c>
      <c r="BJ163" s="17" t="s">
        <v>85</v>
      </c>
      <c r="BK163" s="164">
        <f t="shared" si="29"/>
        <v>0</v>
      </c>
      <c r="BL163" s="17" t="s">
        <v>91</v>
      </c>
      <c r="BM163" s="162" t="s">
        <v>3719</v>
      </c>
    </row>
    <row r="164" spans="2:65" s="1" customFormat="1" ht="16.5" customHeight="1">
      <c r="B164" s="151"/>
      <c r="C164" s="152" t="s">
        <v>367</v>
      </c>
      <c r="D164" s="152" t="s">
        <v>155</v>
      </c>
      <c r="E164" s="153" t="s">
        <v>3720</v>
      </c>
      <c r="F164" s="154" t="s">
        <v>3721</v>
      </c>
      <c r="G164" s="155" t="s">
        <v>251</v>
      </c>
      <c r="H164" s="156">
        <v>6</v>
      </c>
      <c r="I164" s="157"/>
      <c r="J164" s="156">
        <f t="shared" si="20"/>
        <v>0</v>
      </c>
      <c r="K164" s="154" t="s">
        <v>1</v>
      </c>
      <c r="L164" s="32"/>
      <c r="M164" s="158" t="s">
        <v>1</v>
      </c>
      <c r="N164" s="159" t="s">
        <v>42</v>
      </c>
      <c r="O164" s="55"/>
      <c r="P164" s="160">
        <f t="shared" si="21"/>
        <v>0</v>
      </c>
      <c r="Q164" s="160">
        <v>0</v>
      </c>
      <c r="R164" s="160">
        <f t="shared" si="22"/>
        <v>0</v>
      </c>
      <c r="S164" s="160">
        <v>0</v>
      </c>
      <c r="T164" s="161">
        <f t="shared" si="23"/>
        <v>0</v>
      </c>
      <c r="AR164" s="162" t="s">
        <v>91</v>
      </c>
      <c r="AT164" s="162" t="s">
        <v>155</v>
      </c>
      <c r="AU164" s="162" t="s">
        <v>85</v>
      </c>
      <c r="AY164" s="17" t="s">
        <v>153</v>
      </c>
      <c r="BE164" s="163">
        <f t="shared" si="24"/>
        <v>0</v>
      </c>
      <c r="BF164" s="163">
        <f t="shared" si="25"/>
        <v>0</v>
      </c>
      <c r="BG164" s="163">
        <f t="shared" si="26"/>
        <v>0</v>
      </c>
      <c r="BH164" s="163">
        <f t="shared" si="27"/>
        <v>0</v>
      </c>
      <c r="BI164" s="163">
        <f t="shared" si="28"/>
        <v>0</v>
      </c>
      <c r="BJ164" s="17" t="s">
        <v>85</v>
      </c>
      <c r="BK164" s="164">
        <f t="shared" si="29"/>
        <v>0</v>
      </c>
      <c r="BL164" s="17" t="s">
        <v>91</v>
      </c>
      <c r="BM164" s="162" t="s">
        <v>3722</v>
      </c>
    </row>
    <row r="165" spans="2:65" s="1" customFormat="1" ht="16.5" customHeight="1">
      <c r="B165" s="151"/>
      <c r="C165" s="152" t="s">
        <v>222</v>
      </c>
      <c r="D165" s="152" t="s">
        <v>155</v>
      </c>
      <c r="E165" s="153" t="s">
        <v>3723</v>
      </c>
      <c r="F165" s="154" t="s">
        <v>3724</v>
      </c>
      <c r="G165" s="155" t="s">
        <v>162</v>
      </c>
      <c r="H165" s="156">
        <v>3</v>
      </c>
      <c r="I165" s="157"/>
      <c r="J165" s="156">
        <f t="shared" si="20"/>
        <v>0</v>
      </c>
      <c r="K165" s="154" t="s">
        <v>1</v>
      </c>
      <c r="L165" s="32"/>
      <c r="M165" s="158" t="s">
        <v>1</v>
      </c>
      <c r="N165" s="159" t="s">
        <v>42</v>
      </c>
      <c r="O165" s="55"/>
      <c r="P165" s="160">
        <f t="shared" si="21"/>
        <v>0</v>
      </c>
      <c r="Q165" s="160">
        <v>0</v>
      </c>
      <c r="R165" s="160">
        <f t="shared" si="22"/>
        <v>0</v>
      </c>
      <c r="S165" s="160">
        <v>0</v>
      </c>
      <c r="T165" s="161">
        <f t="shared" si="23"/>
        <v>0</v>
      </c>
      <c r="AR165" s="162" t="s">
        <v>91</v>
      </c>
      <c r="AT165" s="162" t="s">
        <v>155</v>
      </c>
      <c r="AU165" s="162" t="s">
        <v>85</v>
      </c>
      <c r="AY165" s="17" t="s">
        <v>153</v>
      </c>
      <c r="BE165" s="163">
        <f t="shared" si="24"/>
        <v>0</v>
      </c>
      <c r="BF165" s="163">
        <f t="shared" si="25"/>
        <v>0</v>
      </c>
      <c r="BG165" s="163">
        <f t="shared" si="26"/>
        <v>0</v>
      </c>
      <c r="BH165" s="163">
        <f t="shared" si="27"/>
        <v>0</v>
      </c>
      <c r="BI165" s="163">
        <f t="shared" si="28"/>
        <v>0</v>
      </c>
      <c r="BJ165" s="17" t="s">
        <v>85</v>
      </c>
      <c r="BK165" s="164">
        <f t="shared" si="29"/>
        <v>0</v>
      </c>
      <c r="BL165" s="17" t="s">
        <v>91</v>
      </c>
      <c r="BM165" s="162" t="s">
        <v>3725</v>
      </c>
    </row>
    <row r="166" spans="2:65" s="11" customFormat="1" ht="22.9" customHeight="1">
      <c r="B166" s="138"/>
      <c r="D166" s="139" t="s">
        <v>75</v>
      </c>
      <c r="E166" s="149" t="s">
        <v>3726</v>
      </c>
      <c r="F166" s="149" t="s">
        <v>3727</v>
      </c>
      <c r="I166" s="141"/>
      <c r="J166" s="150">
        <f>BK166</f>
        <v>0</v>
      </c>
      <c r="L166" s="138"/>
      <c r="M166" s="143"/>
      <c r="N166" s="144"/>
      <c r="O166" s="144"/>
      <c r="P166" s="145">
        <f>SUM(P167:P175)</f>
        <v>0</v>
      </c>
      <c r="Q166" s="144"/>
      <c r="R166" s="145">
        <f>SUM(R167:R175)</f>
        <v>0</v>
      </c>
      <c r="S166" s="144"/>
      <c r="T166" s="146">
        <f>SUM(T167:T175)</f>
        <v>0</v>
      </c>
      <c r="AR166" s="139" t="s">
        <v>81</v>
      </c>
      <c r="AT166" s="147" t="s">
        <v>75</v>
      </c>
      <c r="AU166" s="147" t="s">
        <v>81</v>
      </c>
      <c r="AY166" s="139" t="s">
        <v>153</v>
      </c>
      <c r="BK166" s="148">
        <f>SUM(BK167:BK175)</f>
        <v>0</v>
      </c>
    </row>
    <row r="167" spans="2:65" s="1" customFormat="1" ht="16.5" customHeight="1">
      <c r="B167" s="151"/>
      <c r="C167" s="152" t="s">
        <v>390</v>
      </c>
      <c r="D167" s="152" t="s">
        <v>155</v>
      </c>
      <c r="E167" s="153" t="s">
        <v>3728</v>
      </c>
      <c r="F167" s="154" t="s">
        <v>3729</v>
      </c>
      <c r="G167" s="155" t="s">
        <v>158</v>
      </c>
      <c r="H167" s="156">
        <v>414.2</v>
      </c>
      <c r="I167" s="157"/>
      <c r="J167" s="156">
        <f t="shared" ref="J167:J175" si="30">ROUND(I167*H167,3)</f>
        <v>0</v>
      </c>
      <c r="K167" s="154" t="s">
        <v>1</v>
      </c>
      <c r="L167" s="32"/>
      <c r="M167" s="158" t="s">
        <v>1</v>
      </c>
      <c r="N167" s="159" t="s">
        <v>42</v>
      </c>
      <c r="O167" s="55"/>
      <c r="P167" s="160">
        <f t="shared" ref="P167:P175" si="31">O167*H167</f>
        <v>0</v>
      </c>
      <c r="Q167" s="160">
        <v>0</v>
      </c>
      <c r="R167" s="160">
        <f t="shared" ref="R167:R175" si="32">Q167*H167</f>
        <v>0</v>
      </c>
      <c r="S167" s="160">
        <v>0</v>
      </c>
      <c r="T167" s="161">
        <f t="shared" ref="T167:T175" si="33">S167*H167</f>
        <v>0</v>
      </c>
      <c r="AR167" s="162" t="s">
        <v>91</v>
      </c>
      <c r="AT167" s="162" t="s">
        <v>155</v>
      </c>
      <c r="AU167" s="162" t="s">
        <v>85</v>
      </c>
      <c r="AY167" s="17" t="s">
        <v>153</v>
      </c>
      <c r="BE167" s="163">
        <f t="shared" ref="BE167:BE175" si="34">IF(N167="základná",J167,0)</f>
        <v>0</v>
      </c>
      <c r="BF167" s="163">
        <f t="shared" ref="BF167:BF175" si="35">IF(N167="znížená",J167,0)</f>
        <v>0</v>
      </c>
      <c r="BG167" s="163">
        <f t="shared" ref="BG167:BG175" si="36">IF(N167="zákl. prenesená",J167,0)</f>
        <v>0</v>
      </c>
      <c r="BH167" s="163">
        <f t="shared" ref="BH167:BH175" si="37">IF(N167="zníž. prenesená",J167,0)</f>
        <v>0</v>
      </c>
      <c r="BI167" s="163">
        <f t="shared" ref="BI167:BI175" si="38">IF(N167="nulová",J167,0)</f>
        <v>0</v>
      </c>
      <c r="BJ167" s="17" t="s">
        <v>85</v>
      </c>
      <c r="BK167" s="164">
        <f t="shared" ref="BK167:BK175" si="39">ROUND(I167*H167,3)</f>
        <v>0</v>
      </c>
      <c r="BL167" s="17" t="s">
        <v>91</v>
      </c>
      <c r="BM167" s="162" t="s">
        <v>3730</v>
      </c>
    </row>
    <row r="168" spans="2:65" s="1" customFormat="1" ht="16.5" customHeight="1">
      <c r="B168" s="151"/>
      <c r="C168" s="152" t="s">
        <v>396</v>
      </c>
      <c r="D168" s="152" t="s">
        <v>155</v>
      </c>
      <c r="E168" s="153" t="s">
        <v>3731</v>
      </c>
      <c r="F168" s="154" t="s">
        <v>3732</v>
      </c>
      <c r="G168" s="155" t="s">
        <v>158</v>
      </c>
      <c r="H168" s="156">
        <v>414.2</v>
      </c>
      <c r="I168" s="157"/>
      <c r="J168" s="156">
        <f t="shared" si="30"/>
        <v>0</v>
      </c>
      <c r="K168" s="154" t="s">
        <v>1</v>
      </c>
      <c r="L168" s="32"/>
      <c r="M168" s="158" t="s">
        <v>1</v>
      </c>
      <c r="N168" s="159" t="s">
        <v>42</v>
      </c>
      <c r="O168" s="55"/>
      <c r="P168" s="160">
        <f t="shared" si="31"/>
        <v>0</v>
      </c>
      <c r="Q168" s="160">
        <v>0</v>
      </c>
      <c r="R168" s="160">
        <f t="shared" si="32"/>
        <v>0</v>
      </c>
      <c r="S168" s="160">
        <v>0</v>
      </c>
      <c r="T168" s="161">
        <f t="shared" si="33"/>
        <v>0</v>
      </c>
      <c r="AR168" s="162" t="s">
        <v>91</v>
      </c>
      <c r="AT168" s="162" t="s">
        <v>155</v>
      </c>
      <c r="AU168" s="162" t="s">
        <v>85</v>
      </c>
      <c r="AY168" s="17" t="s">
        <v>153</v>
      </c>
      <c r="BE168" s="163">
        <f t="shared" si="34"/>
        <v>0</v>
      </c>
      <c r="BF168" s="163">
        <f t="shared" si="35"/>
        <v>0</v>
      </c>
      <c r="BG168" s="163">
        <f t="shared" si="36"/>
        <v>0</v>
      </c>
      <c r="BH168" s="163">
        <f t="shared" si="37"/>
        <v>0</v>
      </c>
      <c r="BI168" s="163">
        <f t="shared" si="38"/>
        <v>0</v>
      </c>
      <c r="BJ168" s="17" t="s">
        <v>85</v>
      </c>
      <c r="BK168" s="164">
        <f t="shared" si="39"/>
        <v>0</v>
      </c>
      <c r="BL168" s="17" t="s">
        <v>91</v>
      </c>
      <c r="BM168" s="162" t="s">
        <v>3733</v>
      </c>
    </row>
    <row r="169" spans="2:65" s="1" customFormat="1" ht="16.5" customHeight="1">
      <c r="B169" s="151"/>
      <c r="C169" s="181" t="s">
        <v>402</v>
      </c>
      <c r="D169" s="181" t="s">
        <v>203</v>
      </c>
      <c r="E169" s="182" t="s">
        <v>3734</v>
      </c>
      <c r="F169" s="183" t="s">
        <v>3735</v>
      </c>
      <c r="G169" s="184" t="s">
        <v>1338</v>
      </c>
      <c r="H169" s="185">
        <v>16.600000000000001</v>
      </c>
      <c r="I169" s="186"/>
      <c r="J169" s="185">
        <f t="shared" si="30"/>
        <v>0</v>
      </c>
      <c r="K169" s="183" t="s">
        <v>1</v>
      </c>
      <c r="L169" s="187"/>
      <c r="M169" s="188" t="s">
        <v>1</v>
      </c>
      <c r="N169" s="189" t="s">
        <v>42</v>
      </c>
      <c r="O169" s="55"/>
      <c r="P169" s="160">
        <f t="shared" si="31"/>
        <v>0</v>
      </c>
      <c r="Q169" s="160">
        <v>0</v>
      </c>
      <c r="R169" s="160">
        <f t="shared" si="32"/>
        <v>0</v>
      </c>
      <c r="S169" s="160">
        <v>0</v>
      </c>
      <c r="T169" s="161">
        <f t="shared" si="33"/>
        <v>0</v>
      </c>
      <c r="AR169" s="162" t="s">
        <v>184</v>
      </c>
      <c r="AT169" s="162" t="s">
        <v>203</v>
      </c>
      <c r="AU169" s="162" t="s">
        <v>85</v>
      </c>
      <c r="AY169" s="17" t="s">
        <v>153</v>
      </c>
      <c r="BE169" s="163">
        <f t="shared" si="34"/>
        <v>0</v>
      </c>
      <c r="BF169" s="163">
        <f t="shared" si="35"/>
        <v>0</v>
      </c>
      <c r="BG169" s="163">
        <f t="shared" si="36"/>
        <v>0</v>
      </c>
      <c r="BH169" s="163">
        <f t="shared" si="37"/>
        <v>0</v>
      </c>
      <c r="BI169" s="163">
        <f t="shared" si="38"/>
        <v>0</v>
      </c>
      <c r="BJ169" s="17" t="s">
        <v>85</v>
      </c>
      <c r="BK169" s="164">
        <f t="shared" si="39"/>
        <v>0</v>
      </c>
      <c r="BL169" s="17" t="s">
        <v>91</v>
      </c>
      <c r="BM169" s="162" t="s">
        <v>3736</v>
      </c>
    </row>
    <row r="170" spans="2:65" s="1" customFormat="1" ht="16.5" customHeight="1">
      <c r="B170" s="151"/>
      <c r="C170" s="152" t="s">
        <v>407</v>
      </c>
      <c r="D170" s="152" t="s">
        <v>155</v>
      </c>
      <c r="E170" s="153" t="s">
        <v>3737</v>
      </c>
      <c r="F170" s="154" t="s">
        <v>3738</v>
      </c>
      <c r="G170" s="155" t="s">
        <v>158</v>
      </c>
      <c r="H170" s="156">
        <v>414.2</v>
      </c>
      <c r="I170" s="157"/>
      <c r="J170" s="156">
        <f t="shared" si="30"/>
        <v>0</v>
      </c>
      <c r="K170" s="154" t="s">
        <v>1</v>
      </c>
      <c r="L170" s="32"/>
      <c r="M170" s="158" t="s">
        <v>1</v>
      </c>
      <c r="N170" s="159" t="s">
        <v>42</v>
      </c>
      <c r="O170" s="55"/>
      <c r="P170" s="160">
        <f t="shared" si="31"/>
        <v>0</v>
      </c>
      <c r="Q170" s="160">
        <v>0</v>
      </c>
      <c r="R170" s="160">
        <f t="shared" si="32"/>
        <v>0</v>
      </c>
      <c r="S170" s="160">
        <v>0</v>
      </c>
      <c r="T170" s="161">
        <f t="shared" si="33"/>
        <v>0</v>
      </c>
      <c r="AR170" s="162" t="s">
        <v>91</v>
      </c>
      <c r="AT170" s="162" t="s">
        <v>155</v>
      </c>
      <c r="AU170" s="162" t="s">
        <v>85</v>
      </c>
      <c r="AY170" s="17" t="s">
        <v>153</v>
      </c>
      <c r="BE170" s="163">
        <f t="shared" si="34"/>
        <v>0</v>
      </c>
      <c r="BF170" s="163">
        <f t="shared" si="35"/>
        <v>0</v>
      </c>
      <c r="BG170" s="163">
        <f t="shared" si="36"/>
        <v>0</v>
      </c>
      <c r="BH170" s="163">
        <f t="shared" si="37"/>
        <v>0</v>
      </c>
      <c r="BI170" s="163">
        <f t="shared" si="38"/>
        <v>0</v>
      </c>
      <c r="BJ170" s="17" t="s">
        <v>85</v>
      </c>
      <c r="BK170" s="164">
        <f t="shared" si="39"/>
        <v>0</v>
      </c>
      <c r="BL170" s="17" t="s">
        <v>91</v>
      </c>
      <c r="BM170" s="162" t="s">
        <v>3739</v>
      </c>
    </row>
    <row r="171" spans="2:65" s="1" customFormat="1" ht="16.5" customHeight="1">
      <c r="B171" s="151"/>
      <c r="C171" s="152" t="s">
        <v>411</v>
      </c>
      <c r="D171" s="152" t="s">
        <v>155</v>
      </c>
      <c r="E171" s="153" t="s">
        <v>3740</v>
      </c>
      <c r="F171" s="154" t="s">
        <v>3741</v>
      </c>
      <c r="G171" s="155" t="s">
        <v>158</v>
      </c>
      <c r="H171" s="156">
        <v>414.2</v>
      </c>
      <c r="I171" s="157"/>
      <c r="J171" s="156">
        <f t="shared" si="30"/>
        <v>0</v>
      </c>
      <c r="K171" s="154" t="s">
        <v>1</v>
      </c>
      <c r="L171" s="32"/>
      <c r="M171" s="158" t="s">
        <v>1</v>
      </c>
      <c r="N171" s="159" t="s">
        <v>42</v>
      </c>
      <c r="O171" s="55"/>
      <c r="P171" s="160">
        <f t="shared" si="31"/>
        <v>0</v>
      </c>
      <c r="Q171" s="160">
        <v>0</v>
      </c>
      <c r="R171" s="160">
        <f t="shared" si="32"/>
        <v>0</v>
      </c>
      <c r="S171" s="160">
        <v>0</v>
      </c>
      <c r="T171" s="161">
        <f t="shared" si="33"/>
        <v>0</v>
      </c>
      <c r="AR171" s="162" t="s">
        <v>91</v>
      </c>
      <c r="AT171" s="162" t="s">
        <v>155</v>
      </c>
      <c r="AU171" s="162" t="s">
        <v>85</v>
      </c>
      <c r="AY171" s="17" t="s">
        <v>153</v>
      </c>
      <c r="BE171" s="163">
        <f t="shared" si="34"/>
        <v>0</v>
      </c>
      <c r="BF171" s="163">
        <f t="shared" si="35"/>
        <v>0</v>
      </c>
      <c r="BG171" s="163">
        <f t="shared" si="36"/>
        <v>0</v>
      </c>
      <c r="BH171" s="163">
        <f t="shared" si="37"/>
        <v>0</v>
      </c>
      <c r="BI171" s="163">
        <f t="shared" si="38"/>
        <v>0</v>
      </c>
      <c r="BJ171" s="17" t="s">
        <v>85</v>
      </c>
      <c r="BK171" s="164">
        <f t="shared" si="39"/>
        <v>0</v>
      </c>
      <c r="BL171" s="17" t="s">
        <v>91</v>
      </c>
      <c r="BM171" s="162" t="s">
        <v>3742</v>
      </c>
    </row>
    <row r="172" spans="2:65" s="1" customFormat="1" ht="16.5" customHeight="1">
      <c r="B172" s="151"/>
      <c r="C172" s="152" t="s">
        <v>416</v>
      </c>
      <c r="D172" s="152" t="s">
        <v>155</v>
      </c>
      <c r="E172" s="153" t="s">
        <v>3743</v>
      </c>
      <c r="F172" s="154" t="s">
        <v>3744</v>
      </c>
      <c r="G172" s="155" t="s">
        <v>158</v>
      </c>
      <c r="H172" s="156">
        <v>414.2</v>
      </c>
      <c r="I172" s="157"/>
      <c r="J172" s="156">
        <f t="shared" si="30"/>
        <v>0</v>
      </c>
      <c r="K172" s="154" t="s">
        <v>1</v>
      </c>
      <c r="L172" s="32"/>
      <c r="M172" s="158" t="s">
        <v>1</v>
      </c>
      <c r="N172" s="159" t="s">
        <v>42</v>
      </c>
      <c r="O172" s="55"/>
      <c r="P172" s="160">
        <f t="shared" si="31"/>
        <v>0</v>
      </c>
      <c r="Q172" s="160">
        <v>0</v>
      </c>
      <c r="R172" s="160">
        <f t="shared" si="32"/>
        <v>0</v>
      </c>
      <c r="S172" s="160">
        <v>0</v>
      </c>
      <c r="T172" s="161">
        <f t="shared" si="33"/>
        <v>0</v>
      </c>
      <c r="AR172" s="162" t="s">
        <v>91</v>
      </c>
      <c r="AT172" s="162" t="s">
        <v>155</v>
      </c>
      <c r="AU172" s="162" t="s">
        <v>85</v>
      </c>
      <c r="AY172" s="17" t="s">
        <v>153</v>
      </c>
      <c r="BE172" s="163">
        <f t="shared" si="34"/>
        <v>0</v>
      </c>
      <c r="BF172" s="163">
        <f t="shared" si="35"/>
        <v>0</v>
      </c>
      <c r="BG172" s="163">
        <f t="shared" si="36"/>
        <v>0</v>
      </c>
      <c r="BH172" s="163">
        <f t="shared" si="37"/>
        <v>0</v>
      </c>
      <c r="BI172" s="163">
        <f t="shared" si="38"/>
        <v>0</v>
      </c>
      <c r="BJ172" s="17" t="s">
        <v>85</v>
      </c>
      <c r="BK172" s="164">
        <f t="shared" si="39"/>
        <v>0</v>
      </c>
      <c r="BL172" s="17" t="s">
        <v>91</v>
      </c>
      <c r="BM172" s="162" t="s">
        <v>3745</v>
      </c>
    </row>
    <row r="173" spans="2:65" s="1" customFormat="1" ht="16.5" customHeight="1">
      <c r="B173" s="151"/>
      <c r="C173" s="152" t="s">
        <v>420</v>
      </c>
      <c r="D173" s="152" t="s">
        <v>155</v>
      </c>
      <c r="E173" s="153" t="s">
        <v>3746</v>
      </c>
      <c r="F173" s="154" t="s">
        <v>3747</v>
      </c>
      <c r="G173" s="155" t="s">
        <v>158</v>
      </c>
      <c r="H173" s="156">
        <v>828.4</v>
      </c>
      <c r="I173" s="157"/>
      <c r="J173" s="156">
        <f t="shared" si="30"/>
        <v>0</v>
      </c>
      <c r="K173" s="154" t="s">
        <v>1</v>
      </c>
      <c r="L173" s="32"/>
      <c r="M173" s="158" t="s">
        <v>1</v>
      </c>
      <c r="N173" s="159" t="s">
        <v>42</v>
      </c>
      <c r="O173" s="55"/>
      <c r="P173" s="160">
        <f t="shared" si="31"/>
        <v>0</v>
      </c>
      <c r="Q173" s="160">
        <v>0</v>
      </c>
      <c r="R173" s="160">
        <f t="shared" si="32"/>
        <v>0</v>
      </c>
      <c r="S173" s="160">
        <v>0</v>
      </c>
      <c r="T173" s="161">
        <f t="shared" si="33"/>
        <v>0</v>
      </c>
      <c r="AR173" s="162" t="s">
        <v>91</v>
      </c>
      <c r="AT173" s="162" t="s">
        <v>155</v>
      </c>
      <c r="AU173" s="162" t="s">
        <v>85</v>
      </c>
      <c r="AY173" s="17" t="s">
        <v>153</v>
      </c>
      <c r="BE173" s="163">
        <f t="shared" si="34"/>
        <v>0</v>
      </c>
      <c r="BF173" s="163">
        <f t="shared" si="35"/>
        <v>0</v>
      </c>
      <c r="BG173" s="163">
        <f t="shared" si="36"/>
        <v>0</v>
      </c>
      <c r="BH173" s="163">
        <f t="shared" si="37"/>
        <v>0</v>
      </c>
      <c r="BI173" s="163">
        <f t="shared" si="38"/>
        <v>0</v>
      </c>
      <c r="BJ173" s="17" t="s">
        <v>85</v>
      </c>
      <c r="BK173" s="164">
        <f t="shared" si="39"/>
        <v>0</v>
      </c>
      <c r="BL173" s="17" t="s">
        <v>91</v>
      </c>
      <c r="BM173" s="162" t="s">
        <v>3748</v>
      </c>
    </row>
    <row r="174" spans="2:65" s="1" customFormat="1" ht="16.5" customHeight="1">
      <c r="B174" s="151"/>
      <c r="C174" s="152" t="s">
        <v>426</v>
      </c>
      <c r="D174" s="152" t="s">
        <v>155</v>
      </c>
      <c r="E174" s="153" t="s">
        <v>3749</v>
      </c>
      <c r="F174" s="154" t="s">
        <v>3750</v>
      </c>
      <c r="G174" s="155" t="s">
        <v>158</v>
      </c>
      <c r="H174" s="156">
        <v>2071</v>
      </c>
      <c r="I174" s="157"/>
      <c r="J174" s="156">
        <f t="shared" si="30"/>
        <v>0</v>
      </c>
      <c r="K174" s="154" t="s">
        <v>1</v>
      </c>
      <c r="L174" s="32"/>
      <c r="M174" s="158" t="s">
        <v>1</v>
      </c>
      <c r="N174" s="159" t="s">
        <v>42</v>
      </c>
      <c r="O174" s="55"/>
      <c r="P174" s="160">
        <f t="shared" si="31"/>
        <v>0</v>
      </c>
      <c r="Q174" s="160">
        <v>0</v>
      </c>
      <c r="R174" s="160">
        <f t="shared" si="32"/>
        <v>0</v>
      </c>
      <c r="S174" s="160">
        <v>0</v>
      </c>
      <c r="T174" s="161">
        <f t="shared" si="33"/>
        <v>0</v>
      </c>
      <c r="AR174" s="162" t="s">
        <v>91</v>
      </c>
      <c r="AT174" s="162" t="s">
        <v>155</v>
      </c>
      <c r="AU174" s="162" t="s">
        <v>85</v>
      </c>
      <c r="AY174" s="17" t="s">
        <v>153</v>
      </c>
      <c r="BE174" s="163">
        <f t="shared" si="34"/>
        <v>0</v>
      </c>
      <c r="BF174" s="163">
        <f t="shared" si="35"/>
        <v>0</v>
      </c>
      <c r="BG174" s="163">
        <f t="shared" si="36"/>
        <v>0</v>
      </c>
      <c r="BH174" s="163">
        <f t="shared" si="37"/>
        <v>0</v>
      </c>
      <c r="BI174" s="163">
        <f t="shared" si="38"/>
        <v>0</v>
      </c>
      <c r="BJ174" s="17" t="s">
        <v>85</v>
      </c>
      <c r="BK174" s="164">
        <f t="shared" si="39"/>
        <v>0</v>
      </c>
      <c r="BL174" s="17" t="s">
        <v>91</v>
      </c>
      <c r="BM174" s="162" t="s">
        <v>3751</v>
      </c>
    </row>
    <row r="175" spans="2:65" s="1" customFormat="1" ht="16.5" customHeight="1">
      <c r="B175" s="151"/>
      <c r="C175" s="152" t="s">
        <v>430</v>
      </c>
      <c r="D175" s="152" t="s">
        <v>155</v>
      </c>
      <c r="E175" s="153" t="s">
        <v>3752</v>
      </c>
      <c r="F175" s="154" t="s">
        <v>3753</v>
      </c>
      <c r="G175" s="155" t="s">
        <v>1</v>
      </c>
      <c r="H175" s="156">
        <v>0</v>
      </c>
      <c r="I175" s="157"/>
      <c r="J175" s="156">
        <f t="shared" si="30"/>
        <v>0</v>
      </c>
      <c r="K175" s="154" t="s">
        <v>1</v>
      </c>
      <c r="L175" s="32"/>
      <c r="M175" s="215" t="s">
        <v>1</v>
      </c>
      <c r="N175" s="216" t="s">
        <v>42</v>
      </c>
      <c r="O175" s="212"/>
      <c r="P175" s="213">
        <f t="shared" si="31"/>
        <v>0</v>
      </c>
      <c r="Q175" s="213">
        <v>0</v>
      </c>
      <c r="R175" s="213">
        <f t="shared" si="32"/>
        <v>0</v>
      </c>
      <c r="S175" s="213">
        <v>0</v>
      </c>
      <c r="T175" s="214">
        <f t="shared" si="33"/>
        <v>0</v>
      </c>
      <c r="AR175" s="162" t="s">
        <v>91</v>
      </c>
      <c r="AT175" s="162" t="s">
        <v>155</v>
      </c>
      <c r="AU175" s="162" t="s">
        <v>85</v>
      </c>
      <c r="AY175" s="17" t="s">
        <v>153</v>
      </c>
      <c r="BE175" s="163">
        <f t="shared" si="34"/>
        <v>0</v>
      </c>
      <c r="BF175" s="163">
        <f t="shared" si="35"/>
        <v>0</v>
      </c>
      <c r="BG175" s="163">
        <f t="shared" si="36"/>
        <v>0</v>
      </c>
      <c r="BH175" s="163">
        <f t="shared" si="37"/>
        <v>0</v>
      </c>
      <c r="BI175" s="163">
        <f t="shared" si="38"/>
        <v>0</v>
      </c>
      <c r="BJ175" s="17" t="s">
        <v>85</v>
      </c>
      <c r="BK175" s="164">
        <f t="shared" si="39"/>
        <v>0</v>
      </c>
      <c r="BL175" s="17" t="s">
        <v>91</v>
      </c>
      <c r="BM175" s="162" t="s">
        <v>3754</v>
      </c>
    </row>
    <row r="176" spans="2:65" s="1" customFormat="1" ht="6.95" customHeight="1">
      <c r="B176" s="44"/>
      <c r="C176" s="45"/>
      <c r="D176" s="45"/>
      <c r="E176" s="45"/>
      <c r="F176" s="45"/>
      <c r="G176" s="45"/>
      <c r="H176" s="45"/>
      <c r="I176" s="112"/>
      <c r="J176" s="45"/>
      <c r="K176" s="45"/>
      <c r="L176" s="32"/>
    </row>
  </sheetData>
  <autoFilter ref="C121:K175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16</vt:i4>
      </vt:variant>
    </vt:vector>
  </HeadingPairs>
  <TitlesOfParts>
    <vt:vector size="24" baseType="lpstr">
      <vt:lpstr>Rekapitulácia stavby</vt:lpstr>
      <vt:lpstr>1 - SO 02 Prístavba pavil...</vt:lpstr>
      <vt:lpstr>2 - SO 02-3 - Rekonštrukc...</vt:lpstr>
      <vt:lpstr>3 - SO03 Preložka VN</vt:lpstr>
      <vt:lpstr>4 - SO04 Prípojka NN</vt:lpstr>
      <vt:lpstr>5 - SO05 Búracie práce</vt:lpstr>
      <vt:lpstr>6 - SO06 Spevnené plochy</vt:lpstr>
      <vt:lpstr>7 - SO07 Sadové úpravy</vt:lpstr>
      <vt:lpstr>'1 - SO 02 Prístavba pavil...'!Názvy_tlače</vt:lpstr>
      <vt:lpstr>'2 - SO 02-3 - Rekonštrukc...'!Názvy_tlače</vt:lpstr>
      <vt:lpstr>'3 - SO03 Preložka VN'!Názvy_tlače</vt:lpstr>
      <vt:lpstr>'4 - SO04 Prípojka NN'!Názvy_tlače</vt:lpstr>
      <vt:lpstr>'5 - SO05 Búracie práce'!Názvy_tlače</vt:lpstr>
      <vt:lpstr>'6 - SO06 Spevnené plochy'!Názvy_tlače</vt:lpstr>
      <vt:lpstr>'7 - SO07 Sadové úpravy'!Názvy_tlače</vt:lpstr>
      <vt:lpstr>'Rekapitulácia stavby'!Názvy_tlače</vt:lpstr>
      <vt:lpstr>'1 - SO 02 Prístavba pavil...'!Oblasť_tlače</vt:lpstr>
      <vt:lpstr>'2 - SO 02-3 - Rekonštrukc...'!Oblasť_tlače</vt:lpstr>
      <vt:lpstr>'3 - SO03 Preložka VN'!Oblasť_tlače</vt:lpstr>
      <vt:lpstr>'4 - SO04 Prípojka NN'!Oblasť_tlače</vt:lpstr>
      <vt:lpstr>'5 - SO05 Búracie práce'!Oblasť_tlače</vt:lpstr>
      <vt:lpstr>'6 - SO06 Spevnené plochy'!Oblasť_tlače</vt:lpstr>
      <vt:lpstr>'7 - SO07 Sadové úpravy'!Oblasť_tlače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Katrína Martinusová</dc:creator>
  <cp:lastModifiedBy>AS</cp:lastModifiedBy>
  <dcterms:created xsi:type="dcterms:W3CDTF">2019-04-12T07:58:49Z</dcterms:created>
  <dcterms:modified xsi:type="dcterms:W3CDTF">2019-04-12T08:10:44Z</dcterms:modified>
</cp:coreProperties>
</file>