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Documents\2022 VEREJNÉ OBSTARÁVANIE\OZ SEVER\DNS ťažba SEVER\Čiastkové zákazky DNS SEVER 2022\08 - Turčianské Teplice\"/>
    </mc:Choice>
  </mc:AlternateContent>
  <bookViews>
    <workbookView xWindow="0" yWindow="0" windowWidth="28800" windowHeight="12435"/>
  </bookViews>
  <sheets>
    <sheet name="rozsah zákazky a cenová ponuka" sheetId="1" r:id="rId1"/>
    <sheet name="Vysvetlívky" sheetId="3" r:id="rId2"/>
  </sheets>
  <definedNames>
    <definedName name="_xlnm.Print_Area" localSheetId="0">'rozsah zákazky a cenová ponuka'!$A$1:$P$45</definedName>
  </definedNames>
  <calcPr calcId="162913"/>
</workbook>
</file>

<file path=xl/calcChain.xml><?xml version="1.0" encoding="utf-8"?>
<calcChain xmlns="http://schemas.openxmlformats.org/spreadsheetml/2006/main">
  <c r="G31" i="1" l="1"/>
  <c r="G30" i="1"/>
  <c r="P30" i="1" s="1"/>
  <c r="G29" i="1"/>
  <c r="P29" i="1" s="1"/>
  <c r="G28" i="1"/>
  <c r="P28" i="1" s="1"/>
  <c r="G27" i="1"/>
  <c r="P27" i="1" s="1"/>
  <c r="G26" i="1"/>
  <c r="P26" i="1" s="1"/>
  <c r="G25" i="1"/>
  <c r="P25" i="1" s="1"/>
  <c r="G24" i="1"/>
  <c r="P24" i="1" s="1"/>
  <c r="G23" i="1"/>
  <c r="P23" i="1" s="1"/>
  <c r="G22" i="1"/>
  <c r="P22" i="1" s="1"/>
  <c r="G21" i="1"/>
  <c r="P21" i="1" s="1"/>
  <c r="G20" i="1"/>
  <c r="P20" i="1" s="1"/>
  <c r="G19" i="1"/>
  <c r="P19" i="1" s="1"/>
  <c r="G18" i="1"/>
  <c r="P18" i="1" s="1"/>
  <c r="G17" i="1"/>
  <c r="P17" i="1" s="1"/>
  <c r="G16" i="1"/>
  <c r="P16" i="1" s="1"/>
  <c r="G15" i="1"/>
  <c r="P15" i="1" s="1"/>
  <c r="G14" i="1"/>
  <c r="P14" i="1" s="1"/>
  <c r="G13" i="1"/>
  <c r="P13" i="1" s="1"/>
  <c r="G12" i="1"/>
  <c r="P12" i="1" s="1"/>
  <c r="M31" i="1" l="1"/>
  <c r="P31" i="1" l="1"/>
  <c r="Q12" i="1" l="1"/>
  <c r="P33" i="1" l="1"/>
  <c r="Q31" i="1" l="1"/>
  <c r="P32" i="1"/>
</calcChain>
</file>

<file path=xl/sharedStrings.xml><?xml version="1.0" encoding="utf-8"?>
<sst xmlns="http://schemas.openxmlformats.org/spreadsheetml/2006/main" count="211" uniqueCount="99">
  <si>
    <t>Názov predmetu zákazky</t>
  </si>
  <si>
    <t>Objednávateľ</t>
  </si>
  <si>
    <t>JPRL</t>
  </si>
  <si>
    <t>Predpokladaný objem ťažby</t>
  </si>
  <si>
    <t>Druh ťažby</t>
  </si>
  <si>
    <t>Sklon v %</t>
  </si>
  <si>
    <t>hmotnatosť v m³</t>
  </si>
  <si>
    <t>Približovacia vzdialenosť VM/OM (m)</t>
  </si>
  <si>
    <t>LO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</si>
  <si>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</si>
  <si>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</si>
  <si>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</si>
  <si>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>OÚ</t>
  </si>
  <si>
    <t>DPH 20%</t>
  </si>
  <si>
    <t>Spolu s  DPH</t>
  </si>
  <si>
    <t>Záväzný termín vykonania:</t>
  </si>
  <si>
    <t>Názov:</t>
  </si>
  <si>
    <t>Sídlo:</t>
  </si>
  <si>
    <t>IČO:</t>
  </si>
  <si>
    <t>DIČ:</t>
  </si>
  <si>
    <t>IČ pre DPH:</t>
  </si>
  <si>
    <t>Podpis  dodávateľa</t>
  </si>
  <si>
    <t>Vysvetlivky:</t>
  </si>
  <si>
    <t>ŤP</t>
  </si>
  <si>
    <t>ťažbový proces</t>
  </si>
  <si>
    <t>VC</t>
  </si>
  <si>
    <t>výrobný celok, na ktorý je vyhlásená verejná súťaž</t>
  </si>
  <si>
    <t>Lesnícky obvod , na území ktorého sa ťažba bude realizovať</t>
  </si>
  <si>
    <t>alfanumerické označenie porastu, v ktorom sa bude ťažba realizovať</t>
  </si>
  <si>
    <t>Druh ťažby:</t>
  </si>
  <si>
    <t>obnovná úmyselná ťažba - ťažba v rubných porastoch s cieľom obnovy materského porastu</t>
  </si>
  <si>
    <t>VÚ-50</t>
  </si>
  <si>
    <t>výchovná úmyselná ťažba - ťažba v predrubných porastoch do 50 rokov</t>
  </si>
  <si>
    <t>VÚ+50</t>
  </si>
  <si>
    <t>výchovná úmyselná ťažba - ťažba v predrubných porastoch nad 50 rokov</t>
  </si>
  <si>
    <t>NV</t>
  </si>
  <si>
    <t xml:space="preserve"> náhodná ťažba vykonaná - ťažba  vynútená náhodnými vplyvmi - kalamita</t>
  </si>
  <si>
    <t>NP</t>
  </si>
  <si>
    <t xml:space="preserve"> náhodná ťažba ponechaná - ťažba  vynútená náhodnými vplyvmi čiastočne spracovaná - kalamita</t>
  </si>
  <si>
    <t>MŤ</t>
  </si>
  <si>
    <t>mimoriadna ťažba - ťažba v rubných alebo predrubných porastoch realizovaná na základe iných nevyhnutných okolností (napr. rozhodnutie orgánu štátnej správy)</t>
  </si>
  <si>
    <t>Hmotnatosť</t>
  </si>
  <si>
    <t>priemerný objem ťaženého kmeňa v m³</t>
  </si>
  <si>
    <t>Približovacia vzdialenosť                       VM/OM (m)</t>
  </si>
  <si>
    <t>vzdialenosť v metroch, na ktorú sa približuje drevná hmota</t>
  </si>
  <si>
    <t>VM</t>
  </si>
  <si>
    <t>vývozné miesto - miesto, kde sa sústreďuje drevná hmota priblížená od pňa (miesta stínky), keď ju nie je možné prblížiť na OM jednou pracovnou operáciou alebo technológiou</t>
  </si>
  <si>
    <t>OM</t>
  </si>
  <si>
    <t>odvozné miesto - miesto, na ktoré sa sústreďuje drevná hmota z VM alebo priamo od pňa za účelom jeho ďalšieho spracovania</t>
  </si>
  <si>
    <t>príloha č.2</t>
  </si>
  <si>
    <t xml:space="preserve">priemerný sklon svahu v %, na ktorom sa bude ťažbový proces realizovať </t>
  </si>
  <si>
    <t>Požadované kombinácie technologií</t>
  </si>
  <si>
    <t>Cena stanovená objednávateľom  bez DPH v € za JPRL</t>
  </si>
  <si>
    <t>nie som plátcom DPH</t>
  </si>
  <si>
    <t>Dodávaleľ:</t>
  </si>
  <si>
    <t>Ak dodávateľ nie je plátcom DPH uvedie v tabuľke " Dodávateľ" v riadku " IČ pre DPH"  -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</si>
  <si>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</si>
  <si>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</si>
  <si>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t.j.</t>
  </si>
  <si>
    <t>m3</t>
  </si>
  <si>
    <t>Požiadavky na bližšiu špecifikáciu technológií v JPRL</t>
  </si>
  <si>
    <t>napr. v JPRL xx - porast Pro Silva -kmene rozrezať  na prepravné dĺžky,  nepoužívať metódu zberného lana pri približovaní                                                                                                              v JPRL xy - percentuálny podiel manipulácie na OM a rozrezu na prepravné dľžky</t>
  </si>
  <si>
    <t>Rozsah  zákazky a cenová ponuka dodávateľa</t>
  </si>
  <si>
    <t xml:space="preserve"> Určenie začiatku a ukončenia prác bude určené v  Zákazkovom liste.</t>
  </si>
  <si>
    <r>
      <rPr>
        <b/>
        <sz val="11"/>
        <color theme="1"/>
        <rFont val="Calibri"/>
        <family val="2"/>
        <charset val="238"/>
        <scheme val="minor"/>
      </rPr>
      <t>* Požiadavky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</si>
  <si>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Číslo položky podľa časti " Opis predmetu zákazky" súťažných podkladov (pracovné činnosti sa vykonajú v poradí, v akom sú uvedené čísla položiek).</t>
  </si>
  <si>
    <t>príloha č. 1 Výzvy na predloženie ponuky</t>
  </si>
  <si>
    <t>príloha č. 5 Zmluvy o dielo</t>
  </si>
  <si>
    <t>termín dokončenia do</t>
  </si>
  <si>
    <t>ihličnaté (m3)</t>
  </si>
  <si>
    <t>listnaté (m3)</t>
  </si>
  <si>
    <t>Reváň</t>
  </si>
  <si>
    <t>LESY Slovenskej republiky, štátny podnik Organizačná zložka OZ Sever</t>
  </si>
  <si>
    <t xml:space="preserve">Cena stanovená objednávateľom Spolu bez DPH   </t>
  </si>
  <si>
    <t>Celková cena za realizáciu predmetu zákazky v EUR bez DPH</t>
  </si>
  <si>
    <t>SL297-.126B0</t>
  </si>
  <si>
    <t/>
  </si>
  <si>
    <t>SL297-.126C0</t>
  </si>
  <si>
    <t>SL297-.126D0</t>
  </si>
  <si>
    <t>SL297-.136C0</t>
  </si>
  <si>
    <t>SL297-.137B0</t>
  </si>
  <si>
    <t>SL297-.138.0</t>
  </si>
  <si>
    <t>SL297-.139A0</t>
  </si>
  <si>
    <t>SL297-.139B0</t>
  </si>
  <si>
    <t>SL297-.140A0</t>
  </si>
  <si>
    <t>SL297-.140B0</t>
  </si>
  <si>
    <t>SL297-.140C0</t>
  </si>
  <si>
    <t>SL297-.140E0</t>
  </si>
  <si>
    <t>SL297-.143B0</t>
  </si>
  <si>
    <t>SL297-.143C0</t>
  </si>
  <si>
    <t>SL297-.144A0</t>
  </si>
  <si>
    <t>SL297-.145B0</t>
  </si>
  <si>
    <t>SL297-.146A0</t>
  </si>
  <si>
    <t>SL297-.148A0</t>
  </si>
  <si>
    <t>SL297-.148B0</t>
  </si>
  <si>
    <t xml:space="preserve">Lesnícke služby v ťažbovom procese na OZ Sever, Lesná správa Turčianske Teplice - výzva č. 8/2022  </t>
  </si>
  <si>
    <t>Zmluva č. DNS/8/22/09/04</t>
  </si>
  <si>
    <t>1,2,4d,7</t>
  </si>
  <si>
    <t>50 | - |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</si>
</sst>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Calibri"/>
      <family val="2"/>
      <charset val="238"/>
      <scheme val="minor"/>
    </font>
    <font>
      <sz val="8"/>
      <color rgb="FF7030A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indexed="8"/>
      <name val="Arial"/>
      <charset val="1"/>
    </font>
    <font>
      <sz val="10"/>
      <color indexed="8"/>
      <name val="Arial"/>
      <charset val="1"/>
    </font>
    <font>
      <sz val="8"/>
      <color indexed="8"/>
      <name val="Arial"/>
      <charset val="1"/>
    </font>
    <font>
      <b/>
      <sz val="9"/>
      <color indexed="8"/>
      <name val="Arial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31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5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3" fillId="0" borderId="17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21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12" fillId="0" borderId="0" xfId="0" applyFont="1"/>
    <xf numFmtId="0" fontId="1" fillId="3" borderId="0" xfId="0" applyFont="1" applyFill="1" applyAlignment="1" applyProtection="1">
      <alignment horizontal="center"/>
    </xf>
    <xf numFmtId="0" fontId="1" fillId="3" borderId="0" xfId="0" applyFont="1" applyFill="1" applyAlignment="1" applyProtection="1"/>
    <xf numFmtId="0" fontId="2" fillId="3" borderId="0" xfId="0" applyFont="1" applyFill="1" applyAlignment="1" applyProtection="1">
      <alignment horizontal="right"/>
    </xf>
    <xf numFmtId="0" fontId="3" fillId="3" borderId="0" xfId="0" applyFont="1" applyFill="1" applyAlignment="1" applyProtection="1"/>
    <xf numFmtId="0" fontId="11" fillId="3" borderId="0" xfId="0" applyFont="1" applyFill="1" applyAlignment="1" applyProtection="1">
      <alignment horizontal="left"/>
    </xf>
    <xf numFmtId="0" fontId="0" fillId="3" borderId="0" xfId="0" applyFill="1" applyProtection="1"/>
    <xf numFmtId="0" fontId="0" fillId="3" borderId="0" xfId="0" applyFill="1" applyAlignment="1" applyProtection="1">
      <alignment horizontal="left"/>
    </xf>
    <xf numFmtId="0" fontId="5" fillId="3" borderId="1" xfId="0" applyFont="1" applyFill="1" applyBorder="1" applyAlignment="1" applyProtection="1">
      <alignment horizontal="left"/>
    </xf>
    <xf numFmtId="0" fontId="0" fillId="3" borderId="0" xfId="0" applyFill="1" applyBorder="1" applyProtection="1"/>
    <xf numFmtId="0" fontId="0" fillId="3" borderId="0" xfId="0" applyFill="1" applyBorder="1" applyAlignment="1" applyProtection="1">
      <alignment horizontal="left"/>
    </xf>
    <xf numFmtId="0" fontId="0" fillId="3" borderId="0" xfId="0" applyFill="1" applyAlignment="1">
      <alignment horizontal="center"/>
    </xf>
    <xf numFmtId="0" fontId="0" fillId="3" borderId="0" xfId="0" applyFill="1"/>
    <xf numFmtId="4" fontId="6" fillId="3" borderId="20" xfId="0" applyNumberFormat="1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left" vertical="center"/>
    </xf>
    <xf numFmtId="0" fontId="10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0" fontId="0" fillId="3" borderId="19" xfId="0" applyFill="1" applyBorder="1" applyProtection="1"/>
    <xf numFmtId="14" fontId="0" fillId="0" borderId="0" xfId="0" applyNumberFormat="1"/>
    <xf numFmtId="0" fontId="1" fillId="3" borderId="0" xfId="0" applyFont="1" applyFill="1" applyAlignment="1" applyProtection="1">
      <alignment horizontal="center"/>
    </xf>
    <xf numFmtId="0" fontId="1" fillId="3" borderId="0" xfId="0" applyFont="1" applyFill="1" applyAlignment="1" applyProtection="1">
      <alignment horizontal="center"/>
    </xf>
    <xf numFmtId="0" fontId="3" fillId="3" borderId="0" xfId="0" applyFont="1" applyFill="1" applyBorder="1" applyAlignment="1" applyProtection="1">
      <alignment horizontal="left" vertical="center"/>
    </xf>
    <xf numFmtId="2" fontId="6" fillId="3" borderId="34" xfId="0" applyNumberFormat="1" applyFont="1" applyFill="1" applyBorder="1" applyAlignment="1" applyProtection="1">
      <alignment vertical="center"/>
    </xf>
    <xf numFmtId="0" fontId="6" fillId="3" borderId="35" xfId="0" applyFont="1" applyFill="1" applyBorder="1" applyAlignment="1" applyProtection="1">
      <alignment vertical="center"/>
    </xf>
    <xf numFmtId="4" fontId="6" fillId="3" borderId="36" xfId="0" applyNumberFormat="1" applyFont="1" applyFill="1" applyBorder="1" applyAlignment="1" applyProtection="1">
      <alignment horizontal="right" vertical="center"/>
    </xf>
    <xf numFmtId="0" fontId="6" fillId="4" borderId="19" xfId="0" applyFont="1" applyFill="1" applyBorder="1" applyAlignment="1" applyProtection="1">
      <alignment vertical="center" wrapText="1"/>
    </xf>
    <xf numFmtId="4" fontId="6" fillId="4" borderId="16" xfId="0" applyNumberFormat="1" applyFont="1" applyFill="1" applyBorder="1" applyAlignment="1" applyProtection="1">
      <alignment horizontal="center" vertical="center"/>
    </xf>
    <xf numFmtId="0" fontId="10" fillId="3" borderId="17" xfId="0" applyFont="1" applyFill="1" applyBorder="1" applyAlignment="1" applyProtection="1">
      <alignment horizontal="left" vertical="center"/>
    </xf>
    <xf numFmtId="0" fontId="10" fillId="3" borderId="13" xfId="0" applyFont="1" applyFill="1" applyBorder="1" applyAlignment="1" applyProtection="1">
      <alignment horizontal="left" vertical="center"/>
    </xf>
    <xf numFmtId="0" fontId="15" fillId="3" borderId="13" xfId="0" applyFont="1" applyFill="1" applyBorder="1" applyAlignment="1" applyProtection="1">
      <alignment horizontal="left" vertical="center"/>
    </xf>
    <xf numFmtId="0" fontId="10" fillId="3" borderId="18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horizontal="left" vertical="center"/>
    </xf>
    <xf numFmtId="0" fontId="5" fillId="2" borderId="17" xfId="0" applyFont="1" applyFill="1" applyBorder="1" applyAlignment="1" applyProtection="1">
      <alignment horizontal="left"/>
      <protection locked="0"/>
    </xf>
    <xf numFmtId="0" fontId="5" fillId="2" borderId="13" xfId="0" applyFont="1" applyFill="1" applyBorder="1" applyAlignment="1" applyProtection="1">
      <alignment horizontal="left"/>
      <protection locked="0"/>
    </xf>
    <xf numFmtId="0" fontId="5" fillId="2" borderId="18" xfId="0" applyFont="1" applyFill="1" applyBorder="1" applyAlignment="1" applyProtection="1">
      <alignment horizontal="left"/>
      <protection locked="0"/>
    </xf>
    <xf numFmtId="0" fontId="0" fillId="2" borderId="17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center" vertical="center" textRotation="90"/>
    </xf>
    <xf numFmtId="0" fontId="0" fillId="3" borderId="23" xfId="0" applyFill="1" applyBorder="1" applyAlignment="1">
      <alignment horizontal="center" vertical="top" wrapText="1"/>
    </xf>
    <xf numFmtId="0" fontId="0" fillId="3" borderId="15" xfId="0" applyFill="1" applyBorder="1" applyAlignment="1">
      <alignment horizontal="center" vertical="top" wrapText="1"/>
    </xf>
    <xf numFmtId="0" fontId="0" fillId="3" borderId="24" xfId="0" applyFill="1" applyBorder="1" applyAlignment="1">
      <alignment horizontal="center" vertical="top" wrapText="1"/>
    </xf>
    <xf numFmtId="0" fontId="0" fillId="3" borderId="21" xfId="0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vertical="top" wrapText="1"/>
    </xf>
    <xf numFmtId="0" fontId="0" fillId="3" borderId="25" xfId="0" applyFill="1" applyBorder="1" applyAlignment="1">
      <alignment horizontal="center" vertical="top" wrapText="1"/>
    </xf>
    <xf numFmtId="0" fontId="0" fillId="3" borderId="26" xfId="0" applyFill="1" applyBorder="1" applyAlignment="1">
      <alignment horizontal="center" vertical="top" wrapText="1"/>
    </xf>
    <xf numFmtId="0" fontId="0" fillId="3" borderId="22" xfId="0" applyFill="1" applyBorder="1" applyAlignment="1">
      <alignment horizontal="center" vertical="top" wrapText="1"/>
    </xf>
    <xf numFmtId="0" fontId="0" fillId="3" borderId="27" xfId="0" applyFill="1" applyBorder="1" applyAlignment="1">
      <alignment horizontal="center" vertical="top" wrapText="1"/>
    </xf>
    <xf numFmtId="0" fontId="7" fillId="6" borderId="7" xfId="0" applyFont="1" applyFill="1" applyBorder="1" applyAlignment="1" applyProtection="1">
      <alignment horizontal="center" vertical="center" wrapText="1"/>
    </xf>
    <xf numFmtId="0" fontId="7" fillId="6" borderId="2" xfId="0" applyFont="1" applyFill="1" applyBorder="1" applyAlignment="1" applyProtection="1">
      <alignment horizontal="center" vertical="center"/>
    </xf>
    <xf numFmtId="0" fontId="6" fillId="6" borderId="10" xfId="0" applyFont="1" applyFill="1" applyBorder="1" applyAlignment="1" applyProtection="1">
      <alignment horizontal="center" vertical="center" wrapText="1"/>
    </xf>
    <xf numFmtId="0" fontId="6" fillId="6" borderId="12" xfId="0" applyFont="1" applyFill="1" applyBorder="1" applyAlignment="1" applyProtection="1">
      <alignment horizontal="center" vertical="center"/>
    </xf>
    <xf numFmtId="0" fontId="6" fillId="3" borderId="28" xfId="0" applyFont="1" applyFill="1" applyBorder="1" applyAlignment="1" applyProtection="1">
      <alignment horizontal="center" vertical="center" wrapText="1"/>
    </xf>
    <xf numFmtId="0" fontId="6" fillId="3" borderId="11" xfId="0" applyFont="1" applyFill="1" applyBorder="1" applyAlignment="1" applyProtection="1">
      <alignment horizontal="center" vertical="center" wrapText="1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7" xfId="0" applyFont="1" applyFill="1" applyBorder="1" applyAlignment="1" applyProtection="1">
      <alignment horizontal="center" vertical="center" wrapText="1"/>
    </xf>
    <xf numFmtId="0" fontId="6" fillId="3" borderId="10" xfId="0" applyFont="1" applyFill="1" applyBorder="1" applyAlignment="1" applyProtection="1">
      <alignment horizontal="center" vertical="center" wrapText="1"/>
    </xf>
    <xf numFmtId="0" fontId="6" fillId="3" borderId="4" xfId="0" applyFont="1" applyFill="1" applyBorder="1" applyAlignment="1" applyProtection="1">
      <alignment horizontal="center" vertical="center" wrapText="1"/>
    </xf>
    <xf numFmtId="0" fontId="6" fillId="3" borderId="5" xfId="0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14" fillId="0" borderId="29" xfId="0" applyNumberFormat="1" applyFont="1" applyBorder="1" applyAlignment="1">
      <alignment horizontal="center" vertical="center" wrapText="1"/>
    </xf>
    <xf numFmtId="0" fontId="14" fillId="0" borderId="30" xfId="0" applyNumberFormat="1" applyFont="1" applyBorder="1" applyAlignment="1">
      <alignment horizontal="center" vertical="center" wrapText="1"/>
    </xf>
    <xf numFmtId="0" fontId="6" fillId="3" borderId="4" xfId="0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horizontal="center" vertical="center"/>
    </xf>
    <xf numFmtId="0" fontId="6" fillId="3" borderId="8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6" fillId="3" borderId="9" xfId="0" applyFont="1" applyFill="1" applyBorder="1" applyAlignment="1" applyProtection="1">
      <alignment horizontal="center" vertical="center" wrapText="1"/>
    </xf>
    <xf numFmtId="0" fontId="5" fillId="3" borderId="11" xfId="0" applyFont="1" applyFill="1" applyBorder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/>
    </xf>
    <xf numFmtId="0" fontId="5" fillId="5" borderId="9" xfId="0" applyFont="1" applyFill="1" applyBorder="1" applyAlignment="1" applyProtection="1">
      <alignment horizontal="center"/>
    </xf>
    <xf numFmtId="0" fontId="5" fillId="5" borderId="10" xfId="0" applyFont="1" applyFill="1" applyBorder="1" applyAlignment="1" applyProtection="1">
      <alignment horizontal="center"/>
    </xf>
    <xf numFmtId="0" fontId="5" fillId="3" borderId="0" xfId="0" applyFont="1" applyFill="1" applyAlignment="1" applyProtection="1">
      <alignment horizontal="center"/>
    </xf>
    <xf numFmtId="0" fontId="5" fillId="5" borderId="1" xfId="0" applyFont="1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left"/>
    </xf>
    <xf numFmtId="0" fontId="4" fillId="5" borderId="17" xfId="0" applyFont="1" applyFill="1" applyBorder="1" applyAlignment="1"/>
    <xf numFmtId="0" fontId="0" fillId="5" borderId="13" xfId="0" applyFill="1" applyBorder="1" applyAlignment="1"/>
    <xf numFmtId="0" fontId="0" fillId="5" borderId="18" xfId="0" applyFill="1" applyBorder="1" applyAlignment="1"/>
    <xf numFmtId="0" fontId="5" fillId="3" borderId="7" xfId="0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/>
    </xf>
    <xf numFmtId="0" fontId="6" fillId="3" borderId="7" xfId="0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</xf>
    <xf numFmtId="0" fontId="3" fillId="0" borderId="13" xfId="0" applyFont="1" applyFill="1" applyBorder="1" applyAlignment="1" applyProtection="1">
      <alignment horizontal="left" vertical="center" wrapText="1"/>
    </xf>
    <xf numFmtId="0" fontId="3" fillId="0" borderId="18" xfId="0" applyFont="1" applyFill="1" applyBorder="1" applyAlignment="1" applyProtection="1">
      <alignment horizontal="left" vertical="center" wrapText="1"/>
    </xf>
    <xf numFmtId="0" fontId="0" fillId="0" borderId="22" xfId="0" applyBorder="1" applyAlignment="1">
      <alignment horizontal="center"/>
    </xf>
    <xf numFmtId="0" fontId="3" fillId="0" borderId="1" xfId="0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top" wrapText="1"/>
    </xf>
    <xf numFmtId="0" fontId="6" fillId="3" borderId="3" xfId="0" applyFont="1" applyFill="1" applyBorder="1" applyAlignment="1" applyProtection="1">
      <alignment wrapText="1"/>
    </xf>
    <xf numFmtId="0" fontId="6" fillId="3" borderId="19" xfId="0" applyFont="1" applyFill="1" applyBorder="1" applyAlignment="1" applyProtection="1">
      <alignment horizontal="center" vertical="center" wrapText="1"/>
    </xf>
    <xf numFmtId="0" fontId="5" fillId="3" borderId="16" xfId="0" applyFont="1" applyFill="1" applyBorder="1" applyAlignment="1" applyProtection="1">
      <alignment horizontal="center" vertical="center"/>
    </xf>
    <xf numFmtId="0" fontId="6" fillId="3" borderId="16" xfId="0" applyFont="1" applyFill="1" applyBorder="1" applyAlignment="1" applyProtection="1">
      <alignment horizontal="center" vertical="center"/>
    </xf>
    <xf numFmtId="0" fontId="6" fillId="3" borderId="16" xfId="0" applyFont="1" applyFill="1" applyBorder="1" applyAlignment="1" applyProtection="1">
      <alignment horizontal="center" vertical="center" wrapText="1"/>
    </xf>
    <xf numFmtId="0" fontId="6" fillId="3" borderId="38" xfId="0" applyFont="1" applyFill="1" applyBorder="1" applyAlignment="1" applyProtection="1">
      <alignment horizontal="center" vertical="center" wrapText="1"/>
    </xf>
    <xf numFmtId="0" fontId="14" fillId="0" borderId="39" xfId="0" applyNumberFormat="1" applyFont="1" applyBorder="1" applyAlignment="1">
      <alignment horizontal="center" vertical="center" wrapText="1"/>
    </xf>
    <xf numFmtId="0" fontId="14" fillId="0" borderId="37" xfId="0" applyNumberFormat="1" applyFont="1" applyBorder="1" applyAlignment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/>
    </xf>
    <xf numFmtId="0" fontId="6" fillId="3" borderId="40" xfId="0" applyFont="1" applyFill="1" applyBorder="1" applyAlignment="1" applyProtection="1">
      <alignment horizontal="center" vertical="center" wrapText="1"/>
    </xf>
    <xf numFmtId="0" fontId="7" fillId="6" borderId="16" xfId="0" applyFont="1" applyFill="1" applyBorder="1" applyAlignment="1" applyProtection="1">
      <alignment horizontal="center" vertical="center"/>
    </xf>
    <xf numFmtId="0" fontId="6" fillId="6" borderId="40" xfId="0" applyFont="1" applyFill="1" applyBorder="1" applyAlignment="1" applyProtection="1">
      <alignment horizontal="center" vertical="center"/>
    </xf>
    <xf numFmtId="0" fontId="16" fillId="0" borderId="41" xfId="0" applyNumberFormat="1" applyFont="1" applyBorder="1" applyAlignment="1">
      <alignment horizontal="center" vertical="center"/>
    </xf>
    <xf numFmtId="0" fontId="16" fillId="0" borderId="31" xfId="0" applyNumberFormat="1" applyFont="1" applyBorder="1" applyAlignment="1">
      <alignment horizontal="center" vertical="center" wrapText="1"/>
    </xf>
    <xf numFmtId="0" fontId="17" fillId="0" borderId="32" xfId="0" applyNumberFormat="1" applyFont="1" applyBorder="1" applyAlignment="1">
      <alignment horizontal="center" vertical="center"/>
    </xf>
    <xf numFmtId="14" fontId="17" fillId="0" borderId="32" xfId="0" applyNumberFormat="1" applyFont="1" applyBorder="1" applyAlignment="1">
      <alignment horizontal="center" vertical="center"/>
    </xf>
    <xf numFmtId="2" fontId="16" fillId="0" borderId="31" xfId="0" applyNumberFormat="1" applyFont="1" applyBorder="1" applyAlignment="1">
      <alignment horizontal="right" vertical="center"/>
    </xf>
    <xf numFmtId="0" fontId="16" fillId="0" borderId="31" xfId="0" applyNumberFormat="1" applyFont="1" applyBorder="1" applyAlignment="1">
      <alignment horizontal="center" vertical="center"/>
    </xf>
    <xf numFmtId="0" fontId="16" fillId="0" borderId="31" xfId="0" applyNumberFormat="1" applyFont="1" applyBorder="1" applyAlignment="1">
      <alignment horizontal="right" vertical="center" wrapText="1"/>
    </xf>
    <xf numFmtId="2" fontId="16" fillId="0" borderId="31" xfId="0" applyNumberFormat="1" applyFont="1" applyBorder="1" applyAlignment="1">
      <alignment horizontal="right" vertical="center" wrapText="1"/>
    </xf>
    <xf numFmtId="0" fontId="18" fillId="0" borderId="32" xfId="0" applyNumberFormat="1" applyFont="1" applyBorder="1" applyAlignment="1">
      <alignment horizontal="center" vertical="center"/>
    </xf>
    <xf numFmtId="4" fontId="19" fillId="0" borderId="33" xfId="0" applyNumberFormat="1" applyFont="1" applyBorder="1" applyAlignment="1">
      <alignment horizontal="right" vertical="center" indent="1"/>
    </xf>
    <xf numFmtId="4" fontId="16" fillId="0" borderId="33" xfId="0" applyNumberFormat="1" applyFont="1" applyBorder="1" applyAlignment="1">
      <alignment horizontal="center" vertical="center"/>
    </xf>
    <xf numFmtId="4" fontId="19" fillId="7" borderId="42" xfId="0" applyNumberFormat="1" applyFont="1" applyFill="1" applyBorder="1" applyAlignment="1" applyProtection="1">
      <alignment horizontal="right" vertical="center" indent="1"/>
      <protection locked="0"/>
    </xf>
    <xf numFmtId="0" fontId="6" fillId="3" borderId="43" xfId="0" applyFont="1" applyFill="1" applyBorder="1" applyAlignment="1" applyProtection="1">
      <alignment horizontal="center" vertical="center" wrapText="1"/>
    </xf>
    <xf numFmtId="0" fontId="6" fillId="3" borderId="44" xfId="0" applyFont="1" applyFill="1" applyBorder="1" applyAlignment="1" applyProtection="1">
      <alignment horizontal="center" vertical="center" wrapText="1"/>
    </xf>
    <xf numFmtId="0" fontId="6" fillId="3" borderId="4" xfId="0" applyFont="1" applyFill="1" applyBorder="1" applyAlignment="1" applyProtection="1">
      <alignment horizontal="right" vertical="center"/>
    </xf>
    <xf numFmtId="0" fontId="6" fillId="3" borderId="5" xfId="0" applyFont="1" applyFill="1" applyBorder="1" applyAlignment="1" applyProtection="1">
      <alignment horizontal="right" vertical="center"/>
    </xf>
    <xf numFmtId="0" fontId="6" fillId="3" borderId="6" xfId="0" applyFont="1" applyFill="1" applyBorder="1" applyAlignment="1" applyProtection="1">
      <alignment horizontal="righ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6"/>
  <sheetViews>
    <sheetView tabSelected="1" view="pageBreakPreview" zoomScale="90" zoomScaleNormal="100" zoomScaleSheetLayoutView="90" workbookViewId="0">
      <selection activeCell="A32" sqref="A32:O32"/>
    </sheetView>
  </sheetViews>
  <sheetFormatPr defaultRowHeight="15" x14ac:dyDescent="0.25"/>
  <cols>
    <col min="1" max="1" width="13.7109375" customWidth="1"/>
    <col min="2" max="2" width="17.28515625" customWidth="1"/>
    <col min="3" max="3" width="33.140625" customWidth="1"/>
    <col min="4" max="5" width="16" customWidth="1"/>
    <col min="8" max="8" width="11.85546875" customWidth="1"/>
    <col min="9" max="9" width="9.7109375" customWidth="1"/>
    <col min="13" max="13" width="11.42578125" customWidth="1"/>
    <col min="14" max="14" width="8.7109375" customWidth="1"/>
    <col min="15" max="15" width="17.5703125" customWidth="1"/>
    <col min="16" max="16" width="19.28515625" customWidth="1"/>
    <col min="17" max="17" width="15.85546875" customWidth="1"/>
    <col min="18" max="18" width="14.5703125" customWidth="1"/>
    <col min="19" max="19" width="9.42578125" bestFit="1" customWidth="1"/>
  </cols>
  <sheetData>
    <row r="1" spans="1:18" ht="18" x14ac:dyDescent="0.25">
      <c r="A1" s="84" t="s">
        <v>62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16" t="s">
        <v>66</v>
      </c>
      <c r="Q1" s="15"/>
    </row>
    <row r="2" spans="1:18" ht="11.25" customHeight="1" x14ac:dyDescent="0.25">
      <c r="A2" s="13"/>
      <c r="B2" s="13"/>
      <c r="C2" s="13"/>
      <c r="D2" s="13"/>
      <c r="E2" s="33"/>
      <c r="F2" s="13"/>
      <c r="G2" s="13"/>
      <c r="H2" s="13"/>
      <c r="I2" s="13"/>
      <c r="J2" s="13"/>
      <c r="K2" s="34"/>
      <c r="L2" s="13"/>
      <c r="M2" s="13"/>
      <c r="N2" s="13"/>
      <c r="O2" s="16" t="s">
        <v>67</v>
      </c>
      <c r="Q2" s="15"/>
    </row>
    <row r="3" spans="1:18" ht="18" x14ac:dyDescent="0.25">
      <c r="A3" s="17" t="s">
        <v>0</v>
      </c>
      <c r="B3" s="13"/>
      <c r="C3" s="90" t="s">
        <v>95</v>
      </c>
      <c r="D3" s="91"/>
      <c r="E3" s="91"/>
      <c r="F3" s="91"/>
      <c r="G3" s="91"/>
      <c r="H3" s="91"/>
      <c r="I3" s="91"/>
      <c r="J3" s="91"/>
      <c r="K3" s="91"/>
      <c r="L3" s="91"/>
      <c r="M3" s="92"/>
      <c r="N3" s="13"/>
      <c r="P3" s="14"/>
      <c r="Q3" s="15"/>
    </row>
    <row r="4" spans="1:18" ht="10.5" customHeight="1" x14ac:dyDescent="0.25">
      <c r="A4" s="13"/>
      <c r="B4" s="13"/>
      <c r="C4" s="13"/>
      <c r="D4" s="13"/>
      <c r="E4" s="33"/>
      <c r="F4" s="13"/>
      <c r="G4" s="13"/>
      <c r="H4" s="13"/>
      <c r="I4" s="13"/>
      <c r="J4" s="13"/>
      <c r="K4" s="34"/>
      <c r="L4" s="13"/>
      <c r="M4" s="13"/>
      <c r="N4" s="13"/>
      <c r="O4" s="13"/>
      <c r="P4" s="14"/>
      <c r="Q4" s="15"/>
    </row>
    <row r="5" spans="1:18" x14ac:dyDescent="0.25">
      <c r="A5" s="18"/>
      <c r="B5" s="18"/>
      <c r="C5" s="18"/>
      <c r="D5" s="18"/>
      <c r="E5" s="18"/>
      <c r="F5" s="87"/>
      <c r="G5" s="87"/>
      <c r="H5" s="19"/>
      <c r="I5" s="18"/>
      <c r="J5" s="18"/>
      <c r="K5" s="18"/>
      <c r="L5" s="18"/>
      <c r="M5" s="18"/>
      <c r="N5" s="18"/>
      <c r="O5" s="18"/>
      <c r="P5" s="18"/>
      <c r="Q5" s="18"/>
    </row>
    <row r="6" spans="1:18" x14ac:dyDescent="0.25">
      <c r="A6" s="20" t="s">
        <v>1</v>
      </c>
      <c r="B6" s="88" t="s">
        <v>72</v>
      </c>
      <c r="C6" s="88"/>
      <c r="D6" s="88"/>
      <c r="E6" s="88"/>
      <c r="F6" s="88"/>
      <c r="G6" s="88"/>
      <c r="H6" s="19"/>
      <c r="I6" s="18"/>
      <c r="J6" s="18"/>
      <c r="K6" s="18"/>
      <c r="L6" s="21"/>
      <c r="M6" s="18"/>
      <c r="N6" s="18"/>
      <c r="O6" s="18"/>
      <c r="P6" s="18"/>
      <c r="Q6" s="18"/>
    </row>
    <row r="7" spans="1:18" ht="6" customHeight="1" thickBot="1" x14ac:dyDescent="0.3">
      <c r="A7" s="22"/>
      <c r="B7" s="89"/>
      <c r="C7" s="89"/>
      <c r="D7" s="89"/>
      <c r="E7" s="89"/>
      <c r="F7" s="89"/>
      <c r="G7" s="89"/>
      <c r="H7" s="19"/>
      <c r="I7" s="18"/>
      <c r="J7" s="18"/>
      <c r="K7" s="18"/>
      <c r="L7" s="18"/>
      <c r="M7" s="18"/>
      <c r="N7" s="18"/>
      <c r="O7" s="18"/>
      <c r="P7" s="18"/>
      <c r="Q7" s="18"/>
    </row>
    <row r="8" spans="1:18" ht="16.5" customHeight="1" thickBot="1" x14ac:dyDescent="0.3">
      <c r="A8" s="85" t="s">
        <v>96</v>
      </c>
      <c r="B8" s="86"/>
      <c r="C8" s="23"/>
      <c r="D8" s="24"/>
      <c r="E8" s="24"/>
      <c r="F8" s="24"/>
      <c r="G8" s="24"/>
      <c r="H8" s="19"/>
      <c r="I8" s="18"/>
      <c r="J8" s="18"/>
      <c r="K8" s="18"/>
      <c r="L8" s="18"/>
      <c r="M8" s="18"/>
      <c r="N8" s="18"/>
      <c r="O8" s="18"/>
      <c r="P8" s="18"/>
      <c r="Q8" s="18"/>
    </row>
    <row r="9" spans="1:18" ht="21" customHeight="1" thickBot="1" x14ac:dyDescent="0.3">
      <c r="A9" s="93" t="s">
        <v>8</v>
      </c>
      <c r="B9" s="95" t="s">
        <v>2</v>
      </c>
      <c r="C9" s="102" t="s">
        <v>51</v>
      </c>
      <c r="D9" s="71" t="s">
        <v>68</v>
      </c>
      <c r="E9" s="73" t="s">
        <v>3</v>
      </c>
      <c r="F9" s="74"/>
      <c r="G9" s="75"/>
      <c r="H9" s="80" t="s">
        <v>4</v>
      </c>
      <c r="I9" s="71" t="s">
        <v>5</v>
      </c>
      <c r="J9" s="78" t="s">
        <v>6</v>
      </c>
      <c r="K9" s="79"/>
      <c r="L9" s="82" t="s">
        <v>7</v>
      </c>
      <c r="M9" s="71" t="s">
        <v>52</v>
      </c>
      <c r="N9" s="72" t="s">
        <v>58</v>
      </c>
      <c r="O9" s="63" t="s">
        <v>56</v>
      </c>
      <c r="P9" s="65" t="s">
        <v>57</v>
      </c>
    </row>
    <row r="10" spans="1:18" ht="21.75" customHeight="1" thickBot="1" x14ac:dyDescent="0.3">
      <c r="A10" s="94"/>
      <c r="B10" s="96"/>
      <c r="C10" s="67" t="s">
        <v>65</v>
      </c>
      <c r="D10" s="70"/>
      <c r="E10" s="68" t="s">
        <v>9</v>
      </c>
      <c r="F10" s="70" t="s">
        <v>10</v>
      </c>
      <c r="G10" s="71" t="s">
        <v>11</v>
      </c>
      <c r="H10" s="81"/>
      <c r="I10" s="70"/>
      <c r="J10" s="76" t="s">
        <v>69</v>
      </c>
      <c r="K10" s="77" t="s">
        <v>70</v>
      </c>
      <c r="L10" s="83"/>
      <c r="M10" s="70"/>
      <c r="N10" s="69"/>
      <c r="O10" s="64"/>
      <c r="P10" s="66"/>
    </row>
    <row r="11" spans="1:18" ht="50.25" customHeight="1" thickBot="1" x14ac:dyDescent="0.3">
      <c r="A11" s="104"/>
      <c r="B11" s="105"/>
      <c r="C11" s="103"/>
      <c r="D11" s="106"/>
      <c r="E11" s="103"/>
      <c r="F11" s="106"/>
      <c r="G11" s="106"/>
      <c r="H11" s="107"/>
      <c r="I11" s="106"/>
      <c r="J11" s="108"/>
      <c r="K11" s="109"/>
      <c r="L11" s="110"/>
      <c r="M11" s="106"/>
      <c r="N11" s="111"/>
      <c r="O11" s="112"/>
      <c r="P11" s="113"/>
    </row>
    <row r="12" spans="1:18" x14ac:dyDescent="0.25">
      <c r="A12" s="114" t="s">
        <v>71</v>
      </c>
      <c r="B12" s="115" t="s">
        <v>75</v>
      </c>
      <c r="C12" s="116" t="s">
        <v>97</v>
      </c>
      <c r="D12" s="117">
        <v>44824</v>
      </c>
      <c r="E12" s="118">
        <v>10.660000000000002</v>
      </c>
      <c r="F12" s="118">
        <v>32.750000000000007</v>
      </c>
      <c r="G12" s="118">
        <f t="shared" ref="G12:G30" si="0">SUM(E12,F12)</f>
        <v>43.410000000000011</v>
      </c>
      <c r="H12" s="119" t="s">
        <v>39</v>
      </c>
      <c r="I12" s="120" t="s">
        <v>76</v>
      </c>
      <c r="J12" s="121">
        <v>0.3332852332852333</v>
      </c>
      <c r="K12" s="121">
        <v>0.21</v>
      </c>
      <c r="L12" s="122" t="s">
        <v>98</v>
      </c>
      <c r="M12" s="123">
        <v>859.96900000000005</v>
      </c>
      <c r="N12" s="124" t="s">
        <v>59</v>
      </c>
      <c r="O12" s="125"/>
      <c r="P12" s="123">
        <f t="shared" ref="P12:P30" si="1">G12*O12</f>
        <v>0</v>
      </c>
      <c r="Q12" s="12" t="str">
        <f t="shared" ref="Q12" si="2">IF( P12=0," ", IF(100-((M12/P12)*100)&gt;20,"viac ako 20%",0))</f>
        <v xml:space="preserve"> </v>
      </c>
      <c r="R12" s="32"/>
    </row>
    <row r="13" spans="1:18" x14ac:dyDescent="0.25">
      <c r="A13" s="114" t="s">
        <v>71</v>
      </c>
      <c r="B13" s="115" t="s">
        <v>77</v>
      </c>
      <c r="C13" s="116" t="s">
        <v>97</v>
      </c>
      <c r="D13" s="117">
        <v>44824</v>
      </c>
      <c r="E13" s="118">
        <v>76.45</v>
      </c>
      <c r="F13" s="118">
        <v>0</v>
      </c>
      <c r="G13" s="118">
        <f t="shared" si="0"/>
        <v>76.45</v>
      </c>
      <c r="H13" s="119" t="s">
        <v>39</v>
      </c>
      <c r="I13" s="120" t="s">
        <v>76</v>
      </c>
      <c r="J13" s="121">
        <v>0.61194893852642729</v>
      </c>
      <c r="K13" s="121">
        <v>0</v>
      </c>
      <c r="L13" s="122" t="s">
        <v>98</v>
      </c>
      <c r="M13" s="123">
        <v>844.02430000000004</v>
      </c>
      <c r="N13" s="124" t="s">
        <v>59</v>
      </c>
      <c r="O13" s="125"/>
      <c r="P13" s="123">
        <f t="shared" si="1"/>
        <v>0</v>
      </c>
      <c r="Q13" s="12"/>
      <c r="R13" s="32"/>
    </row>
    <row r="14" spans="1:18" x14ac:dyDescent="0.25">
      <c r="A14" s="114" t="s">
        <v>71</v>
      </c>
      <c r="B14" s="115" t="s">
        <v>78</v>
      </c>
      <c r="C14" s="116" t="s">
        <v>97</v>
      </c>
      <c r="D14" s="117">
        <v>44824</v>
      </c>
      <c r="E14" s="118">
        <v>0</v>
      </c>
      <c r="F14" s="118">
        <v>116.03</v>
      </c>
      <c r="G14" s="118">
        <f t="shared" si="0"/>
        <v>116.03</v>
      </c>
      <c r="H14" s="119" t="s">
        <v>39</v>
      </c>
      <c r="I14" s="120" t="s">
        <v>76</v>
      </c>
      <c r="J14" s="121">
        <v>0</v>
      </c>
      <c r="K14" s="121">
        <v>0.29699999999999999</v>
      </c>
      <c r="L14" s="122" t="s">
        <v>98</v>
      </c>
      <c r="M14" s="123">
        <v>2407.4879000000001</v>
      </c>
      <c r="N14" s="124" t="s">
        <v>59</v>
      </c>
      <c r="O14" s="125"/>
      <c r="P14" s="123">
        <f t="shared" si="1"/>
        <v>0</v>
      </c>
      <c r="Q14" s="12"/>
      <c r="R14" s="32"/>
    </row>
    <row r="15" spans="1:18" x14ac:dyDescent="0.25">
      <c r="A15" s="114" t="s">
        <v>71</v>
      </c>
      <c r="B15" s="115" t="s">
        <v>79</v>
      </c>
      <c r="C15" s="116" t="s">
        <v>97</v>
      </c>
      <c r="D15" s="117">
        <v>44824</v>
      </c>
      <c r="E15" s="118">
        <v>72.960000000000008</v>
      </c>
      <c r="F15" s="118">
        <v>31.37</v>
      </c>
      <c r="G15" s="118">
        <f t="shared" si="0"/>
        <v>104.33000000000001</v>
      </c>
      <c r="H15" s="119" t="s">
        <v>39</v>
      </c>
      <c r="I15" s="120" t="s">
        <v>76</v>
      </c>
      <c r="J15" s="121">
        <v>0.72199992706919902</v>
      </c>
      <c r="K15" s="121">
        <v>0.373</v>
      </c>
      <c r="L15" s="122" t="s">
        <v>98</v>
      </c>
      <c r="M15" s="123">
        <v>1150.9494</v>
      </c>
      <c r="N15" s="124" t="s">
        <v>59</v>
      </c>
      <c r="O15" s="125"/>
      <c r="P15" s="123">
        <f t="shared" si="1"/>
        <v>0</v>
      </c>
      <c r="Q15" s="12"/>
      <c r="R15" s="32"/>
    </row>
    <row r="16" spans="1:18" x14ac:dyDescent="0.25">
      <c r="A16" s="114" t="s">
        <v>71</v>
      </c>
      <c r="B16" s="115" t="s">
        <v>80</v>
      </c>
      <c r="C16" s="116" t="s">
        <v>97</v>
      </c>
      <c r="D16" s="117">
        <v>44824</v>
      </c>
      <c r="E16" s="118">
        <v>62.75</v>
      </c>
      <c r="F16" s="118">
        <v>58.87</v>
      </c>
      <c r="G16" s="118">
        <f t="shared" si="0"/>
        <v>121.62</v>
      </c>
      <c r="H16" s="119" t="s">
        <v>39</v>
      </c>
      <c r="I16" s="120" t="s">
        <v>76</v>
      </c>
      <c r="J16" s="121">
        <v>0.65374702003158003</v>
      </c>
      <c r="K16" s="121">
        <v>0.48299999999999998</v>
      </c>
      <c r="L16" s="122" t="s">
        <v>98</v>
      </c>
      <c r="M16" s="123">
        <v>1259.9274</v>
      </c>
      <c r="N16" s="124" t="s">
        <v>59</v>
      </c>
      <c r="O16" s="125"/>
      <c r="P16" s="123">
        <f t="shared" si="1"/>
        <v>0</v>
      </c>
      <c r="Q16" s="12"/>
      <c r="R16" s="32"/>
    </row>
    <row r="17" spans="1:18" x14ac:dyDescent="0.25">
      <c r="A17" s="114" t="s">
        <v>71</v>
      </c>
      <c r="B17" s="115" t="s">
        <v>81</v>
      </c>
      <c r="C17" s="116" t="s">
        <v>97</v>
      </c>
      <c r="D17" s="117">
        <v>44854</v>
      </c>
      <c r="E17" s="118">
        <v>131.19</v>
      </c>
      <c r="F17" s="118">
        <v>11.88</v>
      </c>
      <c r="G17" s="118">
        <f t="shared" si="0"/>
        <v>143.07</v>
      </c>
      <c r="H17" s="119" t="s">
        <v>39</v>
      </c>
      <c r="I17" s="120" t="s">
        <v>76</v>
      </c>
      <c r="J17" s="121">
        <v>0.8464396174389931</v>
      </c>
      <c r="K17" s="121">
        <v>0.79200000000000004</v>
      </c>
      <c r="L17" s="122" t="s">
        <v>98</v>
      </c>
      <c r="M17" s="123">
        <v>1172.7004999999999</v>
      </c>
      <c r="N17" s="124" t="s">
        <v>59</v>
      </c>
      <c r="O17" s="125"/>
      <c r="P17" s="123">
        <f t="shared" si="1"/>
        <v>0</v>
      </c>
      <c r="Q17" s="12"/>
      <c r="R17" s="32"/>
    </row>
    <row r="18" spans="1:18" x14ac:dyDescent="0.25">
      <c r="A18" s="114" t="s">
        <v>71</v>
      </c>
      <c r="B18" s="115" t="s">
        <v>82</v>
      </c>
      <c r="C18" s="116" t="s">
        <v>97</v>
      </c>
      <c r="D18" s="117">
        <v>44854</v>
      </c>
      <c r="E18" s="118">
        <v>109.16</v>
      </c>
      <c r="F18" s="118">
        <v>110.96999999999998</v>
      </c>
      <c r="G18" s="118">
        <f t="shared" si="0"/>
        <v>220.13</v>
      </c>
      <c r="H18" s="119" t="s">
        <v>39</v>
      </c>
      <c r="I18" s="120" t="s">
        <v>76</v>
      </c>
      <c r="J18" s="121">
        <v>0.74227025980483474</v>
      </c>
      <c r="K18" s="121">
        <v>0.60599999999999998</v>
      </c>
      <c r="L18" s="122" t="s">
        <v>98</v>
      </c>
      <c r="M18" s="123">
        <v>1882.7123999999999</v>
      </c>
      <c r="N18" s="124" t="s">
        <v>59</v>
      </c>
      <c r="O18" s="125"/>
      <c r="P18" s="123">
        <f t="shared" si="1"/>
        <v>0</v>
      </c>
      <c r="Q18" s="12"/>
      <c r="R18" s="32"/>
    </row>
    <row r="19" spans="1:18" x14ac:dyDescent="0.25">
      <c r="A19" s="114" t="s">
        <v>71</v>
      </c>
      <c r="B19" s="115" t="s">
        <v>83</v>
      </c>
      <c r="C19" s="116" t="s">
        <v>97</v>
      </c>
      <c r="D19" s="117">
        <v>44854</v>
      </c>
      <c r="E19" s="118">
        <v>50.080000000000013</v>
      </c>
      <c r="F19" s="118">
        <v>0</v>
      </c>
      <c r="G19" s="118">
        <f t="shared" si="0"/>
        <v>50.080000000000013</v>
      </c>
      <c r="H19" s="119" t="s">
        <v>39</v>
      </c>
      <c r="I19" s="120" t="s">
        <v>76</v>
      </c>
      <c r="J19" s="121">
        <v>0.65923523077289725</v>
      </c>
      <c r="K19" s="121">
        <v>0</v>
      </c>
      <c r="L19" s="122" t="s">
        <v>98</v>
      </c>
      <c r="M19" s="123">
        <v>459.62819999999999</v>
      </c>
      <c r="N19" s="124" t="s">
        <v>59</v>
      </c>
      <c r="O19" s="125"/>
      <c r="P19" s="123">
        <f t="shared" si="1"/>
        <v>0</v>
      </c>
      <c r="Q19" s="12"/>
      <c r="R19" s="32"/>
    </row>
    <row r="20" spans="1:18" x14ac:dyDescent="0.25">
      <c r="A20" s="114" t="s">
        <v>71</v>
      </c>
      <c r="B20" s="115" t="s">
        <v>84</v>
      </c>
      <c r="C20" s="116" t="s">
        <v>97</v>
      </c>
      <c r="D20" s="117">
        <v>44854</v>
      </c>
      <c r="E20" s="118">
        <v>0</v>
      </c>
      <c r="F20" s="118">
        <v>84.92</v>
      </c>
      <c r="G20" s="118">
        <f t="shared" si="0"/>
        <v>84.92</v>
      </c>
      <c r="H20" s="119" t="s">
        <v>39</v>
      </c>
      <c r="I20" s="120" t="s">
        <v>76</v>
      </c>
      <c r="J20" s="121">
        <v>0</v>
      </c>
      <c r="K20" s="121">
        <v>0.88500000000000001</v>
      </c>
      <c r="L20" s="122" t="s">
        <v>98</v>
      </c>
      <c r="M20" s="123">
        <v>858.29660000000001</v>
      </c>
      <c r="N20" s="124" t="s">
        <v>59</v>
      </c>
      <c r="O20" s="125"/>
      <c r="P20" s="123">
        <f t="shared" si="1"/>
        <v>0</v>
      </c>
      <c r="Q20" s="12"/>
      <c r="R20" s="32"/>
    </row>
    <row r="21" spans="1:18" x14ac:dyDescent="0.25">
      <c r="A21" s="114" t="s">
        <v>71</v>
      </c>
      <c r="B21" s="115" t="s">
        <v>85</v>
      </c>
      <c r="C21" s="116" t="s">
        <v>97</v>
      </c>
      <c r="D21" s="117">
        <v>44854</v>
      </c>
      <c r="E21" s="118">
        <v>28.4</v>
      </c>
      <c r="F21" s="118">
        <v>0</v>
      </c>
      <c r="G21" s="118">
        <f t="shared" si="0"/>
        <v>28.4</v>
      </c>
      <c r="H21" s="119" t="s">
        <v>39</v>
      </c>
      <c r="I21" s="120" t="s">
        <v>76</v>
      </c>
      <c r="J21" s="121">
        <v>0.54628493056746097</v>
      </c>
      <c r="K21" s="121">
        <v>0</v>
      </c>
      <c r="L21" s="122" t="s">
        <v>98</v>
      </c>
      <c r="M21" s="123">
        <v>299.23829999999998</v>
      </c>
      <c r="N21" s="124" t="s">
        <v>59</v>
      </c>
      <c r="O21" s="125"/>
      <c r="P21" s="123">
        <f t="shared" si="1"/>
        <v>0</v>
      </c>
      <c r="Q21" s="12"/>
      <c r="R21" s="32"/>
    </row>
    <row r="22" spans="1:18" x14ac:dyDescent="0.25">
      <c r="A22" s="114" t="s">
        <v>71</v>
      </c>
      <c r="B22" s="115" t="s">
        <v>86</v>
      </c>
      <c r="C22" s="116" t="s">
        <v>97</v>
      </c>
      <c r="D22" s="117">
        <v>44854</v>
      </c>
      <c r="E22" s="118">
        <v>27.88</v>
      </c>
      <c r="F22" s="118">
        <v>0</v>
      </c>
      <c r="G22" s="118">
        <f t="shared" si="0"/>
        <v>27.88</v>
      </c>
      <c r="H22" s="119" t="s">
        <v>39</v>
      </c>
      <c r="I22" s="120" t="s">
        <v>76</v>
      </c>
      <c r="J22" s="121">
        <v>0.47299999999999998</v>
      </c>
      <c r="K22" s="121">
        <v>0</v>
      </c>
      <c r="L22" s="122" t="s">
        <v>98</v>
      </c>
      <c r="M22" s="123">
        <v>335.15129999999999</v>
      </c>
      <c r="N22" s="124" t="s">
        <v>59</v>
      </c>
      <c r="O22" s="125"/>
      <c r="P22" s="123">
        <f t="shared" si="1"/>
        <v>0</v>
      </c>
      <c r="Q22" s="12"/>
      <c r="R22" s="32"/>
    </row>
    <row r="23" spans="1:18" x14ac:dyDescent="0.25">
      <c r="A23" s="114" t="s">
        <v>71</v>
      </c>
      <c r="B23" s="115" t="s">
        <v>87</v>
      </c>
      <c r="C23" s="116" t="s">
        <v>97</v>
      </c>
      <c r="D23" s="117">
        <v>44854</v>
      </c>
      <c r="E23" s="118">
        <v>72.62</v>
      </c>
      <c r="F23" s="118">
        <v>24.46</v>
      </c>
      <c r="G23" s="118">
        <f t="shared" si="0"/>
        <v>97.080000000000013</v>
      </c>
      <c r="H23" s="119" t="s">
        <v>39</v>
      </c>
      <c r="I23" s="120" t="s">
        <v>76</v>
      </c>
      <c r="J23" s="121">
        <v>0.7260386968263145</v>
      </c>
      <c r="K23" s="121">
        <v>1.3590000000000002</v>
      </c>
      <c r="L23" s="122" t="s">
        <v>98</v>
      </c>
      <c r="M23" s="123">
        <v>834.74950000000001</v>
      </c>
      <c r="N23" s="124" t="s">
        <v>59</v>
      </c>
      <c r="O23" s="125"/>
      <c r="P23" s="123">
        <f t="shared" si="1"/>
        <v>0</v>
      </c>
      <c r="Q23" s="12"/>
      <c r="R23" s="32"/>
    </row>
    <row r="24" spans="1:18" x14ac:dyDescent="0.25">
      <c r="A24" s="114" t="s">
        <v>71</v>
      </c>
      <c r="B24" s="115" t="s">
        <v>88</v>
      </c>
      <c r="C24" s="116" t="s">
        <v>97</v>
      </c>
      <c r="D24" s="117">
        <v>44885</v>
      </c>
      <c r="E24" s="118">
        <v>5.77</v>
      </c>
      <c r="F24" s="118">
        <v>0</v>
      </c>
      <c r="G24" s="118">
        <f t="shared" si="0"/>
        <v>5.77</v>
      </c>
      <c r="H24" s="119" t="s">
        <v>39</v>
      </c>
      <c r="I24" s="120" t="s">
        <v>76</v>
      </c>
      <c r="J24" s="121">
        <v>9.6000000000000002E-2</v>
      </c>
      <c r="K24" s="121">
        <v>0</v>
      </c>
      <c r="L24" s="122" t="s">
        <v>98</v>
      </c>
      <c r="M24" s="123">
        <v>237.9093</v>
      </c>
      <c r="N24" s="124" t="s">
        <v>59</v>
      </c>
      <c r="O24" s="125"/>
      <c r="P24" s="123">
        <f t="shared" si="1"/>
        <v>0</v>
      </c>
      <c r="Q24" s="12"/>
      <c r="R24" s="32"/>
    </row>
    <row r="25" spans="1:18" x14ac:dyDescent="0.25">
      <c r="A25" s="114" t="s">
        <v>71</v>
      </c>
      <c r="B25" s="115" t="s">
        <v>89</v>
      </c>
      <c r="C25" s="116" t="s">
        <v>97</v>
      </c>
      <c r="D25" s="117">
        <v>44885</v>
      </c>
      <c r="E25" s="118">
        <v>4.07</v>
      </c>
      <c r="F25" s="118">
        <v>0</v>
      </c>
      <c r="G25" s="118">
        <f t="shared" si="0"/>
        <v>4.07</v>
      </c>
      <c r="H25" s="119" t="s">
        <v>39</v>
      </c>
      <c r="I25" s="120" t="s">
        <v>76</v>
      </c>
      <c r="J25" s="121">
        <v>0.11299999999999999</v>
      </c>
      <c r="K25" s="121">
        <v>0</v>
      </c>
      <c r="L25" s="122" t="s">
        <v>98</v>
      </c>
      <c r="M25" s="123">
        <v>98.410600000000002</v>
      </c>
      <c r="N25" s="124" t="s">
        <v>59</v>
      </c>
      <c r="O25" s="125"/>
      <c r="P25" s="123">
        <f t="shared" si="1"/>
        <v>0</v>
      </c>
      <c r="Q25" s="12"/>
      <c r="R25" s="32"/>
    </row>
    <row r="26" spans="1:18" x14ac:dyDescent="0.25">
      <c r="A26" s="114" t="s">
        <v>71</v>
      </c>
      <c r="B26" s="115" t="s">
        <v>90</v>
      </c>
      <c r="C26" s="116" t="s">
        <v>97</v>
      </c>
      <c r="D26" s="117">
        <v>44885</v>
      </c>
      <c r="E26" s="118">
        <v>51.88</v>
      </c>
      <c r="F26" s="118">
        <v>1.92</v>
      </c>
      <c r="G26" s="118">
        <f t="shared" si="0"/>
        <v>53.800000000000004</v>
      </c>
      <c r="H26" s="119" t="s">
        <v>39</v>
      </c>
      <c r="I26" s="120" t="s">
        <v>76</v>
      </c>
      <c r="J26" s="121">
        <v>0.3082722208088271</v>
      </c>
      <c r="K26" s="121">
        <v>1.92</v>
      </c>
      <c r="L26" s="122" t="s">
        <v>98</v>
      </c>
      <c r="M26" s="123">
        <v>931.00459999999998</v>
      </c>
      <c r="N26" s="124" t="s">
        <v>59</v>
      </c>
      <c r="O26" s="125"/>
      <c r="P26" s="123">
        <f t="shared" si="1"/>
        <v>0</v>
      </c>
      <c r="Q26" s="12"/>
      <c r="R26" s="32"/>
    </row>
    <row r="27" spans="1:18" x14ac:dyDescent="0.25">
      <c r="A27" s="114" t="s">
        <v>71</v>
      </c>
      <c r="B27" s="115" t="s">
        <v>91</v>
      </c>
      <c r="C27" s="116" t="s">
        <v>97</v>
      </c>
      <c r="D27" s="117">
        <v>44885</v>
      </c>
      <c r="E27" s="118">
        <v>9.18</v>
      </c>
      <c r="F27" s="118">
        <v>74.73</v>
      </c>
      <c r="G27" s="118">
        <f t="shared" si="0"/>
        <v>83.91</v>
      </c>
      <c r="H27" s="119" t="s">
        <v>39</v>
      </c>
      <c r="I27" s="120" t="s">
        <v>76</v>
      </c>
      <c r="J27" s="121">
        <v>2.2949999999999999</v>
      </c>
      <c r="K27" s="121">
        <v>0.65</v>
      </c>
      <c r="L27" s="122" t="s">
        <v>98</v>
      </c>
      <c r="M27" s="123">
        <v>705.29809999999998</v>
      </c>
      <c r="N27" s="124" t="s">
        <v>59</v>
      </c>
      <c r="O27" s="125"/>
      <c r="P27" s="123">
        <f t="shared" si="1"/>
        <v>0</v>
      </c>
      <c r="Q27" s="12"/>
      <c r="R27" s="32"/>
    </row>
    <row r="28" spans="1:18" x14ac:dyDescent="0.25">
      <c r="A28" s="114" t="s">
        <v>71</v>
      </c>
      <c r="B28" s="115" t="s">
        <v>92</v>
      </c>
      <c r="C28" s="116" t="s">
        <v>97</v>
      </c>
      <c r="D28" s="117">
        <v>44885</v>
      </c>
      <c r="E28" s="118">
        <v>2.79</v>
      </c>
      <c r="F28" s="118">
        <v>168.77</v>
      </c>
      <c r="G28" s="118">
        <f t="shared" si="0"/>
        <v>171.56</v>
      </c>
      <c r="H28" s="119" t="s">
        <v>39</v>
      </c>
      <c r="I28" s="120" t="s">
        <v>76</v>
      </c>
      <c r="J28" s="121">
        <v>0.93</v>
      </c>
      <c r="K28" s="121">
        <v>0.502</v>
      </c>
      <c r="L28" s="122" t="s">
        <v>98</v>
      </c>
      <c r="M28" s="123">
        <v>1969.5062</v>
      </c>
      <c r="N28" s="124" t="s">
        <v>59</v>
      </c>
      <c r="O28" s="125"/>
      <c r="P28" s="123">
        <f t="shared" si="1"/>
        <v>0</v>
      </c>
      <c r="Q28" s="12"/>
      <c r="R28" s="32"/>
    </row>
    <row r="29" spans="1:18" x14ac:dyDescent="0.25">
      <c r="A29" s="114" t="s">
        <v>71</v>
      </c>
      <c r="B29" s="115" t="s">
        <v>93</v>
      </c>
      <c r="C29" s="116" t="s">
        <v>97</v>
      </c>
      <c r="D29" s="117">
        <v>44885</v>
      </c>
      <c r="E29" s="118">
        <v>14.17</v>
      </c>
      <c r="F29" s="118">
        <v>31.68</v>
      </c>
      <c r="G29" s="118">
        <f t="shared" si="0"/>
        <v>45.85</v>
      </c>
      <c r="H29" s="119" t="s">
        <v>39</v>
      </c>
      <c r="I29" s="120" t="s">
        <v>76</v>
      </c>
      <c r="J29" s="121">
        <v>0.39397311637778565</v>
      </c>
      <c r="K29" s="121">
        <v>0.88</v>
      </c>
      <c r="L29" s="122" t="s">
        <v>98</v>
      </c>
      <c r="M29" s="123">
        <v>615.43370000000004</v>
      </c>
      <c r="N29" s="124" t="s">
        <v>59</v>
      </c>
      <c r="O29" s="125"/>
      <c r="P29" s="123">
        <f t="shared" si="1"/>
        <v>0</v>
      </c>
      <c r="Q29" s="12"/>
      <c r="R29" s="32"/>
    </row>
    <row r="30" spans="1:18" x14ac:dyDescent="0.25">
      <c r="A30" s="114" t="s">
        <v>71</v>
      </c>
      <c r="B30" s="115" t="s">
        <v>94</v>
      </c>
      <c r="C30" s="116" t="s">
        <v>97</v>
      </c>
      <c r="D30" s="117">
        <v>44885</v>
      </c>
      <c r="E30" s="118">
        <v>0</v>
      </c>
      <c r="F30" s="118">
        <v>238.4</v>
      </c>
      <c r="G30" s="118">
        <f t="shared" si="0"/>
        <v>238.4</v>
      </c>
      <c r="H30" s="119" t="s">
        <v>39</v>
      </c>
      <c r="I30" s="120" t="s">
        <v>76</v>
      </c>
      <c r="J30" s="121">
        <v>0</v>
      </c>
      <c r="K30" s="121">
        <v>0.64300000000000002</v>
      </c>
      <c r="L30" s="122" t="s">
        <v>98</v>
      </c>
      <c r="M30" s="123">
        <v>2079.587</v>
      </c>
      <c r="N30" s="124" t="s">
        <v>59</v>
      </c>
      <c r="O30" s="125"/>
      <c r="P30" s="123">
        <f t="shared" si="1"/>
        <v>0</v>
      </c>
      <c r="Q30" s="12"/>
      <c r="R30" s="32"/>
    </row>
    <row r="31" spans="1:18" ht="72.75" customHeight="1" thickBot="1" x14ac:dyDescent="0.3">
      <c r="A31" s="31"/>
      <c r="B31" s="37"/>
      <c r="C31" s="37"/>
      <c r="D31" s="37"/>
      <c r="E31" s="37"/>
      <c r="F31" s="37"/>
      <c r="G31" s="36">
        <f>SUM(G12:G30)</f>
        <v>1716.76</v>
      </c>
      <c r="I31" s="37"/>
      <c r="J31" s="37"/>
      <c r="K31" s="126" t="s">
        <v>73</v>
      </c>
      <c r="L31" s="127"/>
      <c r="M31" s="38">
        <f>SUM(M12:M30)</f>
        <v>19001.984299999996</v>
      </c>
      <c r="O31" s="39" t="s">
        <v>74</v>
      </c>
      <c r="P31" s="40">
        <f>SUM(P12:P30)</f>
        <v>0</v>
      </c>
      <c r="Q31" s="12" t="str">
        <f>IF(P31&gt;M31,"prekročená cena","nižšia ako stanovená")</f>
        <v>nižšia ako stanovená</v>
      </c>
    </row>
    <row r="32" spans="1:18" ht="15.75" thickBot="1" x14ac:dyDescent="0.3">
      <c r="A32" s="128" t="s">
        <v>13</v>
      </c>
      <c r="B32" s="129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30"/>
      <c r="P32" s="25">
        <f>P33-P31</f>
        <v>0</v>
      </c>
    </row>
    <row r="33" spans="1:17" ht="15.75" thickBot="1" x14ac:dyDescent="0.3">
      <c r="A33" s="128" t="s">
        <v>14</v>
      </c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30"/>
      <c r="P33" s="25">
        <f>IF("nie"=MID(H41,1,3),P31,(P31*1.2))</f>
        <v>0</v>
      </c>
    </row>
    <row r="34" spans="1:17" x14ac:dyDescent="0.25">
      <c r="A34" s="52" t="s">
        <v>15</v>
      </c>
      <c r="B34" s="52"/>
      <c r="C34" s="52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x14ac:dyDescent="0.25">
      <c r="A35" s="45" t="s">
        <v>63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</row>
    <row r="36" spans="1:17" ht="25.5" customHeight="1" x14ac:dyDescent="0.25">
      <c r="A36" s="41" t="s">
        <v>55</v>
      </c>
      <c r="B36" s="42"/>
      <c r="C36" s="42"/>
      <c r="D36" s="42"/>
      <c r="E36" s="42"/>
      <c r="F36" s="42"/>
      <c r="G36" s="42"/>
      <c r="H36" s="43" t="s">
        <v>53</v>
      </c>
      <c r="I36" s="44"/>
      <c r="J36" s="27"/>
      <c r="K36" s="35"/>
      <c r="L36" s="28"/>
      <c r="M36" s="28"/>
      <c r="N36" s="28"/>
      <c r="O36" s="28"/>
      <c r="P36" s="28"/>
      <c r="Q36" s="28"/>
    </row>
    <row r="37" spans="1:17" ht="15" customHeight="1" x14ac:dyDescent="0.25">
      <c r="A37" s="54" t="s">
        <v>64</v>
      </c>
      <c r="B37" s="55"/>
      <c r="C37" s="55"/>
      <c r="D37" s="55"/>
      <c r="E37" s="56"/>
      <c r="F37" s="53" t="s">
        <v>54</v>
      </c>
      <c r="G37" s="29" t="s">
        <v>16</v>
      </c>
      <c r="H37" s="46"/>
      <c r="I37" s="47"/>
      <c r="J37" s="47"/>
      <c r="K37" s="47"/>
      <c r="L37" s="47"/>
      <c r="M37" s="47"/>
      <c r="N37" s="47"/>
      <c r="O37" s="47"/>
      <c r="P37" s="48"/>
    </row>
    <row r="38" spans="1:17" x14ac:dyDescent="0.25">
      <c r="A38" s="57"/>
      <c r="B38" s="58"/>
      <c r="C38" s="58"/>
      <c r="D38" s="58"/>
      <c r="E38" s="59"/>
      <c r="F38" s="53"/>
      <c r="G38" s="29" t="s">
        <v>17</v>
      </c>
      <c r="H38" s="46"/>
      <c r="I38" s="47"/>
      <c r="J38" s="47"/>
      <c r="K38" s="47"/>
      <c r="L38" s="47"/>
      <c r="M38" s="47"/>
      <c r="N38" s="47"/>
      <c r="O38" s="47"/>
      <c r="P38" s="48"/>
    </row>
    <row r="39" spans="1:17" ht="18" customHeight="1" x14ac:dyDescent="0.25">
      <c r="A39" s="57"/>
      <c r="B39" s="58"/>
      <c r="C39" s="58"/>
      <c r="D39" s="58"/>
      <c r="E39" s="59"/>
      <c r="F39" s="53"/>
      <c r="G39" s="29" t="s">
        <v>18</v>
      </c>
      <c r="H39" s="46"/>
      <c r="I39" s="47"/>
      <c r="J39" s="47"/>
      <c r="K39" s="47"/>
      <c r="L39" s="47"/>
      <c r="M39" s="47"/>
      <c r="N39" s="47"/>
      <c r="O39" s="47"/>
      <c r="P39" s="48"/>
    </row>
    <row r="40" spans="1:17" x14ac:dyDescent="0.25">
      <c r="A40" s="57"/>
      <c r="B40" s="58"/>
      <c r="C40" s="58"/>
      <c r="D40" s="58"/>
      <c r="E40" s="59"/>
      <c r="F40" s="53"/>
      <c r="G40" s="29" t="s">
        <v>19</v>
      </c>
      <c r="H40" s="46"/>
      <c r="I40" s="47"/>
      <c r="J40" s="47"/>
      <c r="K40" s="47"/>
      <c r="L40" s="47"/>
      <c r="M40" s="47"/>
      <c r="N40" s="47"/>
      <c r="O40" s="47"/>
      <c r="P40" s="48"/>
    </row>
    <row r="41" spans="1:17" x14ac:dyDescent="0.25">
      <c r="A41" s="57"/>
      <c r="B41" s="58"/>
      <c r="C41" s="58"/>
      <c r="D41" s="58"/>
      <c r="E41" s="59"/>
      <c r="F41" s="53"/>
      <c r="G41" s="29" t="s">
        <v>20</v>
      </c>
      <c r="H41" s="46"/>
      <c r="I41" s="47"/>
      <c r="J41" s="47"/>
      <c r="K41" s="47"/>
      <c r="L41" s="47"/>
      <c r="M41" s="47"/>
      <c r="N41" s="47"/>
      <c r="O41" s="47"/>
      <c r="P41" s="48"/>
    </row>
    <row r="42" spans="1:17" x14ac:dyDescent="0.25">
      <c r="A42" s="57"/>
      <c r="B42" s="58"/>
      <c r="C42" s="58"/>
      <c r="D42" s="58"/>
      <c r="E42" s="59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</row>
    <row r="43" spans="1:17" x14ac:dyDescent="0.25">
      <c r="A43" s="57"/>
      <c r="B43" s="58"/>
      <c r="C43" s="58"/>
      <c r="D43" s="58"/>
      <c r="E43" s="59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</row>
    <row r="44" spans="1:17" ht="29.25" customHeight="1" x14ac:dyDescent="0.25">
      <c r="A44" s="60"/>
      <c r="B44" s="61"/>
      <c r="C44" s="61"/>
      <c r="D44" s="61"/>
      <c r="E44" s="62"/>
      <c r="F44" s="28"/>
      <c r="G44" s="24"/>
      <c r="H44" s="18"/>
      <c r="I44" s="24"/>
      <c r="J44" s="24"/>
      <c r="K44" s="24" t="s">
        <v>21</v>
      </c>
      <c r="L44" s="24"/>
      <c r="M44" s="49"/>
      <c r="N44" s="50"/>
      <c r="O44" s="51"/>
      <c r="P44" s="24"/>
    </row>
    <row r="45" spans="1:17" x14ac:dyDescent="0.25">
      <c r="A45" s="28"/>
      <c r="B45" s="28"/>
      <c r="C45" s="28"/>
      <c r="D45" s="28"/>
      <c r="E45" s="28"/>
      <c r="F45" s="28"/>
      <c r="G45" s="24"/>
      <c r="H45" s="24"/>
      <c r="I45" s="24"/>
      <c r="J45" s="24"/>
      <c r="K45" s="24"/>
      <c r="L45" s="24"/>
      <c r="M45" s="24"/>
      <c r="N45" s="24"/>
      <c r="O45" s="24"/>
      <c r="P45" s="24"/>
    </row>
    <row r="46" spans="1:17" x14ac:dyDescent="0.25">
      <c r="A46" s="21"/>
      <c r="B46" s="21"/>
      <c r="C46" s="21"/>
      <c r="D46" s="21"/>
      <c r="E46" s="21"/>
      <c r="F46" s="21"/>
      <c r="G46" s="21"/>
      <c r="H46" s="24"/>
      <c r="I46" s="24"/>
      <c r="J46" s="24"/>
      <c r="K46" s="24"/>
      <c r="L46" s="24"/>
      <c r="M46" s="24"/>
      <c r="N46" s="24"/>
      <c r="O46" s="24"/>
      <c r="P46" s="24"/>
      <c r="Q46" s="24"/>
    </row>
  </sheetData>
  <sheetProtection selectLockedCells="1"/>
  <mergeCells count="37">
    <mergeCell ref="A9:A11"/>
    <mergeCell ref="B9:B11"/>
    <mergeCell ref="C10:C11"/>
    <mergeCell ref="A32:O32"/>
    <mergeCell ref="A33:O33"/>
    <mergeCell ref="A1:N1"/>
    <mergeCell ref="A8:B8"/>
    <mergeCell ref="F5:G5"/>
    <mergeCell ref="B6:G6"/>
    <mergeCell ref="B7:G7"/>
    <mergeCell ref="C3:M3"/>
    <mergeCell ref="O9:O11"/>
    <mergeCell ref="P9:P11"/>
    <mergeCell ref="E10:E11"/>
    <mergeCell ref="F10:F11"/>
    <mergeCell ref="G10:G11"/>
    <mergeCell ref="N9:N11"/>
    <mergeCell ref="E9:G9"/>
    <mergeCell ref="D9:D11"/>
    <mergeCell ref="J10:J11"/>
    <mergeCell ref="K10:K11"/>
    <mergeCell ref="J9:K9"/>
    <mergeCell ref="M9:M11"/>
    <mergeCell ref="H9:H11"/>
    <mergeCell ref="I9:I11"/>
    <mergeCell ref="L9:L11"/>
    <mergeCell ref="M44:O44"/>
    <mergeCell ref="A34:C34"/>
    <mergeCell ref="F37:F41"/>
    <mergeCell ref="H37:P37"/>
    <mergeCell ref="H38:P38"/>
    <mergeCell ref="H39:P39"/>
    <mergeCell ref="H40:P40"/>
    <mergeCell ref="A37:E44"/>
    <mergeCell ref="A35:Q35"/>
    <mergeCell ref="H41:P41"/>
    <mergeCell ref="K31:L31"/>
  </mergeCells>
  <dataValidations count="1">
    <dataValidation type="custom" allowBlank="1" showErrorMessage="1" errorTitle="Chyba!" error="Môžete zadať maximálne 2 desatinné miesta" sqref="O12:O30">
      <formula1>MOD(ROUND(O12*100,20),1)=0</formula1>
    </dataValidation>
  </dataValidations>
  <pageMargins left="0.23622047244094491" right="0.23622047244094491" top="0.74803149606299213" bottom="0.74803149606299213" header="0.31496062992125984" footer="0.31496062992125984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9"/>
  <sheetViews>
    <sheetView view="pageBreakPreview" zoomScaleNormal="100" zoomScaleSheetLayoutView="100" workbookViewId="0">
      <selection activeCell="Q22" sqref="Q22"/>
    </sheetView>
  </sheetViews>
  <sheetFormatPr defaultRowHeight="15" x14ac:dyDescent="0.25"/>
  <cols>
    <col min="1" max="1" width="14" customWidth="1"/>
  </cols>
  <sheetData>
    <row r="2" spans="1:14" x14ac:dyDescent="0.25">
      <c r="A2" s="1" t="s">
        <v>22</v>
      </c>
      <c r="B2" s="2"/>
      <c r="C2" s="2"/>
      <c r="D2" s="3"/>
      <c r="E2" s="4"/>
      <c r="F2" s="4"/>
      <c r="L2" s="99" t="s">
        <v>49</v>
      </c>
      <c r="M2" s="99"/>
    </row>
    <row r="3" spans="1:14" x14ac:dyDescent="0.25">
      <c r="A3" s="5" t="s">
        <v>23</v>
      </c>
      <c r="B3" s="100" t="s">
        <v>24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4" x14ac:dyDescent="0.25">
      <c r="A4" s="5" t="s">
        <v>25</v>
      </c>
      <c r="B4" s="100" t="s">
        <v>26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</row>
    <row r="5" spans="1:14" x14ac:dyDescent="0.25">
      <c r="A5" s="5" t="s">
        <v>8</v>
      </c>
      <c r="B5" s="100" t="s">
        <v>27</v>
      </c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</row>
    <row r="6" spans="1:14" x14ac:dyDescent="0.25">
      <c r="A6" s="5" t="s">
        <v>2</v>
      </c>
      <c r="B6" s="100" t="s">
        <v>28</v>
      </c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</row>
    <row r="7" spans="1:14" x14ac:dyDescent="0.25">
      <c r="A7" s="6" t="s">
        <v>29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</row>
    <row r="8" spans="1:14" x14ac:dyDescent="0.25">
      <c r="A8" s="5" t="s">
        <v>12</v>
      </c>
      <c r="B8" s="100" t="s">
        <v>30</v>
      </c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</row>
    <row r="9" spans="1:14" x14ac:dyDescent="0.25">
      <c r="A9" s="7" t="s">
        <v>31</v>
      </c>
      <c r="B9" s="100" t="s">
        <v>32</v>
      </c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</row>
    <row r="10" spans="1:14" x14ac:dyDescent="0.25">
      <c r="A10" s="7" t="s">
        <v>33</v>
      </c>
      <c r="B10" s="100" t="s">
        <v>34</v>
      </c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</row>
    <row r="11" spans="1:14" x14ac:dyDescent="0.25">
      <c r="A11" s="8" t="s">
        <v>35</v>
      </c>
      <c r="B11" s="100" t="s">
        <v>36</v>
      </c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</row>
    <row r="12" spans="1:14" x14ac:dyDescent="0.25">
      <c r="A12" s="9" t="s">
        <v>37</v>
      </c>
      <c r="B12" s="100" t="s">
        <v>38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</row>
    <row r="13" spans="1:14" ht="24" customHeight="1" x14ac:dyDescent="0.25">
      <c r="A13" s="8" t="s">
        <v>39</v>
      </c>
      <c r="B13" s="100" t="s">
        <v>40</v>
      </c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</row>
    <row r="14" spans="1:14" ht="16.5" customHeight="1" x14ac:dyDescent="0.25">
      <c r="A14" s="8" t="s">
        <v>5</v>
      </c>
      <c r="B14" s="100" t="s">
        <v>50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</row>
    <row r="15" spans="1:14" x14ac:dyDescent="0.25">
      <c r="A15" s="8" t="s">
        <v>41</v>
      </c>
      <c r="B15" s="100" t="s">
        <v>42</v>
      </c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</row>
    <row r="16" spans="1:14" ht="38.25" x14ac:dyDescent="0.25">
      <c r="A16" s="10" t="s">
        <v>43</v>
      </c>
      <c r="B16" s="100" t="s">
        <v>44</v>
      </c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</row>
    <row r="17" spans="1:14" ht="28.5" customHeight="1" x14ac:dyDescent="0.25">
      <c r="A17" s="10" t="s">
        <v>45</v>
      </c>
      <c r="B17" s="100" t="s">
        <v>46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</row>
    <row r="18" spans="1:14" ht="27" customHeight="1" x14ac:dyDescent="0.25">
      <c r="A18" s="11" t="s">
        <v>47</v>
      </c>
      <c r="B18" s="100" t="s">
        <v>48</v>
      </c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</row>
    <row r="19" spans="1:14" ht="75" customHeight="1" x14ac:dyDescent="0.25">
      <c r="A19" s="30" t="s">
        <v>60</v>
      </c>
      <c r="B19" s="101" t="s">
        <v>61</v>
      </c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</row>
  </sheetData>
  <mergeCells count="18">
    <mergeCell ref="B19:N19"/>
    <mergeCell ref="B8:N8"/>
    <mergeCell ref="B9:N9"/>
    <mergeCell ref="B10:N10"/>
    <mergeCell ref="B11:N11"/>
    <mergeCell ref="B12:N12"/>
    <mergeCell ref="B13:N13"/>
    <mergeCell ref="B14:N14"/>
    <mergeCell ref="B15:N15"/>
    <mergeCell ref="B16:N16"/>
    <mergeCell ref="B17:N17"/>
    <mergeCell ref="B18:N18"/>
    <mergeCell ref="B7:N7"/>
    <mergeCell ref="L2:M2"/>
    <mergeCell ref="B3:N3"/>
    <mergeCell ref="B4:N4"/>
    <mergeCell ref="B5:N5"/>
    <mergeCell ref="B6:N6"/>
  </mergeCells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Vysvetlívky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Pavol.Tison</cp:lastModifiedBy>
  <cp:lastPrinted>2022-08-09T08:44:42Z</cp:lastPrinted>
  <dcterms:created xsi:type="dcterms:W3CDTF">2012-08-13T12:29:09Z</dcterms:created>
  <dcterms:modified xsi:type="dcterms:W3CDTF">2022-08-09T08:45:33Z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