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09 - Turčians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ponuka'!$A$1:$P$45</definedName>
  </definedNames>
  <calcPr calcId="162913"/>
</workbook>
</file>

<file path=xl/calcChain.xml><?xml version="1.0" encoding="utf-8"?>
<calcChain xmlns="http://schemas.openxmlformats.org/spreadsheetml/2006/main">
  <c r="G30" i="1" l="1"/>
  <c r="P30" i="1" s="1"/>
  <c r="G29" i="1"/>
  <c r="P29" i="1" s="1"/>
  <c r="G28" i="1"/>
  <c r="P28" i="1" s="1"/>
  <c r="G27" i="1"/>
  <c r="P27" i="1" s="1"/>
  <c r="G26" i="1"/>
  <c r="P26" i="1" s="1"/>
  <c r="G25" i="1"/>
  <c r="P25" i="1" s="1"/>
  <c r="G24" i="1"/>
  <c r="P24" i="1" s="1"/>
  <c r="G23" i="1"/>
  <c r="P23" i="1" s="1"/>
  <c r="G22" i="1"/>
  <c r="P22" i="1" s="1"/>
  <c r="G21" i="1"/>
  <c r="P21" i="1" s="1"/>
  <c r="G20" i="1"/>
  <c r="P20" i="1" s="1"/>
  <c r="G19" i="1"/>
  <c r="P19" i="1" s="1"/>
  <c r="G18" i="1"/>
  <c r="P18" i="1" s="1"/>
  <c r="G17" i="1"/>
  <c r="P17" i="1" s="1"/>
  <c r="G16" i="1"/>
  <c r="P16" i="1" s="1"/>
  <c r="G15" i="1"/>
  <c r="P15" i="1" s="1"/>
  <c r="G14" i="1"/>
  <c r="P14" i="1" s="1"/>
  <c r="G13" i="1"/>
  <c r="P13" i="1" s="1"/>
  <c r="G12" i="1"/>
  <c r="P12" i="1" s="1"/>
  <c r="G31" i="1" l="1"/>
  <c r="M31" i="1"/>
  <c r="P31" i="1" l="1"/>
  <c r="Q12" i="1" l="1"/>
  <c r="P33" i="1" l="1"/>
  <c r="Q31" i="1" l="1"/>
  <c r="P32" i="1"/>
</calcChain>
</file>

<file path=xl/sharedStrings.xml><?xml version="1.0" encoding="utf-8"?>
<sst xmlns="http://schemas.openxmlformats.org/spreadsheetml/2006/main" count="211" uniqueCount="100">
  <si>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</si>
  <si>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</si>
  <si>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</si>
  <si>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</si>
  <si>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</si>
  <si>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</si>
  <si>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</si>
  <si>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</si>
  <si>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</si>
  <si>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</si>
  <si>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</si>
  <si>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</si>
  <si>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</si>
  <si>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</si>
  <si>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</si>
  <si>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</si>
  <si>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</si>
  <si>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</si>
  <si>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</si>
  <si>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</si>
  <si>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</si>
  <si>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</si>
  <si>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</si>
  <si>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</si>
  <si>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</si>
  <si>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</si>
  <si>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</si>
  <si>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</si>
  <si>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</si>
  <si>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</si>
  <si>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</si>
  <si>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</si>
  <si>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</si>
  <si>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</si>
  <si>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</si>
  <si>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</si>
  <si>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</si>
  <si>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</si>
  <si>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</si>
  <si>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</si>
  <si>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</si>
  <si>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</si>
  <si>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</si>
  <si>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</si>
  <si>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</si>
  <si>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</si>
  <si>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</si>
  <si>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</si>
  <si>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</si>
  <si>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</si>
  <si>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</si>
  <si>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</si>
  <si>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</si>
  <si>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</si>
  <si>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</si>
  <si>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</si>
  <si>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</si>
  <si>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</si>
  <si>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</si>
  <si>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</si>
  <si>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</si>
  <si>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</si>
  <si>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</si>
  <si>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</si>
  <si>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</si>
  <si>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</si>
  <si>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</si>
  <si>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</si>
  <si>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</si>
  <si>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ihličnaté (m3)</t>
  </si>
  <si>
    <t>listnaté (m3)</t>
  </si>
  <si>
    <t>Reváň</t>
  </si>
  <si>
    <t>LESY Slovenskej republiky, štátny podnik Organizačná zložka OZ Sever</t>
  </si>
  <si>
    <t xml:space="preserve">Cena stanovená objednávateľom Spolu bez DPH   </t>
  </si>
  <si>
    <t>Celková cena za realizáciu predmetu zákazky v EUR bez DPH</t>
  </si>
  <si>
    <t xml:space="preserve">Lesnícke služby v ťažbovom procese na OZ Sever, Lesná správa Turčianske Teplice - výzva č. 9/2022  </t>
  </si>
  <si>
    <t>Zmluva č. DNS/9/22/09/04</t>
  </si>
  <si>
    <t>SL297-.126B0</t>
  </si>
  <si>
    <t>4a,6,7</t>
  </si>
  <si>
    <t/>
  </si>
  <si>
    <t>- | 200 | -</t>
  </si>
  <si>
    <t>SL297-.126C0</t>
  </si>
  <si>
    <t>SL297-.126D0</t>
  </si>
  <si>
    <t>SL297-.136C0</t>
  </si>
  <si>
    <t>SL297-.137B0</t>
  </si>
  <si>
    <t>SL297-.138.0</t>
  </si>
  <si>
    <t>SL297-.139A0</t>
  </si>
  <si>
    <t>SL297-.139B0</t>
  </si>
  <si>
    <t>SL297-.140A0</t>
  </si>
  <si>
    <t>SL297-.140B0</t>
  </si>
  <si>
    <t>SL297-.140C0</t>
  </si>
  <si>
    <t>SL297-.140E0</t>
  </si>
  <si>
    <t>SL297-.143B0</t>
  </si>
  <si>
    <t>4a,7</t>
  </si>
  <si>
    <t>SL297-.143C0</t>
  </si>
  <si>
    <t>SL297-.144A0</t>
  </si>
  <si>
    <t>SL297-.145B0</t>
  </si>
  <si>
    <t>SL297-.146A0</t>
  </si>
  <si>
    <t>SL297-.148A0</t>
  </si>
  <si>
    <t>SL297-.148B0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</si>
</sst>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31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19" xfId="0" applyFill="1" applyBorder="1" applyProtection="1"/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2" fontId="6" fillId="3" borderId="34" xfId="0" applyNumberFormat="1" applyFont="1" applyFill="1" applyBorder="1" applyAlignment="1" applyProtection="1">
      <alignment vertical="center"/>
    </xf>
    <xf numFmtId="0" fontId="6" fillId="3" borderId="35" xfId="0" applyFont="1" applyFill="1" applyBorder="1" applyAlignment="1" applyProtection="1">
      <alignment vertical="center"/>
    </xf>
    <xf numFmtId="4" fontId="6" fillId="3" borderId="36" xfId="0" applyNumberFormat="1" applyFont="1" applyFill="1" applyBorder="1" applyAlignment="1" applyProtection="1">
      <alignment horizontal="right" vertical="center"/>
    </xf>
    <xf numFmtId="0" fontId="6" fillId="4" borderId="19" xfId="0" applyFont="1" applyFill="1" applyBorder="1" applyAlignment="1" applyProtection="1">
      <alignment vertical="center" wrapText="1"/>
    </xf>
    <xf numFmtId="4" fontId="6" fillId="4" borderId="16" xfId="0" applyNumberFormat="1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</xf>
    <xf numFmtId="0" fontId="15" fillId="3" borderId="13" xfId="0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3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14" fillId="0" borderId="29" xfId="0" applyNumberFormat="1" applyFont="1" applyBorder="1" applyAlignment="1">
      <alignment horizontal="center" vertical="center" wrapText="1"/>
    </xf>
    <xf numFmtId="0" fontId="14" fillId="0" borderId="30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5" borderId="17" xfId="0" applyFont="1" applyFill="1" applyBorder="1" applyAlignment="1"/>
    <xf numFmtId="0" fontId="0" fillId="5" borderId="13" xfId="0" applyFill="1" applyBorder="1" applyAlignment="1"/>
    <xf numFmtId="0" fontId="0" fillId="5" borderId="18" xfId="0" applyFill="1" applyBorder="1" applyAlignment="1"/>
    <xf numFmtId="0" fontId="5" fillId="3" borderId="7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2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6" fillId="3" borderId="3" xfId="0" applyFont="1" applyFill="1" applyBorder="1" applyAlignment="1" applyProtection="1">
      <alignment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14" fillId="0" borderId="39" xfId="0" applyNumberFormat="1" applyFont="1" applyBorder="1" applyAlignment="1">
      <alignment horizontal="center" vertical="center" wrapText="1"/>
    </xf>
    <xf numFmtId="0" fontId="14" fillId="0" borderId="37" xfId="0" applyNumberFormat="1" applyFont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 applyProtection="1">
      <alignment horizontal="center" vertical="center"/>
    </xf>
    <xf numFmtId="0" fontId="6" fillId="6" borderId="40" xfId="0" applyFont="1" applyFill="1" applyBorder="1" applyAlignment="1" applyProtection="1">
      <alignment horizontal="center" vertical="center"/>
    </xf>
    <xf numFmtId="0" fontId="16" fillId="0" borderId="41" xfId="0" applyNumberFormat="1" applyFont="1" applyBorder="1" applyAlignment="1">
      <alignment horizontal="center" vertical="center"/>
    </xf>
    <xf numFmtId="0" fontId="16" fillId="0" borderId="31" xfId="0" applyNumberFormat="1" applyFont="1" applyBorder="1" applyAlignment="1">
      <alignment horizontal="center" vertical="center" wrapText="1"/>
    </xf>
    <xf numFmtId="0" fontId="17" fillId="0" borderId="32" xfId="0" applyNumberFormat="1" applyFont="1" applyBorder="1" applyAlignment="1">
      <alignment horizontal="center" vertical="center"/>
    </xf>
    <xf numFmtId="14" fontId="17" fillId="0" borderId="32" xfId="0" applyNumberFormat="1" applyFont="1" applyBorder="1" applyAlignment="1">
      <alignment horizontal="center" vertical="center"/>
    </xf>
    <xf numFmtId="2" fontId="16" fillId="0" borderId="31" xfId="0" applyNumberFormat="1" applyFont="1" applyBorder="1" applyAlignment="1">
      <alignment horizontal="right" vertical="center"/>
    </xf>
    <xf numFmtId="0" fontId="16" fillId="0" borderId="31" xfId="0" applyNumberFormat="1" applyFont="1" applyBorder="1" applyAlignment="1">
      <alignment horizontal="center" vertical="center"/>
    </xf>
    <xf numFmtId="0" fontId="16" fillId="0" borderId="31" xfId="0" applyNumberFormat="1" applyFont="1" applyBorder="1" applyAlignment="1">
      <alignment horizontal="right" vertical="center" wrapText="1"/>
    </xf>
    <xf numFmtId="2" fontId="16" fillId="0" borderId="31" xfId="0" applyNumberFormat="1" applyFont="1" applyBorder="1" applyAlignment="1">
      <alignment horizontal="right" vertical="center" wrapText="1"/>
    </xf>
    <xf numFmtId="0" fontId="18" fillId="0" borderId="32" xfId="0" applyNumberFormat="1" applyFont="1" applyBorder="1" applyAlignment="1">
      <alignment horizontal="center" vertical="center"/>
    </xf>
    <xf numFmtId="4" fontId="19" fillId="0" borderId="33" xfId="0" applyNumberFormat="1" applyFont="1" applyBorder="1" applyAlignment="1">
      <alignment horizontal="right" vertical="center" indent="1"/>
    </xf>
    <xf numFmtId="4" fontId="16" fillId="0" borderId="33" xfId="0" applyNumberFormat="1" applyFont="1" applyBorder="1" applyAlignment="1">
      <alignment horizontal="center" vertical="center"/>
    </xf>
    <xf numFmtId="4" fontId="19" fillId="7" borderId="42" xfId="0" applyNumberFormat="1" applyFont="1" applyFill="1" applyBorder="1" applyAlignment="1" applyProtection="1">
      <alignment horizontal="right" vertical="center" indent="1"/>
      <protection locked="0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view="pageBreakPreview" topLeftCell="A19" zoomScaleNormal="100" zoomScaleSheetLayoutView="100" workbookViewId="0">
      <selection activeCell="F48" sqref="F48"/>
    </sheetView>
  </sheetViews>
  <sheetFormatPr defaultRowHeight="15" x14ac:dyDescent="0.25"/>
  <cols>
    <col min="1" max="1" width="13.7109375" customWidth="1"/>
    <col min="2" max="2" width="17.28515625" customWidth="1"/>
    <col min="3" max="3" width="33.140625" customWidth="1"/>
    <col min="4" max="5" width="16" customWidth="1"/>
    <col min="8" max="8" width="11.85546875" customWidth="1"/>
    <col min="9" max="9" width="9.7109375" customWidth="1"/>
    <col min="13" max="13" width="11.42578125" customWidth="1"/>
    <col min="14" max="14" width="8.7109375" customWidth="1"/>
    <col min="15" max="15" width="17.5703125" customWidth="1"/>
    <col min="16" max="16" width="19.28515625" customWidth="1"/>
    <col min="17" max="17" width="15.85546875" customWidth="1"/>
    <col min="18" max="18" width="14.5703125" customWidth="1"/>
    <col min="19" max="19" width="9.42578125" bestFit="1" customWidth="1"/>
  </cols>
  <sheetData>
    <row r="1" spans="1:18" ht="18" x14ac:dyDescent="0.25">
      <c r="A1" s="84" t="s">
        <v>62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16" t="s">
        <v>66</v>
      </c>
      <c r="Q1" s="15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34"/>
      <c r="L2" s="13"/>
      <c r="M2" s="13"/>
      <c r="N2" s="13"/>
      <c r="O2" s="16" t="s">
        <v>67</v>
      </c>
      <c r="Q2" s="15"/>
    </row>
    <row r="3" spans="1:18" ht="18" x14ac:dyDescent="0.25">
      <c r="A3" s="17" t="s">
        <v>0</v>
      </c>
      <c r="B3" s="13"/>
      <c r="C3" s="90" t="s">
        <v>75</v>
      </c>
      <c r="D3" s="91"/>
      <c r="E3" s="91"/>
      <c r="F3" s="91"/>
      <c r="G3" s="91"/>
      <c r="H3" s="91"/>
      <c r="I3" s="91"/>
      <c r="J3" s="91"/>
      <c r="K3" s="91"/>
      <c r="L3" s="91"/>
      <c r="M3" s="92"/>
      <c r="N3" s="13"/>
      <c r="P3" s="14"/>
      <c r="Q3" s="15"/>
    </row>
    <row r="4" spans="1:18" ht="10.5" customHeight="1" x14ac:dyDescent="0.25">
      <c r="A4" s="13"/>
      <c r="B4" s="13"/>
      <c r="C4" s="13"/>
      <c r="D4" s="13"/>
      <c r="E4" s="33"/>
      <c r="F4" s="13"/>
      <c r="G4" s="13"/>
      <c r="H4" s="13"/>
      <c r="I4" s="13"/>
      <c r="J4" s="13"/>
      <c r="K4" s="34"/>
      <c r="L4" s="13"/>
      <c r="M4" s="13"/>
      <c r="N4" s="13"/>
      <c r="O4" s="13"/>
      <c r="P4" s="14"/>
      <c r="Q4" s="15"/>
    </row>
    <row r="5" spans="1:18" x14ac:dyDescent="0.25">
      <c r="A5" s="18"/>
      <c r="B5" s="18"/>
      <c r="C5" s="18"/>
      <c r="D5" s="18"/>
      <c r="E5" s="18"/>
      <c r="F5" s="87"/>
      <c r="G5" s="87"/>
      <c r="H5" s="19"/>
      <c r="I5" s="18"/>
      <c r="J5" s="18"/>
      <c r="K5" s="18"/>
      <c r="L5" s="18"/>
      <c r="M5" s="18"/>
      <c r="N5" s="18"/>
      <c r="O5" s="18"/>
      <c r="P5" s="18"/>
      <c r="Q5" s="18"/>
    </row>
    <row r="6" spans="1:18" x14ac:dyDescent="0.25">
      <c r="A6" s="20" t="s">
        <v>1</v>
      </c>
      <c r="B6" s="88" t="s">
        <v>72</v>
      </c>
      <c r="C6" s="88"/>
      <c r="D6" s="88"/>
      <c r="E6" s="88"/>
      <c r="F6" s="88"/>
      <c r="G6" s="88"/>
      <c r="H6" s="19"/>
      <c r="I6" s="18"/>
      <c r="J6" s="18"/>
      <c r="K6" s="18"/>
      <c r="L6" s="21"/>
      <c r="M6" s="18"/>
      <c r="N6" s="18"/>
      <c r="O6" s="18"/>
      <c r="P6" s="18"/>
      <c r="Q6" s="18"/>
    </row>
    <row r="7" spans="1:18" ht="6" customHeight="1" thickBot="1" x14ac:dyDescent="0.3">
      <c r="A7" s="22"/>
      <c r="B7" s="89"/>
      <c r="C7" s="89"/>
      <c r="D7" s="89"/>
      <c r="E7" s="89"/>
      <c r="F7" s="89"/>
      <c r="G7" s="89"/>
      <c r="H7" s="19"/>
      <c r="I7" s="18"/>
      <c r="J7" s="18"/>
      <c r="K7" s="18"/>
      <c r="L7" s="18"/>
      <c r="M7" s="18"/>
      <c r="N7" s="18"/>
      <c r="O7" s="18"/>
      <c r="P7" s="18"/>
      <c r="Q7" s="18"/>
    </row>
    <row r="8" spans="1:18" ht="16.5" customHeight="1" thickBot="1" x14ac:dyDescent="0.3">
      <c r="A8" s="85" t="s">
        <v>76</v>
      </c>
      <c r="B8" s="8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  <c r="Q8" s="18"/>
    </row>
    <row r="9" spans="1:18" ht="21" customHeight="1" thickBot="1" x14ac:dyDescent="0.3">
      <c r="A9" s="93" t="s">
        <v>8</v>
      </c>
      <c r="B9" s="95" t="s">
        <v>2</v>
      </c>
      <c r="C9" s="102" t="s">
        <v>51</v>
      </c>
      <c r="D9" s="71" t="s">
        <v>68</v>
      </c>
      <c r="E9" s="73" t="s">
        <v>3</v>
      </c>
      <c r="F9" s="74"/>
      <c r="G9" s="75"/>
      <c r="H9" s="80" t="s">
        <v>4</v>
      </c>
      <c r="I9" s="71" t="s">
        <v>5</v>
      </c>
      <c r="J9" s="78" t="s">
        <v>6</v>
      </c>
      <c r="K9" s="79"/>
      <c r="L9" s="82" t="s">
        <v>7</v>
      </c>
      <c r="M9" s="71" t="s">
        <v>52</v>
      </c>
      <c r="N9" s="72" t="s">
        <v>58</v>
      </c>
      <c r="O9" s="63" t="s">
        <v>56</v>
      </c>
      <c r="P9" s="65" t="s">
        <v>57</v>
      </c>
    </row>
    <row r="10" spans="1:18" ht="21.75" customHeight="1" thickBot="1" x14ac:dyDescent="0.3">
      <c r="A10" s="94"/>
      <c r="B10" s="96"/>
      <c r="C10" s="67" t="s">
        <v>65</v>
      </c>
      <c r="D10" s="70"/>
      <c r="E10" s="68" t="s">
        <v>9</v>
      </c>
      <c r="F10" s="70" t="s">
        <v>10</v>
      </c>
      <c r="G10" s="71" t="s">
        <v>11</v>
      </c>
      <c r="H10" s="81"/>
      <c r="I10" s="70"/>
      <c r="J10" s="76" t="s">
        <v>69</v>
      </c>
      <c r="K10" s="77" t="s">
        <v>70</v>
      </c>
      <c r="L10" s="83"/>
      <c r="M10" s="70"/>
      <c r="N10" s="69"/>
      <c r="O10" s="64"/>
      <c r="P10" s="66"/>
    </row>
    <row r="11" spans="1:18" ht="50.25" customHeight="1" thickBot="1" x14ac:dyDescent="0.3">
      <c r="A11" s="104"/>
      <c r="B11" s="105"/>
      <c r="C11" s="103"/>
      <c r="D11" s="106"/>
      <c r="E11" s="103"/>
      <c r="F11" s="106"/>
      <c r="G11" s="106"/>
      <c r="H11" s="107"/>
      <c r="I11" s="106"/>
      <c r="J11" s="108"/>
      <c r="K11" s="109"/>
      <c r="L11" s="110"/>
      <c r="M11" s="106"/>
      <c r="N11" s="111"/>
      <c r="O11" s="112"/>
      <c r="P11" s="113"/>
    </row>
    <row r="12" spans="1:18" x14ac:dyDescent="0.25">
      <c r="A12" s="114" t="s">
        <v>71</v>
      </c>
      <c r="B12" s="115" t="s">
        <v>77</v>
      </c>
      <c r="C12" s="116" t="s">
        <v>78</v>
      </c>
      <c r="D12" s="117">
        <v>44957</v>
      </c>
      <c r="E12" s="118">
        <v>10.660000000000002</v>
      </c>
      <c r="F12" s="118">
        <v>32.750000000000007</v>
      </c>
      <c r="G12" s="118">
        <f t="shared" ref="G12:G30" si="0">SUM(E12,F12)</f>
        <v>43.410000000000011</v>
      </c>
      <c r="H12" s="119" t="s">
        <v>39</v>
      </c>
      <c r="I12" s="120" t="s">
        <v>79</v>
      </c>
      <c r="J12" s="121">
        <v>0.3332852332852333</v>
      </c>
      <c r="K12" s="121">
        <v>0.21</v>
      </c>
      <c r="L12" s="122" t="s">
        <v>80</v>
      </c>
      <c r="M12" s="123">
        <v>387.0258</v>
      </c>
      <c r="N12" s="124" t="s">
        <v>59</v>
      </c>
      <c r="O12" s="125"/>
      <c r="P12" s="123">
        <f t="shared" ref="P12:P30" si="1">G12*O12</f>
        <v>0</v>
      </c>
      <c r="Q12" s="12" t="str">
        <f t="shared" ref="Q12" si="2">IF( P12=0," ", IF(100-((M12/P12)*100)&gt;20,"viac ako 20%",0))</f>
        <v xml:space="preserve"> </v>
      </c>
      <c r="R12" s="32"/>
    </row>
    <row r="13" spans="1:18" x14ac:dyDescent="0.25">
      <c r="A13" s="114" t="s">
        <v>71</v>
      </c>
      <c r="B13" s="115" t="s">
        <v>81</v>
      </c>
      <c r="C13" s="116" t="s">
        <v>78</v>
      </c>
      <c r="D13" s="117">
        <v>44957</v>
      </c>
      <c r="E13" s="118">
        <v>76.45</v>
      </c>
      <c r="F13" s="118">
        <v>0</v>
      </c>
      <c r="G13" s="118">
        <f t="shared" si="0"/>
        <v>76.45</v>
      </c>
      <c r="H13" s="119" t="s">
        <v>39</v>
      </c>
      <c r="I13" s="120" t="s">
        <v>79</v>
      </c>
      <c r="J13" s="121">
        <v>0.61194893852642729</v>
      </c>
      <c r="K13" s="121">
        <v>0</v>
      </c>
      <c r="L13" s="122" t="s">
        <v>80</v>
      </c>
      <c r="M13" s="123">
        <v>371.8596</v>
      </c>
      <c r="N13" s="124" t="s">
        <v>59</v>
      </c>
      <c r="O13" s="125"/>
      <c r="P13" s="123">
        <f t="shared" si="1"/>
        <v>0</v>
      </c>
      <c r="Q13" s="12"/>
      <c r="R13" s="32"/>
    </row>
    <row r="14" spans="1:18" x14ac:dyDescent="0.25">
      <c r="A14" s="114" t="s">
        <v>71</v>
      </c>
      <c r="B14" s="115" t="s">
        <v>82</v>
      </c>
      <c r="C14" s="116" t="s">
        <v>78</v>
      </c>
      <c r="D14" s="117">
        <v>44957</v>
      </c>
      <c r="E14" s="118">
        <v>0</v>
      </c>
      <c r="F14" s="118">
        <v>116.03</v>
      </c>
      <c r="G14" s="118">
        <f t="shared" si="0"/>
        <v>116.03</v>
      </c>
      <c r="H14" s="119" t="s">
        <v>39</v>
      </c>
      <c r="I14" s="120" t="s">
        <v>79</v>
      </c>
      <c r="J14" s="121">
        <v>0</v>
      </c>
      <c r="K14" s="121">
        <v>0.29699999999999999</v>
      </c>
      <c r="L14" s="122" t="s">
        <v>80</v>
      </c>
      <c r="M14" s="123">
        <v>1005.2665</v>
      </c>
      <c r="N14" s="124" t="s">
        <v>59</v>
      </c>
      <c r="O14" s="125"/>
      <c r="P14" s="123">
        <f t="shared" si="1"/>
        <v>0</v>
      </c>
      <c r="Q14" s="12"/>
      <c r="R14" s="32"/>
    </row>
    <row r="15" spans="1:18" x14ac:dyDescent="0.25">
      <c r="A15" s="114" t="s">
        <v>71</v>
      </c>
      <c r="B15" s="115" t="s">
        <v>83</v>
      </c>
      <c r="C15" s="116" t="s">
        <v>78</v>
      </c>
      <c r="D15" s="117">
        <v>44957</v>
      </c>
      <c r="E15" s="118">
        <v>72.960000000000008</v>
      </c>
      <c r="F15" s="118">
        <v>31.37</v>
      </c>
      <c r="G15" s="118">
        <f t="shared" si="0"/>
        <v>104.33000000000001</v>
      </c>
      <c r="H15" s="119" t="s">
        <v>39</v>
      </c>
      <c r="I15" s="120" t="s">
        <v>79</v>
      </c>
      <c r="J15" s="121">
        <v>0.72199992706919902</v>
      </c>
      <c r="K15" s="121">
        <v>0.373</v>
      </c>
      <c r="L15" s="122" t="s">
        <v>80</v>
      </c>
      <c r="M15" s="123">
        <v>702.19770000000005</v>
      </c>
      <c r="N15" s="124" t="s">
        <v>59</v>
      </c>
      <c r="O15" s="125"/>
      <c r="P15" s="123">
        <f t="shared" si="1"/>
        <v>0</v>
      </c>
      <c r="Q15" s="12"/>
      <c r="R15" s="32"/>
    </row>
    <row r="16" spans="1:18" x14ac:dyDescent="0.25">
      <c r="A16" s="114" t="s">
        <v>71</v>
      </c>
      <c r="B16" s="115" t="s">
        <v>84</v>
      </c>
      <c r="C16" s="116" t="s">
        <v>78</v>
      </c>
      <c r="D16" s="117">
        <v>44957</v>
      </c>
      <c r="E16" s="118">
        <v>62.75</v>
      </c>
      <c r="F16" s="118">
        <v>58.87</v>
      </c>
      <c r="G16" s="118">
        <f t="shared" si="0"/>
        <v>121.62</v>
      </c>
      <c r="H16" s="119" t="s">
        <v>39</v>
      </c>
      <c r="I16" s="120" t="s">
        <v>79</v>
      </c>
      <c r="J16" s="121">
        <v>0.65374702003158003</v>
      </c>
      <c r="K16" s="121">
        <v>0.48299999999999998</v>
      </c>
      <c r="L16" s="122" t="s">
        <v>80</v>
      </c>
      <c r="M16" s="123">
        <v>886.69740000000002</v>
      </c>
      <c r="N16" s="124" t="s">
        <v>59</v>
      </c>
      <c r="O16" s="125"/>
      <c r="P16" s="123">
        <f t="shared" si="1"/>
        <v>0</v>
      </c>
      <c r="Q16" s="12"/>
      <c r="R16" s="32"/>
    </row>
    <row r="17" spans="1:18" x14ac:dyDescent="0.25">
      <c r="A17" s="114" t="s">
        <v>71</v>
      </c>
      <c r="B17" s="115" t="s">
        <v>85</v>
      </c>
      <c r="C17" s="116" t="s">
        <v>78</v>
      </c>
      <c r="D17" s="117">
        <v>44957</v>
      </c>
      <c r="E17" s="118">
        <v>131.19</v>
      </c>
      <c r="F17" s="118">
        <v>11.88</v>
      </c>
      <c r="G17" s="118">
        <f t="shared" si="0"/>
        <v>143.07</v>
      </c>
      <c r="H17" s="119" t="s">
        <v>39</v>
      </c>
      <c r="I17" s="120" t="s">
        <v>79</v>
      </c>
      <c r="J17" s="121">
        <v>0.8464396174389931</v>
      </c>
      <c r="K17" s="121">
        <v>0.79200000000000004</v>
      </c>
      <c r="L17" s="122" t="s">
        <v>80</v>
      </c>
      <c r="M17" s="123">
        <v>845.71659999999997</v>
      </c>
      <c r="N17" s="124" t="s">
        <v>59</v>
      </c>
      <c r="O17" s="125"/>
      <c r="P17" s="123">
        <f t="shared" si="1"/>
        <v>0</v>
      </c>
      <c r="Q17" s="12"/>
      <c r="R17" s="32"/>
    </row>
    <row r="18" spans="1:18" x14ac:dyDescent="0.25">
      <c r="A18" s="114" t="s">
        <v>71</v>
      </c>
      <c r="B18" s="115" t="s">
        <v>86</v>
      </c>
      <c r="C18" s="116" t="s">
        <v>78</v>
      </c>
      <c r="D18" s="117">
        <v>44957</v>
      </c>
      <c r="E18" s="118">
        <v>109.16</v>
      </c>
      <c r="F18" s="118">
        <v>110.96999999999998</v>
      </c>
      <c r="G18" s="118">
        <f t="shared" si="0"/>
        <v>220.13</v>
      </c>
      <c r="H18" s="119" t="s">
        <v>39</v>
      </c>
      <c r="I18" s="120" t="s">
        <v>79</v>
      </c>
      <c r="J18" s="121">
        <v>0.74227025980483474</v>
      </c>
      <c r="K18" s="121">
        <v>0.60599999999999998</v>
      </c>
      <c r="L18" s="122" t="s">
        <v>80</v>
      </c>
      <c r="M18" s="123">
        <v>1487.3379</v>
      </c>
      <c r="N18" s="124" t="s">
        <v>59</v>
      </c>
      <c r="O18" s="125"/>
      <c r="P18" s="123">
        <f t="shared" si="1"/>
        <v>0</v>
      </c>
      <c r="Q18" s="12"/>
      <c r="R18" s="32"/>
    </row>
    <row r="19" spans="1:18" x14ac:dyDescent="0.25">
      <c r="A19" s="114" t="s">
        <v>71</v>
      </c>
      <c r="B19" s="115" t="s">
        <v>87</v>
      </c>
      <c r="C19" s="116" t="s">
        <v>78</v>
      </c>
      <c r="D19" s="117">
        <v>44957</v>
      </c>
      <c r="E19" s="118">
        <v>50.080000000000013</v>
      </c>
      <c r="F19" s="118">
        <v>0</v>
      </c>
      <c r="G19" s="118">
        <f t="shared" si="0"/>
        <v>50.080000000000013</v>
      </c>
      <c r="H19" s="119" t="s">
        <v>39</v>
      </c>
      <c r="I19" s="120" t="s">
        <v>79</v>
      </c>
      <c r="J19" s="121">
        <v>0.65923523077289725</v>
      </c>
      <c r="K19" s="121">
        <v>0</v>
      </c>
      <c r="L19" s="122" t="s">
        <v>80</v>
      </c>
      <c r="M19" s="123">
        <v>286.56279999999998</v>
      </c>
      <c r="N19" s="124" t="s">
        <v>59</v>
      </c>
      <c r="O19" s="125"/>
      <c r="P19" s="123">
        <f t="shared" si="1"/>
        <v>0</v>
      </c>
      <c r="Q19" s="12"/>
      <c r="R19" s="32"/>
    </row>
    <row r="20" spans="1:18" x14ac:dyDescent="0.25">
      <c r="A20" s="114" t="s">
        <v>71</v>
      </c>
      <c r="B20" s="115" t="s">
        <v>88</v>
      </c>
      <c r="C20" s="116" t="s">
        <v>78</v>
      </c>
      <c r="D20" s="117">
        <v>44957</v>
      </c>
      <c r="E20" s="118">
        <v>0</v>
      </c>
      <c r="F20" s="118">
        <v>84.92</v>
      </c>
      <c r="G20" s="118">
        <f t="shared" si="0"/>
        <v>84.92</v>
      </c>
      <c r="H20" s="119" t="s">
        <v>39</v>
      </c>
      <c r="I20" s="120" t="s">
        <v>79</v>
      </c>
      <c r="J20" s="121">
        <v>0</v>
      </c>
      <c r="K20" s="121">
        <v>0.88500000000000001</v>
      </c>
      <c r="L20" s="122" t="s">
        <v>80</v>
      </c>
      <c r="M20" s="123">
        <v>639.70489999999995</v>
      </c>
      <c r="N20" s="124" t="s">
        <v>59</v>
      </c>
      <c r="O20" s="125"/>
      <c r="P20" s="123">
        <f t="shared" si="1"/>
        <v>0</v>
      </c>
      <c r="Q20" s="12"/>
      <c r="R20" s="32"/>
    </row>
    <row r="21" spans="1:18" x14ac:dyDescent="0.25">
      <c r="A21" s="114" t="s">
        <v>71</v>
      </c>
      <c r="B21" s="115" t="s">
        <v>89</v>
      </c>
      <c r="C21" s="116" t="s">
        <v>78</v>
      </c>
      <c r="D21" s="117">
        <v>44957</v>
      </c>
      <c r="E21" s="118">
        <v>28.4</v>
      </c>
      <c r="F21" s="118">
        <v>0</v>
      </c>
      <c r="G21" s="118">
        <f t="shared" si="0"/>
        <v>28.4</v>
      </c>
      <c r="H21" s="119" t="s">
        <v>39</v>
      </c>
      <c r="I21" s="120" t="s">
        <v>79</v>
      </c>
      <c r="J21" s="121">
        <v>0.54628493056746097</v>
      </c>
      <c r="K21" s="121">
        <v>0</v>
      </c>
      <c r="L21" s="122" t="s">
        <v>80</v>
      </c>
      <c r="M21" s="123">
        <v>160.52189999999999</v>
      </c>
      <c r="N21" s="124" t="s">
        <v>59</v>
      </c>
      <c r="O21" s="125"/>
      <c r="P21" s="123">
        <f t="shared" si="1"/>
        <v>0</v>
      </c>
      <c r="Q21" s="12"/>
      <c r="R21" s="32"/>
    </row>
    <row r="22" spans="1:18" x14ac:dyDescent="0.25">
      <c r="A22" s="114" t="s">
        <v>71</v>
      </c>
      <c r="B22" s="115" t="s">
        <v>90</v>
      </c>
      <c r="C22" s="116" t="s">
        <v>78</v>
      </c>
      <c r="D22" s="117">
        <v>44957</v>
      </c>
      <c r="E22" s="118">
        <v>27.88</v>
      </c>
      <c r="F22" s="118">
        <v>0</v>
      </c>
      <c r="G22" s="118">
        <f t="shared" si="0"/>
        <v>27.88</v>
      </c>
      <c r="H22" s="119" t="s">
        <v>39</v>
      </c>
      <c r="I22" s="120" t="s">
        <v>79</v>
      </c>
      <c r="J22" s="121">
        <v>0.47299999999999998</v>
      </c>
      <c r="K22" s="121">
        <v>0</v>
      </c>
      <c r="L22" s="122" t="s">
        <v>80</v>
      </c>
      <c r="M22" s="123">
        <v>147.3954</v>
      </c>
      <c r="N22" s="124" t="s">
        <v>59</v>
      </c>
      <c r="O22" s="125"/>
      <c r="P22" s="123">
        <f t="shared" si="1"/>
        <v>0</v>
      </c>
      <c r="Q22" s="12"/>
      <c r="R22" s="32"/>
    </row>
    <row r="23" spans="1:18" x14ac:dyDescent="0.25">
      <c r="A23" s="114" t="s">
        <v>71</v>
      </c>
      <c r="B23" s="115" t="s">
        <v>91</v>
      </c>
      <c r="C23" s="116" t="s">
        <v>78</v>
      </c>
      <c r="D23" s="117">
        <v>44957</v>
      </c>
      <c r="E23" s="118">
        <v>72.62</v>
      </c>
      <c r="F23" s="118">
        <v>24.46</v>
      </c>
      <c r="G23" s="118">
        <f t="shared" si="0"/>
        <v>97.080000000000013</v>
      </c>
      <c r="H23" s="119" t="s">
        <v>39</v>
      </c>
      <c r="I23" s="120" t="s">
        <v>79</v>
      </c>
      <c r="J23" s="121">
        <v>0.7260386968263145</v>
      </c>
      <c r="K23" s="121">
        <v>1.3590000000000002</v>
      </c>
      <c r="L23" s="122" t="s">
        <v>80</v>
      </c>
      <c r="M23" s="123">
        <v>573.55250000000001</v>
      </c>
      <c r="N23" s="124" t="s">
        <v>59</v>
      </c>
      <c r="O23" s="125"/>
      <c r="P23" s="123">
        <f t="shared" si="1"/>
        <v>0</v>
      </c>
      <c r="Q23" s="12"/>
      <c r="R23" s="32"/>
    </row>
    <row r="24" spans="1:18" x14ac:dyDescent="0.25">
      <c r="A24" s="114" t="s">
        <v>71</v>
      </c>
      <c r="B24" s="115" t="s">
        <v>92</v>
      </c>
      <c r="C24" s="116" t="s">
        <v>93</v>
      </c>
      <c r="D24" s="117">
        <v>44957</v>
      </c>
      <c r="E24" s="118">
        <v>5.77</v>
      </c>
      <c r="F24" s="118">
        <v>0</v>
      </c>
      <c r="G24" s="118">
        <f t="shared" si="0"/>
        <v>5.77</v>
      </c>
      <c r="H24" s="119" t="s">
        <v>39</v>
      </c>
      <c r="I24" s="120" t="s">
        <v>79</v>
      </c>
      <c r="J24" s="121">
        <v>9.6000000000000002E-2</v>
      </c>
      <c r="K24" s="121">
        <v>0</v>
      </c>
      <c r="L24" s="122" t="s">
        <v>80</v>
      </c>
      <c r="M24" s="123">
        <v>52.287300000000002</v>
      </c>
      <c r="N24" s="124" t="s">
        <v>59</v>
      </c>
      <c r="O24" s="125"/>
      <c r="P24" s="123">
        <f t="shared" si="1"/>
        <v>0</v>
      </c>
      <c r="Q24" s="12"/>
      <c r="R24" s="32"/>
    </row>
    <row r="25" spans="1:18" x14ac:dyDescent="0.25">
      <c r="A25" s="114" t="s">
        <v>71</v>
      </c>
      <c r="B25" s="115" t="s">
        <v>94</v>
      </c>
      <c r="C25" s="116" t="s">
        <v>93</v>
      </c>
      <c r="D25" s="117">
        <v>44957</v>
      </c>
      <c r="E25" s="118">
        <v>4.07</v>
      </c>
      <c r="F25" s="118">
        <v>0</v>
      </c>
      <c r="G25" s="118">
        <f t="shared" si="0"/>
        <v>4.07</v>
      </c>
      <c r="H25" s="119" t="s">
        <v>39</v>
      </c>
      <c r="I25" s="120" t="s">
        <v>79</v>
      </c>
      <c r="J25" s="121">
        <v>0.11299999999999999</v>
      </c>
      <c r="K25" s="121">
        <v>0</v>
      </c>
      <c r="L25" s="122" t="s">
        <v>80</v>
      </c>
      <c r="M25" s="123">
        <v>28.553799999999999</v>
      </c>
      <c r="N25" s="124" t="s">
        <v>59</v>
      </c>
      <c r="O25" s="125"/>
      <c r="P25" s="123">
        <f t="shared" si="1"/>
        <v>0</v>
      </c>
      <c r="Q25" s="12"/>
      <c r="R25" s="32"/>
    </row>
    <row r="26" spans="1:18" x14ac:dyDescent="0.25">
      <c r="A26" s="114" t="s">
        <v>71</v>
      </c>
      <c r="B26" s="115" t="s">
        <v>95</v>
      </c>
      <c r="C26" s="116" t="s">
        <v>78</v>
      </c>
      <c r="D26" s="117">
        <v>44957</v>
      </c>
      <c r="E26" s="118">
        <v>51.88</v>
      </c>
      <c r="F26" s="118">
        <v>1.92</v>
      </c>
      <c r="G26" s="118">
        <f t="shared" si="0"/>
        <v>53.800000000000004</v>
      </c>
      <c r="H26" s="119" t="s">
        <v>39</v>
      </c>
      <c r="I26" s="120" t="s">
        <v>79</v>
      </c>
      <c r="J26" s="121">
        <v>0.3082722208088271</v>
      </c>
      <c r="K26" s="121">
        <v>1.92</v>
      </c>
      <c r="L26" s="122" t="s">
        <v>80</v>
      </c>
      <c r="M26" s="123">
        <v>367.20429999999999</v>
      </c>
      <c r="N26" s="124" t="s">
        <v>59</v>
      </c>
      <c r="O26" s="125"/>
      <c r="P26" s="123">
        <f t="shared" si="1"/>
        <v>0</v>
      </c>
      <c r="Q26" s="12"/>
      <c r="R26" s="32"/>
    </row>
    <row r="27" spans="1:18" x14ac:dyDescent="0.25">
      <c r="A27" s="114" t="s">
        <v>71</v>
      </c>
      <c r="B27" s="115" t="s">
        <v>96</v>
      </c>
      <c r="C27" s="116" t="s">
        <v>78</v>
      </c>
      <c r="D27" s="117">
        <v>44957</v>
      </c>
      <c r="E27" s="118">
        <v>9.18</v>
      </c>
      <c r="F27" s="118">
        <v>74.73</v>
      </c>
      <c r="G27" s="118">
        <f t="shared" si="0"/>
        <v>83.91</v>
      </c>
      <c r="H27" s="119" t="s">
        <v>39</v>
      </c>
      <c r="I27" s="120" t="s">
        <v>79</v>
      </c>
      <c r="J27" s="121">
        <v>2.2949999999999999</v>
      </c>
      <c r="K27" s="121">
        <v>0.65</v>
      </c>
      <c r="L27" s="122" t="s">
        <v>80</v>
      </c>
      <c r="M27" s="123">
        <v>535.10090000000002</v>
      </c>
      <c r="N27" s="124" t="s">
        <v>59</v>
      </c>
      <c r="O27" s="125"/>
      <c r="P27" s="123">
        <f t="shared" si="1"/>
        <v>0</v>
      </c>
      <c r="Q27" s="12"/>
      <c r="R27" s="32"/>
    </row>
    <row r="28" spans="1:18" x14ac:dyDescent="0.25">
      <c r="A28" s="114" t="s">
        <v>71</v>
      </c>
      <c r="B28" s="115" t="s">
        <v>97</v>
      </c>
      <c r="C28" s="116" t="s">
        <v>78</v>
      </c>
      <c r="D28" s="117">
        <v>44957</v>
      </c>
      <c r="E28" s="118">
        <v>2.79</v>
      </c>
      <c r="F28" s="118">
        <v>168.77</v>
      </c>
      <c r="G28" s="118">
        <f t="shared" si="0"/>
        <v>171.56</v>
      </c>
      <c r="H28" s="119" t="s">
        <v>39</v>
      </c>
      <c r="I28" s="120" t="s">
        <v>79</v>
      </c>
      <c r="J28" s="121">
        <v>0.93</v>
      </c>
      <c r="K28" s="121">
        <v>0.502</v>
      </c>
      <c r="L28" s="122" t="s">
        <v>80</v>
      </c>
      <c r="M28" s="123">
        <v>1262.98</v>
      </c>
      <c r="N28" s="124" t="s">
        <v>59</v>
      </c>
      <c r="O28" s="125"/>
      <c r="P28" s="123">
        <f t="shared" si="1"/>
        <v>0</v>
      </c>
      <c r="Q28" s="12"/>
      <c r="R28" s="32"/>
    </row>
    <row r="29" spans="1:18" x14ac:dyDescent="0.25">
      <c r="A29" s="114" t="s">
        <v>71</v>
      </c>
      <c r="B29" s="115" t="s">
        <v>98</v>
      </c>
      <c r="C29" s="116" t="s">
        <v>93</v>
      </c>
      <c r="D29" s="117">
        <v>44957</v>
      </c>
      <c r="E29" s="118">
        <v>14.17</v>
      </c>
      <c r="F29" s="118">
        <v>31.68</v>
      </c>
      <c r="G29" s="118">
        <f t="shared" si="0"/>
        <v>45.85</v>
      </c>
      <c r="H29" s="119" t="s">
        <v>39</v>
      </c>
      <c r="I29" s="120" t="s">
        <v>79</v>
      </c>
      <c r="J29" s="121">
        <v>0.39397311637778565</v>
      </c>
      <c r="K29" s="121">
        <v>0.88</v>
      </c>
      <c r="L29" s="122" t="s">
        <v>80</v>
      </c>
      <c r="M29" s="123">
        <v>279.41410000000002</v>
      </c>
      <c r="N29" s="124" t="s">
        <v>59</v>
      </c>
      <c r="O29" s="125"/>
      <c r="P29" s="123">
        <f t="shared" si="1"/>
        <v>0</v>
      </c>
      <c r="Q29" s="12"/>
      <c r="R29" s="32"/>
    </row>
    <row r="30" spans="1:18" x14ac:dyDescent="0.25">
      <c r="A30" s="114" t="s">
        <v>71</v>
      </c>
      <c r="B30" s="115" t="s">
        <v>99</v>
      </c>
      <c r="C30" s="116" t="s">
        <v>78</v>
      </c>
      <c r="D30" s="117">
        <v>44957</v>
      </c>
      <c r="E30" s="118">
        <v>0</v>
      </c>
      <c r="F30" s="118">
        <v>238.4</v>
      </c>
      <c r="G30" s="118">
        <f t="shared" si="0"/>
        <v>238.4</v>
      </c>
      <c r="H30" s="119" t="s">
        <v>39</v>
      </c>
      <c r="I30" s="120" t="s">
        <v>79</v>
      </c>
      <c r="J30" s="121">
        <v>0</v>
      </c>
      <c r="K30" s="121">
        <v>0.64300000000000002</v>
      </c>
      <c r="L30" s="122" t="s">
        <v>80</v>
      </c>
      <c r="M30" s="123">
        <v>1639.0739000000001</v>
      </c>
      <c r="N30" s="124" t="s">
        <v>59</v>
      </c>
      <c r="O30" s="125"/>
      <c r="P30" s="123">
        <f t="shared" si="1"/>
        <v>0</v>
      </c>
      <c r="Q30" s="12"/>
      <c r="R30" s="32"/>
    </row>
    <row r="31" spans="1:18" ht="72.75" customHeight="1" thickBot="1" x14ac:dyDescent="0.3">
      <c r="A31" s="31"/>
      <c r="B31" s="37"/>
      <c r="C31" s="37"/>
      <c r="D31" s="37"/>
      <c r="E31" s="37"/>
      <c r="F31" s="37"/>
      <c r="G31" s="36">
        <f>SUM(G12:G30)</f>
        <v>1716.76</v>
      </c>
      <c r="I31" s="37"/>
      <c r="J31" s="37"/>
      <c r="K31" s="126" t="s">
        <v>73</v>
      </c>
      <c r="L31" s="127"/>
      <c r="M31" s="38">
        <f>SUM(M12:M30)</f>
        <v>11658.453299999999</v>
      </c>
      <c r="O31" s="39" t="s">
        <v>74</v>
      </c>
      <c r="P31" s="40">
        <f>SUM(P12:P30)</f>
        <v>0</v>
      </c>
      <c r="Q31" s="12" t="str">
        <f>IF(P31&gt;M31,"prekročená cena","nižšia ako stanovená")</f>
        <v>nižšia ako stanovená</v>
      </c>
    </row>
    <row r="32" spans="1:18" ht="15.75" thickBot="1" x14ac:dyDescent="0.3">
      <c r="A32" s="128" t="s">
        <v>13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  <c r="P32" s="25">
        <f>P33-P31</f>
        <v>0</v>
      </c>
    </row>
    <row r="33" spans="1:17" ht="15.75" thickBot="1" x14ac:dyDescent="0.3">
      <c r="A33" s="128" t="s">
        <v>14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30"/>
      <c r="P33" s="25">
        <f>IF("nie"=MID(H41,1,3),P31,(P31*1.2))</f>
        <v>0</v>
      </c>
    </row>
    <row r="34" spans="1:17" x14ac:dyDescent="0.25">
      <c r="A34" s="52" t="s">
        <v>15</v>
      </c>
      <c r="B34" s="52"/>
      <c r="C34" s="52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x14ac:dyDescent="0.25">
      <c r="A35" s="45" t="s">
        <v>63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ht="25.5" customHeight="1" x14ac:dyDescent="0.25">
      <c r="A36" s="41" t="s">
        <v>55</v>
      </c>
      <c r="B36" s="42"/>
      <c r="C36" s="42"/>
      <c r="D36" s="42"/>
      <c r="E36" s="42"/>
      <c r="F36" s="42"/>
      <c r="G36" s="42"/>
      <c r="H36" s="43" t="s">
        <v>53</v>
      </c>
      <c r="I36" s="44"/>
      <c r="J36" s="27"/>
      <c r="K36" s="35"/>
      <c r="L36" s="28"/>
      <c r="M36" s="28"/>
      <c r="N36" s="28"/>
      <c r="O36" s="28"/>
      <c r="P36" s="28"/>
      <c r="Q36" s="28"/>
    </row>
    <row r="37" spans="1:17" ht="15" customHeight="1" x14ac:dyDescent="0.25">
      <c r="A37" s="54" t="s">
        <v>64</v>
      </c>
      <c r="B37" s="55"/>
      <c r="C37" s="55"/>
      <c r="D37" s="55"/>
      <c r="E37" s="56"/>
      <c r="F37" s="53" t="s">
        <v>54</v>
      </c>
      <c r="G37" s="29" t="s">
        <v>16</v>
      </c>
      <c r="H37" s="46"/>
      <c r="I37" s="47"/>
      <c r="J37" s="47"/>
      <c r="K37" s="47"/>
      <c r="L37" s="47"/>
      <c r="M37" s="47"/>
      <c r="N37" s="47"/>
      <c r="O37" s="47"/>
      <c r="P37" s="48"/>
    </row>
    <row r="38" spans="1:17" x14ac:dyDescent="0.25">
      <c r="A38" s="57"/>
      <c r="B38" s="58"/>
      <c r="C38" s="58"/>
      <c r="D38" s="58"/>
      <c r="E38" s="59"/>
      <c r="F38" s="53"/>
      <c r="G38" s="29" t="s">
        <v>17</v>
      </c>
      <c r="H38" s="46"/>
      <c r="I38" s="47"/>
      <c r="J38" s="47"/>
      <c r="K38" s="47"/>
      <c r="L38" s="47"/>
      <c r="M38" s="47"/>
      <c r="N38" s="47"/>
      <c r="O38" s="47"/>
      <c r="P38" s="48"/>
    </row>
    <row r="39" spans="1:17" ht="18" customHeight="1" x14ac:dyDescent="0.25">
      <c r="A39" s="57"/>
      <c r="B39" s="58"/>
      <c r="C39" s="58"/>
      <c r="D39" s="58"/>
      <c r="E39" s="59"/>
      <c r="F39" s="53"/>
      <c r="G39" s="29" t="s">
        <v>18</v>
      </c>
      <c r="H39" s="46"/>
      <c r="I39" s="47"/>
      <c r="J39" s="47"/>
      <c r="K39" s="47"/>
      <c r="L39" s="47"/>
      <c r="M39" s="47"/>
      <c r="N39" s="47"/>
      <c r="O39" s="47"/>
      <c r="P39" s="48"/>
    </row>
    <row r="40" spans="1:17" x14ac:dyDescent="0.25">
      <c r="A40" s="57"/>
      <c r="B40" s="58"/>
      <c r="C40" s="58"/>
      <c r="D40" s="58"/>
      <c r="E40" s="59"/>
      <c r="F40" s="53"/>
      <c r="G40" s="29" t="s">
        <v>19</v>
      </c>
      <c r="H40" s="46"/>
      <c r="I40" s="47"/>
      <c r="J40" s="47"/>
      <c r="K40" s="47"/>
      <c r="L40" s="47"/>
      <c r="M40" s="47"/>
      <c r="N40" s="47"/>
      <c r="O40" s="47"/>
      <c r="P40" s="48"/>
    </row>
    <row r="41" spans="1:17" x14ac:dyDescent="0.25">
      <c r="A41" s="57"/>
      <c r="B41" s="58"/>
      <c r="C41" s="58"/>
      <c r="D41" s="58"/>
      <c r="E41" s="59"/>
      <c r="F41" s="53"/>
      <c r="G41" s="29" t="s">
        <v>20</v>
      </c>
      <c r="H41" s="46"/>
      <c r="I41" s="47"/>
      <c r="J41" s="47"/>
      <c r="K41" s="47"/>
      <c r="L41" s="47"/>
      <c r="M41" s="47"/>
      <c r="N41" s="47"/>
      <c r="O41" s="47"/>
      <c r="P41" s="48"/>
    </row>
    <row r="42" spans="1:17" x14ac:dyDescent="0.25">
      <c r="A42" s="57"/>
      <c r="B42" s="58"/>
      <c r="C42" s="58"/>
      <c r="D42" s="58"/>
      <c r="E42" s="59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7" x14ac:dyDescent="0.25">
      <c r="A43" s="57"/>
      <c r="B43" s="58"/>
      <c r="C43" s="58"/>
      <c r="D43" s="58"/>
      <c r="E43" s="59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7" ht="29.25" customHeight="1" x14ac:dyDescent="0.25">
      <c r="A44" s="60"/>
      <c r="B44" s="61"/>
      <c r="C44" s="61"/>
      <c r="D44" s="61"/>
      <c r="E44" s="62"/>
      <c r="F44" s="28"/>
      <c r="G44" s="24"/>
      <c r="H44" s="18"/>
      <c r="I44" s="24"/>
      <c r="J44" s="24"/>
      <c r="K44" s="24" t="s">
        <v>21</v>
      </c>
      <c r="L44" s="24"/>
      <c r="M44" s="49"/>
      <c r="N44" s="50"/>
      <c r="O44" s="51"/>
      <c r="P44" s="24"/>
    </row>
    <row r="45" spans="1:17" x14ac:dyDescent="0.25">
      <c r="A45" s="28"/>
      <c r="B45" s="28"/>
      <c r="C45" s="28"/>
      <c r="D45" s="28"/>
      <c r="E45" s="28"/>
      <c r="F45" s="28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7" x14ac:dyDescent="0.25">
      <c r="A46" s="21"/>
      <c r="B46" s="21"/>
      <c r="C46" s="21"/>
      <c r="D46" s="21"/>
      <c r="E46" s="21"/>
      <c r="F46" s="21"/>
      <c r="G46" s="21"/>
      <c r="H46" s="24"/>
      <c r="I46" s="24"/>
      <c r="J46" s="24"/>
      <c r="K46" s="24"/>
      <c r="L46" s="24"/>
      <c r="M46" s="24"/>
      <c r="N46" s="24"/>
      <c r="O46" s="24"/>
      <c r="P46" s="24"/>
      <c r="Q46" s="24"/>
    </row>
  </sheetData>
  <sheetProtection selectLockedCells="1"/>
  <mergeCells count="37">
    <mergeCell ref="A9:A11"/>
    <mergeCell ref="B9:B11"/>
    <mergeCell ref="C10:C11"/>
    <mergeCell ref="A32:O32"/>
    <mergeCell ref="A33:O33"/>
    <mergeCell ref="A1:N1"/>
    <mergeCell ref="A8:B8"/>
    <mergeCell ref="F5:G5"/>
    <mergeCell ref="B6:G6"/>
    <mergeCell ref="B7:G7"/>
    <mergeCell ref="C3:M3"/>
    <mergeCell ref="O9:O11"/>
    <mergeCell ref="P9:P11"/>
    <mergeCell ref="E10:E11"/>
    <mergeCell ref="F10:F11"/>
    <mergeCell ref="G10:G11"/>
    <mergeCell ref="N9:N11"/>
    <mergeCell ref="E9:G9"/>
    <mergeCell ref="D9:D11"/>
    <mergeCell ref="J10:J11"/>
    <mergeCell ref="K10:K11"/>
    <mergeCell ref="J9:K9"/>
    <mergeCell ref="M9:M11"/>
    <mergeCell ref="H9:H11"/>
    <mergeCell ref="I9:I11"/>
    <mergeCell ref="L9:L11"/>
    <mergeCell ref="M44:O44"/>
    <mergeCell ref="A34:C34"/>
    <mergeCell ref="F37:F41"/>
    <mergeCell ref="H37:P37"/>
    <mergeCell ref="H38:P38"/>
    <mergeCell ref="H39:P39"/>
    <mergeCell ref="H40:P40"/>
    <mergeCell ref="A37:E44"/>
    <mergeCell ref="A35:Q35"/>
    <mergeCell ref="H41:P41"/>
    <mergeCell ref="K31:L31"/>
  </mergeCells>
  <dataValidations count="1">
    <dataValidation type="custom" allowBlank="1" showErrorMessage="1" errorTitle="Chyba!" error="Môžete zadať maximálne 2 desatinné miesta" sqref="O12:O30">
      <formula1>MOD(ROUND(O12*100,20),1)=0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99" t="s">
        <v>49</v>
      </c>
      <c r="M2" s="99"/>
    </row>
    <row r="3" spans="1:14" x14ac:dyDescent="0.25">
      <c r="A3" s="5" t="s">
        <v>23</v>
      </c>
      <c r="B3" s="100" t="s">
        <v>24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x14ac:dyDescent="0.25">
      <c r="A4" s="5" t="s">
        <v>25</v>
      </c>
      <c r="B4" s="100" t="s">
        <v>26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x14ac:dyDescent="0.25">
      <c r="A5" s="5" t="s">
        <v>8</v>
      </c>
      <c r="B5" s="100" t="s">
        <v>27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x14ac:dyDescent="0.25">
      <c r="A6" s="5" t="s">
        <v>2</v>
      </c>
      <c r="B6" s="100" t="s">
        <v>28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x14ac:dyDescent="0.25">
      <c r="A7" s="6" t="s">
        <v>29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</row>
    <row r="8" spans="1:14" x14ac:dyDescent="0.25">
      <c r="A8" s="5" t="s">
        <v>12</v>
      </c>
      <c r="B8" s="100" t="s">
        <v>30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x14ac:dyDescent="0.25">
      <c r="A9" s="7" t="s">
        <v>31</v>
      </c>
      <c r="B9" s="100" t="s">
        <v>32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x14ac:dyDescent="0.25">
      <c r="A10" s="7" t="s">
        <v>33</v>
      </c>
      <c r="B10" s="100" t="s">
        <v>34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x14ac:dyDescent="0.25">
      <c r="A11" s="8" t="s">
        <v>35</v>
      </c>
      <c r="B11" s="100" t="s">
        <v>36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x14ac:dyDescent="0.25">
      <c r="A12" s="9" t="s">
        <v>37</v>
      </c>
      <c r="B12" s="100" t="s">
        <v>38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24" customHeight="1" x14ac:dyDescent="0.25">
      <c r="A13" s="8" t="s">
        <v>39</v>
      </c>
      <c r="B13" s="100" t="s">
        <v>40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6.5" customHeight="1" x14ac:dyDescent="0.25">
      <c r="A14" s="8" t="s">
        <v>5</v>
      </c>
      <c r="B14" s="100" t="s">
        <v>50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x14ac:dyDescent="0.25">
      <c r="A15" s="8" t="s">
        <v>41</v>
      </c>
      <c r="B15" s="100" t="s">
        <v>42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38.25" x14ac:dyDescent="0.25">
      <c r="A16" s="10" t="s">
        <v>43</v>
      </c>
      <c r="B16" s="100" t="s">
        <v>44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pans="1:14" ht="28.5" customHeight="1" x14ac:dyDescent="0.25">
      <c r="A17" s="10" t="s">
        <v>45</v>
      </c>
      <c r="B17" s="100" t="s">
        <v>46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pans="1:14" ht="27" customHeight="1" x14ac:dyDescent="0.25">
      <c r="A18" s="11" t="s">
        <v>47</v>
      </c>
      <c r="B18" s="100" t="s">
        <v>48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pans="1:14" ht="75" customHeight="1" x14ac:dyDescent="0.25">
      <c r="A19" s="30" t="s">
        <v>60</v>
      </c>
      <c r="B19" s="101" t="s">
        <v>61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2022-08-09T08:40:49Z</cp:lastPrinted>
  <dcterms:created xsi:type="dcterms:W3CDTF">2012-08-13T12:29:09Z</dcterms:created>
  <dcterms:modified xsi:type="dcterms:W3CDTF">2022-08-09T08:41:46Z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