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DNS ťažba SEVER\Čiastkové zákazky DNS SEVER 2022\11 -  Rajecké Teplice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ponuka'!$A$1:$P$37</definedName>
  </definedNames>
  <calcPr calcId="162913"/>
</workbook>
</file>

<file path=xl/calcChain.xml><?xml version="1.0" encoding="utf-8"?>
<calcChain xmlns="http://schemas.openxmlformats.org/spreadsheetml/2006/main">
  <c r="M23" i="1" l="1"/>
  <c r="P14" i="1" l="1"/>
  <c r="P13" i="1"/>
  <c r="P21" i="1" l="1"/>
  <c r="P20" i="1"/>
  <c r="P19" i="1"/>
  <c r="P18" i="1"/>
  <c r="P17" i="1"/>
  <c r="P16" i="1"/>
  <c r="P15" i="1"/>
  <c r="P23" i="1" l="1"/>
  <c r="Q21" i="1" l="1"/>
  <c r="Q14" i="1"/>
  <c r="Q13" i="1"/>
  <c r="P12" i="1"/>
  <c r="H22" i="1" l="1"/>
  <c r="Q12" i="1" l="1"/>
  <c r="P25" i="1" l="1"/>
  <c r="Q23" i="1" l="1"/>
  <c r="P24" i="1"/>
</calcChain>
</file>

<file path=xl/sharedStrings.xml><?xml version="1.0" encoding="utf-8"?>
<sst xmlns="http://schemas.openxmlformats.org/spreadsheetml/2006/main" count="134" uniqueCount="96">
  <si>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</si>
  <si>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</si>
  <si>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</si>
  <si>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</si>
  <si>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</si>
  <si>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</si>
  <si>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</si>
  <si>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</si>
  <si>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</si>
  <si>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</si>
  <si>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</si>
  <si>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</si>
  <si>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</si>
  <si>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</si>
  <si>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</si>
  <si>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</si>
  <si>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</si>
  <si>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</si>
  <si>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</si>
  <si>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</si>
  <si>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</si>
  <si>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</si>
  <si>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</si>
  <si>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</si>
  <si>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</si>
  <si>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</si>
  <si>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</si>
  <si>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</si>
  <si>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</si>
  <si>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</si>
  <si>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</si>
  <si>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</si>
  <si>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</si>
  <si>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</si>
  <si>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</si>
  <si>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</si>
  <si>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</si>
  <si>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</si>
  <si>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</si>
  <si>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</si>
  <si>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</si>
  <si>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</si>
  <si>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</si>
  <si>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</si>
  <si>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</si>
  <si>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</si>
  <si>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</si>
  <si>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</si>
  <si>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</si>
  <si>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</si>
  <si>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</si>
  <si>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</si>
  <si>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</si>
  <si>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</si>
  <si>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</si>
  <si>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</si>
  <si>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</si>
  <si>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</si>
  <si>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</si>
  <si>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</si>
  <si>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</si>
  <si>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</si>
  <si>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</si>
  <si>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</si>
  <si>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</si>
  <si>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</si>
  <si>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</si>
  <si>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</si>
  <si>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</si>
  <si>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</si>
  <si>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</si>
  <si>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</si>
  <si>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Medzihorská</t>
  </si>
  <si>
    <t>SL201-2243B1</t>
  </si>
  <si>
    <t>SL201-2244A1</t>
  </si>
  <si>
    <t>SL201-2246.0</t>
  </si>
  <si>
    <t>SL201-2247B0</t>
  </si>
  <si>
    <t>SL201-2250.0</t>
  </si>
  <si>
    <t>SL201-2251.0</t>
  </si>
  <si>
    <t>SL201-2272.1</t>
  </si>
  <si>
    <t>SL201-2274.1</t>
  </si>
  <si>
    <t>SL201-2275A1</t>
  </si>
  <si>
    <t>1,2,4a,6,7</t>
  </si>
  <si>
    <t>1,2,4a,4d,6,7</t>
  </si>
  <si>
    <t>25</t>
  </si>
  <si>
    <t>45</t>
  </si>
  <si>
    <t>80</t>
  </si>
  <si>
    <t>75</t>
  </si>
  <si>
    <t>70</t>
  </si>
  <si>
    <t>55</t>
  </si>
  <si>
    <t>60</t>
  </si>
  <si>
    <t>70/330</t>
  </si>
  <si>
    <t>130/820</t>
  </si>
  <si>
    <t>70/450</t>
  </si>
  <si>
    <t>Zmluva č. DNS/11/22/09/01</t>
  </si>
  <si>
    <t xml:space="preserve">Lesnícke služby v ťažbovom procese na OZ Sever, Lesná správa Rajecké Teplice - výzva č. 11/2022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</si>
</sst>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charset val="1"/>
    </font>
    <font>
      <sz val="9"/>
      <color indexed="8"/>
      <name val="Arial"/>
      <family val="2"/>
      <charset val="238"/>
    </font>
    <font>
      <sz val="11"/>
      <color indexed="8"/>
      <name val="Calibri"/>
      <charset val="1"/>
    </font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8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/>
    <xf numFmtId="0" fontId="18" fillId="0" borderId="0" applyNumberFormat="0"/>
  </cellStyleXfs>
  <cellXfs count="16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6" xfId="0" applyFont="1" applyFill="1" applyBorder="1" applyProtection="1"/>
    <xf numFmtId="0" fontId="0" fillId="3" borderId="23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2" fontId="6" fillId="3" borderId="9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right" vertic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4" fontId="6" fillId="2" borderId="15" xfId="0" applyNumberFormat="1" applyFont="1" applyFill="1" applyBorder="1" applyAlignment="1" applyProtection="1">
      <alignment horizontal="center" vertical="center"/>
      <protection locked="0"/>
    </xf>
    <xf numFmtId="4" fontId="6" fillId="2" borderId="34" xfId="0" applyNumberFormat="1" applyFont="1" applyFill="1" applyBorder="1" applyAlignment="1" applyProtection="1">
      <alignment horizontal="center" vertical="center"/>
      <protection locked="0"/>
    </xf>
    <xf numFmtId="4" fontId="6" fillId="4" borderId="26" xfId="0" applyNumberFormat="1" applyFont="1" applyFill="1" applyBorder="1" applyAlignment="1" applyProtection="1">
      <alignment horizontal="center" vertical="center"/>
    </xf>
    <xf numFmtId="4" fontId="15" fillId="0" borderId="39" xfId="0" applyNumberFormat="1" applyFont="1" applyBorder="1" applyAlignment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14" fontId="0" fillId="3" borderId="46" xfId="0" applyNumberFormat="1" applyFont="1" applyFill="1" applyBorder="1" applyAlignment="1" applyProtection="1">
      <alignment horizontal="center" vertical="center"/>
    </xf>
    <xf numFmtId="2" fontId="16" fillId="0" borderId="43" xfId="0" applyNumberFormat="1" applyFont="1" applyBorder="1" applyAlignment="1">
      <alignment horizontal="right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15" fillId="0" borderId="38" xfId="1" applyNumberFormat="1" applyFont="1" applyBorder="1" applyAlignment="1">
      <alignment horizontal="center" vertical="center" wrapText="1"/>
    </xf>
    <xf numFmtId="0" fontId="15" fillId="0" borderId="38" xfId="1" applyNumberFormat="1" applyFont="1" applyBorder="1" applyAlignment="1">
      <alignment horizontal="center" vertical="center"/>
    </xf>
    <xf numFmtId="0" fontId="15" fillId="0" borderId="38" xfId="1" applyNumberFormat="1" applyFont="1" applyBorder="1" applyAlignment="1">
      <alignment horizontal="right" vertical="center" wrapText="1"/>
    </xf>
    <xf numFmtId="2" fontId="15" fillId="0" borderId="38" xfId="1" applyNumberFormat="1" applyFont="1" applyBorder="1" applyAlignment="1">
      <alignment horizontal="right" vertical="center" wrapText="1"/>
    </xf>
    <xf numFmtId="4" fontId="19" fillId="0" borderId="39" xfId="2" applyNumberFormat="1" applyFont="1" applyBorder="1" applyAlignment="1">
      <alignment horizontal="right" vertical="center" indent="1"/>
    </xf>
    <xf numFmtId="2" fontId="15" fillId="0" borderId="38" xfId="1" applyNumberFormat="1" applyFont="1" applyBorder="1" applyAlignment="1">
      <alignment horizontal="right" vertical="center"/>
    </xf>
    <xf numFmtId="4" fontId="20" fillId="0" borderId="39" xfId="1" applyNumberFormat="1" applyFont="1" applyBorder="1" applyAlignment="1">
      <alignment horizontal="right" vertical="center" indent="1"/>
    </xf>
    <xf numFmtId="0" fontId="6" fillId="4" borderId="5" xfId="0" applyFont="1" applyFill="1" applyBorder="1" applyAlignment="1" applyProtection="1">
      <alignment vertical="center" wrapText="1"/>
    </xf>
    <xf numFmtId="0" fontId="15" fillId="0" borderId="49" xfId="1" applyNumberFormat="1" applyFont="1" applyBorder="1" applyAlignment="1">
      <alignment horizontal="center" vertical="center"/>
    </xf>
    <xf numFmtId="0" fontId="15" fillId="0" borderId="50" xfId="1" applyNumberFormat="1" applyFont="1" applyBorder="1" applyAlignment="1">
      <alignment horizontal="center" vertical="center" wrapText="1"/>
    </xf>
    <xf numFmtId="14" fontId="0" fillId="3" borderId="51" xfId="0" applyNumberFormat="1" applyFont="1" applyFill="1" applyBorder="1" applyAlignment="1" applyProtection="1">
      <alignment horizontal="center" vertical="center"/>
    </xf>
    <xf numFmtId="2" fontId="15" fillId="0" borderId="50" xfId="1" applyNumberFormat="1" applyFont="1" applyBorder="1" applyAlignment="1">
      <alignment horizontal="right" vertical="center"/>
    </xf>
    <xf numFmtId="2" fontId="16" fillId="0" borderId="50" xfId="0" applyNumberFormat="1" applyFont="1" applyBorder="1" applyAlignment="1">
      <alignment horizontal="right" vertical="center"/>
    </xf>
    <xf numFmtId="0" fontId="15" fillId="0" borderId="50" xfId="1" applyNumberFormat="1" applyFont="1" applyBorder="1" applyAlignment="1">
      <alignment horizontal="center" vertical="center"/>
    </xf>
    <xf numFmtId="0" fontId="15" fillId="0" borderId="50" xfId="1" applyNumberFormat="1" applyFont="1" applyBorder="1" applyAlignment="1">
      <alignment horizontal="right" vertical="center" wrapText="1"/>
    </xf>
    <xf numFmtId="2" fontId="15" fillId="0" borderId="50" xfId="1" applyNumberFormat="1" applyFont="1" applyBorder="1" applyAlignment="1">
      <alignment horizontal="right" vertical="center" wrapText="1"/>
    </xf>
    <xf numFmtId="4" fontId="19" fillId="0" borderId="52" xfId="2" applyNumberFormat="1" applyFont="1" applyBorder="1" applyAlignment="1">
      <alignment horizontal="right" vertical="center" indent="1"/>
    </xf>
    <xf numFmtId="4" fontId="15" fillId="0" borderId="52" xfId="0" applyNumberFormat="1" applyFont="1" applyBorder="1" applyAlignment="1">
      <alignment horizontal="center" vertical="center"/>
    </xf>
    <xf numFmtId="0" fontId="15" fillId="0" borderId="53" xfId="1" applyNumberFormat="1" applyFont="1" applyBorder="1" applyAlignment="1">
      <alignment horizontal="center" vertical="center"/>
    </xf>
    <xf numFmtId="0" fontId="15" fillId="0" borderId="54" xfId="1" applyNumberFormat="1" applyFont="1" applyBorder="1" applyAlignment="1">
      <alignment horizontal="center" vertical="center"/>
    </xf>
    <xf numFmtId="0" fontId="15" fillId="0" borderId="55" xfId="1" applyNumberFormat="1" applyFont="1" applyBorder="1" applyAlignment="1">
      <alignment horizontal="center" vertical="center" wrapText="1"/>
    </xf>
    <xf numFmtId="14" fontId="0" fillId="3" borderId="58" xfId="0" applyNumberFormat="1" applyFont="1" applyFill="1" applyBorder="1" applyAlignment="1" applyProtection="1">
      <alignment horizontal="center" vertical="center"/>
    </xf>
    <xf numFmtId="2" fontId="15" fillId="0" borderId="55" xfId="1" applyNumberFormat="1" applyFont="1" applyBorder="1" applyAlignment="1">
      <alignment horizontal="right" vertical="center"/>
    </xf>
    <xf numFmtId="3" fontId="6" fillId="3" borderId="59" xfId="0" applyNumberFormat="1" applyFont="1" applyFill="1" applyBorder="1" applyAlignment="1" applyProtection="1">
      <alignment horizontal="center" vertical="center"/>
    </xf>
    <xf numFmtId="0" fontId="15" fillId="0" borderId="55" xfId="1" applyNumberFormat="1" applyFont="1" applyBorder="1" applyAlignment="1">
      <alignment horizontal="center" vertical="center"/>
    </xf>
    <xf numFmtId="0" fontId="15" fillId="0" borderId="55" xfId="1" applyNumberFormat="1" applyFont="1" applyBorder="1" applyAlignment="1">
      <alignment horizontal="right" vertical="center" wrapText="1"/>
    </xf>
    <xf numFmtId="2" fontId="15" fillId="0" borderId="55" xfId="1" applyNumberFormat="1" applyFont="1" applyBorder="1" applyAlignment="1">
      <alignment horizontal="right" vertical="center" wrapText="1"/>
    </xf>
    <xf numFmtId="0" fontId="3" fillId="3" borderId="60" xfId="0" applyFont="1" applyFill="1" applyBorder="1" applyAlignment="1" applyProtection="1">
      <alignment horizontal="center" vertical="center"/>
    </xf>
    <xf numFmtId="4" fontId="19" fillId="0" borderId="61" xfId="2" applyNumberFormat="1" applyFont="1" applyBorder="1" applyAlignment="1">
      <alignment horizontal="right" vertical="center" indent="1"/>
    </xf>
    <xf numFmtId="4" fontId="15" fillId="0" borderId="61" xfId="0" applyNumberFormat="1" applyFont="1" applyBorder="1" applyAlignment="1">
      <alignment horizontal="center" vertical="center"/>
    </xf>
    <xf numFmtId="2" fontId="6" fillId="3" borderId="1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9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56" xfId="0" applyFont="1" applyFill="1" applyBorder="1" applyAlignment="1" applyProtection="1">
      <alignment horizontal="center" vertical="center"/>
    </xf>
    <xf numFmtId="0" fontId="3" fillId="3" borderId="57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5" fillId="5" borderId="1" xfId="0" applyFont="1" applyFill="1" applyBorder="1" applyAlignment="1" applyProtection="1">
      <alignment horizontal="left"/>
    </xf>
    <xf numFmtId="0" fontId="5" fillId="5" borderId="11" xfId="0" applyFont="1" applyFill="1" applyBorder="1" applyAlignment="1" applyProtection="1">
      <alignment horizontal="center"/>
    </xf>
    <xf numFmtId="0" fontId="5" fillId="5" borderId="12" xfId="0" applyFont="1" applyFill="1" applyBorder="1" applyAlignment="1" applyProtection="1">
      <alignment horizontal="center"/>
    </xf>
    <xf numFmtId="0" fontId="7" fillId="6" borderId="9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6" fillId="6" borderId="14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/>
    <xf numFmtId="0" fontId="0" fillId="5" borderId="1" xfId="0" applyFill="1" applyBorder="1" applyAlignment="1"/>
  </cellXfs>
  <cellStyles count="3">
    <cellStyle name="Normálna" xfId="0" builtinId="0"/>
    <cellStyle name="Normálne 2" xfId="1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view="pageBreakPreview" zoomScaleNormal="100" zoomScaleSheetLayoutView="100" workbookViewId="0">
      <selection activeCell="I8" sqref="I8"/>
    </sheetView>
  </sheetViews>
  <sheetFormatPr defaultRowHeight="15" x14ac:dyDescent="0.25"/>
  <cols>
    <col min="1" max="1" width="13.7109375" customWidth="1"/>
    <col min="2" max="2" width="14.5703125" customWidth="1"/>
    <col min="3" max="3" width="14.8554687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45" t="s">
        <v>63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52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166" t="s">
        <v>95</v>
      </c>
      <c r="D3" s="167"/>
      <c r="E3" s="167"/>
      <c r="F3" s="167"/>
      <c r="G3" s="167"/>
      <c r="H3" s="167"/>
      <c r="I3" s="167"/>
      <c r="J3" s="167"/>
      <c r="K3" s="167"/>
      <c r="L3" s="167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52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46"/>
      <c r="G5" s="146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59" t="s">
        <v>71</v>
      </c>
      <c r="C6" s="159"/>
      <c r="D6" s="159"/>
      <c r="E6" s="159"/>
      <c r="F6" s="159"/>
      <c r="G6" s="159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47"/>
      <c r="C7" s="147"/>
      <c r="D7" s="147"/>
      <c r="E7" s="147"/>
      <c r="F7" s="147"/>
      <c r="G7" s="147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60" t="s">
        <v>94</v>
      </c>
      <c r="B8" s="161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4" t="s">
        <v>8</v>
      </c>
      <c r="B9" s="134" t="s">
        <v>2</v>
      </c>
      <c r="C9" s="143" t="s">
        <v>52</v>
      </c>
      <c r="D9" s="144"/>
      <c r="E9" s="128" t="s">
        <v>69</v>
      </c>
      <c r="F9" s="131" t="s">
        <v>3</v>
      </c>
      <c r="G9" s="132"/>
      <c r="H9" s="133"/>
      <c r="I9" s="137" t="s">
        <v>4</v>
      </c>
      <c r="J9" s="128" t="s">
        <v>5</v>
      </c>
      <c r="K9" s="137" t="s">
        <v>6</v>
      </c>
      <c r="L9" s="140" t="s">
        <v>7</v>
      </c>
      <c r="M9" s="128" t="s">
        <v>53</v>
      </c>
      <c r="N9" s="129" t="s">
        <v>59</v>
      </c>
      <c r="O9" s="162" t="s">
        <v>57</v>
      </c>
      <c r="P9" s="163" t="s">
        <v>58</v>
      </c>
    </row>
    <row r="10" spans="1:18" ht="21.75" customHeight="1" x14ac:dyDescent="0.25">
      <c r="A10" s="25"/>
      <c r="B10" s="135"/>
      <c r="C10" s="121" t="s">
        <v>66</v>
      </c>
      <c r="D10" s="122"/>
      <c r="E10" s="126"/>
      <c r="F10" s="125" t="s">
        <v>9</v>
      </c>
      <c r="G10" s="126" t="s">
        <v>10</v>
      </c>
      <c r="H10" s="128" t="s">
        <v>11</v>
      </c>
      <c r="I10" s="138"/>
      <c r="J10" s="126"/>
      <c r="K10" s="138"/>
      <c r="L10" s="141"/>
      <c r="M10" s="126"/>
      <c r="N10" s="130"/>
      <c r="O10" s="164"/>
      <c r="P10" s="165"/>
    </row>
    <row r="11" spans="1:18" ht="50.25" customHeight="1" thickBot="1" x14ac:dyDescent="0.3">
      <c r="A11" s="49"/>
      <c r="B11" s="136"/>
      <c r="C11" s="123"/>
      <c r="D11" s="124"/>
      <c r="E11" s="127"/>
      <c r="F11" s="123"/>
      <c r="G11" s="127"/>
      <c r="H11" s="127"/>
      <c r="I11" s="139"/>
      <c r="J11" s="127"/>
      <c r="K11" s="139"/>
      <c r="L11" s="142"/>
      <c r="M11" s="127"/>
      <c r="N11" s="124"/>
      <c r="O11" s="164"/>
      <c r="P11" s="165"/>
    </row>
    <row r="12" spans="1:18" hidden="1" x14ac:dyDescent="0.25">
      <c r="N12" s="48" t="s">
        <v>60</v>
      </c>
      <c r="O12" s="54"/>
      <c r="P12" s="55">
        <f>SUM(O12*H12)</f>
        <v>0</v>
      </c>
      <c r="Q12" s="12" t="str">
        <f>IF( P12=0," ", IF(100-((M13/P12)*100)&gt;20,"viac ako 20%",0))</f>
        <v xml:space="preserve"> </v>
      </c>
      <c r="R12" s="50">
        <v>44286</v>
      </c>
    </row>
    <row r="13" spans="1:18" x14ac:dyDescent="0.25">
      <c r="A13" s="76" t="s">
        <v>72</v>
      </c>
      <c r="B13" s="77" t="s">
        <v>73</v>
      </c>
      <c r="C13" s="148" t="s">
        <v>82</v>
      </c>
      <c r="D13" s="149"/>
      <c r="E13" s="78">
        <v>44926</v>
      </c>
      <c r="F13" s="79">
        <v>36.08</v>
      </c>
      <c r="G13" s="80"/>
      <c r="H13" s="79">
        <v>36.08</v>
      </c>
      <c r="I13" s="81" t="s">
        <v>36</v>
      </c>
      <c r="J13" s="82" t="s">
        <v>84</v>
      </c>
      <c r="K13" s="83">
        <v>1.8989999999999998</v>
      </c>
      <c r="L13" s="62">
        <v>120</v>
      </c>
      <c r="M13" s="84">
        <v>328.66210000000001</v>
      </c>
      <c r="N13" s="85" t="s">
        <v>60</v>
      </c>
      <c r="O13" s="57"/>
      <c r="P13" s="46">
        <f>H13*O13</f>
        <v>0</v>
      </c>
      <c r="Q13" s="12" t="str">
        <f t="shared" ref="Q13:Q21" si="0">IF( P13=0," ", IF(100-((M13/P13)*100)&gt;20,"viac ako 20%",0))</f>
        <v xml:space="preserve"> </v>
      </c>
      <c r="R13" s="50"/>
    </row>
    <row r="14" spans="1:18" x14ac:dyDescent="0.25">
      <c r="A14" s="86" t="s">
        <v>72</v>
      </c>
      <c r="B14" s="68" t="s">
        <v>74</v>
      </c>
      <c r="C14" s="150" t="s">
        <v>82</v>
      </c>
      <c r="D14" s="151"/>
      <c r="E14" s="63">
        <v>44926</v>
      </c>
      <c r="F14" s="73">
        <v>44.87</v>
      </c>
      <c r="G14" s="64"/>
      <c r="H14" s="73">
        <v>44.87</v>
      </c>
      <c r="I14" s="69" t="s">
        <v>36</v>
      </c>
      <c r="J14" s="70" t="s">
        <v>85</v>
      </c>
      <c r="K14" s="71">
        <v>1.9510000000000001</v>
      </c>
      <c r="L14" s="65">
        <v>120</v>
      </c>
      <c r="M14" s="72">
        <v>408.73250000000002</v>
      </c>
      <c r="N14" s="61" t="s">
        <v>60</v>
      </c>
      <c r="O14" s="58"/>
      <c r="P14" s="47">
        <f>H14*O14</f>
        <v>0</v>
      </c>
      <c r="Q14" s="12" t="str">
        <f t="shared" si="0"/>
        <v xml:space="preserve"> </v>
      </c>
      <c r="R14" s="50"/>
    </row>
    <row r="15" spans="1:18" x14ac:dyDescent="0.25">
      <c r="A15" s="86" t="s">
        <v>72</v>
      </c>
      <c r="B15" s="68" t="s">
        <v>75</v>
      </c>
      <c r="C15" s="150" t="s">
        <v>82</v>
      </c>
      <c r="D15" s="151"/>
      <c r="E15" s="63">
        <v>44926</v>
      </c>
      <c r="F15" s="73">
        <v>113.81</v>
      </c>
      <c r="G15" s="64"/>
      <c r="H15" s="73">
        <v>113.81</v>
      </c>
      <c r="I15" s="69" t="s">
        <v>36</v>
      </c>
      <c r="J15" s="70" t="s">
        <v>86</v>
      </c>
      <c r="K15" s="71">
        <v>0.96</v>
      </c>
      <c r="L15" s="66">
        <v>220</v>
      </c>
      <c r="M15" s="74">
        <v>1160.384</v>
      </c>
      <c r="N15" s="61" t="s">
        <v>60</v>
      </c>
      <c r="O15" s="58"/>
      <c r="P15" s="47">
        <f t="shared" ref="P15:P21" si="1">H15*O15</f>
        <v>0</v>
      </c>
      <c r="Q15" s="12"/>
      <c r="R15" s="50"/>
    </row>
    <row r="16" spans="1:18" x14ac:dyDescent="0.25">
      <c r="A16" s="86" t="s">
        <v>72</v>
      </c>
      <c r="B16" s="68" t="s">
        <v>76</v>
      </c>
      <c r="C16" s="150" t="s">
        <v>82</v>
      </c>
      <c r="D16" s="151"/>
      <c r="E16" s="63">
        <v>44926</v>
      </c>
      <c r="F16" s="73">
        <v>18.309999999999999</v>
      </c>
      <c r="G16" s="53"/>
      <c r="H16" s="73">
        <v>18.309999999999999</v>
      </c>
      <c r="I16" s="69" t="s">
        <v>36</v>
      </c>
      <c r="J16" s="70" t="s">
        <v>87</v>
      </c>
      <c r="K16" s="71">
        <v>0.96399999999999997</v>
      </c>
      <c r="L16" s="67">
        <v>140</v>
      </c>
      <c r="M16" s="72">
        <v>193.09209999999999</v>
      </c>
      <c r="N16" s="61" t="s">
        <v>60</v>
      </c>
      <c r="O16" s="58"/>
      <c r="P16" s="47">
        <f t="shared" si="1"/>
        <v>0</v>
      </c>
      <c r="Q16" s="12"/>
      <c r="R16" s="50"/>
    </row>
    <row r="17" spans="1:18" x14ac:dyDescent="0.25">
      <c r="A17" s="86" t="s">
        <v>72</v>
      </c>
      <c r="B17" s="68" t="s">
        <v>77</v>
      </c>
      <c r="C17" s="150" t="s">
        <v>82</v>
      </c>
      <c r="D17" s="151"/>
      <c r="E17" s="63">
        <v>44926</v>
      </c>
      <c r="F17" s="73">
        <v>150.74</v>
      </c>
      <c r="G17" s="53"/>
      <c r="H17" s="73">
        <v>150.74</v>
      </c>
      <c r="I17" s="69" t="s">
        <v>36</v>
      </c>
      <c r="J17" s="70" t="s">
        <v>88</v>
      </c>
      <c r="K17" s="71">
        <v>1.3460000000000001</v>
      </c>
      <c r="L17" s="67">
        <v>150</v>
      </c>
      <c r="M17" s="72">
        <v>1482.9423999999999</v>
      </c>
      <c r="N17" s="61" t="s">
        <v>60</v>
      </c>
      <c r="O17" s="58"/>
      <c r="P17" s="47">
        <f t="shared" si="1"/>
        <v>0</v>
      </c>
      <c r="Q17" s="12"/>
      <c r="R17" s="50"/>
    </row>
    <row r="18" spans="1:18" x14ac:dyDescent="0.25">
      <c r="A18" s="86" t="s">
        <v>72</v>
      </c>
      <c r="B18" s="68" t="s">
        <v>78</v>
      </c>
      <c r="C18" s="150" t="s">
        <v>83</v>
      </c>
      <c r="D18" s="151"/>
      <c r="E18" s="63">
        <v>44926</v>
      </c>
      <c r="F18" s="73">
        <v>165.64</v>
      </c>
      <c r="G18" s="53"/>
      <c r="H18" s="73">
        <v>165.64</v>
      </c>
      <c r="I18" s="69" t="s">
        <v>36</v>
      </c>
      <c r="J18" s="70" t="s">
        <v>89</v>
      </c>
      <c r="K18" s="71">
        <v>1.44</v>
      </c>
      <c r="L18" s="67" t="s">
        <v>91</v>
      </c>
      <c r="M18" s="72">
        <v>1867.5009</v>
      </c>
      <c r="N18" s="61" t="s">
        <v>60</v>
      </c>
      <c r="O18" s="58"/>
      <c r="P18" s="47">
        <f t="shared" si="1"/>
        <v>0</v>
      </c>
      <c r="Q18" s="12"/>
      <c r="R18" s="50"/>
    </row>
    <row r="19" spans="1:18" x14ac:dyDescent="0.25">
      <c r="A19" s="86" t="s">
        <v>72</v>
      </c>
      <c r="B19" s="68" t="s">
        <v>79</v>
      </c>
      <c r="C19" s="150" t="s">
        <v>83</v>
      </c>
      <c r="D19" s="151"/>
      <c r="E19" s="63">
        <v>44926</v>
      </c>
      <c r="F19" s="73">
        <v>1031.77</v>
      </c>
      <c r="G19" s="53"/>
      <c r="H19" s="73">
        <v>1031.77</v>
      </c>
      <c r="I19" s="69" t="s">
        <v>36</v>
      </c>
      <c r="J19" s="70" t="s">
        <v>90</v>
      </c>
      <c r="K19" s="71">
        <v>1.958</v>
      </c>
      <c r="L19" s="67" t="s">
        <v>92</v>
      </c>
      <c r="M19" s="72">
        <v>15166.157300000001</v>
      </c>
      <c r="N19" s="61" t="s">
        <v>60</v>
      </c>
      <c r="O19" s="58"/>
      <c r="P19" s="47">
        <f t="shared" si="1"/>
        <v>0</v>
      </c>
      <c r="Q19" s="12"/>
      <c r="R19" s="50"/>
    </row>
    <row r="20" spans="1:18" x14ac:dyDescent="0.25">
      <c r="A20" s="86" t="s">
        <v>72</v>
      </c>
      <c r="B20" s="68" t="s">
        <v>80</v>
      </c>
      <c r="C20" s="150" t="s">
        <v>83</v>
      </c>
      <c r="D20" s="151"/>
      <c r="E20" s="63">
        <v>44926</v>
      </c>
      <c r="F20" s="73">
        <v>420.72</v>
      </c>
      <c r="G20" s="53"/>
      <c r="H20" s="73">
        <v>420.72</v>
      </c>
      <c r="I20" s="69" t="s">
        <v>36</v>
      </c>
      <c r="J20" s="70" t="s">
        <v>90</v>
      </c>
      <c r="K20" s="71">
        <v>1.9850000000000001</v>
      </c>
      <c r="L20" s="67" t="s">
        <v>93</v>
      </c>
      <c r="M20" s="72">
        <v>4333.7478000000001</v>
      </c>
      <c r="N20" s="61" t="s">
        <v>60</v>
      </c>
      <c r="O20" s="58"/>
      <c r="P20" s="47">
        <f t="shared" si="1"/>
        <v>0</v>
      </c>
      <c r="Q20" s="12"/>
      <c r="R20" s="50"/>
    </row>
    <row r="21" spans="1:18" ht="15.75" thickBot="1" x14ac:dyDescent="0.3">
      <c r="A21" s="87" t="s">
        <v>72</v>
      </c>
      <c r="B21" s="88" t="s">
        <v>81</v>
      </c>
      <c r="C21" s="152" t="s">
        <v>82</v>
      </c>
      <c r="D21" s="153"/>
      <c r="E21" s="89">
        <v>44926</v>
      </c>
      <c r="F21" s="90">
        <v>100.93</v>
      </c>
      <c r="G21" s="91"/>
      <c r="H21" s="90">
        <v>100.93</v>
      </c>
      <c r="I21" s="92" t="s">
        <v>36</v>
      </c>
      <c r="J21" s="93" t="s">
        <v>90</v>
      </c>
      <c r="K21" s="94">
        <v>1.9410000000000001</v>
      </c>
      <c r="L21" s="95">
        <v>370</v>
      </c>
      <c r="M21" s="96">
        <v>1038.4219000000001</v>
      </c>
      <c r="N21" s="97" t="s">
        <v>60</v>
      </c>
      <c r="O21" s="59"/>
      <c r="P21" s="98">
        <f t="shared" si="1"/>
        <v>0</v>
      </c>
      <c r="Q21" s="12" t="str">
        <f t="shared" si="0"/>
        <v xml:space="preserve"> </v>
      </c>
      <c r="R21" s="50"/>
    </row>
    <row r="22" spans="1:18" ht="15.75" thickBot="1" x14ac:dyDescent="0.3">
      <c r="A22" s="26"/>
      <c r="B22" s="27"/>
      <c r="C22" s="28"/>
      <c r="D22" s="29"/>
      <c r="E22" s="29"/>
      <c r="F22" s="30"/>
      <c r="G22" s="30"/>
      <c r="H22" s="56">
        <f>SUM(H13:H21)</f>
        <v>2082.87</v>
      </c>
      <c r="I22" s="31"/>
      <c r="J22" s="27"/>
      <c r="K22" s="27"/>
      <c r="L22" s="28"/>
      <c r="M22" s="37"/>
      <c r="N22" s="33"/>
      <c r="O22" s="36"/>
      <c r="P22" s="37"/>
      <c r="Q22" s="12"/>
    </row>
    <row r="23" spans="1:18" ht="60.75" thickBot="1" x14ac:dyDescent="0.3">
      <c r="A23" s="45"/>
      <c r="B23" s="34"/>
      <c r="C23" s="34"/>
      <c r="D23" s="34"/>
      <c r="E23" s="34"/>
      <c r="F23" s="34"/>
      <c r="G23" s="34"/>
      <c r="H23" s="34"/>
      <c r="I23" s="34"/>
      <c r="J23" s="34"/>
      <c r="K23" s="99" t="s">
        <v>13</v>
      </c>
      <c r="L23" s="99"/>
      <c r="M23" s="37">
        <f>SUM(M13:M21)</f>
        <v>25979.641000000003</v>
      </c>
      <c r="N23" s="35"/>
      <c r="O23" s="75" t="s">
        <v>70</v>
      </c>
      <c r="P23" s="60">
        <f>SUM(P13:P21)</f>
        <v>0</v>
      </c>
      <c r="Q23" s="12" t="str">
        <f>IF(P23&gt;M23,"prekročená cena","nižšia ako stanovená")</f>
        <v>nižšia ako stanovená</v>
      </c>
    </row>
    <row r="24" spans="1:18" ht="15.75" thickBot="1" x14ac:dyDescent="0.3">
      <c r="A24" s="100" t="s">
        <v>14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P24" s="32">
        <f>P25-P23</f>
        <v>0</v>
      </c>
    </row>
    <row r="25" spans="1:18" ht="15.75" thickBot="1" x14ac:dyDescent="0.3">
      <c r="A25" s="100" t="s">
        <v>15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2"/>
      <c r="P25" s="32">
        <f>IF("nie"=MID(I33,1,3),P23,(P23*1.2))</f>
        <v>0</v>
      </c>
    </row>
    <row r="26" spans="1:18" x14ac:dyDescent="0.25">
      <c r="A26" s="110" t="s">
        <v>16</v>
      </c>
      <c r="B26" s="110"/>
      <c r="C26" s="110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8" x14ac:dyDescent="0.25">
      <c r="A27" s="103" t="s">
        <v>64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8" ht="25.5" customHeight="1" x14ac:dyDescent="0.25">
      <c r="A28" s="39" t="s">
        <v>56</v>
      </c>
      <c r="B28" s="39"/>
      <c r="C28" s="39"/>
      <c r="D28" s="39"/>
      <c r="E28" s="51"/>
      <c r="F28" s="39"/>
      <c r="G28" s="39"/>
      <c r="H28" s="40" t="s">
        <v>54</v>
      </c>
      <c r="I28" s="39"/>
      <c r="J28" s="39"/>
      <c r="K28" s="41"/>
      <c r="L28" s="41"/>
      <c r="M28" s="41"/>
      <c r="N28" s="41"/>
      <c r="O28" s="41"/>
      <c r="P28" s="41"/>
    </row>
    <row r="29" spans="1:18" ht="15" customHeight="1" x14ac:dyDescent="0.25">
      <c r="A29" s="112" t="s">
        <v>65</v>
      </c>
      <c r="B29" s="113"/>
      <c r="C29" s="113"/>
      <c r="D29" s="113"/>
      <c r="E29" s="113"/>
      <c r="F29" s="114"/>
      <c r="G29" s="111" t="s">
        <v>55</v>
      </c>
      <c r="H29" s="42" t="s">
        <v>17</v>
      </c>
      <c r="I29" s="104"/>
      <c r="J29" s="105"/>
      <c r="K29" s="105"/>
      <c r="L29" s="105"/>
      <c r="M29" s="105"/>
      <c r="N29" s="105"/>
      <c r="O29" s="105"/>
      <c r="P29" s="106"/>
    </row>
    <row r="30" spans="1:18" x14ac:dyDescent="0.25">
      <c r="A30" s="115"/>
      <c r="B30" s="116"/>
      <c r="C30" s="116"/>
      <c r="D30" s="116"/>
      <c r="E30" s="116"/>
      <c r="F30" s="117"/>
      <c r="G30" s="111"/>
      <c r="H30" s="42" t="s">
        <v>18</v>
      </c>
      <c r="I30" s="104"/>
      <c r="J30" s="105"/>
      <c r="K30" s="105"/>
      <c r="L30" s="105"/>
      <c r="M30" s="105"/>
      <c r="N30" s="105"/>
      <c r="O30" s="105"/>
      <c r="P30" s="106"/>
    </row>
    <row r="31" spans="1:18" ht="18" customHeight="1" x14ac:dyDescent="0.25">
      <c r="A31" s="115"/>
      <c r="B31" s="116"/>
      <c r="C31" s="116"/>
      <c r="D31" s="116"/>
      <c r="E31" s="116"/>
      <c r="F31" s="117"/>
      <c r="G31" s="111"/>
      <c r="H31" s="42" t="s">
        <v>19</v>
      </c>
      <c r="I31" s="104"/>
      <c r="J31" s="105"/>
      <c r="K31" s="105"/>
      <c r="L31" s="105"/>
      <c r="M31" s="105"/>
      <c r="N31" s="105"/>
      <c r="O31" s="105"/>
      <c r="P31" s="106"/>
    </row>
    <row r="32" spans="1:18" x14ac:dyDescent="0.25">
      <c r="A32" s="115"/>
      <c r="B32" s="116"/>
      <c r="C32" s="116"/>
      <c r="D32" s="116"/>
      <c r="E32" s="116"/>
      <c r="F32" s="117"/>
      <c r="G32" s="111"/>
      <c r="H32" s="42" t="s">
        <v>20</v>
      </c>
      <c r="I32" s="104"/>
      <c r="J32" s="105"/>
      <c r="K32" s="105"/>
      <c r="L32" s="105"/>
      <c r="M32" s="105"/>
      <c r="N32" s="105"/>
      <c r="O32" s="105"/>
      <c r="P32" s="106"/>
    </row>
    <row r="33" spans="1:16" x14ac:dyDescent="0.25">
      <c r="A33" s="115"/>
      <c r="B33" s="116"/>
      <c r="C33" s="116"/>
      <c r="D33" s="116"/>
      <c r="E33" s="116"/>
      <c r="F33" s="117"/>
      <c r="G33" s="111"/>
      <c r="H33" s="42" t="s">
        <v>21</v>
      </c>
      <c r="I33" s="104"/>
      <c r="J33" s="105"/>
      <c r="K33" s="105"/>
      <c r="L33" s="105"/>
      <c r="M33" s="105"/>
      <c r="N33" s="105"/>
      <c r="O33" s="105"/>
      <c r="P33" s="106"/>
    </row>
    <row r="34" spans="1:16" x14ac:dyDescent="0.25">
      <c r="A34" s="115"/>
      <c r="B34" s="116"/>
      <c r="C34" s="116"/>
      <c r="D34" s="116"/>
      <c r="E34" s="116"/>
      <c r="F34" s="117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25">
      <c r="A35" s="115"/>
      <c r="B35" s="116"/>
      <c r="C35" s="116"/>
      <c r="D35" s="116"/>
      <c r="E35" s="116"/>
      <c r="F35" s="117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18"/>
      <c r="B36" s="119"/>
      <c r="C36" s="119"/>
      <c r="D36" s="119"/>
      <c r="E36" s="119"/>
      <c r="F36" s="120"/>
      <c r="G36" s="41"/>
      <c r="H36" s="24"/>
      <c r="I36" s="18"/>
      <c r="J36" s="24"/>
      <c r="K36" s="24" t="s">
        <v>22</v>
      </c>
      <c r="L36" s="24"/>
      <c r="M36" s="107"/>
      <c r="N36" s="108"/>
      <c r="O36" s="109"/>
      <c r="P36" s="24"/>
    </row>
    <row r="37" spans="1:16" x14ac:dyDescent="0.25">
      <c r="A37" s="41"/>
      <c r="B37" s="41"/>
      <c r="C37" s="41"/>
      <c r="D37" s="41"/>
      <c r="E37" s="41"/>
      <c r="F37" s="41"/>
      <c r="G37" s="41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21"/>
      <c r="B38" s="21"/>
      <c r="C38" s="21"/>
      <c r="D38" s="21"/>
      <c r="E38" s="21"/>
      <c r="F38" s="21"/>
      <c r="G38" s="21"/>
      <c r="H38" s="24"/>
      <c r="I38" s="24"/>
      <c r="J38" s="24"/>
      <c r="K38" s="24"/>
      <c r="L38" s="24"/>
      <c r="M38" s="24"/>
      <c r="N38" s="24"/>
      <c r="O38" s="24"/>
      <c r="P38" s="24"/>
    </row>
  </sheetData>
  <sheetProtection selectLockedCells="1"/>
  <mergeCells count="44">
    <mergeCell ref="C13:D13"/>
    <mergeCell ref="C14:D14"/>
    <mergeCell ref="C21:D21"/>
    <mergeCell ref="C15:D15"/>
    <mergeCell ref="C16:D16"/>
    <mergeCell ref="C18:D18"/>
    <mergeCell ref="C19:D19"/>
    <mergeCell ref="C20:D20"/>
    <mergeCell ref="C17:D17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M36:O36"/>
    <mergeCell ref="A26:C26"/>
    <mergeCell ref="G29:G33"/>
    <mergeCell ref="I29:P29"/>
    <mergeCell ref="I30:P30"/>
    <mergeCell ref="I31:P31"/>
    <mergeCell ref="I32:P32"/>
    <mergeCell ref="A29:F36"/>
    <mergeCell ref="K23:L23"/>
    <mergeCell ref="A24:O24"/>
    <mergeCell ref="A25:O25"/>
    <mergeCell ref="A27:P27"/>
    <mergeCell ref="I33:P33"/>
  </mergeCells>
  <pageMargins left="0.25" right="0.25" top="0.44374999999999998" bottom="0.16875000000000001" header="0.3" footer="0.3"/>
  <pageSetup paperSize="9" scale="71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56" t="s">
        <v>50</v>
      </c>
      <c r="M2" s="156"/>
    </row>
    <row r="3" spans="1:14" x14ac:dyDescent="0.25">
      <c r="A3" s="5" t="s">
        <v>24</v>
      </c>
      <c r="B3" s="157" t="s">
        <v>25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x14ac:dyDescent="0.25">
      <c r="A4" s="5" t="s">
        <v>26</v>
      </c>
      <c r="B4" s="157" t="s">
        <v>27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4" x14ac:dyDescent="0.25">
      <c r="A5" s="5" t="s">
        <v>8</v>
      </c>
      <c r="B5" s="157" t="s">
        <v>28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4" x14ac:dyDescent="0.25">
      <c r="A6" s="5" t="s">
        <v>2</v>
      </c>
      <c r="B6" s="157" t="s">
        <v>29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1:14" x14ac:dyDescent="0.25">
      <c r="A7" s="6" t="s">
        <v>30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5"/>
    </row>
    <row r="8" spans="1:14" x14ac:dyDescent="0.25">
      <c r="A8" s="5" t="s">
        <v>12</v>
      </c>
      <c r="B8" s="157" t="s">
        <v>31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</row>
    <row r="9" spans="1:14" x14ac:dyDescent="0.25">
      <c r="A9" s="7" t="s">
        <v>32</v>
      </c>
      <c r="B9" s="157" t="s">
        <v>33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</row>
    <row r="10" spans="1:14" x14ac:dyDescent="0.25">
      <c r="A10" s="7" t="s">
        <v>34</v>
      </c>
      <c r="B10" s="157" t="s">
        <v>35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</row>
    <row r="11" spans="1:14" x14ac:dyDescent="0.25">
      <c r="A11" s="8" t="s">
        <v>36</v>
      </c>
      <c r="B11" s="157" t="s">
        <v>37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</row>
    <row r="12" spans="1:14" x14ac:dyDescent="0.25">
      <c r="A12" s="9" t="s">
        <v>38</v>
      </c>
      <c r="B12" s="157" t="s">
        <v>39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</row>
    <row r="13" spans="1:14" ht="24" customHeight="1" x14ac:dyDescent="0.25">
      <c r="A13" s="8" t="s">
        <v>40</v>
      </c>
      <c r="B13" s="157" t="s">
        <v>41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</row>
    <row r="14" spans="1:14" ht="16.5" customHeight="1" x14ac:dyDescent="0.25">
      <c r="A14" s="8" t="s">
        <v>5</v>
      </c>
      <c r="B14" s="157" t="s">
        <v>51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</row>
    <row r="15" spans="1:14" x14ac:dyDescent="0.25">
      <c r="A15" s="8" t="s">
        <v>42</v>
      </c>
      <c r="B15" s="157" t="s">
        <v>43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</row>
    <row r="16" spans="1:14" ht="38.25" x14ac:dyDescent="0.25">
      <c r="A16" s="10" t="s">
        <v>44</v>
      </c>
      <c r="B16" s="157" t="s">
        <v>45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</row>
    <row r="17" spans="1:14" ht="28.5" customHeight="1" x14ac:dyDescent="0.25">
      <c r="A17" s="10" t="s">
        <v>46</v>
      </c>
      <c r="B17" s="157" t="s">
        <v>47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</row>
    <row r="18" spans="1:14" ht="27" customHeight="1" x14ac:dyDescent="0.25">
      <c r="A18" s="11" t="s">
        <v>48</v>
      </c>
      <c r="B18" s="157" t="s">
        <v>49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</row>
    <row r="19" spans="1:14" ht="75" customHeight="1" x14ac:dyDescent="0.25">
      <c r="A19" s="43" t="s">
        <v>61</v>
      </c>
      <c r="B19" s="158" t="s">
        <v>62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2022-08-11T07:22:24Z</cp:lastPrinted>
  <dcterms:created xsi:type="dcterms:W3CDTF">2012-08-13T12:29:09Z</dcterms:created>
  <dcterms:modified xsi:type="dcterms:W3CDTF">2022-08-12T08:11:35Z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