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760" tabRatio="500"/>
  </bookViews>
  <sheets>
    <sheet name="Zadanie" sheetId="3" r:id="rId1"/>
  </sheets>
  <definedNames>
    <definedName name="_xlnm._FilterDatabase">#REF!</definedName>
    <definedName name="fakt1R">#REF!</definedName>
    <definedName name="_xlnm.Print_Titles" localSheetId="0">Zadanie!$8:$10</definedName>
    <definedName name="_xlnm.Print_Area" localSheetId="0">Zadanie!$A:$AH</definedName>
  </definedNames>
  <calcPr calcId="145621"/>
</workbook>
</file>

<file path=xl/calcChain.xml><?xml version="1.0" encoding="utf-8"?>
<calcChain xmlns="http://schemas.openxmlformats.org/spreadsheetml/2006/main">
  <c r="W99" i="3" l="1"/>
  <c r="E99" i="3"/>
  <c r="N99" i="3"/>
  <c r="L99" i="3"/>
  <c r="J99" i="3"/>
  <c r="I99" i="3"/>
  <c r="H99" i="3"/>
  <c r="W97" i="3"/>
  <c r="E97" i="3"/>
  <c r="N97" i="3"/>
  <c r="L97" i="3"/>
  <c r="J97" i="3"/>
  <c r="I97" i="3"/>
  <c r="H97" i="3"/>
  <c r="W95" i="3"/>
  <c r="E95" i="3"/>
  <c r="N95" i="3"/>
  <c r="L95" i="3"/>
  <c r="J95" i="3"/>
  <c r="I95" i="3"/>
  <c r="H95" i="3"/>
  <c r="N94" i="3"/>
  <c r="L94" i="3"/>
  <c r="J94" i="3"/>
  <c r="H94" i="3"/>
  <c r="N93" i="3"/>
  <c r="L93" i="3"/>
  <c r="J93" i="3"/>
  <c r="I93" i="3"/>
  <c r="N92" i="3"/>
  <c r="L92" i="3"/>
  <c r="J92" i="3"/>
  <c r="H92" i="3"/>
  <c r="N91" i="3"/>
  <c r="L91" i="3"/>
  <c r="J91" i="3"/>
  <c r="H91" i="3"/>
  <c r="N90" i="3"/>
  <c r="L90" i="3"/>
  <c r="J90" i="3"/>
  <c r="H90" i="3"/>
  <c r="N89" i="3"/>
  <c r="L89" i="3"/>
  <c r="J89" i="3"/>
  <c r="H89" i="3"/>
  <c r="W86" i="3"/>
  <c r="E86" i="3"/>
  <c r="N86" i="3"/>
  <c r="L86" i="3"/>
  <c r="J86" i="3"/>
  <c r="I86" i="3"/>
  <c r="H86" i="3"/>
  <c r="N85" i="3"/>
  <c r="L85" i="3"/>
  <c r="J85" i="3"/>
  <c r="H85" i="3"/>
  <c r="N84" i="3"/>
  <c r="L84" i="3"/>
  <c r="J84" i="3"/>
  <c r="H84" i="3"/>
  <c r="W81" i="3"/>
  <c r="E81" i="3"/>
  <c r="N81" i="3"/>
  <c r="L81" i="3"/>
  <c r="J81" i="3"/>
  <c r="I81" i="3"/>
  <c r="H81" i="3"/>
  <c r="N80" i="3"/>
  <c r="L80" i="3"/>
  <c r="J80" i="3"/>
  <c r="H80" i="3"/>
  <c r="N79" i="3"/>
  <c r="L79" i="3"/>
  <c r="J79" i="3"/>
  <c r="H79" i="3"/>
  <c r="W75" i="3"/>
  <c r="E75" i="3"/>
  <c r="N75" i="3"/>
  <c r="L75" i="3"/>
  <c r="J75" i="3"/>
  <c r="I75" i="3"/>
  <c r="H75" i="3"/>
  <c r="W73" i="3"/>
  <c r="E73" i="3"/>
  <c r="N73" i="3"/>
  <c r="L73" i="3"/>
  <c r="J73" i="3"/>
  <c r="I73" i="3"/>
  <c r="H73" i="3"/>
  <c r="N72" i="3"/>
  <c r="L72" i="3"/>
  <c r="J72" i="3"/>
  <c r="H72" i="3"/>
  <c r="N71" i="3"/>
  <c r="L71" i="3"/>
  <c r="J71" i="3"/>
  <c r="H71" i="3"/>
  <c r="N70" i="3"/>
  <c r="L70" i="3"/>
  <c r="J70" i="3"/>
  <c r="H70" i="3"/>
  <c r="N69" i="3"/>
  <c r="L69" i="3"/>
  <c r="J69" i="3"/>
  <c r="H69" i="3"/>
  <c r="N68" i="3"/>
  <c r="L68" i="3"/>
  <c r="J68" i="3"/>
  <c r="H68" i="3"/>
  <c r="N67" i="3"/>
  <c r="L67" i="3"/>
  <c r="J67" i="3"/>
  <c r="H67" i="3"/>
  <c r="N66" i="3"/>
  <c r="L66" i="3"/>
  <c r="J66" i="3"/>
  <c r="H66" i="3"/>
  <c r="N65" i="3"/>
  <c r="L65" i="3"/>
  <c r="J65" i="3"/>
  <c r="H65" i="3"/>
  <c r="N64" i="3"/>
  <c r="L64" i="3"/>
  <c r="J64" i="3"/>
  <c r="I64" i="3"/>
  <c r="N63" i="3"/>
  <c r="L63" i="3"/>
  <c r="J63" i="3"/>
  <c r="H63" i="3"/>
  <c r="W60" i="3"/>
  <c r="E60" i="3"/>
  <c r="N60" i="3"/>
  <c r="L60" i="3"/>
  <c r="J60" i="3"/>
  <c r="I60" i="3"/>
  <c r="H60" i="3"/>
  <c r="N59" i="3"/>
  <c r="L59" i="3"/>
  <c r="J59" i="3"/>
  <c r="H59" i="3"/>
  <c r="W56" i="3"/>
  <c r="E56" i="3"/>
  <c r="N56" i="3"/>
  <c r="L56" i="3"/>
  <c r="J56" i="3"/>
  <c r="I56" i="3"/>
  <c r="H56" i="3"/>
  <c r="N55" i="3"/>
  <c r="L55" i="3"/>
  <c r="J55" i="3"/>
  <c r="H55" i="3"/>
  <c r="N54" i="3"/>
  <c r="L54" i="3"/>
  <c r="J54" i="3"/>
  <c r="H54" i="3"/>
  <c r="N53" i="3"/>
  <c r="L53" i="3"/>
  <c r="J53" i="3"/>
  <c r="H53" i="3"/>
  <c r="N52" i="3"/>
  <c r="L52" i="3"/>
  <c r="J52" i="3"/>
  <c r="H52" i="3"/>
  <c r="N51" i="3"/>
  <c r="L51" i="3"/>
  <c r="J51" i="3"/>
  <c r="H51" i="3"/>
  <c r="N50" i="3"/>
  <c r="L50" i="3"/>
  <c r="J50" i="3"/>
  <c r="H50" i="3"/>
  <c r="W47" i="3"/>
  <c r="E47" i="3"/>
  <c r="N47" i="3"/>
  <c r="L47" i="3"/>
  <c r="J47" i="3"/>
  <c r="I47" i="3"/>
  <c r="H47" i="3"/>
  <c r="N46" i="3"/>
  <c r="L46" i="3"/>
  <c r="J46" i="3"/>
  <c r="I46" i="3"/>
  <c r="N45" i="3"/>
  <c r="L45" i="3"/>
  <c r="J45" i="3"/>
  <c r="H45" i="3"/>
  <c r="N44" i="3"/>
  <c r="L44" i="3"/>
  <c r="J44" i="3"/>
  <c r="H44" i="3"/>
  <c r="N43" i="3"/>
  <c r="L43" i="3"/>
  <c r="J43" i="3"/>
  <c r="H43" i="3"/>
  <c r="N42" i="3"/>
  <c r="L42" i="3"/>
  <c r="J42" i="3"/>
  <c r="I42" i="3"/>
  <c r="N41" i="3"/>
  <c r="L41" i="3"/>
  <c r="J41" i="3"/>
  <c r="H41" i="3"/>
  <c r="N40" i="3"/>
  <c r="L40" i="3"/>
  <c r="J40" i="3"/>
  <c r="H40" i="3"/>
  <c r="N39" i="3"/>
  <c r="L39" i="3"/>
  <c r="J39" i="3"/>
  <c r="H39" i="3"/>
  <c r="N38" i="3"/>
  <c r="L38" i="3"/>
  <c r="J38" i="3"/>
  <c r="H38" i="3"/>
  <c r="W35" i="3"/>
  <c r="E35" i="3"/>
  <c r="N35" i="3"/>
  <c r="L35" i="3"/>
  <c r="J35" i="3"/>
  <c r="I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W29" i="3"/>
  <c r="E29" i="3"/>
  <c r="N29" i="3"/>
  <c r="L29" i="3"/>
  <c r="J29" i="3"/>
  <c r="I29" i="3"/>
  <c r="H29" i="3"/>
  <c r="N28" i="3"/>
  <c r="L28" i="3"/>
  <c r="J28" i="3"/>
  <c r="H28" i="3"/>
  <c r="N27" i="3"/>
  <c r="L27" i="3"/>
  <c r="J27" i="3"/>
  <c r="I27" i="3"/>
  <c r="N26" i="3"/>
  <c r="L26" i="3"/>
  <c r="J26" i="3"/>
  <c r="I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J14" i="3"/>
  <c r="H14" i="3"/>
</calcChain>
</file>

<file path=xl/sharedStrings.xml><?xml version="1.0" encoding="utf-8"?>
<sst xmlns="http://schemas.openxmlformats.org/spreadsheetml/2006/main" count="714" uniqueCount="289">
  <si>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</si>
  <si>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</si>
  <si>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</si>
  <si>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</si>
  <si>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</si>
  <si>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</si>
  <si>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</si>
  <si>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</si>
  <si>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</si>
  <si>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</si>
  <si>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</si>
  <si>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</si>
  <si>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</si>
  <si>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</si>
  <si>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</si>
  <si>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</si>
  <si>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</si>
  <si>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</si>
  <si>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</si>
  <si>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</si>
  <si>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</si>
  <si>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</si>
  <si>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</si>
  <si>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</si>
  <si>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</si>
  <si>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</si>
  <si>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</si>
  <si>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</si>
  <si>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</si>
  <si>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</si>
  <si>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</si>
  <si>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</si>
  <si>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</si>
  <si>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</si>
  <si>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</si>
  <si>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</si>
  <si>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</si>
  <si>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</si>
  <si>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</si>
  <si>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</si>
  <si>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</si>
  <si>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</si>
  <si>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</si>
  <si>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</si>
  <si>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</si>
  <si>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</si>
  <si>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</si>
  <si>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</si>
  <si>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</si>
  <si>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</si>
  <si>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</si>
  <si>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</si>
  <si>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</si>
  <si>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</si>
  <si>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</si>
  <si>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</si>
  <si>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</si>
  <si>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</si>
  <si>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</si>
  <si>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</si>
  <si>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</si>
  <si>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D</t>
  </si>
  <si>
    <t>E</t>
  </si>
  <si>
    <t xml:space="preserve">Odberateľ: MESTO NITRA </t>
  </si>
  <si>
    <t xml:space="preserve">Spracoval: SOAR - ING. BÁRTA JIŘÍ                  </t>
  </si>
  <si>
    <t xml:space="preserve">Projektant: SOAR - ING. BÁRTA JIŘÍ </t>
  </si>
  <si>
    <t xml:space="preserve">JKSO : </t>
  </si>
  <si>
    <t>Dátum: 28.06.2022</t>
  </si>
  <si>
    <t>Stavba : REK. OBJEKTU A ZMENA UŽÍVANIA OBJEKTU  2.etapa -núdzové bývanie</t>
  </si>
  <si>
    <t>Objekt :SO 03 SPEVNENE PLOCHY</t>
  </si>
  <si>
    <t>Zaradenie</t>
  </si>
  <si>
    <t>pre KL</t>
  </si>
  <si>
    <t>Lev0</t>
  </si>
  <si>
    <t>pozícia</t>
  </si>
  <si>
    <t>PRÁCE A DODÁVKY HSV</t>
  </si>
  <si>
    <t>1 - ZEMNE PRÁCE</t>
  </si>
  <si>
    <t>221</t>
  </si>
  <si>
    <t>113105113</t>
  </si>
  <si>
    <t>Rozobratie dlažby z lom. kameňa kladenými do cem. malty, s výpl. škáry malt. cem</t>
  </si>
  <si>
    <t>m2</t>
  </si>
  <si>
    <t xml:space="preserve">                    </t>
  </si>
  <si>
    <t>11310-5113</t>
  </si>
  <si>
    <t>45.11.11</t>
  </si>
  <si>
    <t>EK</t>
  </si>
  <si>
    <t>S</t>
  </si>
  <si>
    <t>272</t>
  </si>
  <si>
    <t>113106600</t>
  </si>
  <si>
    <t>Rozobratie zámkovej dlažby vrátane uloženia na paletu</t>
  </si>
  <si>
    <t>11310-6600</t>
  </si>
  <si>
    <t>113107121</t>
  </si>
  <si>
    <t>Odstránenie podkladov alebo krytov z kameniva drv. hr. do 100 mm, do 200 m2</t>
  </si>
  <si>
    <t>11310-7121</t>
  </si>
  <si>
    <t>113107131</t>
  </si>
  <si>
    <t>Odstránenie podkladov alebo krytov z betónu prost. hr. do 150 mm, do 200 m2</t>
  </si>
  <si>
    <t>11310-7131</t>
  </si>
  <si>
    <t>113107141</t>
  </si>
  <si>
    <t>Odstránenie podkladov alebo krytov živičných hr. do 50 mm, do 200 m2</t>
  </si>
  <si>
    <t>113204111</t>
  </si>
  <si>
    <t>Vytrhanie obrubníkov záhonových</t>
  </si>
  <si>
    <t>m</t>
  </si>
  <si>
    <t>11320-4111</t>
  </si>
  <si>
    <t>001</t>
  </si>
  <si>
    <t>122301101</t>
  </si>
  <si>
    <t>Odkopávky a prekopávky nezapaž. v horn. tr. 4 do 100 m3</t>
  </si>
  <si>
    <t>m3</t>
  </si>
  <si>
    <t>12230-1101</t>
  </si>
  <si>
    <t>45.11.21</t>
  </si>
  <si>
    <t>122301109</t>
  </si>
  <si>
    <t>Príplatok za lepivosť horn. 4</t>
  </si>
  <si>
    <t>12230-1109</t>
  </si>
  <si>
    <t>162601102</t>
  </si>
  <si>
    <t>Vodorovné premiestnenie výkopu do 5000 m horn. tr. 1-4</t>
  </si>
  <si>
    <t>16260-1102</t>
  </si>
  <si>
    <t>45.11.24</t>
  </si>
  <si>
    <t>167101101</t>
  </si>
  <si>
    <t>Nakladanie výkopku do 100 m3 v horn. tr. 1-4</t>
  </si>
  <si>
    <t>16710-1101</t>
  </si>
  <si>
    <t>171201201</t>
  </si>
  <si>
    <t>Uloženie sypaniny na skládku</t>
  </si>
  <si>
    <t>17120-1201</t>
  </si>
  <si>
    <t>232</t>
  </si>
  <si>
    <t>181006111</t>
  </si>
  <si>
    <t>Rozprestr. zeminy schop. zúrod. v rovine a v sklone do 1: 5, hr. do 0,1 m</t>
  </si>
  <si>
    <t>18100-6111</t>
  </si>
  <si>
    <t>45.11.23</t>
  </si>
  <si>
    <t>MAT</t>
  </si>
  <si>
    <t>005724100</t>
  </si>
  <si>
    <t>Zmes trávna parková rekreačná</t>
  </si>
  <si>
    <t>kg</t>
  </si>
  <si>
    <t>01.11.92</t>
  </si>
  <si>
    <t>EZ</t>
  </si>
  <si>
    <t>103111000</t>
  </si>
  <si>
    <t>Rašelina záhradná trieda I VL</t>
  </si>
  <si>
    <t>10.30.10</t>
  </si>
  <si>
    <t>181201102</t>
  </si>
  <si>
    <t>Úprava pláne zárezov v horn. tr. 1-4 so zhutnením</t>
  </si>
  <si>
    <t>18120-1102</t>
  </si>
  <si>
    <t xml:space="preserve">1 - ZEMNE PRÁCE  spolu: </t>
  </si>
  <si>
    <t>4 - VODOROVNÉ KONŠTRUKCIE</t>
  </si>
  <si>
    <t>312</t>
  </si>
  <si>
    <t>434312141</t>
  </si>
  <si>
    <t>Schody v dlažbách z betónu tr. C 16/20</t>
  </si>
  <si>
    <t>43431-2141</t>
  </si>
  <si>
    <t>45.25.32</t>
  </si>
  <si>
    <t>011</t>
  </si>
  <si>
    <t>434351141</t>
  </si>
  <si>
    <t>Debnenie stupňov priamočiarych zhotovenie</t>
  </si>
  <si>
    <t>43435-1141</t>
  </si>
  <si>
    <t>434351142</t>
  </si>
  <si>
    <t>Debnenie stupňov priamočiarych odstránenie</t>
  </si>
  <si>
    <t>43435-1142</t>
  </si>
  <si>
    <t xml:space="preserve">4 - VODOROVNÉ KONŠTRUKCIE  spolu: </t>
  </si>
  <si>
    <t>5 - KOMUNIKÁCIE</t>
  </si>
  <si>
    <t>564732111</t>
  </si>
  <si>
    <t>Podklad z kameniva hrub. drv. 32-63 mm s výpl. kamenivom hr. 100 mm</t>
  </si>
  <si>
    <t>56473-2111</t>
  </si>
  <si>
    <t>45.23.11</t>
  </si>
  <si>
    <t>564741111</t>
  </si>
  <si>
    <t>Podklad z kameniva hrub. drveného 32-63 mm hr. 120 mm</t>
  </si>
  <si>
    <t>56474-1111</t>
  </si>
  <si>
    <t xml:space="preserve">   </t>
  </si>
  <si>
    <t>581141110</t>
  </si>
  <si>
    <t>Mlátovy kryt komunikácií pre chodcov hr. 80 mm</t>
  </si>
  <si>
    <t/>
  </si>
  <si>
    <t xml:space="preserve">  .  .  </t>
  </si>
  <si>
    <t>596211112</t>
  </si>
  <si>
    <t>Kladenie zámkovej dlažby pre chodcov hr. 60 mm sk. A 100-300 m2</t>
  </si>
  <si>
    <t>59621-1112</t>
  </si>
  <si>
    <t>45.23.12</t>
  </si>
  <si>
    <t>592451800</t>
  </si>
  <si>
    <t>Dlažba zámková 22,5x11,2x6 UNI šedá</t>
  </si>
  <si>
    <t>26.61.11</t>
  </si>
  <si>
    <t>596211222</t>
  </si>
  <si>
    <t>Kladenie zámkovej dlažby pre chodcov hr. 80 mm sk. B 100-300 m2</t>
  </si>
  <si>
    <t>59621-1222</t>
  </si>
  <si>
    <t>596214405</t>
  </si>
  <si>
    <t>Kladenie dlažby z vegetačných tvárnic plastových do 50 m2</t>
  </si>
  <si>
    <t>59621-4405</t>
  </si>
  <si>
    <t>596911212</t>
  </si>
  <si>
    <t>Kladenie zámkovej dlažby na cesty hr. 80 mm, sk. A, plochy 100-300 m2</t>
  </si>
  <si>
    <t>59691-1212</t>
  </si>
  <si>
    <t>592451850</t>
  </si>
  <si>
    <t>Dlažba zámková 22,5x11,2x8 UNI šedá</t>
  </si>
  <si>
    <t xml:space="preserve">5 - KOMUNIKÁCIE  spolu: </t>
  </si>
  <si>
    <t>6 - ÚPRAVY POVRCHOV, PODLAHY, VÝPLNE</t>
  </si>
  <si>
    <t>631315611</t>
  </si>
  <si>
    <t>Mazanina z betónu prostého tr. C16/20 hr. 12-24 cm</t>
  </si>
  <si>
    <t>63131-5611</t>
  </si>
  <si>
    <t>631319175</t>
  </si>
  <si>
    <t>Prípl. za stiahnutie povrchu mazaniny pred vlož. výstuže hr. do 24 cm</t>
  </si>
  <si>
    <t>63131-9175</t>
  </si>
  <si>
    <t>631319185</t>
  </si>
  <si>
    <t>Príplatok sklon povrchu mazaniny 15-35 st. hr. do 24 cm</t>
  </si>
  <si>
    <t>63131-9185</t>
  </si>
  <si>
    <t>631351101</t>
  </si>
  <si>
    <t>Debnenie stien, rýh a otvorov v podlahách zhotovenie</t>
  </si>
  <si>
    <t>63135-1101</t>
  </si>
  <si>
    <t>631351102</t>
  </si>
  <si>
    <t>Debnenie stien, rýh a otvorov v podlahách odstránenie</t>
  </si>
  <si>
    <t>63135-1102</t>
  </si>
  <si>
    <t>631362161</t>
  </si>
  <si>
    <t>Výstuž betónových mazanín zo zvarovaných sietí Kari d drôtu 6 mm, oko 10 cm</t>
  </si>
  <si>
    <t>63136-2161</t>
  </si>
  <si>
    <t xml:space="preserve">6 - ÚPRAVY POVRCHOV, PODLAHY, VÝPLNE  spolu: </t>
  </si>
  <si>
    <t>8 - RÚROVÉ VEDENIA</t>
  </si>
  <si>
    <t>899331111</t>
  </si>
  <si>
    <t>Výšková úprava vstupu alebo vpuste do 200 mm zvýšením poklopu</t>
  </si>
  <si>
    <t>kus</t>
  </si>
  <si>
    <t>89933-1111</t>
  </si>
  <si>
    <t xml:space="preserve">8 - RÚROVÉ VEDENIA  spolu: </t>
  </si>
  <si>
    <t>9 - OSTATNÉ KONŠTRUKCIE A PRÁCE</t>
  </si>
  <si>
    <t>916561111</t>
  </si>
  <si>
    <t>Osadenie záhon. obrubníka betón. do lôžka z betónu tr. C 12/15 s bočnou oporou</t>
  </si>
  <si>
    <t>91656-1111</t>
  </si>
  <si>
    <t>592173208</t>
  </si>
  <si>
    <t>Obrubník záhonový 100x5x20</t>
  </si>
  <si>
    <t>013</t>
  </si>
  <si>
    <t>962042321</t>
  </si>
  <si>
    <t>Búranie muriva z betónu alebo otvorov nad 4 m2</t>
  </si>
  <si>
    <t>96204-2321</t>
  </si>
  <si>
    <t>979082213</t>
  </si>
  <si>
    <t>Vodorovná doprava sute po suchu do 1 km</t>
  </si>
  <si>
    <t>t</t>
  </si>
  <si>
    <t>97908-2213</t>
  </si>
  <si>
    <t>979082219</t>
  </si>
  <si>
    <t>Príplatok za každý ďalší 1 km sute</t>
  </si>
  <si>
    <t>97908-2219</t>
  </si>
  <si>
    <t>979087212</t>
  </si>
  <si>
    <t>Nakladanie sute na dopravný prostriedok</t>
  </si>
  <si>
    <t>97908-7212</t>
  </si>
  <si>
    <t>979101757</t>
  </si>
  <si>
    <t>Poplatok za ulož. a znešk. staveb.odpadu na urč.sklád. "N"-nebezpečný odpad</t>
  </si>
  <si>
    <t>97910-1757</t>
  </si>
  <si>
    <t>979131409</t>
  </si>
  <si>
    <t>Poplatok za ulož.a znešk.staveb.sute na vymedzených skládkach "O"-ostatný odpad</t>
  </si>
  <si>
    <t>97913-1409</t>
  </si>
  <si>
    <t>979131415</t>
  </si>
  <si>
    <t>Poplatok za uloženie vykopanej zeminy</t>
  </si>
  <si>
    <t>97913-1415</t>
  </si>
  <si>
    <t>998223011</t>
  </si>
  <si>
    <t>Presun hmôt pre pozemné komunikácie, kryt dláždený</t>
  </si>
  <si>
    <t>99822-3011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</si>
  <si>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</si>
  <si>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</si>
  <si>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</si>
  <si>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</si>
  <si>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</si>
  <si>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711107331</t>
  </si>
  <si>
    <t>Jednozlož. silikátová hydroizolačná hmota Weber Terranova stierka weber terizol vodorovná</t>
  </si>
  <si>
    <t>I</t>
  </si>
  <si>
    <t>71110-7331</t>
  </si>
  <si>
    <t>IK</t>
  </si>
  <si>
    <t>711107332</t>
  </si>
  <si>
    <t>Jednozlož. silikátová hydroizolačná hmota Weber Terranova stierka weber terizol zvislá</t>
  </si>
  <si>
    <t>71110-7332</t>
  </si>
  <si>
    <t xml:space="preserve">711 - Izolácie proti vode a vlhkosti  spolu: </t>
  </si>
  <si>
    <t>767 - Konštrukcie doplnk. kovové stavebné</t>
  </si>
  <si>
    <t>767134804</t>
  </si>
  <si>
    <t>Demontáž opláštenia stien z azbest. dosiek skrutkovanými</t>
  </si>
  <si>
    <t>767</t>
  </si>
  <si>
    <t>767413115</t>
  </si>
  <si>
    <t>Opláštenie oceľových konštrukcií vláknocementovými protipožiarnymi doskami hr. 15 mm -  jednovrstvové</t>
  </si>
  <si>
    <t>76741-3115</t>
  </si>
  <si>
    <t xml:space="preserve">767 - Konštrukcie doplnk. kovové stavebné  spolu: </t>
  </si>
  <si>
    <t>771 - Podlahy z dlaždíc  keramických</t>
  </si>
  <si>
    <t>771</t>
  </si>
  <si>
    <t>771271812</t>
  </si>
  <si>
    <t>Demontáž obkladov stupníc z dlaždic keramických kladených do malty š do 350 mm</t>
  </si>
  <si>
    <t>77127-1812</t>
  </si>
  <si>
    <t>771271832</t>
  </si>
  <si>
    <t>Demontáž obkladov podstupníc z dlaždic keramických kladených do malty v do 250</t>
  </si>
  <si>
    <t>77127-1832</t>
  </si>
  <si>
    <t>771274123</t>
  </si>
  <si>
    <t>Montáž obkl.stupňov sklz.keram.do flex.lep.do 30cm</t>
  </si>
  <si>
    <t>77127-4123</t>
  </si>
  <si>
    <t>45.43.12</t>
  </si>
  <si>
    <t>771274242</t>
  </si>
  <si>
    <t>Montáž obkl.podstup.sklz.keram.do flex.lep.do 20cm</t>
  </si>
  <si>
    <t>77127-4242</t>
  </si>
  <si>
    <t>597638030</t>
  </si>
  <si>
    <t>Dlaž. neglaz. slin. TAURUS 300x300x9 I</t>
  </si>
  <si>
    <t>26.30.10</t>
  </si>
  <si>
    <t>IZ</t>
  </si>
  <si>
    <t>998771101</t>
  </si>
  <si>
    <t>Presun hmôt pre podlahy z dlaždíc v objektoch výšky do 6 m</t>
  </si>
  <si>
    <t>99877-1101</t>
  </si>
  <si>
    <t xml:space="preserve">771 - Podlahy z dlaždíc  keramických  spolu: </t>
  </si>
  <si>
    <t xml:space="preserve">PRÁCE A DODÁVKY PSV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</si>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</sst>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&quot; Sk&quot;;[Red]\-#,##0&quot; Sk&quot;"/>
    <numFmt numFmtId="165" formatCode="_-* #,##0&quot; Sk&quot;_-;\-* #,##0&quot; Sk&quot;_-;_-* &quot;- Sk&quot;_-;_-@_-"/>
    <numFmt numFmtId="166" formatCode="#,##0.0000"/>
    <numFmt numFmtId="167" formatCode="#,##0.00000"/>
    <numFmt numFmtId="168" formatCode="#,##0.000"/>
    <numFmt numFmtId="169" formatCode="#,##0.0"/>
  </numFmts>
  <fonts count="16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60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7" fontId="1" fillId="0" borderId="0" xfId="0" applyNumberFormat="1" applyFont="1" applyProtection="1"/>
    <xf numFmtId="168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8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left"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/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68" fontId="1" fillId="0" borderId="4" xfId="0" applyNumberFormat="1" applyFont="1" applyBorder="1" applyProtection="1"/>
    <xf numFmtId="0" fontId="1" fillId="0" borderId="4" xfId="0" applyFont="1" applyBorder="1" applyAlignment="1" applyProtection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68" fontId="4" fillId="0" borderId="0" xfId="0" applyNumberFormat="1" applyFont="1" applyAlignment="1">
      <alignment horizontal="right" wrapText="1"/>
    </xf>
    <xf numFmtId="166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left"/>
    </xf>
    <xf numFmtId="0" fontId="1" fillId="0" borderId="4" xfId="0" applyFont="1" applyBorder="1" applyProtection="1"/>
    <xf numFmtId="0" fontId="1" fillId="0" borderId="4" xfId="0" applyFont="1" applyBorder="1" applyAlignment="1" applyProtection="1">
      <alignment horizontal="right"/>
    </xf>
    <xf numFmtId="49" fontId="15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168" fontId="15" fillId="0" borderId="0" xfId="0" applyNumberFormat="1" applyFont="1" applyAlignment="1" applyProtection="1">
      <alignment vertical="top"/>
    </xf>
    <xf numFmtId="49" fontId="15" fillId="0" borderId="0" xfId="0" applyNumberFormat="1" applyFont="1" applyAlignment="1" applyProtection="1">
      <alignment horizontal="left" vertical="top" wrapText="1"/>
    </xf>
    <xf numFmtId="0" fontId="1" fillId="0" borderId="3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</cellXfs>
  <cellStyles count="32">
    <cellStyle name="1 000 Sk" xfId="11"/>
    <cellStyle name="1 000,-  Sk" xfId="2"/>
    <cellStyle name="1 000,- Kč" xfId="7"/>
    <cellStyle name="1 000,- Sk" xfId="10"/>
    <cellStyle name="1000 Sk_fakturuj99" xfId="4"/>
    <cellStyle name="20 % – Zvýraznění1" xfId="8"/>
    <cellStyle name="20 % – Zvýraznění2" xfId="9"/>
    <cellStyle name="20 % – Zvýraznění3" xfId="3"/>
    <cellStyle name="20 % – Zvýraznění4" xfId="12"/>
    <cellStyle name="20 % – Zvýraznění5" xfId="13"/>
    <cellStyle name="20 % – Zvýraznění6" xfId="14"/>
    <cellStyle name="40 % – Zvýraznění1" xfId="5"/>
    <cellStyle name="40 % – Zvýraznění2" xfId="15"/>
    <cellStyle name="40 % – Zvýraznění3" xfId="16"/>
    <cellStyle name="40 % – Zvýraznění4" xfId="17"/>
    <cellStyle name="40 % – Zvýraznění5" xfId="6"/>
    <cellStyle name="40 % – Zvýraznění6" xfId="18"/>
    <cellStyle name="60 % – Zvýraznění1" xfId="19"/>
    <cellStyle name="60 % – Zvýraznění2" xfId="20"/>
    <cellStyle name="60 % – Zvýraznění3" xfId="21"/>
    <cellStyle name="60 % – Zvýraznění4" xfId="22"/>
    <cellStyle name="60 % – Zvýraznění5" xfId="23"/>
    <cellStyle name="60 % – Zvýraznění6" xfId="24"/>
    <cellStyle name="Celkem" xfId="25"/>
    <cellStyle name="data" xfId="26"/>
    <cellStyle name="Název" xfId="27"/>
    <cellStyle name="Normálna" xfId="0" builtinId="0"/>
    <cellStyle name="normálne_fakturuj99" xfId="28"/>
    <cellStyle name="normálne_KLs" xfId="1"/>
    <cellStyle name="TEXT 1" xfId="29"/>
    <cellStyle name="Text upozornění" xfId="30"/>
    <cellStyle name="TEXT1" xfId="3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99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D9" sqref="D9"/>
    </sheetView>
  </sheetViews>
  <sheetFormatPr defaultColWidth="9" defaultRowHeight="13.5"/>
  <cols>
    <col min="1" max="1" width="3.42578125" style="12" customWidth="1"/>
    <col min="2" max="2" width="3.7109375" style="13" customWidth="1"/>
    <col min="3" max="3" width="8.140625" style="14" customWidth="1"/>
    <col min="4" max="4" width="45.7109375" style="15" customWidth="1"/>
    <col min="5" max="5" width="11.28515625" style="16" customWidth="1"/>
    <col min="6" max="6" width="5.85546875" style="17" customWidth="1"/>
    <col min="7" max="7" width="8.7109375" style="18" customWidth="1"/>
    <col min="8" max="10" width="9.7109375" style="18" customWidth="1"/>
    <col min="11" max="11" width="7.42578125" style="19" customWidth="1"/>
    <col min="12" max="12" width="8.28515625" style="19" customWidth="1"/>
    <col min="13" max="13" width="7.140625" style="16" customWidth="1"/>
    <col min="14" max="14" width="6.5703125" style="16" customWidth="1"/>
    <col min="15" max="15" width="3.5703125" style="17" hidden="1" customWidth="1"/>
    <col min="16" max="16" width="12.7109375" style="17" hidden="1" customWidth="1"/>
    <col min="17" max="19" width="11.28515625" style="16" hidden="1" customWidth="1"/>
    <col min="20" max="20" width="10.5703125" style="20" hidden="1" customWidth="1"/>
    <col min="21" max="21" width="10.28515625" style="20" hidden="1" customWidth="1"/>
    <col min="22" max="22" width="5.28515625" style="20" hidden="1" customWidth="1"/>
    <col min="23" max="23" width="9.140625" style="16" hidden="1" customWidth="1"/>
    <col min="24" max="25" width="11.85546875" style="21" hidden="1" customWidth="1"/>
    <col min="26" max="26" width="7.5703125" style="14" hidden="1" customWidth="1"/>
    <col min="27" max="27" width="12.7109375" style="14" hidden="1" customWidth="1"/>
    <col min="28" max="28" width="4.28515625" style="17" hidden="1" customWidth="1"/>
    <col min="29" max="30" width="2.7109375" style="17" hidden="1" customWidth="1"/>
    <col min="31" max="34" width="9.140625" style="22" hidden="1" customWidth="1"/>
    <col min="35" max="35" width="9.140625" style="4" customWidth="1"/>
    <col min="36" max="37" width="9.140625" style="4" hidden="1" customWidth="1"/>
    <col min="38" max="1024" width="9" style="23"/>
  </cols>
  <sheetData>
    <row r="1" spans="1:37" s="4" customFormat="1" ht="12.75" customHeight="1">
      <c r="A1" s="8" t="s">
        <v>63</v>
      </c>
      <c r="G1" s="5"/>
      <c r="I1" s="8" t="s">
        <v>64</v>
      </c>
      <c r="J1" s="5"/>
      <c r="K1" s="6"/>
      <c r="Q1" s="7"/>
      <c r="R1" s="7"/>
      <c r="S1" s="7"/>
      <c r="X1" s="21"/>
      <c r="Y1" s="21"/>
      <c r="Z1" s="39" t="s">
        <v>1</v>
      </c>
      <c r="AA1" s="39" t="s">
        <v>2</v>
      </c>
      <c r="AB1" s="1" t="s">
        <v>3</v>
      </c>
      <c r="AC1" s="1" t="s">
        <v>4</v>
      </c>
      <c r="AD1" s="1" t="s">
        <v>5</v>
      </c>
      <c r="AE1" s="40" t="s">
        <v>6</v>
      </c>
      <c r="AF1" s="41" t="s">
        <v>7</v>
      </c>
    </row>
    <row r="2" spans="1:37" s="4" customFormat="1" ht="12.75">
      <c r="A2" s="8" t="s">
        <v>65</v>
      </c>
      <c r="G2" s="5"/>
      <c r="H2" s="24"/>
      <c r="I2" s="8" t="s">
        <v>66</v>
      </c>
      <c r="J2" s="5"/>
      <c r="K2" s="6"/>
      <c r="Q2" s="7"/>
      <c r="R2" s="7"/>
      <c r="S2" s="7"/>
      <c r="X2" s="21"/>
      <c r="Y2" s="21"/>
      <c r="Z2" s="39" t="s">
        <v>8</v>
      </c>
      <c r="AA2" s="3" t="s">
        <v>9</v>
      </c>
      <c r="AB2" s="2" t="s">
        <v>10</v>
      </c>
      <c r="AC2" s="2"/>
      <c r="AD2" s="3"/>
      <c r="AE2" s="40">
        <v>1</v>
      </c>
      <c r="AF2" s="42">
        <v>123.5</v>
      </c>
    </row>
    <row r="3" spans="1:37" s="4" customFormat="1" ht="12.75">
      <c r="A3" s="8" t="s">
        <v>11</v>
      </c>
      <c r="G3" s="5"/>
      <c r="I3" s="8" t="s">
        <v>67</v>
      </c>
      <c r="J3" s="5"/>
      <c r="K3" s="6"/>
      <c r="Q3" s="7"/>
      <c r="R3" s="7"/>
      <c r="S3" s="7"/>
      <c r="X3" s="21"/>
      <c r="Y3" s="21"/>
      <c r="Z3" s="39" t="s">
        <v>12</v>
      </c>
      <c r="AA3" s="3" t="s">
        <v>13</v>
      </c>
      <c r="AB3" s="2" t="s">
        <v>10</v>
      </c>
      <c r="AC3" s="2" t="s">
        <v>14</v>
      </c>
      <c r="AD3" s="3" t="s">
        <v>15</v>
      </c>
      <c r="AE3" s="40">
        <v>2</v>
      </c>
      <c r="AF3" s="43">
        <v>123.46</v>
      </c>
    </row>
    <row r="4" spans="1:37" s="4" customFormat="1" ht="12.75">
      <c r="Q4" s="7"/>
      <c r="R4" s="7"/>
      <c r="S4" s="7"/>
      <c r="X4" s="21"/>
      <c r="Y4" s="21"/>
      <c r="Z4" s="39" t="s">
        <v>16</v>
      </c>
      <c r="AA4" s="3" t="s">
        <v>17</v>
      </c>
      <c r="AB4" s="2" t="s">
        <v>10</v>
      </c>
      <c r="AC4" s="2"/>
      <c r="AD4" s="3"/>
      <c r="AE4" s="40">
        <v>3</v>
      </c>
      <c r="AF4" s="44">
        <v>123.45699999999999</v>
      </c>
    </row>
    <row r="5" spans="1:37" s="4" customFormat="1" ht="12.75">
      <c r="A5" s="8" t="s">
        <v>68</v>
      </c>
      <c r="Q5" s="7"/>
      <c r="R5" s="7"/>
      <c r="S5" s="7"/>
      <c r="X5" s="21"/>
      <c r="Y5" s="21"/>
      <c r="Z5" s="39" t="s">
        <v>18</v>
      </c>
      <c r="AA5" s="3" t="s">
        <v>13</v>
      </c>
      <c r="AB5" s="2" t="s">
        <v>10</v>
      </c>
      <c r="AC5" s="2" t="s">
        <v>14</v>
      </c>
      <c r="AD5" s="3" t="s">
        <v>15</v>
      </c>
      <c r="AE5" s="40">
        <v>4</v>
      </c>
      <c r="AF5" s="45">
        <v>123.4567</v>
      </c>
    </row>
    <row r="6" spans="1:37" s="4" customFormat="1" ht="12.75">
      <c r="A6" s="8" t="s">
        <v>69</v>
      </c>
      <c r="Q6" s="7"/>
      <c r="R6" s="7"/>
      <c r="S6" s="7"/>
      <c r="X6" s="21"/>
      <c r="Y6" s="21"/>
      <c r="Z6" s="24"/>
      <c r="AA6" s="24"/>
      <c r="AE6" s="40" t="s">
        <v>19</v>
      </c>
      <c r="AF6" s="43">
        <v>123.46</v>
      </c>
    </row>
    <row r="7" spans="1:37" s="4" customFormat="1" ht="12.75">
      <c r="A7" s="8"/>
      <c r="Q7" s="7"/>
      <c r="R7" s="7"/>
      <c r="S7" s="7"/>
      <c r="X7" s="21"/>
      <c r="Y7" s="21"/>
      <c r="Z7" s="24"/>
      <c r="AA7" s="24"/>
    </row>
    <row r="8" spans="1:37" s="4" customFormat="1">
      <c r="B8" s="25"/>
      <c r="C8" s="26"/>
      <c r="D8" s="9" t="s">
        <v>46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21"/>
      <c r="Y8" s="21"/>
      <c r="Z8" s="24"/>
      <c r="AA8" s="24"/>
      <c r="AE8" s="17"/>
      <c r="AF8" s="17"/>
      <c r="AG8" s="17"/>
      <c r="AH8" s="17"/>
    </row>
    <row r="9" spans="1:37">
      <c r="A9" s="10" t="s">
        <v>20</v>
      </c>
      <c r="B9" s="10" t="s">
        <v>21</v>
      </c>
      <c r="C9" s="10" t="s">
        <v>22</v>
      </c>
      <c r="D9" s="10" t="s">
        <v>23</v>
      </c>
      <c r="E9" s="10" t="s">
        <v>24</v>
      </c>
      <c r="F9" s="10" t="s">
        <v>25</v>
      </c>
      <c r="G9" s="10" t="s">
        <v>26</v>
      </c>
      <c r="H9" s="10" t="s">
        <v>27</v>
      </c>
      <c r="I9" s="10" t="s">
        <v>28</v>
      </c>
      <c r="J9" s="10" t="s">
        <v>29</v>
      </c>
      <c r="K9" s="58" t="s">
        <v>30</v>
      </c>
      <c r="L9" s="58"/>
      <c r="M9" s="59" t="s">
        <v>31</v>
      </c>
      <c r="N9" s="59"/>
      <c r="O9" s="10" t="s">
        <v>0</v>
      </c>
      <c r="P9" s="28" t="s">
        <v>32</v>
      </c>
      <c r="Q9" s="10" t="s">
        <v>24</v>
      </c>
      <c r="R9" s="10" t="s">
        <v>24</v>
      </c>
      <c r="S9" s="28" t="s">
        <v>24</v>
      </c>
      <c r="T9" s="30" t="s">
        <v>33</v>
      </c>
      <c r="U9" s="31" t="s">
        <v>34</v>
      </c>
      <c r="V9" s="32" t="s">
        <v>35</v>
      </c>
      <c r="W9" s="10" t="s">
        <v>36</v>
      </c>
      <c r="X9" s="33" t="s">
        <v>22</v>
      </c>
      <c r="Y9" s="33" t="s">
        <v>22</v>
      </c>
      <c r="Z9" s="46" t="s">
        <v>37</v>
      </c>
      <c r="AA9" s="46" t="s">
        <v>38</v>
      </c>
      <c r="AB9" s="10" t="s">
        <v>35</v>
      </c>
      <c r="AC9" s="10" t="s">
        <v>39</v>
      </c>
      <c r="AD9" s="10" t="s">
        <v>40</v>
      </c>
      <c r="AE9" s="47" t="s">
        <v>41</v>
      </c>
      <c r="AF9" s="47" t="s">
        <v>42</v>
      </c>
      <c r="AG9" s="47" t="s">
        <v>24</v>
      </c>
      <c r="AH9" s="47" t="s">
        <v>43</v>
      </c>
      <c r="AJ9" s="4" t="s">
        <v>70</v>
      </c>
      <c r="AK9" s="4" t="s">
        <v>72</v>
      </c>
    </row>
    <row r="10" spans="1:37">
      <c r="A10" s="11" t="s">
        <v>44</v>
      </c>
      <c r="B10" s="11" t="s">
        <v>45</v>
      </c>
      <c r="C10" s="27"/>
      <c r="D10" s="11" t="s">
        <v>46</v>
      </c>
      <c r="E10" s="11" t="s">
        <v>47</v>
      </c>
      <c r="F10" s="11" t="s">
        <v>48</v>
      </c>
      <c r="G10" s="11" t="s">
        <v>49</v>
      </c>
      <c r="H10" s="11"/>
      <c r="I10" s="11" t="s">
        <v>50</v>
      </c>
      <c r="J10" s="11"/>
      <c r="K10" s="11" t="s">
        <v>26</v>
      </c>
      <c r="L10" s="11" t="s">
        <v>29</v>
      </c>
      <c r="M10" s="29" t="s">
        <v>26</v>
      </c>
      <c r="N10" s="11" t="s">
        <v>29</v>
      </c>
      <c r="O10" s="11" t="s">
        <v>51</v>
      </c>
      <c r="P10" s="29"/>
      <c r="Q10" s="11" t="s">
        <v>52</v>
      </c>
      <c r="R10" s="11" t="s">
        <v>53</v>
      </c>
      <c r="S10" s="29" t="s">
        <v>54</v>
      </c>
      <c r="T10" s="34" t="s">
        <v>55</v>
      </c>
      <c r="U10" s="35" t="s">
        <v>56</v>
      </c>
      <c r="V10" s="36" t="s">
        <v>57</v>
      </c>
      <c r="W10" s="37"/>
      <c r="X10" s="38" t="s">
        <v>58</v>
      </c>
      <c r="Y10" s="38"/>
      <c r="Z10" s="48" t="s">
        <v>59</v>
      </c>
      <c r="AA10" s="48" t="s">
        <v>44</v>
      </c>
      <c r="AB10" s="11" t="s">
        <v>60</v>
      </c>
      <c r="AC10" s="49"/>
      <c r="AD10" s="49"/>
      <c r="AE10" s="50"/>
      <c r="AF10" s="50"/>
      <c r="AG10" s="50"/>
      <c r="AH10" s="50"/>
      <c r="AJ10" s="4" t="s">
        <v>71</v>
      </c>
      <c r="AK10" s="4" t="s">
        <v>73</v>
      </c>
    </row>
    <row r="12" spans="1:37">
      <c r="B12" s="51" t="s">
        <v>74</v>
      </c>
    </row>
    <row r="13" spans="1:37">
      <c r="B13" s="14" t="s">
        <v>75</v>
      </c>
    </row>
    <row r="14" spans="1:37" ht="25.5">
      <c r="A14" s="12">
        <v>1</v>
      </c>
      <c r="B14" s="13" t="s">
        <v>76</v>
      </c>
      <c r="C14" s="14" t="s">
        <v>77</v>
      </c>
      <c r="D14" s="15" t="s">
        <v>78</v>
      </c>
      <c r="E14" s="16">
        <v>2.8</v>
      </c>
      <c r="F14" s="17" t="s">
        <v>79</v>
      </c>
      <c r="H14" s="18">
        <f t="shared" ref="H14:H25" si="0">ROUND(E14*G14,2)</f>
        <v>0</v>
      </c>
      <c r="J14" s="18">
        <f t="shared" ref="J14:J28" si="1">ROUND(E14*G14,2)</f>
        <v>0</v>
      </c>
      <c r="L14" s="19">
        <f t="shared" ref="L14:L28" si="2">E14*K14</f>
        <v>0</v>
      </c>
      <c r="M14" s="16">
        <v>0.58599999999999997</v>
      </c>
      <c r="N14" s="16">
        <f t="shared" ref="N14:N28" si="3">E14*M14</f>
        <v>1.6407999999999998</v>
      </c>
      <c r="O14" s="17">
        <v>0</v>
      </c>
      <c r="P14" s="17" t="s">
        <v>80</v>
      </c>
      <c r="V14" s="20" t="s">
        <v>62</v>
      </c>
      <c r="X14" s="52" t="s">
        <v>81</v>
      </c>
      <c r="Y14" s="52" t="s">
        <v>77</v>
      </c>
      <c r="Z14" s="14" t="s">
        <v>82</v>
      </c>
      <c r="AJ14" s="4" t="s">
        <v>83</v>
      </c>
      <c r="AK14" s="4" t="s">
        <v>84</v>
      </c>
    </row>
    <row r="15" spans="1:37">
      <c r="A15" s="12">
        <v>2</v>
      </c>
      <c r="B15" s="13" t="s">
        <v>85</v>
      </c>
      <c r="C15" s="14" t="s">
        <v>86</v>
      </c>
      <c r="D15" s="15" t="s">
        <v>87</v>
      </c>
      <c r="E15" s="16">
        <v>177.78100000000001</v>
      </c>
      <c r="F15" s="17" t="s">
        <v>79</v>
      </c>
      <c r="H15" s="18">
        <f t="shared" si="0"/>
        <v>0</v>
      </c>
      <c r="J15" s="18">
        <f t="shared" si="1"/>
        <v>0</v>
      </c>
      <c r="L15" s="19">
        <f t="shared" si="2"/>
        <v>0</v>
      </c>
      <c r="M15" s="16">
        <v>0.23</v>
      </c>
      <c r="N15" s="16">
        <f t="shared" si="3"/>
        <v>40.889630000000004</v>
      </c>
      <c r="O15" s="17">
        <v>0</v>
      </c>
      <c r="P15" s="17" t="s">
        <v>80</v>
      </c>
      <c r="V15" s="20" t="s">
        <v>62</v>
      </c>
      <c r="X15" s="52" t="s">
        <v>88</v>
      </c>
      <c r="Y15" s="52" t="s">
        <v>86</v>
      </c>
      <c r="Z15" s="14" t="s">
        <v>82</v>
      </c>
      <c r="AJ15" s="4" t="s">
        <v>83</v>
      </c>
      <c r="AK15" s="4" t="s">
        <v>84</v>
      </c>
    </row>
    <row r="16" spans="1:37" ht="25.5">
      <c r="A16" s="12">
        <v>3</v>
      </c>
      <c r="B16" s="13" t="s">
        <v>76</v>
      </c>
      <c r="C16" s="14" t="s">
        <v>89</v>
      </c>
      <c r="D16" s="15" t="s">
        <v>90</v>
      </c>
      <c r="E16" s="16">
        <v>63.972999999999999</v>
      </c>
      <c r="F16" s="17" t="s">
        <v>79</v>
      </c>
      <c r="H16" s="18">
        <f t="shared" si="0"/>
        <v>0</v>
      </c>
      <c r="J16" s="18">
        <f t="shared" si="1"/>
        <v>0</v>
      </c>
      <c r="L16" s="19">
        <f t="shared" si="2"/>
        <v>0</v>
      </c>
      <c r="M16" s="16">
        <v>0.13</v>
      </c>
      <c r="N16" s="16">
        <f t="shared" si="3"/>
        <v>8.3164899999999999</v>
      </c>
      <c r="O16" s="17">
        <v>0</v>
      </c>
      <c r="P16" s="17" t="s">
        <v>80</v>
      </c>
      <c r="V16" s="20" t="s">
        <v>62</v>
      </c>
      <c r="X16" s="52" t="s">
        <v>91</v>
      </c>
      <c r="Y16" s="52" t="s">
        <v>89</v>
      </c>
      <c r="Z16" s="14" t="s">
        <v>82</v>
      </c>
      <c r="AJ16" s="4" t="s">
        <v>83</v>
      </c>
      <c r="AK16" s="4" t="s">
        <v>84</v>
      </c>
    </row>
    <row r="17" spans="1:37" ht="25.5">
      <c r="A17" s="12">
        <v>4</v>
      </c>
      <c r="B17" s="13" t="s">
        <v>76</v>
      </c>
      <c r="C17" s="14" t="s">
        <v>92</v>
      </c>
      <c r="D17" s="15" t="s">
        <v>93</v>
      </c>
      <c r="E17" s="16">
        <v>125.93300000000001</v>
      </c>
      <c r="F17" s="17" t="s">
        <v>79</v>
      </c>
      <c r="H17" s="18">
        <f t="shared" si="0"/>
        <v>0</v>
      </c>
      <c r="J17" s="18">
        <f t="shared" si="1"/>
        <v>0</v>
      </c>
      <c r="L17" s="19">
        <f t="shared" si="2"/>
        <v>0</v>
      </c>
      <c r="M17" s="16">
        <v>0.22500000000000001</v>
      </c>
      <c r="N17" s="16">
        <f t="shared" si="3"/>
        <v>28.334925000000002</v>
      </c>
      <c r="O17" s="17">
        <v>0</v>
      </c>
      <c r="P17" s="17" t="s">
        <v>80</v>
      </c>
      <c r="V17" s="20" t="s">
        <v>62</v>
      </c>
      <c r="X17" s="52" t="s">
        <v>94</v>
      </c>
      <c r="Y17" s="52" t="s">
        <v>92</v>
      </c>
      <c r="Z17" s="14" t="s">
        <v>82</v>
      </c>
      <c r="AJ17" s="4" t="s">
        <v>83</v>
      </c>
      <c r="AK17" s="4" t="s">
        <v>84</v>
      </c>
    </row>
    <row r="18" spans="1:37">
      <c r="A18" s="12">
        <v>5</v>
      </c>
      <c r="B18" s="13" t="s">
        <v>76</v>
      </c>
      <c r="C18" s="14" t="s">
        <v>95</v>
      </c>
      <c r="D18" s="15" t="s">
        <v>96</v>
      </c>
      <c r="E18" s="16">
        <v>35.61</v>
      </c>
      <c r="F18" s="17" t="s">
        <v>79</v>
      </c>
      <c r="H18" s="18">
        <f t="shared" si="0"/>
        <v>0</v>
      </c>
      <c r="J18" s="18">
        <f t="shared" si="1"/>
        <v>0</v>
      </c>
      <c r="L18" s="19">
        <f t="shared" si="2"/>
        <v>0</v>
      </c>
      <c r="M18" s="16">
        <v>9.8000000000000004E-2</v>
      </c>
      <c r="N18" s="16">
        <f t="shared" si="3"/>
        <v>3.4897800000000001</v>
      </c>
      <c r="O18" s="17">
        <v>0</v>
      </c>
      <c r="P18" s="17" t="s">
        <v>80</v>
      </c>
      <c r="V18" s="20" t="s">
        <v>62</v>
      </c>
      <c r="X18" s="52" t="s">
        <v>95</v>
      </c>
      <c r="Y18" s="52" t="s">
        <v>95</v>
      </c>
      <c r="Z18" s="14" t="s">
        <v>82</v>
      </c>
      <c r="AJ18" s="4" t="s">
        <v>83</v>
      </c>
      <c r="AK18" s="4" t="s">
        <v>84</v>
      </c>
    </row>
    <row r="19" spans="1:37">
      <c r="A19" s="12">
        <v>6</v>
      </c>
      <c r="B19" s="13" t="s">
        <v>85</v>
      </c>
      <c r="C19" s="14" t="s">
        <v>97</v>
      </c>
      <c r="D19" s="15" t="s">
        <v>98</v>
      </c>
      <c r="E19" s="16">
        <v>62.387999999999998</v>
      </c>
      <c r="F19" s="17" t="s">
        <v>99</v>
      </c>
      <c r="H19" s="18">
        <f t="shared" si="0"/>
        <v>0</v>
      </c>
      <c r="J19" s="18">
        <f t="shared" si="1"/>
        <v>0</v>
      </c>
      <c r="L19" s="19">
        <f t="shared" si="2"/>
        <v>0</v>
      </c>
      <c r="M19" s="16">
        <v>0.04</v>
      </c>
      <c r="N19" s="16">
        <f t="shared" si="3"/>
        <v>2.49552</v>
      </c>
      <c r="O19" s="17">
        <v>0</v>
      </c>
      <c r="P19" s="17" t="s">
        <v>80</v>
      </c>
      <c r="V19" s="20" t="s">
        <v>62</v>
      </c>
      <c r="X19" s="52" t="s">
        <v>100</v>
      </c>
      <c r="Y19" s="52" t="s">
        <v>97</v>
      </c>
      <c r="Z19" s="14" t="s">
        <v>82</v>
      </c>
      <c r="AJ19" s="4" t="s">
        <v>83</v>
      </c>
      <c r="AK19" s="4" t="s">
        <v>84</v>
      </c>
    </row>
    <row r="20" spans="1:37">
      <c r="A20" s="12">
        <v>7</v>
      </c>
      <c r="B20" s="13" t="s">
        <v>101</v>
      </c>
      <c r="C20" s="14" t="s">
        <v>102</v>
      </c>
      <c r="D20" s="15" t="s">
        <v>103</v>
      </c>
      <c r="E20" s="16">
        <v>55.427</v>
      </c>
      <c r="F20" s="17" t="s">
        <v>104</v>
      </c>
      <c r="H20" s="18">
        <f t="shared" si="0"/>
        <v>0</v>
      </c>
      <c r="J20" s="18">
        <f t="shared" si="1"/>
        <v>0</v>
      </c>
      <c r="L20" s="19">
        <f t="shared" si="2"/>
        <v>0</v>
      </c>
      <c r="N20" s="16">
        <f t="shared" si="3"/>
        <v>0</v>
      </c>
      <c r="O20" s="17">
        <v>0</v>
      </c>
      <c r="P20" s="17" t="s">
        <v>80</v>
      </c>
      <c r="V20" s="20" t="s">
        <v>62</v>
      </c>
      <c r="X20" s="52" t="s">
        <v>105</v>
      </c>
      <c r="Y20" s="52" t="s">
        <v>102</v>
      </c>
      <c r="Z20" s="14" t="s">
        <v>106</v>
      </c>
      <c r="AJ20" s="4" t="s">
        <v>83</v>
      </c>
      <c r="AK20" s="4" t="s">
        <v>84</v>
      </c>
    </row>
    <row r="21" spans="1:37">
      <c r="A21" s="12">
        <v>8</v>
      </c>
      <c r="B21" s="13" t="s">
        <v>101</v>
      </c>
      <c r="C21" s="14" t="s">
        <v>107</v>
      </c>
      <c r="D21" s="15" t="s">
        <v>108</v>
      </c>
      <c r="E21" s="16">
        <v>55.427</v>
      </c>
      <c r="F21" s="17" t="s">
        <v>104</v>
      </c>
      <c r="H21" s="18">
        <f t="shared" si="0"/>
        <v>0</v>
      </c>
      <c r="J21" s="18">
        <f t="shared" si="1"/>
        <v>0</v>
      </c>
      <c r="L21" s="19">
        <f t="shared" si="2"/>
        <v>0</v>
      </c>
      <c r="N21" s="16">
        <f t="shared" si="3"/>
        <v>0</v>
      </c>
      <c r="O21" s="17">
        <v>0</v>
      </c>
      <c r="P21" s="17" t="s">
        <v>80</v>
      </c>
      <c r="V21" s="20" t="s">
        <v>62</v>
      </c>
      <c r="X21" s="52" t="s">
        <v>109</v>
      </c>
      <c r="Y21" s="52" t="s">
        <v>107</v>
      </c>
      <c r="Z21" s="14" t="s">
        <v>106</v>
      </c>
      <c r="AJ21" s="4" t="s">
        <v>83</v>
      </c>
      <c r="AK21" s="4" t="s">
        <v>84</v>
      </c>
    </row>
    <row r="22" spans="1:37">
      <c r="A22" s="12">
        <v>9</v>
      </c>
      <c r="B22" s="13" t="s">
        <v>85</v>
      </c>
      <c r="C22" s="14" t="s">
        <v>110</v>
      </c>
      <c r="D22" s="15" t="s">
        <v>111</v>
      </c>
      <c r="E22" s="16">
        <v>55.427</v>
      </c>
      <c r="F22" s="17" t="s">
        <v>104</v>
      </c>
      <c r="H22" s="18">
        <f t="shared" si="0"/>
        <v>0</v>
      </c>
      <c r="J22" s="18">
        <f t="shared" si="1"/>
        <v>0</v>
      </c>
      <c r="L22" s="19">
        <f t="shared" si="2"/>
        <v>0</v>
      </c>
      <c r="N22" s="16">
        <f t="shared" si="3"/>
        <v>0</v>
      </c>
      <c r="O22" s="17">
        <v>0</v>
      </c>
      <c r="P22" s="17" t="s">
        <v>80</v>
      </c>
      <c r="V22" s="20" t="s">
        <v>62</v>
      </c>
      <c r="X22" s="52" t="s">
        <v>112</v>
      </c>
      <c r="Y22" s="52" t="s">
        <v>110</v>
      </c>
      <c r="Z22" s="14" t="s">
        <v>113</v>
      </c>
      <c r="AJ22" s="4" t="s">
        <v>83</v>
      </c>
      <c r="AK22" s="4" t="s">
        <v>84</v>
      </c>
    </row>
    <row r="23" spans="1:37">
      <c r="A23" s="12">
        <v>10</v>
      </c>
      <c r="B23" s="13" t="s">
        <v>85</v>
      </c>
      <c r="C23" s="14" t="s">
        <v>114</v>
      </c>
      <c r="D23" s="15" t="s">
        <v>115</v>
      </c>
      <c r="E23" s="16">
        <v>55.427</v>
      </c>
      <c r="F23" s="17" t="s">
        <v>104</v>
      </c>
      <c r="H23" s="18">
        <f t="shared" si="0"/>
        <v>0</v>
      </c>
      <c r="J23" s="18">
        <f t="shared" si="1"/>
        <v>0</v>
      </c>
      <c r="L23" s="19">
        <f t="shared" si="2"/>
        <v>0</v>
      </c>
      <c r="N23" s="16">
        <f t="shared" si="3"/>
        <v>0</v>
      </c>
      <c r="O23" s="17">
        <v>0</v>
      </c>
      <c r="P23" s="17" t="s">
        <v>80</v>
      </c>
      <c r="V23" s="20" t="s">
        <v>62</v>
      </c>
      <c r="X23" s="52" t="s">
        <v>116</v>
      </c>
      <c r="Y23" s="52" t="s">
        <v>114</v>
      </c>
      <c r="Z23" s="14" t="s">
        <v>106</v>
      </c>
      <c r="AJ23" s="4" t="s">
        <v>83</v>
      </c>
      <c r="AK23" s="4" t="s">
        <v>84</v>
      </c>
    </row>
    <row r="24" spans="1:37">
      <c r="A24" s="12">
        <v>11</v>
      </c>
      <c r="B24" s="13" t="s">
        <v>85</v>
      </c>
      <c r="C24" s="14" t="s">
        <v>117</v>
      </c>
      <c r="D24" s="15" t="s">
        <v>118</v>
      </c>
      <c r="E24" s="16">
        <v>55.427</v>
      </c>
      <c r="F24" s="17" t="s">
        <v>104</v>
      </c>
      <c r="H24" s="18">
        <f t="shared" si="0"/>
        <v>0</v>
      </c>
      <c r="J24" s="18">
        <f t="shared" si="1"/>
        <v>0</v>
      </c>
      <c r="L24" s="19">
        <f t="shared" si="2"/>
        <v>0</v>
      </c>
      <c r="N24" s="16">
        <f t="shared" si="3"/>
        <v>0</v>
      </c>
      <c r="O24" s="17">
        <v>0</v>
      </c>
      <c r="P24" s="17" t="s">
        <v>80</v>
      </c>
      <c r="V24" s="20" t="s">
        <v>62</v>
      </c>
      <c r="X24" s="52" t="s">
        <v>119</v>
      </c>
      <c r="Y24" s="52" t="s">
        <v>117</v>
      </c>
      <c r="Z24" s="14" t="s">
        <v>113</v>
      </c>
      <c r="AJ24" s="4" t="s">
        <v>83</v>
      </c>
      <c r="AK24" s="4" t="s">
        <v>84</v>
      </c>
    </row>
    <row r="25" spans="1:37" ht="25.5">
      <c r="A25" s="12">
        <v>12</v>
      </c>
      <c r="B25" s="13" t="s">
        <v>120</v>
      </c>
      <c r="C25" s="14" t="s">
        <v>121</v>
      </c>
      <c r="D25" s="15" t="s">
        <v>122</v>
      </c>
      <c r="E25" s="16">
        <v>13.23</v>
      </c>
      <c r="F25" s="17" t="s">
        <v>79</v>
      </c>
      <c r="H25" s="18">
        <f t="shared" si="0"/>
        <v>0</v>
      </c>
      <c r="J25" s="18">
        <f t="shared" si="1"/>
        <v>0</v>
      </c>
      <c r="L25" s="19">
        <f t="shared" si="2"/>
        <v>0</v>
      </c>
      <c r="N25" s="16">
        <f t="shared" si="3"/>
        <v>0</v>
      </c>
      <c r="O25" s="17">
        <v>0</v>
      </c>
      <c r="P25" s="17" t="s">
        <v>80</v>
      </c>
      <c r="V25" s="20" t="s">
        <v>62</v>
      </c>
      <c r="X25" s="52" t="s">
        <v>123</v>
      </c>
      <c r="Y25" s="52" t="s">
        <v>121</v>
      </c>
      <c r="Z25" s="14" t="s">
        <v>124</v>
      </c>
      <c r="AJ25" s="4" t="s">
        <v>83</v>
      </c>
      <c r="AK25" s="4" t="s">
        <v>84</v>
      </c>
    </row>
    <row r="26" spans="1:37">
      <c r="A26" s="12">
        <v>13</v>
      </c>
      <c r="B26" s="13" t="s">
        <v>125</v>
      </c>
      <c r="C26" s="14" t="s">
        <v>126</v>
      </c>
      <c r="D26" s="15" t="s">
        <v>127</v>
      </c>
      <c r="E26" s="16">
        <v>1</v>
      </c>
      <c r="F26" s="17" t="s">
        <v>128</v>
      </c>
      <c r="I26" s="18">
        <f>ROUND(E26*G26,2)</f>
        <v>0</v>
      </c>
      <c r="J26" s="18">
        <f t="shared" si="1"/>
        <v>0</v>
      </c>
      <c r="K26" s="19">
        <v>1E-3</v>
      </c>
      <c r="L26" s="19">
        <f t="shared" si="2"/>
        <v>1E-3</v>
      </c>
      <c r="N26" s="16">
        <f t="shared" si="3"/>
        <v>0</v>
      </c>
      <c r="O26" s="17">
        <v>0</v>
      </c>
      <c r="P26" s="17" t="s">
        <v>80</v>
      </c>
      <c r="V26" s="20" t="s">
        <v>61</v>
      </c>
      <c r="X26" s="52" t="s">
        <v>126</v>
      </c>
      <c r="Y26" s="52" t="s">
        <v>126</v>
      </c>
      <c r="Z26" s="14" t="s">
        <v>129</v>
      </c>
      <c r="AA26" s="14" t="s">
        <v>80</v>
      </c>
      <c r="AJ26" s="4" t="s">
        <v>130</v>
      </c>
      <c r="AK26" s="4" t="s">
        <v>84</v>
      </c>
    </row>
    <row r="27" spans="1:37">
      <c r="A27" s="12">
        <v>14</v>
      </c>
      <c r="B27" s="13" t="s">
        <v>125</v>
      </c>
      <c r="C27" s="14" t="s">
        <v>131</v>
      </c>
      <c r="D27" s="15" t="s">
        <v>132</v>
      </c>
      <c r="E27" s="16">
        <v>1.323</v>
      </c>
      <c r="F27" s="17" t="s">
        <v>104</v>
      </c>
      <c r="I27" s="18">
        <f>ROUND(E27*G27,2)</f>
        <v>0</v>
      </c>
      <c r="J27" s="18">
        <f t="shared" si="1"/>
        <v>0</v>
      </c>
      <c r="K27" s="19">
        <v>0.6</v>
      </c>
      <c r="L27" s="19">
        <f t="shared" si="2"/>
        <v>0.79379999999999995</v>
      </c>
      <c r="N27" s="16">
        <f t="shared" si="3"/>
        <v>0</v>
      </c>
      <c r="O27" s="17">
        <v>0</v>
      </c>
      <c r="P27" s="17" t="s">
        <v>80</v>
      </c>
      <c r="V27" s="20" t="s">
        <v>61</v>
      </c>
      <c r="X27" s="52" t="s">
        <v>131</v>
      </c>
      <c r="Y27" s="52" t="s">
        <v>131</v>
      </c>
      <c r="Z27" s="14" t="s">
        <v>133</v>
      </c>
      <c r="AA27" s="14" t="s">
        <v>80</v>
      </c>
      <c r="AJ27" s="4" t="s">
        <v>130</v>
      </c>
      <c r="AK27" s="4" t="s">
        <v>84</v>
      </c>
    </row>
    <row r="28" spans="1:37">
      <c r="A28" s="12">
        <v>15</v>
      </c>
      <c r="B28" s="13" t="s">
        <v>101</v>
      </c>
      <c r="C28" s="14" t="s">
        <v>134</v>
      </c>
      <c r="D28" s="15" t="s">
        <v>135</v>
      </c>
      <c r="E28" s="16">
        <v>331.04</v>
      </c>
      <c r="F28" s="17" t="s">
        <v>79</v>
      </c>
      <c r="H28" s="18">
        <f>ROUND(E28*G28,2)</f>
        <v>0</v>
      </c>
      <c r="J28" s="18">
        <f t="shared" si="1"/>
        <v>0</v>
      </c>
      <c r="L28" s="19">
        <f t="shared" si="2"/>
        <v>0</v>
      </c>
      <c r="N28" s="16">
        <f t="shared" si="3"/>
        <v>0</v>
      </c>
      <c r="O28" s="17">
        <v>0</v>
      </c>
      <c r="P28" s="17" t="s">
        <v>80</v>
      </c>
      <c r="V28" s="20" t="s">
        <v>62</v>
      </c>
      <c r="X28" s="52" t="s">
        <v>136</v>
      </c>
      <c r="Y28" s="52" t="s">
        <v>134</v>
      </c>
      <c r="Z28" s="14" t="s">
        <v>106</v>
      </c>
      <c r="AJ28" s="4" t="s">
        <v>83</v>
      </c>
      <c r="AK28" s="4" t="s">
        <v>84</v>
      </c>
    </row>
    <row r="29" spans="1:37">
      <c r="D29" s="53" t="s">
        <v>137</v>
      </c>
      <c r="E29" s="54">
        <f>J29</f>
        <v>0</v>
      </c>
      <c r="H29" s="54">
        <f>SUM(H12:H28)</f>
        <v>0</v>
      </c>
      <c r="I29" s="54">
        <f>SUM(I12:I28)</f>
        <v>0</v>
      </c>
      <c r="J29" s="54">
        <f>SUM(J12:J28)</f>
        <v>0</v>
      </c>
      <c r="L29" s="55">
        <f>SUM(L12:L28)</f>
        <v>0.79479999999999995</v>
      </c>
      <c r="N29" s="56">
        <f>SUM(N12:N28)</f>
        <v>85.167145000000005</v>
      </c>
      <c r="W29" s="16">
        <f>SUM(W12:W28)</f>
        <v>0</v>
      </c>
    </row>
    <row r="31" spans="1:37">
      <c r="B31" s="14" t="s">
        <v>138</v>
      </c>
    </row>
    <row r="32" spans="1:37">
      <c r="A32" s="12">
        <v>16</v>
      </c>
      <c r="B32" s="13" t="s">
        <v>139</v>
      </c>
      <c r="C32" s="14" t="s">
        <v>140</v>
      </c>
      <c r="D32" s="15" t="s">
        <v>141</v>
      </c>
      <c r="E32" s="16">
        <v>30.46</v>
      </c>
      <c r="F32" s="17" t="s">
        <v>99</v>
      </c>
      <c r="H32" s="18">
        <f>ROUND(E32*G32,2)</f>
        <v>0</v>
      </c>
      <c r="J32" s="18">
        <f>ROUND(E32*G32,2)</f>
        <v>0</v>
      </c>
      <c r="K32" s="19">
        <v>0.26366000000000001</v>
      </c>
      <c r="L32" s="19">
        <f>E32*K32</f>
        <v>8.0310836000000005</v>
      </c>
      <c r="N32" s="16">
        <f>E32*M32</f>
        <v>0</v>
      </c>
      <c r="O32" s="17">
        <v>0</v>
      </c>
      <c r="P32" s="17" t="s">
        <v>80</v>
      </c>
      <c r="V32" s="20" t="s">
        <v>62</v>
      </c>
      <c r="X32" s="52" t="s">
        <v>142</v>
      </c>
      <c r="Y32" s="52" t="s">
        <v>140</v>
      </c>
      <c r="Z32" s="14" t="s">
        <v>143</v>
      </c>
      <c r="AJ32" s="4" t="s">
        <v>83</v>
      </c>
      <c r="AK32" s="4" t="s">
        <v>84</v>
      </c>
    </row>
    <row r="33" spans="1:37">
      <c r="A33" s="12">
        <v>17</v>
      </c>
      <c r="B33" s="13" t="s">
        <v>144</v>
      </c>
      <c r="C33" s="14" t="s">
        <v>145</v>
      </c>
      <c r="D33" s="15" t="s">
        <v>146</v>
      </c>
      <c r="E33" s="16">
        <v>11.010999999999999</v>
      </c>
      <c r="F33" s="17" t="s">
        <v>79</v>
      </c>
      <c r="H33" s="18">
        <f>ROUND(E33*G33,2)</f>
        <v>0</v>
      </c>
      <c r="J33" s="18">
        <f>ROUND(E33*G33,2)</f>
        <v>0</v>
      </c>
      <c r="K33" s="19">
        <v>4.3299999999999996E-3</v>
      </c>
      <c r="L33" s="19">
        <f>E33*K33</f>
        <v>4.7677629999999992E-2</v>
      </c>
      <c r="N33" s="16">
        <f>E33*M33</f>
        <v>0</v>
      </c>
      <c r="O33" s="17">
        <v>0</v>
      </c>
      <c r="P33" s="17" t="s">
        <v>80</v>
      </c>
      <c r="V33" s="20" t="s">
        <v>62</v>
      </c>
      <c r="X33" s="52" t="s">
        <v>147</v>
      </c>
      <c r="Y33" s="52" t="s">
        <v>145</v>
      </c>
      <c r="Z33" s="14" t="s">
        <v>143</v>
      </c>
      <c r="AJ33" s="4" t="s">
        <v>83</v>
      </c>
      <c r="AK33" s="4" t="s">
        <v>84</v>
      </c>
    </row>
    <row r="34" spans="1:37">
      <c r="A34" s="12">
        <v>18</v>
      </c>
      <c r="B34" s="13" t="s">
        <v>144</v>
      </c>
      <c r="C34" s="14" t="s">
        <v>148</v>
      </c>
      <c r="D34" s="15" t="s">
        <v>149</v>
      </c>
      <c r="E34" s="16">
        <v>11.010999999999999</v>
      </c>
      <c r="F34" s="17" t="s">
        <v>79</v>
      </c>
      <c r="H34" s="18">
        <f>ROUND(E34*G34,2)</f>
        <v>0</v>
      </c>
      <c r="J34" s="18">
        <f>ROUND(E34*G34,2)</f>
        <v>0</v>
      </c>
      <c r="L34" s="19">
        <f>E34*K34</f>
        <v>0</v>
      </c>
      <c r="N34" s="16">
        <f>E34*M34</f>
        <v>0</v>
      </c>
      <c r="O34" s="17">
        <v>0</v>
      </c>
      <c r="P34" s="17" t="s">
        <v>80</v>
      </c>
      <c r="V34" s="20" t="s">
        <v>62</v>
      </c>
      <c r="X34" s="52" t="s">
        <v>150</v>
      </c>
      <c r="Y34" s="52" t="s">
        <v>148</v>
      </c>
      <c r="Z34" s="14" t="s">
        <v>143</v>
      </c>
      <c r="AJ34" s="4" t="s">
        <v>83</v>
      </c>
      <c r="AK34" s="4" t="s">
        <v>84</v>
      </c>
    </row>
    <row r="35" spans="1:37">
      <c r="D35" s="53" t="s">
        <v>151</v>
      </c>
      <c r="E35" s="54">
        <f>J35</f>
        <v>0</v>
      </c>
      <c r="H35" s="54">
        <f>SUM(H31:H34)</f>
        <v>0</v>
      </c>
      <c r="I35" s="54">
        <f>SUM(I31:I34)</f>
        <v>0</v>
      </c>
      <c r="J35" s="54">
        <f>SUM(J31:J34)</f>
        <v>0</v>
      </c>
      <c r="L35" s="55">
        <f>SUM(L31:L34)</f>
        <v>8.0787612300000013</v>
      </c>
      <c r="N35" s="56">
        <f>SUM(N31:N34)</f>
        <v>0</v>
      </c>
      <c r="W35" s="16">
        <f>SUM(W31:W34)</f>
        <v>0</v>
      </c>
    </row>
    <row r="37" spans="1:37">
      <c r="B37" s="14" t="s">
        <v>152</v>
      </c>
    </row>
    <row r="38" spans="1:37" ht="25.5">
      <c r="A38" s="12">
        <v>19</v>
      </c>
      <c r="B38" s="13" t="s">
        <v>76</v>
      </c>
      <c r="C38" s="14" t="s">
        <v>153</v>
      </c>
      <c r="D38" s="15" t="s">
        <v>154</v>
      </c>
      <c r="E38" s="16">
        <v>88.91</v>
      </c>
      <c r="F38" s="17" t="s">
        <v>79</v>
      </c>
      <c r="H38" s="18">
        <f>ROUND(E38*G38,2)</f>
        <v>0</v>
      </c>
      <c r="J38" s="18">
        <f t="shared" ref="J38:J46" si="4">ROUND(E38*G38,2)</f>
        <v>0</v>
      </c>
      <c r="K38" s="19">
        <v>0.25094</v>
      </c>
      <c r="L38" s="19">
        <f t="shared" ref="L38:L46" si="5">E38*K38</f>
        <v>22.3110754</v>
      </c>
      <c r="N38" s="16">
        <f t="shared" ref="N38:N46" si="6">E38*M38</f>
        <v>0</v>
      </c>
      <c r="O38" s="17">
        <v>0</v>
      </c>
      <c r="P38" s="17" t="s">
        <v>80</v>
      </c>
      <c r="V38" s="20" t="s">
        <v>62</v>
      </c>
      <c r="X38" s="52" t="s">
        <v>155</v>
      </c>
      <c r="Y38" s="52" t="s">
        <v>153</v>
      </c>
      <c r="Z38" s="14" t="s">
        <v>156</v>
      </c>
      <c r="AJ38" s="4" t="s">
        <v>83</v>
      </c>
      <c r="AK38" s="4" t="s">
        <v>84</v>
      </c>
    </row>
    <row r="39" spans="1:37">
      <c r="A39" s="12">
        <v>20</v>
      </c>
      <c r="B39" s="13" t="s">
        <v>76</v>
      </c>
      <c r="C39" s="14" t="s">
        <v>157</v>
      </c>
      <c r="D39" s="15" t="s">
        <v>158</v>
      </c>
      <c r="E39" s="16">
        <v>242.13</v>
      </c>
      <c r="F39" s="17" t="s">
        <v>79</v>
      </c>
      <c r="H39" s="18">
        <f>ROUND(E39*G39,2)</f>
        <v>0</v>
      </c>
      <c r="J39" s="18">
        <f t="shared" si="4"/>
        <v>0</v>
      </c>
      <c r="K39" s="19">
        <v>0.23480999999999999</v>
      </c>
      <c r="L39" s="19">
        <f t="shared" si="5"/>
        <v>56.854545299999998</v>
      </c>
      <c r="N39" s="16">
        <f t="shared" si="6"/>
        <v>0</v>
      </c>
      <c r="O39" s="17">
        <v>0</v>
      </c>
      <c r="P39" s="17" t="s">
        <v>80</v>
      </c>
      <c r="V39" s="20" t="s">
        <v>62</v>
      </c>
      <c r="X39" s="52" t="s">
        <v>159</v>
      </c>
      <c r="Y39" s="52" t="s">
        <v>157</v>
      </c>
      <c r="Z39" s="14" t="s">
        <v>156</v>
      </c>
      <c r="AJ39" s="4" t="s">
        <v>83</v>
      </c>
      <c r="AK39" s="4" t="s">
        <v>84</v>
      </c>
    </row>
    <row r="40" spans="1:37">
      <c r="A40" s="12">
        <v>21</v>
      </c>
      <c r="B40" s="13" t="s">
        <v>160</v>
      </c>
      <c r="C40" s="14" t="s">
        <v>161</v>
      </c>
      <c r="D40" s="15" t="s">
        <v>162</v>
      </c>
      <c r="E40" s="16">
        <v>87.73</v>
      </c>
      <c r="F40" s="17" t="s">
        <v>79</v>
      </c>
      <c r="H40" s="18">
        <f>ROUND(E40*G40,2)</f>
        <v>0</v>
      </c>
      <c r="J40" s="18">
        <f t="shared" si="4"/>
        <v>0</v>
      </c>
      <c r="L40" s="19">
        <f t="shared" si="5"/>
        <v>0</v>
      </c>
      <c r="N40" s="16">
        <f t="shared" si="6"/>
        <v>0</v>
      </c>
      <c r="O40" s="17">
        <v>0</v>
      </c>
      <c r="P40" s="17" t="s">
        <v>80</v>
      </c>
      <c r="V40" s="20" t="s">
        <v>62</v>
      </c>
      <c r="X40" s="52" t="s">
        <v>163</v>
      </c>
      <c r="Y40" s="52" t="s">
        <v>161</v>
      </c>
      <c r="Z40" s="14" t="s">
        <v>164</v>
      </c>
      <c r="AJ40" s="4" t="s">
        <v>83</v>
      </c>
      <c r="AK40" s="4" t="s">
        <v>84</v>
      </c>
    </row>
    <row r="41" spans="1:37">
      <c r="A41" s="12">
        <v>22</v>
      </c>
      <c r="B41" s="13" t="s">
        <v>76</v>
      </c>
      <c r="C41" s="14" t="s">
        <v>165</v>
      </c>
      <c r="D41" s="15" t="s">
        <v>166</v>
      </c>
      <c r="E41" s="16">
        <v>73.52</v>
      </c>
      <c r="F41" s="17" t="s">
        <v>79</v>
      </c>
      <c r="H41" s="18">
        <f>ROUND(E41*G41,2)</f>
        <v>0</v>
      </c>
      <c r="J41" s="18">
        <f t="shared" si="4"/>
        <v>0</v>
      </c>
      <c r="K41" s="19">
        <v>7.3999999999999996E-2</v>
      </c>
      <c r="L41" s="19">
        <f t="shared" si="5"/>
        <v>5.4404799999999991</v>
      </c>
      <c r="N41" s="16">
        <f t="shared" si="6"/>
        <v>0</v>
      </c>
      <c r="O41" s="17">
        <v>0</v>
      </c>
      <c r="P41" s="17" t="s">
        <v>80</v>
      </c>
      <c r="V41" s="20" t="s">
        <v>62</v>
      </c>
      <c r="X41" s="52" t="s">
        <v>167</v>
      </c>
      <c r="Y41" s="52" t="s">
        <v>165</v>
      </c>
      <c r="Z41" s="14" t="s">
        <v>168</v>
      </c>
      <c r="AJ41" s="4" t="s">
        <v>83</v>
      </c>
      <c r="AK41" s="4" t="s">
        <v>84</v>
      </c>
    </row>
    <row r="42" spans="1:37">
      <c r="A42" s="12">
        <v>23</v>
      </c>
      <c r="B42" s="13" t="s">
        <v>125</v>
      </c>
      <c r="C42" s="14" t="s">
        <v>169</v>
      </c>
      <c r="D42" s="15" t="s">
        <v>170</v>
      </c>
      <c r="E42" s="16">
        <v>75.725999999999999</v>
      </c>
      <c r="F42" s="17" t="s">
        <v>79</v>
      </c>
      <c r="I42" s="18">
        <f>ROUND(E42*G42,2)</f>
        <v>0</v>
      </c>
      <c r="J42" s="18">
        <f t="shared" si="4"/>
        <v>0</v>
      </c>
      <c r="K42" s="19">
        <v>0.13500000000000001</v>
      </c>
      <c r="L42" s="19">
        <f t="shared" si="5"/>
        <v>10.22301</v>
      </c>
      <c r="N42" s="16">
        <f t="shared" si="6"/>
        <v>0</v>
      </c>
      <c r="O42" s="17">
        <v>0</v>
      </c>
      <c r="P42" s="17" t="s">
        <v>80</v>
      </c>
      <c r="V42" s="20" t="s">
        <v>61</v>
      </c>
      <c r="X42" s="52" t="s">
        <v>169</v>
      </c>
      <c r="Y42" s="52" t="s">
        <v>169</v>
      </c>
      <c r="Z42" s="14" t="s">
        <v>171</v>
      </c>
      <c r="AA42" s="14" t="s">
        <v>80</v>
      </c>
      <c r="AJ42" s="4" t="s">
        <v>130</v>
      </c>
      <c r="AK42" s="4" t="s">
        <v>84</v>
      </c>
    </row>
    <row r="43" spans="1:37">
      <c r="A43" s="12">
        <v>24</v>
      </c>
      <c r="B43" s="13" t="s">
        <v>76</v>
      </c>
      <c r="C43" s="14" t="s">
        <v>172</v>
      </c>
      <c r="D43" s="15" t="s">
        <v>173</v>
      </c>
      <c r="F43" s="17" t="s">
        <v>79</v>
      </c>
      <c r="H43" s="18">
        <f>ROUND(E43*G43,2)</f>
        <v>0</v>
      </c>
      <c r="J43" s="18">
        <f t="shared" si="4"/>
        <v>0</v>
      </c>
      <c r="K43" s="19">
        <v>7.3999999999999996E-2</v>
      </c>
      <c r="L43" s="19">
        <f t="shared" si="5"/>
        <v>0</v>
      </c>
      <c r="N43" s="16">
        <f t="shared" si="6"/>
        <v>0</v>
      </c>
      <c r="O43" s="17">
        <v>0</v>
      </c>
      <c r="P43" s="17" t="s">
        <v>80</v>
      </c>
      <c r="V43" s="20" t="s">
        <v>62</v>
      </c>
      <c r="X43" s="52" t="s">
        <v>174</v>
      </c>
      <c r="Y43" s="52" t="s">
        <v>172</v>
      </c>
      <c r="Z43" s="14" t="s">
        <v>168</v>
      </c>
      <c r="AJ43" s="4" t="s">
        <v>83</v>
      </c>
      <c r="AK43" s="4" t="s">
        <v>84</v>
      </c>
    </row>
    <row r="44" spans="1:37">
      <c r="A44" s="12">
        <v>25</v>
      </c>
      <c r="B44" s="13" t="s">
        <v>76</v>
      </c>
      <c r="C44" s="14" t="s">
        <v>175</v>
      </c>
      <c r="D44" s="15" t="s">
        <v>176</v>
      </c>
      <c r="E44" s="16">
        <v>13.23</v>
      </c>
      <c r="F44" s="17" t="s">
        <v>79</v>
      </c>
      <c r="H44" s="18">
        <f>ROUND(E44*G44,2)</f>
        <v>0</v>
      </c>
      <c r="J44" s="18">
        <f t="shared" si="4"/>
        <v>0</v>
      </c>
      <c r="K44" s="19">
        <v>0.04</v>
      </c>
      <c r="L44" s="19">
        <f t="shared" si="5"/>
        <v>0.5292</v>
      </c>
      <c r="N44" s="16">
        <f t="shared" si="6"/>
        <v>0</v>
      </c>
      <c r="O44" s="17">
        <v>0</v>
      </c>
      <c r="P44" s="17" t="s">
        <v>80</v>
      </c>
      <c r="V44" s="20" t="s">
        <v>62</v>
      </c>
      <c r="X44" s="52" t="s">
        <v>177</v>
      </c>
      <c r="Y44" s="52" t="s">
        <v>175</v>
      </c>
      <c r="Z44" s="14" t="s">
        <v>164</v>
      </c>
      <c r="AJ44" s="4" t="s">
        <v>83</v>
      </c>
      <c r="AK44" s="4" t="s">
        <v>84</v>
      </c>
    </row>
    <row r="45" spans="1:37" ht="25.5">
      <c r="A45" s="12">
        <v>26</v>
      </c>
      <c r="B45" s="13" t="s">
        <v>85</v>
      </c>
      <c r="C45" s="14" t="s">
        <v>178</v>
      </c>
      <c r="D45" s="15" t="s">
        <v>179</v>
      </c>
      <c r="E45" s="16">
        <v>52.92</v>
      </c>
      <c r="F45" s="17" t="s">
        <v>79</v>
      </c>
      <c r="H45" s="18">
        <f>ROUND(E45*G45,2)</f>
        <v>0</v>
      </c>
      <c r="J45" s="18">
        <f t="shared" si="4"/>
        <v>0</v>
      </c>
      <c r="K45" s="19">
        <v>7.3999999999999996E-2</v>
      </c>
      <c r="L45" s="19">
        <f t="shared" si="5"/>
        <v>3.91608</v>
      </c>
      <c r="N45" s="16">
        <f t="shared" si="6"/>
        <v>0</v>
      </c>
      <c r="O45" s="17">
        <v>0</v>
      </c>
      <c r="P45" s="17" t="s">
        <v>80</v>
      </c>
      <c r="V45" s="20" t="s">
        <v>62</v>
      </c>
      <c r="X45" s="52" t="s">
        <v>180</v>
      </c>
      <c r="Y45" s="52" t="s">
        <v>178</v>
      </c>
      <c r="Z45" s="14" t="s">
        <v>168</v>
      </c>
      <c r="AJ45" s="4" t="s">
        <v>83</v>
      </c>
      <c r="AK45" s="4" t="s">
        <v>84</v>
      </c>
    </row>
    <row r="46" spans="1:37">
      <c r="A46" s="12">
        <v>27</v>
      </c>
      <c r="B46" s="13" t="s">
        <v>125</v>
      </c>
      <c r="C46" s="14" t="s">
        <v>181</v>
      </c>
      <c r="D46" s="15" t="s">
        <v>182</v>
      </c>
      <c r="E46" s="16">
        <v>155</v>
      </c>
      <c r="F46" s="17" t="s">
        <v>79</v>
      </c>
      <c r="I46" s="18">
        <f>ROUND(E46*G46,2)</f>
        <v>0</v>
      </c>
      <c r="J46" s="18">
        <f t="shared" si="4"/>
        <v>0</v>
      </c>
      <c r="K46" s="19">
        <v>0.18</v>
      </c>
      <c r="L46" s="19">
        <f t="shared" si="5"/>
        <v>27.9</v>
      </c>
      <c r="N46" s="16">
        <f t="shared" si="6"/>
        <v>0</v>
      </c>
      <c r="O46" s="17">
        <v>0</v>
      </c>
      <c r="P46" s="17" t="s">
        <v>80</v>
      </c>
      <c r="V46" s="20" t="s">
        <v>61</v>
      </c>
      <c r="X46" s="52" t="s">
        <v>181</v>
      </c>
      <c r="Y46" s="52" t="s">
        <v>181</v>
      </c>
      <c r="Z46" s="14" t="s">
        <v>171</v>
      </c>
      <c r="AA46" s="14" t="s">
        <v>80</v>
      </c>
      <c r="AJ46" s="4" t="s">
        <v>130</v>
      </c>
      <c r="AK46" s="4" t="s">
        <v>84</v>
      </c>
    </row>
    <row r="47" spans="1:37">
      <c r="D47" s="53" t="s">
        <v>183</v>
      </c>
      <c r="E47" s="54">
        <f>J47</f>
        <v>0</v>
      </c>
      <c r="H47" s="54">
        <f>SUM(H37:H46)</f>
        <v>0</v>
      </c>
      <c r="I47" s="54">
        <f>SUM(I37:I46)</f>
        <v>0</v>
      </c>
      <c r="J47" s="54">
        <f>SUM(J37:J46)</f>
        <v>0</v>
      </c>
      <c r="L47" s="55">
        <f>SUM(L37:L46)</f>
        <v>127.1743907</v>
      </c>
      <c r="N47" s="56">
        <f>SUM(N37:N46)</f>
        <v>0</v>
      </c>
      <c r="W47" s="16">
        <f>SUM(W37:W46)</f>
        <v>0</v>
      </c>
    </row>
    <row r="49" spans="1:37">
      <c r="B49" s="14" t="s">
        <v>184</v>
      </c>
    </row>
    <row r="50" spans="1:37">
      <c r="A50" s="12">
        <v>28</v>
      </c>
      <c r="B50" s="13" t="s">
        <v>144</v>
      </c>
      <c r="C50" s="14" t="s">
        <v>185</v>
      </c>
      <c r="D50" s="15" t="s">
        <v>186</v>
      </c>
      <c r="E50" s="16">
        <v>3.0419999999999998</v>
      </c>
      <c r="F50" s="17" t="s">
        <v>104</v>
      </c>
      <c r="H50" s="18">
        <f t="shared" ref="H50:H55" si="7">ROUND(E50*G50,2)</f>
        <v>0</v>
      </c>
      <c r="J50" s="18">
        <f t="shared" ref="J50:J55" si="8">ROUND(E50*G50,2)</f>
        <v>0</v>
      </c>
      <c r="K50" s="19">
        <v>2.42103</v>
      </c>
      <c r="L50" s="19">
        <f t="shared" ref="L50:L55" si="9">E50*K50</f>
        <v>7.3647732599999998</v>
      </c>
      <c r="N50" s="16">
        <f t="shared" ref="N50:N55" si="10">E50*M50</f>
        <v>0</v>
      </c>
      <c r="O50" s="17">
        <v>0</v>
      </c>
      <c r="P50" s="17" t="s">
        <v>80</v>
      </c>
      <c r="V50" s="20" t="s">
        <v>62</v>
      </c>
      <c r="X50" s="52" t="s">
        <v>187</v>
      </c>
      <c r="Y50" s="52" t="s">
        <v>185</v>
      </c>
      <c r="Z50" s="14" t="s">
        <v>143</v>
      </c>
      <c r="AJ50" s="4" t="s">
        <v>83</v>
      </c>
      <c r="AK50" s="4" t="s">
        <v>84</v>
      </c>
    </row>
    <row r="51" spans="1:37">
      <c r="A51" s="12">
        <v>29</v>
      </c>
      <c r="B51" s="13" t="s">
        <v>144</v>
      </c>
      <c r="C51" s="14" t="s">
        <v>188</v>
      </c>
      <c r="D51" s="15" t="s">
        <v>189</v>
      </c>
      <c r="E51" s="16">
        <v>3.0419999999999998</v>
      </c>
      <c r="F51" s="17" t="s">
        <v>104</v>
      </c>
      <c r="H51" s="18">
        <f t="shared" si="7"/>
        <v>0</v>
      </c>
      <c r="J51" s="18">
        <f t="shared" si="8"/>
        <v>0</v>
      </c>
      <c r="L51" s="19">
        <f t="shared" si="9"/>
        <v>0</v>
      </c>
      <c r="N51" s="16">
        <f t="shared" si="10"/>
        <v>0</v>
      </c>
      <c r="O51" s="17">
        <v>0</v>
      </c>
      <c r="P51" s="17" t="s">
        <v>80</v>
      </c>
      <c r="V51" s="20" t="s">
        <v>62</v>
      </c>
      <c r="X51" s="52" t="s">
        <v>190</v>
      </c>
      <c r="Y51" s="52" t="s">
        <v>188</v>
      </c>
      <c r="Z51" s="14" t="s">
        <v>143</v>
      </c>
      <c r="AJ51" s="4" t="s">
        <v>83</v>
      </c>
      <c r="AK51" s="4" t="s">
        <v>84</v>
      </c>
    </row>
    <row r="52" spans="1:37">
      <c r="A52" s="12">
        <v>30</v>
      </c>
      <c r="B52" s="13" t="s">
        <v>144</v>
      </c>
      <c r="C52" s="14" t="s">
        <v>191</v>
      </c>
      <c r="D52" s="15" t="s">
        <v>192</v>
      </c>
      <c r="E52" s="16">
        <v>3.0419999999999998</v>
      </c>
      <c r="F52" s="17" t="s">
        <v>104</v>
      </c>
      <c r="H52" s="18">
        <f t="shared" si="7"/>
        <v>0</v>
      </c>
      <c r="J52" s="18">
        <f t="shared" si="8"/>
        <v>0</v>
      </c>
      <c r="L52" s="19">
        <f t="shared" si="9"/>
        <v>0</v>
      </c>
      <c r="N52" s="16">
        <f t="shared" si="10"/>
        <v>0</v>
      </c>
      <c r="O52" s="17">
        <v>0</v>
      </c>
      <c r="P52" s="17" t="s">
        <v>80</v>
      </c>
      <c r="V52" s="20" t="s">
        <v>62</v>
      </c>
      <c r="X52" s="52" t="s">
        <v>193</v>
      </c>
      <c r="Y52" s="52" t="s">
        <v>191</v>
      </c>
      <c r="Z52" s="14" t="s">
        <v>143</v>
      </c>
      <c r="AJ52" s="4" t="s">
        <v>83</v>
      </c>
      <c r="AK52" s="4" t="s">
        <v>84</v>
      </c>
    </row>
    <row r="53" spans="1:37">
      <c r="A53" s="12">
        <v>31</v>
      </c>
      <c r="B53" s="13" t="s">
        <v>144</v>
      </c>
      <c r="C53" s="14" t="s">
        <v>194</v>
      </c>
      <c r="D53" s="15" t="s">
        <v>195</v>
      </c>
      <c r="E53" s="16">
        <v>2.762</v>
      </c>
      <c r="F53" s="17" t="s">
        <v>79</v>
      </c>
      <c r="H53" s="18">
        <f t="shared" si="7"/>
        <v>0</v>
      </c>
      <c r="J53" s="18">
        <f t="shared" si="8"/>
        <v>0</v>
      </c>
      <c r="K53" s="19">
        <v>1.413E-2</v>
      </c>
      <c r="L53" s="19">
        <f t="shared" si="9"/>
        <v>3.9027060000000002E-2</v>
      </c>
      <c r="N53" s="16">
        <f t="shared" si="10"/>
        <v>0</v>
      </c>
      <c r="O53" s="17">
        <v>0</v>
      </c>
      <c r="P53" s="17" t="s">
        <v>80</v>
      </c>
      <c r="V53" s="20" t="s">
        <v>62</v>
      </c>
      <c r="X53" s="52" t="s">
        <v>196</v>
      </c>
      <c r="Y53" s="52" t="s">
        <v>194</v>
      </c>
      <c r="Z53" s="14" t="s">
        <v>143</v>
      </c>
      <c r="AJ53" s="4" t="s">
        <v>83</v>
      </c>
      <c r="AK53" s="4" t="s">
        <v>84</v>
      </c>
    </row>
    <row r="54" spans="1:37">
      <c r="A54" s="12">
        <v>32</v>
      </c>
      <c r="B54" s="13" t="s">
        <v>144</v>
      </c>
      <c r="C54" s="14" t="s">
        <v>197</v>
      </c>
      <c r="D54" s="15" t="s">
        <v>198</v>
      </c>
      <c r="E54" s="16">
        <v>2.762</v>
      </c>
      <c r="F54" s="17" t="s">
        <v>79</v>
      </c>
      <c r="H54" s="18">
        <f t="shared" si="7"/>
        <v>0</v>
      </c>
      <c r="J54" s="18">
        <f t="shared" si="8"/>
        <v>0</v>
      </c>
      <c r="L54" s="19">
        <f t="shared" si="9"/>
        <v>0</v>
      </c>
      <c r="N54" s="16">
        <f t="shared" si="10"/>
        <v>0</v>
      </c>
      <c r="O54" s="17">
        <v>0</v>
      </c>
      <c r="P54" s="17" t="s">
        <v>80</v>
      </c>
      <c r="V54" s="20" t="s">
        <v>62</v>
      </c>
      <c r="X54" s="52" t="s">
        <v>199</v>
      </c>
      <c r="Y54" s="52" t="s">
        <v>197</v>
      </c>
      <c r="Z54" s="14" t="s">
        <v>143</v>
      </c>
      <c r="AJ54" s="4" t="s">
        <v>83</v>
      </c>
      <c r="AK54" s="4" t="s">
        <v>84</v>
      </c>
    </row>
    <row r="55" spans="1:37" ht="25.5">
      <c r="A55" s="12">
        <v>33</v>
      </c>
      <c r="B55" s="13" t="s">
        <v>144</v>
      </c>
      <c r="C55" s="14" t="s">
        <v>200</v>
      </c>
      <c r="D55" s="15" t="s">
        <v>201</v>
      </c>
      <c r="E55" s="16">
        <v>15.39</v>
      </c>
      <c r="F55" s="17" t="s">
        <v>79</v>
      </c>
      <c r="H55" s="18">
        <f t="shared" si="7"/>
        <v>0</v>
      </c>
      <c r="J55" s="18">
        <f t="shared" si="8"/>
        <v>0</v>
      </c>
      <c r="K55" s="19">
        <v>4.9399999999999999E-3</v>
      </c>
      <c r="L55" s="19">
        <f t="shared" si="9"/>
        <v>7.60266E-2</v>
      </c>
      <c r="N55" s="16">
        <f t="shared" si="10"/>
        <v>0</v>
      </c>
      <c r="O55" s="17">
        <v>0</v>
      </c>
      <c r="P55" s="17" t="s">
        <v>80</v>
      </c>
      <c r="V55" s="20" t="s">
        <v>62</v>
      </c>
      <c r="X55" s="52" t="s">
        <v>202</v>
      </c>
      <c r="Y55" s="52" t="s">
        <v>200</v>
      </c>
      <c r="Z55" s="14" t="s">
        <v>164</v>
      </c>
      <c r="AJ55" s="4" t="s">
        <v>83</v>
      </c>
      <c r="AK55" s="4" t="s">
        <v>84</v>
      </c>
    </row>
    <row r="56" spans="1:37">
      <c r="D56" s="53" t="s">
        <v>203</v>
      </c>
      <c r="E56" s="54">
        <f>J56</f>
        <v>0</v>
      </c>
      <c r="H56" s="54">
        <f>SUM(H49:H55)</f>
        <v>0</v>
      </c>
      <c r="I56" s="54">
        <f>SUM(I49:I55)</f>
        <v>0</v>
      </c>
      <c r="J56" s="54">
        <f>SUM(J49:J55)</f>
        <v>0</v>
      </c>
      <c r="L56" s="55">
        <f>SUM(L49:L55)</f>
        <v>7.4798269199999998</v>
      </c>
      <c r="N56" s="56">
        <f>SUM(N49:N55)</f>
        <v>0</v>
      </c>
      <c r="W56" s="16">
        <f>SUM(W49:W55)</f>
        <v>0</v>
      </c>
    </row>
    <row r="58" spans="1:37">
      <c r="B58" s="14" t="s">
        <v>204</v>
      </c>
    </row>
    <row r="59" spans="1:37">
      <c r="A59" s="12">
        <v>34</v>
      </c>
      <c r="B59" s="13" t="s">
        <v>76</v>
      </c>
      <c r="C59" s="14" t="s">
        <v>205</v>
      </c>
      <c r="D59" s="15" t="s">
        <v>206</v>
      </c>
      <c r="E59" s="16">
        <v>1</v>
      </c>
      <c r="F59" s="17" t="s">
        <v>207</v>
      </c>
      <c r="H59" s="18">
        <f>ROUND(E59*G59,2)</f>
        <v>0</v>
      </c>
      <c r="J59" s="18">
        <f>ROUND(E59*G59,2)</f>
        <v>0</v>
      </c>
      <c r="K59" s="19">
        <v>0.40605999999999998</v>
      </c>
      <c r="L59" s="19">
        <f>E59*K59</f>
        <v>0.40605999999999998</v>
      </c>
      <c r="N59" s="16">
        <f>E59*M59</f>
        <v>0</v>
      </c>
      <c r="O59" s="17">
        <v>0</v>
      </c>
      <c r="P59" s="17" t="s">
        <v>80</v>
      </c>
      <c r="V59" s="20" t="s">
        <v>62</v>
      </c>
      <c r="X59" s="52" t="s">
        <v>208</v>
      </c>
      <c r="Y59" s="52" t="s">
        <v>205</v>
      </c>
      <c r="Z59" s="14" t="s">
        <v>168</v>
      </c>
      <c r="AJ59" s="4" t="s">
        <v>83</v>
      </c>
      <c r="AK59" s="4" t="s">
        <v>84</v>
      </c>
    </row>
    <row r="60" spans="1:37">
      <c r="D60" s="53" t="s">
        <v>209</v>
      </c>
      <c r="E60" s="54">
        <f>J60</f>
        <v>0</v>
      </c>
      <c r="H60" s="54">
        <f>SUM(H58:H59)</f>
        <v>0</v>
      </c>
      <c r="I60" s="54">
        <f>SUM(I58:I59)</f>
        <v>0</v>
      </c>
      <c r="J60" s="54">
        <f>SUM(J58:J59)</f>
        <v>0</v>
      </c>
      <c r="L60" s="55">
        <f>SUM(L58:L59)</f>
        <v>0.40605999999999998</v>
      </c>
      <c r="N60" s="56">
        <f>SUM(N58:N59)</f>
        <v>0</v>
      </c>
      <c r="W60" s="16">
        <f>SUM(W58:W59)</f>
        <v>0</v>
      </c>
    </row>
    <row r="62" spans="1:37">
      <c r="B62" s="14" t="s">
        <v>210</v>
      </c>
    </row>
    <row r="63" spans="1:37" ht="25.5">
      <c r="A63" s="12">
        <v>35</v>
      </c>
      <c r="B63" s="13" t="s">
        <v>76</v>
      </c>
      <c r="C63" s="14" t="s">
        <v>211</v>
      </c>
      <c r="D63" s="15" t="s">
        <v>212</v>
      </c>
      <c r="E63" s="16">
        <v>158.05000000000001</v>
      </c>
      <c r="F63" s="17" t="s">
        <v>99</v>
      </c>
      <c r="H63" s="18">
        <f>ROUND(E63*G63,2)</f>
        <v>0</v>
      </c>
      <c r="J63" s="18">
        <f t="shared" ref="J63:J72" si="11">ROUND(E63*G63,2)</f>
        <v>0</v>
      </c>
      <c r="L63" s="19">
        <f t="shared" ref="L63:L72" si="12">E63*K63</f>
        <v>0</v>
      </c>
      <c r="N63" s="16">
        <f t="shared" ref="N63:N72" si="13">E63*M63</f>
        <v>0</v>
      </c>
      <c r="O63" s="17">
        <v>0</v>
      </c>
      <c r="P63" s="17" t="s">
        <v>80</v>
      </c>
      <c r="V63" s="20" t="s">
        <v>62</v>
      </c>
      <c r="X63" s="52" t="s">
        <v>213</v>
      </c>
      <c r="Y63" s="52" t="s">
        <v>211</v>
      </c>
      <c r="Z63" s="14" t="s">
        <v>168</v>
      </c>
      <c r="AJ63" s="4" t="s">
        <v>83</v>
      </c>
      <c r="AK63" s="4" t="s">
        <v>84</v>
      </c>
    </row>
    <row r="64" spans="1:37">
      <c r="A64" s="12">
        <v>36</v>
      </c>
      <c r="B64" s="13" t="s">
        <v>125</v>
      </c>
      <c r="C64" s="14" t="s">
        <v>214</v>
      </c>
      <c r="D64" s="15" t="s">
        <v>215</v>
      </c>
      <c r="E64" s="16">
        <v>158</v>
      </c>
      <c r="F64" s="17" t="s">
        <v>207</v>
      </c>
      <c r="I64" s="18">
        <f>ROUND(E64*G64,2)</f>
        <v>0</v>
      </c>
      <c r="J64" s="18">
        <f t="shared" si="11"/>
        <v>0</v>
      </c>
      <c r="K64" s="19">
        <v>2.1999999999999999E-2</v>
      </c>
      <c r="L64" s="19">
        <f t="shared" si="12"/>
        <v>3.476</v>
      </c>
      <c r="N64" s="16">
        <f t="shared" si="13"/>
        <v>0</v>
      </c>
      <c r="O64" s="17">
        <v>0</v>
      </c>
      <c r="P64" s="17" t="s">
        <v>80</v>
      </c>
      <c r="V64" s="20" t="s">
        <v>61</v>
      </c>
      <c r="X64" s="52" t="s">
        <v>214</v>
      </c>
      <c r="Y64" s="52" t="s">
        <v>214</v>
      </c>
      <c r="Z64" s="14" t="s">
        <v>171</v>
      </c>
      <c r="AA64" s="14" t="s">
        <v>80</v>
      </c>
      <c r="AJ64" s="4" t="s">
        <v>130</v>
      </c>
      <c r="AK64" s="4" t="s">
        <v>84</v>
      </c>
    </row>
    <row r="65" spans="1:37">
      <c r="A65" s="12">
        <v>37</v>
      </c>
      <c r="B65" s="13" t="s">
        <v>216</v>
      </c>
      <c r="C65" s="14" t="s">
        <v>217</v>
      </c>
      <c r="D65" s="15" t="s">
        <v>218</v>
      </c>
      <c r="E65" s="16">
        <v>0.35</v>
      </c>
      <c r="F65" s="17" t="s">
        <v>104</v>
      </c>
      <c r="H65" s="18">
        <f t="shared" ref="H65:H72" si="14">ROUND(E65*G65,2)</f>
        <v>0</v>
      </c>
      <c r="J65" s="18">
        <f t="shared" si="11"/>
        <v>0</v>
      </c>
      <c r="K65" s="19">
        <v>1.5E-3</v>
      </c>
      <c r="L65" s="19">
        <f t="shared" si="12"/>
        <v>5.2499999999999997E-4</v>
      </c>
      <c r="M65" s="16">
        <v>2.2000000000000002</v>
      </c>
      <c r="N65" s="16">
        <f t="shared" si="13"/>
        <v>0.77</v>
      </c>
      <c r="O65" s="17">
        <v>0</v>
      </c>
      <c r="P65" s="17" t="s">
        <v>80</v>
      </c>
      <c r="V65" s="20" t="s">
        <v>62</v>
      </c>
      <c r="X65" s="52" t="s">
        <v>219</v>
      </c>
      <c r="Y65" s="52" t="s">
        <v>217</v>
      </c>
      <c r="Z65" s="14" t="s">
        <v>82</v>
      </c>
      <c r="AJ65" s="4" t="s">
        <v>83</v>
      </c>
      <c r="AK65" s="4" t="s">
        <v>84</v>
      </c>
    </row>
    <row r="66" spans="1:37">
      <c r="A66" s="12">
        <v>38</v>
      </c>
      <c r="B66" s="13" t="s">
        <v>85</v>
      </c>
      <c r="C66" s="14" t="s">
        <v>220</v>
      </c>
      <c r="D66" s="15" t="s">
        <v>221</v>
      </c>
      <c r="E66" s="16">
        <v>86.183000000000007</v>
      </c>
      <c r="F66" s="17" t="s">
        <v>222</v>
      </c>
      <c r="H66" s="18">
        <f t="shared" si="14"/>
        <v>0</v>
      </c>
      <c r="J66" s="18">
        <f t="shared" si="11"/>
        <v>0</v>
      </c>
      <c r="L66" s="19">
        <f t="shared" si="12"/>
        <v>0</v>
      </c>
      <c r="N66" s="16">
        <f t="shared" si="13"/>
        <v>0</v>
      </c>
      <c r="O66" s="17">
        <v>0</v>
      </c>
      <c r="P66" s="17" t="s">
        <v>80</v>
      </c>
      <c r="V66" s="20" t="s">
        <v>62</v>
      </c>
      <c r="X66" s="52" t="s">
        <v>223</v>
      </c>
      <c r="Y66" s="52" t="s">
        <v>220</v>
      </c>
      <c r="Z66" s="14" t="s">
        <v>82</v>
      </c>
      <c r="AJ66" s="4" t="s">
        <v>83</v>
      </c>
      <c r="AK66" s="4" t="s">
        <v>84</v>
      </c>
    </row>
    <row r="67" spans="1:37">
      <c r="A67" s="12">
        <v>39</v>
      </c>
      <c r="B67" s="13" t="s">
        <v>85</v>
      </c>
      <c r="C67" s="14" t="s">
        <v>224</v>
      </c>
      <c r="D67" s="15" t="s">
        <v>225</v>
      </c>
      <c r="E67" s="16">
        <v>344.73200000000003</v>
      </c>
      <c r="F67" s="17" t="s">
        <v>222</v>
      </c>
      <c r="H67" s="18">
        <f t="shared" si="14"/>
        <v>0</v>
      </c>
      <c r="J67" s="18">
        <f t="shared" si="11"/>
        <v>0</v>
      </c>
      <c r="L67" s="19">
        <f t="shared" si="12"/>
        <v>0</v>
      </c>
      <c r="N67" s="16">
        <f t="shared" si="13"/>
        <v>0</v>
      </c>
      <c r="O67" s="17">
        <v>0</v>
      </c>
      <c r="P67" s="17" t="s">
        <v>80</v>
      </c>
      <c r="V67" s="20" t="s">
        <v>62</v>
      </c>
      <c r="X67" s="52" t="s">
        <v>226</v>
      </c>
      <c r="Y67" s="52" t="s">
        <v>224</v>
      </c>
      <c r="Z67" s="14" t="s">
        <v>82</v>
      </c>
      <c r="AJ67" s="4" t="s">
        <v>83</v>
      </c>
      <c r="AK67" s="4" t="s">
        <v>84</v>
      </c>
    </row>
    <row r="68" spans="1:37">
      <c r="A68" s="12">
        <v>40</v>
      </c>
      <c r="B68" s="13" t="s">
        <v>85</v>
      </c>
      <c r="C68" s="14" t="s">
        <v>227</v>
      </c>
      <c r="D68" s="15" t="s">
        <v>228</v>
      </c>
      <c r="E68" s="16">
        <v>86.183000000000007</v>
      </c>
      <c r="F68" s="17" t="s">
        <v>222</v>
      </c>
      <c r="H68" s="18">
        <f t="shared" si="14"/>
        <v>0</v>
      </c>
      <c r="J68" s="18">
        <f t="shared" si="11"/>
        <v>0</v>
      </c>
      <c r="L68" s="19">
        <f t="shared" si="12"/>
        <v>0</v>
      </c>
      <c r="N68" s="16">
        <f t="shared" si="13"/>
        <v>0</v>
      </c>
      <c r="O68" s="17">
        <v>0</v>
      </c>
      <c r="P68" s="17" t="s">
        <v>80</v>
      </c>
      <c r="V68" s="20" t="s">
        <v>62</v>
      </c>
      <c r="X68" s="52" t="s">
        <v>229</v>
      </c>
      <c r="Y68" s="52" t="s">
        <v>227</v>
      </c>
      <c r="Z68" s="14" t="s">
        <v>82</v>
      </c>
      <c r="AJ68" s="4" t="s">
        <v>83</v>
      </c>
      <c r="AK68" s="4" t="s">
        <v>84</v>
      </c>
    </row>
    <row r="69" spans="1:37" ht="25.5">
      <c r="A69" s="12">
        <v>41</v>
      </c>
      <c r="B69" s="13" t="s">
        <v>216</v>
      </c>
      <c r="C69" s="14" t="s">
        <v>230</v>
      </c>
      <c r="D69" s="15" t="s">
        <v>231</v>
      </c>
      <c r="E69" s="16">
        <v>0.246</v>
      </c>
      <c r="F69" s="17" t="s">
        <v>222</v>
      </c>
      <c r="H69" s="18">
        <f t="shared" si="14"/>
        <v>0</v>
      </c>
      <c r="J69" s="18">
        <f t="shared" si="11"/>
        <v>0</v>
      </c>
      <c r="L69" s="19">
        <f t="shared" si="12"/>
        <v>0</v>
      </c>
      <c r="N69" s="16">
        <f t="shared" si="13"/>
        <v>0</v>
      </c>
      <c r="O69" s="17">
        <v>0</v>
      </c>
      <c r="P69" s="17" t="s">
        <v>80</v>
      </c>
      <c r="V69" s="20" t="s">
        <v>62</v>
      </c>
      <c r="X69" s="52" t="s">
        <v>232</v>
      </c>
      <c r="Y69" s="52" t="s">
        <v>230</v>
      </c>
      <c r="Z69" s="14" t="s">
        <v>82</v>
      </c>
      <c r="AJ69" s="4" t="s">
        <v>83</v>
      </c>
      <c r="AK69" s="4" t="s">
        <v>84</v>
      </c>
    </row>
    <row r="70" spans="1:37" ht="25.5">
      <c r="A70" s="12">
        <v>42</v>
      </c>
      <c r="B70" s="13" t="s">
        <v>216</v>
      </c>
      <c r="C70" s="14" t="s">
        <v>233</v>
      </c>
      <c r="D70" s="15" t="s">
        <v>234</v>
      </c>
      <c r="E70" s="16">
        <v>85.936999999999998</v>
      </c>
      <c r="F70" s="17" t="s">
        <v>222</v>
      </c>
      <c r="H70" s="18">
        <f t="shared" si="14"/>
        <v>0</v>
      </c>
      <c r="J70" s="18">
        <f t="shared" si="11"/>
        <v>0</v>
      </c>
      <c r="L70" s="19">
        <f t="shared" si="12"/>
        <v>0</v>
      </c>
      <c r="N70" s="16">
        <f t="shared" si="13"/>
        <v>0</v>
      </c>
      <c r="O70" s="17">
        <v>0</v>
      </c>
      <c r="P70" s="17" t="s">
        <v>80</v>
      </c>
      <c r="V70" s="20" t="s">
        <v>62</v>
      </c>
      <c r="X70" s="52" t="s">
        <v>235</v>
      </c>
      <c r="Y70" s="52" t="s">
        <v>233</v>
      </c>
      <c r="Z70" s="14" t="s">
        <v>82</v>
      </c>
      <c r="AJ70" s="4" t="s">
        <v>83</v>
      </c>
      <c r="AK70" s="4" t="s">
        <v>84</v>
      </c>
    </row>
    <row r="71" spans="1:37">
      <c r="A71" s="12">
        <v>43</v>
      </c>
      <c r="B71" s="13" t="s">
        <v>85</v>
      </c>
      <c r="C71" s="14" t="s">
        <v>236</v>
      </c>
      <c r="D71" s="15" t="s">
        <v>237</v>
      </c>
      <c r="E71" s="16">
        <v>85.936999999999998</v>
      </c>
      <c r="F71" s="17" t="s">
        <v>104</v>
      </c>
      <c r="H71" s="18">
        <f t="shared" si="14"/>
        <v>0</v>
      </c>
      <c r="J71" s="18">
        <f t="shared" si="11"/>
        <v>0</v>
      </c>
      <c r="L71" s="19">
        <f t="shared" si="12"/>
        <v>0</v>
      </c>
      <c r="N71" s="16">
        <f t="shared" si="13"/>
        <v>0</v>
      </c>
      <c r="O71" s="17">
        <v>0</v>
      </c>
      <c r="P71" s="17" t="s">
        <v>80</v>
      </c>
      <c r="V71" s="20" t="s">
        <v>62</v>
      </c>
      <c r="X71" s="52" t="s">
        <v>238</v>
      </c>
      <c r="Y71" s="52" t="s">
        <v>236</v>
      </c>
      <c r="Z71" s="14" t="s">
        <v>82</v>
      </c>
      <c r="AJ71" s="4" t="s">
        <v>83</v>
      </c>
      <c r="AK71" s="4" t="s">
        <v>84</v>
      </c>
    </row>
    <row r="72" spans="1:37">
      <c r="A72" s="12">
        <v>44</v>
      </c>
      <c r="B72" s="13" t="s">
        <v>76</v>
      </c>
      <c r="C72" s="14" t="s">
        <v>239</v>
      </c>
      <c r="D72" s="15" t="s">
        <v>240</v>
      </c>
      <c r="E72" s="16">
        <v>147.41</v>
      </c>
      <c r="F72" s="17" t="s">
        <v>222</v>
      </c>
      <c r="H72" s="18">
        <f t="shared" si="14"/>
        <v>0</v>
      </c>
      <c r="J72" s="18">
        <f t="shared" si="11"/>
        <v>0</v>
      </c>
      <c r="L72" s="19">
        <f t="shared" si="12"/>
        <v>0</v>
      </c>
      <c r="N72" s="16">
        <f t="shared" si="13"/>
        <v>0</v>
      </c>
      <c r="O72" s="17">
        <v>0</v>
      </c>
      <c r="P72" s="17" t="s">
        <v>80</v>
      </c>
      <c r="V72" s="20" t="s">
        <v>62</v>
      </c>
      <c r="X72" s="52" t="s">
        <v>241</v>
      </c>
      <c r="Y72" s="52" t="s">
        <v>239</v>
      </c>
      <c r="Z72" s="14" t="s">
        <v>168</v>
      </c>
      <c r="AJ72" s="4" t="s">
        <v>83</v>
      </c>
      <c r="AK72" s="4" t="s">
        <v>84</v>
      </c>
    </row>
    <row r="73" spans="1:37">
      <c r="D73" s="53" t="s">
        <v>242</v>
      </c>
      <c r="E73" s="54">
        <f>J73</f>
        <v>0</v>
      </c>
      <c r="H73" s="54">
        <f>SUM(H62:H72)</f>
        <v>0</v>
      </c>
      <c r="I73" s="54">
        <f>SUM(I62:I72)</f>
        <v>0</v>
      </c>
      <c r="J73" s="54">
        <f>SUM(J62:J72)</f>
        <v>0</v>
      </c>
      <c r="L73" s="55">
        <f>SUM(L62:L72)</f>
        <v>3.4765250000000001</v>
      </c>
      <c r="N73" s="56">
        <f>SUM(N62:N72)</f>
        <v>0.77</v>
      </c>
      <c r="W73" s="16">
        <f>SUM(W62:W72)</f>
        <v>0</v>
      </c>
    </row>
    <row r="75" spans="1:37">
      <c r="D75" s="53" t="s">
        <v>243</v>
      </c>
      <c r="E75" s="56">
        <f>J75</f>
        <v>0</v>
      </c>
      <c r="H75" s="54">
        <f>+H29+H35+H47+H56+H60+H73</f>
        <v>0</v>
      </c>
      <c r="I75" s="54">
        <f>+I29+I35+I47+I56+I60+I73</f>
        <v>0</v>
      </c>
      <c r="J75" s="54">
        <f>+J29+J35+J47+J56+J60+J73</f>
        <v>0</v>
      </c>
      <c r="L75" s="55">
        <f>+L29+L35+L47+L56+L60+L73</f>
        <v>147.41036385000001</v>
      </c>
      <c r="N75" s="56">
        <f>+N29+N35+N47+N56+N60+N73</f>
        <v>85.937145000000001</v>
      </c>
      <c r="W75" s="16">
        <f>+W29+W35+W47+W56+W60+W73</f>
        <v>0</v>
      </c>
    </row>
    <row r="77" spans="1:37">
      <c r="B77" s="51" t="s">
        <v>244</v>
      </c>
    </row>
    <row r="78" spans="1:37">
      <c r="B78" s="14" t="s">
        <v>245</v>
      </c>
    </row>
    <row r="79" spans="1:37" ht="25.5">
      <c r="A79" s="12">
        <v>45</v>
      </c>
      <c r="B79" s="13" t="s">
        <v>246</v>
      </c>
      <c r="C79" s="14" t="s">
        <v>247</v>
      </c>
      <c r="D79" s="15" t="s">
        <v>248</v>
      </c>
      <c r="E79" s="16">
        <v>5.76</v>
      </c>
      <c r="F79" s="17" t="s">
        <v>79</v>
      </c>
      <c r="H79" s="18">
        <f>ROUND(E79*G79,2)</f>
        <v>0</v>
      </c>
      <c r="J79" s="18">
        <f>ROUND(E79*G79,2)</f>
        <v>0</v>
      </c>
      <c r="K79" s="19">
        <v>2.16E-3</v>
      </c>
      <c r="L79" s="19">
        <f>E79*K79</f>
        <v>1.2441599999999999E-2</v>
      </c>
      <c r="N79" s="16">
        <f>E79*M79</f>
        <v>0</v>
      </c>
      <c r="O79" s="17">
        <v>0</v>
      </c>
      <c r="P79" s="17" t="s">
        <v>80</v>
      </c>
      <c r="V79" s="20" t="s">
        <v>249</v>
      </c>
      <c r="X79" s="52" t="s">
        <v>250</v>
      </c>
      <c r="Y79" s="52" t="s">
        <v>247</v>
      </c>
      <c r="Z79" s="14" t="s">
        <v>164</v>
      </c>
      <c r="AJ79" s="4" t="s">
        <v>251</v>
      </c>
      <c r="AK79" s="4" t="s">
        <v>84</v>
      </c>
    </row>
    <row r="80" spans="1:37" ht="25.5">
      <c r="A80" s="12">
        <v>46</v>
      </c>
      <c r="B80" s="13" t="s">
        <v>246</v>
      </c>
      <c r="C80" s="14" t="s">
        <v>252</v>
      </c>
      <c r="D80" s="15" t="s">
        <v>253</v>
      </c>
      <c r="E80" s="16">
        <v>3.456</v>
      </c>
      <c r="F80" s="17" t="s">
        <v>79</v>
      </c>
      <c r="H80" s="18">
        <f>ROUND(E80*G80,2)</f>
        <v>0</v>
      </c>
      <c r="J80" s="18">
        <f>ROUND(E80*G80,2)</f>
        <v>0</v>
      </c>
      <c r="K80" s="19">
        <v>2.3700000000000001E-3</v>
      </c>
      <c r="L80" s="19">
        <f>E80*K80</f>
        <v>8.1907200000000003E-3</v>
      </c>
      <c r="N80" s="16">
        <f>E80*M80</f>
        <v>0</v>
      </c>
      <c r="O80" s="17">
        <v>0</v>
      </c>
      <c r="P80" s="17" t="s">
        <v>80</v>
      </c>
      <c r="V80" s="20" t="s">
        <v>249</v>
      </c>
      <c r="X80" s="52" t="s">
        <v>254</v>
      </c>
      <c r="Y80" s="52" t="s">
        <v>252</v>
      </c>
      <c r="Z80" s="14" t="s">
        <v>164</v>
      </c>
      <c r="AJ80" s="4" t="s">
        <v>251</v>
      </c>
      <c r="AK80" s="4" t="s">
        <v>84</v>
      </c>
    </row>
    <row r="81" spans="1:37">
      <c r="D81" s="53" t="s">
        <v>255</v>
      </c>
      <c r="E81" s="54">
        <f>J81</f>
        <v>0</v>
      </c>
      <c r="H81" s="54">
        <f>SUM(H77:H80)</f>
        <v>0</v>
      </c>
      <c r="I81" s="54">
        <f>SUM(I77:I80)</f>
        <v>0</v>
      </c>
      <c r="J81" s="54">
        <f>SUM(J77:J80)</f>
        <v>0</v>
      </c>
      <c r="L81" s="55">
        <f>SUM(L77:L80)</f>
        <v>2.0632319999999999E-2</v>
      </c>
      <c r="N81" s="56">
        <f>SUM(N77:N80)</f>
        <v>0</v>
      </c>
      <c r="W81" s="16">
        <f>SUM(W77:W80)</f>
        <v>0</v>
      </c>
    </row>
    <row r="83" spans="1:37">
      <c r="B83" s="14" t="s">
        <v>256</v>
      </c>
    </row>
    <row r="84" spans="1:37">
      <c r="A84" s="12">
        <v>47</v>
      </c>
      <c r="B84" s="13" t="s">
        <v>160</v>
      </c>
      <c r="C84" s="14" t="s">
        <v>257</v>
      </c>
      <c r="D84" s="15" t="s">
        <v>258</v>
      </c>
      <c r="E84" s="16">
        <v>20.5</v>
      </c>
      <c r="F84" s="17" t="s">
        <v>79</v>
      </c>
      <c r="H84" s="18">
        <f>ROUND(E84*G84,2)</f>
        <v>0</v>
      </c>
      <c r="J84" s="18">
        <f>ROUND(E84*G84,2)</f>
        <v>0</v>
      </c>
      <c r="L84" s="19">
        <f>E84*K84</f>
        <v>0</v>
      </c>
      <c r="M84" s="16">
        <v>1.2E-2</v>
      </c>
      <c r="N84" s="16">
        <f>E84*M84</f>
        <v>0.246</v>
      </c>
      <c r="O84" s="17">
        <v>0</v>
      </c>
      <c r="P84" s="17" t="s">
        <v>80</v>
      </c>
      <c r="V84" s="20" t="s">
        <v>249</v>
      </c>
      <c r="X84" s="52" t="s">
        <v>163</v>
      </c>
      <c r="Y84" s="52" t="s">
        <v>257</v>
      </c>
      <c r="Z84" s="14" t="s">
        <v>164</v>
      </c>
      <c r="AJ84" s="4" t="s">
        <v>251</v>
      </c>
      <c r="AK84" s="4" t="s">
        <v>84</v>
      </c>
    </row>
    <row r="85" spans="1:37" ht="25.5">
      <c r="A85" s="12">
        <v>48</v>
      </c>
      <c r="B85" s="13" t="s">
        <v>259</v>
      </c>
      <c r="C85" s="14" t="s">
        <v>260</v>
      </c>
      <c r="D85" s="15" t="s">
        <v>261</v>
      </c>
      <c r="E85" s="16">
        <v>20.5</v>
      </c>
      <c r="F85" s="17" t="s">
        <v>79</v>
      </c>
      <c r="H85" s="18">
        <f>ROUND(E85*G85,2)</f>
        <v>0</v>
      </c>
      <c r="J85" s="18">
        <f>ROUND(E85*G85,2)</f>
        <v>0</v>
      </c>
      <c r="K85" s="19">
        <v>1.2930000000000001E-2</v>
      </c>
      <c r="L85" s="19">
        <f>E85*K85</f>
        <v>0.265065</v>
      </c>
      <c r="N85" s="16">
        <f>E85*M85</f>
        <v>0</v>
      </c>
      <c r="O85" s="17">
        <v>0</v>
      </c>
      <c r="P85" s="17" t="s">
        <v>80</v>
      </c>
      <c r="V85" s="20" t="s">
        <v>249</v>
      </c>
      <c r="X85" s="52" t="s">
        <v>262</v>
      </c>
      <c r="Y85" s="52" t="s">
        <v>260</v>
      </c>
      <c r="Z85" s="14" t="s">
        <v>164</v>
      </c>
      <c r="AJ85" s="4" t="s">
        <v>251</v>
      </c>
      <c r="AK85" s="4" t="s">
        <v>84</v>
      </c>
    </row>
    <row r="86" spans="1:37">
      <c r="D86" s="53" t="s">
        <v>263</v>
      </c>
      <c r="E86" s="54">
        <f>J86</f>
        <v>0</v>
      </c>
      <c r="H86" s="54">
        <f>SUM(H83:H85)</f>
        <v>0</v>
      </c>
      <c r="I86" s="54">
        <f>SUM(I83:I85)</f>
        <v>0</v>
      </c>
      <c r="J86" s="54">
        <f>SUM(J83:J85)</f>
        <v>0</v>
      </c>
      <c r="L86" s="55">
        <f>SUM(L83:L85)</f>
        <v>0.265065</v>
      </c>
      <c r="N86" s="56">
        <f>SUM(N83:N85)</f>
        <v>0.246</v>
      </c>
      <c r="W86" s="16">
        <f>SUM(W83:W85)</f>
        <v>0</v>
      </c>
    </row>
    <row r="88" spans="1:37">
      <c r="B88" s="14" t="s">
        <v>264</v>
      </c>
    </row>
    <row r="89" spans="1:37" ht="25.5">
      <c r="A89" s="12">
        <v>49</v>
      </c>
      <c r="B89" s="13" t="s">
        <v>265</v>
      </c>
      <c r="C89" s="14" t="s">
        <v>266</v>
      </c>
      <c r="D89" s="15" t="s">
        <v>267</v>
      </c>
      <c r="E89" s="16">
        <v>2.88</v>
      </c>
      <c r="F89" s="17" t="s">
        <v>99</v>
      </c>
      <c r="H89" s="18">
        <f>ROUND(E89*G89,2)</f>
        <v>0</v>
      </c>
      <c r="J89" s="18">
        <f t="shared" ref="J89:J94" si="15">ROUND(E89*G89,2)</f>
        <v>0</v>
      </c>
      <c r="L89" s="19">
        <f t="shared" ref="L89:L94" si="16">E89*K89</f>
        <v>0</v>
      </c>
      <c r="N89" s="16">
        <f t="shared" ref="N89:N94" si="17">E89*M89</f>
        <v>0</v>
      </c>
      <c r="O89" s="17">
        <v>0</v>
      </c>
      <c r="P89" s="17" t="s">
        <v>80</v>
      </c>
      <c r="V89" s="20" t="s">
        <v>249</v>
      </c>
      <c r="X89" s="52" t="s">
        <v>268</v>
      </c>
      <c r="Y89" s="52" t="s">
        <v>266</v>
      </c>
      <c r="Z89" s="14" t="s">
        <v>164</v>
      </c>
      <c r="AJ89" s="4" t="s">
        <v>251</v>
      </c>
      <c r="AK89" s="4" t="s">
        <v>84</v>
      </c>
    </row>
    <row r="90" spans="1:37" ht="25.5">
      <c r="A90" s="12">
        <v>50</v>
      </c>
      <c r="B90" s="13" t="s">
        <v>265</v>
      </c>
      <c r="C90" s="14" t="s">
        <v>269</v>
      </c>
      <c r="D90" s="15" t="s">
        <v>270</v>
      </c>
      <c r="E90" s="16">
        <v>2.88</v>
      </c>
      <c r="F90" s="17" t="s">
        <v>99</v>
      </c>
      <c r="H90" s="18">
        <f>ROUND(E90*G90,2)</f>
        <v>0</v>
      </c>
      <c r="J90" s="18">
        <f t="shared" si="15"/>
        <v>0</v>
      </c>
      <c r="L90" s="19">
        <f t="shared" si="16"/>
        <v>0</v>
      </c>
      <c r="N90" s="16">
        <f t="shared" si="17"/>
        <v>0</v>
      </c>
      <c r="O90" s="17">
        <v>0</v>
      </c>
      <c r="P90" s="17" t="s">
        <v>80</v>
      </c>
      <c r="V90" s="20" t="s">
        <v>249</v>
      </c>
      <c r="X90" s="52" t="s">
        <v>271</v>
      </c>
      <c r="Y90" s="52" t="s">
        <v>269</v>
      </c>
      <c r="Z90" s="14" t="s">
        <v>164</v>
      </c>
      <c r="AJ90" s="4" t="s">
        <v>251</v>
      </c>
      <c r="AK90" s="4" t="s">
        <v>84</v>
      </c>
    </row>
    <row r="91" spans="1:37">
      <c r="A91" s="12">
        <v>51</v>
      </c>
      <c r="B91" s="13" t="s">
        <v>265</v>
      </c>
      <c r="C91" s="14" t="s">
        <v>272</v>
      </c>
      <c r="D91" s="15" t="s">
        <v>273</v>
      </c>
      <c r="E91" s="16">
        <v>19.2</v>
      </c>
      <c r="F91" s="17" t="s">
        <v>99</v>
      </c>
      <c r="H91" s="18">
        <f>ROUND(E91*G91,2)</f>
        <v>0</v>
      </c>
      <c r="J91" s="18">
        <f t="shared" si="15"/>
        <v>0</v>
      </c>
      <c r="K91" s="19">
        <v>1.47E-3</v>
      </c>
      <c r="L91" s="19">
        <f t="shared" si="16"/>
        <v>2.8223999999999999E-2</v>
      </c>
      <c r="N91" s="16">
        <f t="shared" si="17"/>
        <v>0</v>
      </c>
      <c r="O91" s="17">
        <v>0</v>
      </c>
      <c r="P91" s="17" t="s">
        <v>80</v>
      </c>
      <c r="V91" s="20" t="s">
        <v>249</v>
      </c>
      <c r="X91" s="52" t="s">
        <v>274</v>
      </c>
      <c r="Y91" s="52" t="s">
        <v>272</v>
      </c>
      <c r="Z91" s="14" t="s">
        <v>275</v>
      </c>
      <c r="AJ91" s="4" t="s">
        <v>251</v>
      </c>
      <c r="AK91" s="4" t="s">
        <v>84</v>
      </c>
    </row>
    <row r="92" spans="1:37">
      <c r="A92" s="12">
        <v>52</v>
      </c>
      <c r="B92" s="13" t="s">
        <v>265</v>
      </c>
      <c r="C92" s="14" t="s">
        <v>276</v>
      </c>
      <c r="D92" s="15" t="s">
        <v>277</v>
      </c>
      <c r="E92" s="16">
        <v>19.2</v>
      </c>
      <c r="F92" s="17" t="s">
        <v>99</v>
      </c>
      <c r="H92" s="18">
        <f>ROUND(E92*G92,2)</f>
        <v>0</v>
      </c>
      <c r="J92" s="18">
        <f t="shared" si="15"/>
        <v>0</v>
      </c>
      <c r="K92" s="19">
        <v>9.6000000000000002E-4</v>
      </c>
      <c r="L92" s="19">
        <f t="shared" si="16"/>
        <v>1.8432E-2</v>
      </c>
      <c r="N92" s="16">
        <f t="shared" si="17"/>
        <v>0</v>
      </c>
      <c r="O92" s="17">
        <v>0</v>
      </c>
      <c r="P92" s="17" t="s">
        <v>80</v>
      </c>
      <c r="V92" s="20" t="s">
        <v>249</v>
      </c>
      <c r="X92" s="52" t="s">
        <v>278</v>
      </c>
      <c r="Y92" s="52" t="s">
        <v>276</v>
      </c>
      <c r="Z92" s="14" t="s">
        <v>275</v>
      </c>
      <c r="AJ92" s="4" t="s">
        <v>251</v>
      </c>
      <c r="AK92" s="4" t="s">
        <v>84</v>
      </c>
    </row>
    <row r="93" spans="1:37">
      <c r="A93" s="12">
        <v>53</v>
      </c>
      <c r="B93" s="13" t="s">
        <v>125</v>
      </c>
      <c r="C93" s="14" t="s">
        <v>279</v>
      </c>
      <c r="D93" s="15" t="s">
        <v>280</v>
      </c>
      <c r="E93" s="16">
        <v>9.4930000000000003</v>
      </c>
      <c r="F93" s="17" t="s">
        <v>79</v>
      </c>
      <c r="I93" s="18">
        <f>ROUND(E93*G93,2)</f>
        <v>0</v>
      </c>
      <c r="J93" s="18">
        <f t="shared" si="15"/>
        <v>0</v>
      </c>
      <c r="K93" s="19">
        <v>1.9E-2</v>
      </c>
      <c r="L93" s="19">
        <f t="shared" si="16"/>
        <v>0.180367</v>
      </c>
      <c r="N93" s="16">
        <f t="shared" si="17"/>
        <v>0</v>
      </c>
      <c r="O93" s="17">
        <v>0</v>
      </c>
      <c r="P93" s="17" t="s">
        <v>80</v>
      </c>
      <c r="V93" s="20" t="s">
        <v>61</v>
      </c>
      <c r="X93" s="52" t="s">
        <v>279</v>
      </c>
      <c r="Y93" s="52" t="s">
        <v>279</v>
      </c>
      <c r="Z93" s="14" t="s">
        <v>281</v>
      </c>
      <c r="AA93" s="14" t="s">
        <v>80</v>
      </c>
      <c r="AJ93" s="4" t="s">
        <v>282</v>
      </c>
      <c r="AK93" s="4" t="s">
        <v>84</v>
      </c>
    </row>
    <row r="94" spans="1:37">
      <c r="A94" s="12">
        <v>54</v>
      </c>
      <c r="B94" s="13" t="s">
        <v>265</v>
      </c>
      <c r="C94" s="14" t="s">
        <v>283</v>
      </c>
      <c r="D94" s="15" t="s">
        <v>284</v>
      </c>
      <c r="E94" s="16">
        <v>0.22700000000000001</v>
      </c>
      <c r="F94" s="17" t="s">
        <v>222</v>
      </c>
      <c r="H94" s="18">
        <f>ROUND(E94*G94,2)</f>
        <v>0</v>
      </c>
      <c r="J94" s="18">
        <f t="shared" si="15"/>
        <v>0</v>
      </c>
      <c r="L94" s="19">
        <f t="shared" si="16"/>
        <v>0</v>
      </c>
      <c r="N94" s="16">
        <f t="shared" si="17"/>
        <v>0</v>
      </c>
      <c r="O94" s="17">
        <v>0</v>
      </c>
      <c r="P94" s="17" t="s">
        <v>80</v>
      </c>
      <c r="V94" s="20" t="s">
        <v>249</v>
      </c>
      <c r="X94" s="52" t="s">
        <v>285</v>
      </c>
      <c r="Y94" s="52" t="s">
        <v>283</v>
      </c>
      <c r="Z94" s="14" t="s">
        <v>275</v>
      </c>
      <c r="AJ94" s="4" t="s">
        <v>251</v>
      </c>
      <c r="AK94" s="4" t="s">
        <v>84</v>
      </c>
    </row>
    <row r="95" spans="1:37">
      <c r="D95" s="53" t="s">
        <v>286</v>
      </c>
      <c r="E95" s="54">
        <f>J95</f>
        <v>0</v>
      </c>
      <c r="H95" s="54">
        <f>SUM(H88:H94)</f>
        <v>0</v>
      </c>
      <c r="I95" s="54">
        <f>SUM(I88:I94)</f>
        <v>0</v>
      </c>
      <c r="J95" s="54">
        <f>SUM(J88:J94)</f>
        <v>0</v>
      </c>
      <c r="L95" s="55">
        <f>SUM(L88:L94)</f>
        <v>0.227023</v>
      </c>
      <c r="N95" s="56">
        <f>SUM(N88:N94)</f>
        <v>0</v>
      </c>
      <c r="W95" s="16">
        <f>SUM(W88:W94)</f>
        <v>0</v>
      </c>
    </row>
    <row r="97" spans="4:23">
      <c r="D97" s="53" t="s">
        <v>287</v>
      </c>
      <c r="E97" s="54">
        <f>J97</f>
        <v>0</v>
      </c>
      <c r="H97" s="54">
        <f>+H81+H86+H95</f>
        <v>0</v>
      </c>
      <c r="I97" s="54">
        <f>+I81+I86+I95</f>
        <v>0</v>
      </c>
      <c r="J97" s="54">
        <f>+J81+J86+J95</f>
        <v>0</v>
      </c>
      <c r="L97" s="55">
        <f>+L81+L86+L95</f>
        <v>0.51272032000000001</v>
      </c>
      <c r="N97" s="56">
        <f>+N81+N86+N95</f>
        <v>0.246</v>
      </c>
      <c r="W97" s="16">
        <f>+W81+W86+W95</f>
        <v>0</v>
      </c>
    </row>
    <row r="99" spans="4:23">
      <c r="D99" s="57" t="s">
        <v>288</v>
      </c>
      <c r="E99" s="54">
        <f>J99</f>
        <v>0</v>
      </c>
      <c r="H99" s="54">
        <f>+H75+H97</f>
        <v>0</v>
      </c>
      <c r="I99" s="54">
        <f>+I75+I97</f>
        <v>0</v>
      </c>
      <c r="J99" s="54">
        <f>+J75+J97</f>
        <v>0</v>
      </c>
      <c r="L99" s="55">
        <f>+L75+L97</f>
        <v>147.92308417000001</v>
      </c>
      <c r="N99" s="56">
        <f>+N75+N97</f>
        <v>86.183144999999996</v>
      </c>
      <c r="W99" s="16">
        <f>+W75+W97</f>
        <v>0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User</cp:lastModifiedBy>
  <cp:revision>2</cp:revision>
  <cp:lastPrinted>2019-05-20T14:23:00Z</cp:lastPrinted>
  <dcterms:created xsi:type="dcterms:W3CDTF">1999-04-06T07:39:00Z</dcterms:created>
  <dcterms:modified xsi:type="dcterms:W3CDTF">2022-07-12T08:38:12Z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