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Leon\Desktop\"/>
    </mc:Choice>
  </mc:AlternateContent>
  <bookViews>
    <workbookView xWindow="0" yWindow="0" windowWidth="0" windowHeight="0"/>
  </bookViews>
  <sheets>
    <sheet name="Rekapitulácia stavby" sheetId="1" r:id="rId1"/>
    <sheet name="01 - SO 01 Administratívn..." sheetId="2" r:id="rId2"/>
    <sheet name="02 - Ústredné vykurovanie" sheetId="3" r:id="rId3"/>
    <sheet name="03 - Zdravotechnika" sheetId="4" r:id="rId4"/>
    <sheet name="04 - Vzduchotechnika" sheetId="5" r:id="rId5"/>
    <sheet name="05 - Elektorinštalácia" sheetId="6" r:id="rId6"/>
  </sheets>
  <definedNames>
    <definedName name="_xlnm.Print_Area" localSheetId="0">'Rekapitulácia stavby'!$D$4:$AO$76,'Rekapitulácia stavby'!$C$82:$AQ$100</definedName>
    <definedName name="_xlnm.Print_Titles" localSheetId="0">'Rekapitulácia stavby'!$92:$92</definedName>
    <definedName name="_xlnm._FilterDatabase" localSheetId="1" hidden="1">'01 - SO 01 Administratívn...'!$C$133:$K$365</definedName>
    <definedName name="_xlnm.Print_Area" localSheetId="1">'01 - SO 01 Administratívn...'!$C$4:$J$76,'01 - SO 01 Administratívn...'!$C$82:$J$115,'01 - SO 01 Administratívn...'!$C$121:$J$365</definedName>
    <definedName name="_xlnm.Print_Titles" localSheetId="1">'01 - SO 01 Administratívn...'!$133:$133</definedName>
    <definedName name="_xlnm._FilterDatabase" localSheetId="2" hidden="1">'02 - Ústredné vykurovanie'!$C$124:$K$168</definedName>
    <definedName name="_xlnm.Print_Area" localSheetId="2">'02 - Ústredné vykurovanie'!$C$4:$J$76,'02 - Ústredné vykurovanie'!$C$82:$J$106,'02 - Ústredné vykurovanie'!$C$112:$J$168</definedName>
    <definedName name="_xlnm.Print_Titles" localSheetId="2">'02 - Ústredné vykurovanie'!$124:$124</definedName>
    <definedName name="_xlnm._FilterDatabase" localSheetId="3" hidden="1">'03 - Zdravotechnika'!$C$123:$K$226</definedName>
    <definedName name="_xlnm.Print_Area" localSheetId="3">'03 - Zdravotechnika'!$C$4:$J$76,'03 - Zdravotechnika'!$C$82:$J$105,'03 - Zdravotechnika'!$C$111:$J$226</definedName>
    <definedName name="_xlnm.Print_Titles" localSheetId="3">'03 - Zdravotechnika'!$123:$123</definedName>
    <definedName name="_xlnm._FilterDatabase" localSheetId="4" hidden="1">'04 - Vzduchotechnika'!$C$120:$K$177</definedName>
    <definedName name="_xlnm.Print_Area" localSheetId="4">'04 - Vzduchotechnika'!$C$4:$J$76,'04 - Vzduchotechnika'!$C$82:$J$102,'04 - Vzduchotechnika'!$C$108:$J$177</definedName>
    <definedName name="_xlnm.Print_Titles" localSheetId="4">'04 - Vzduchotechnika'!$120:$120</definedName>
    <definedName name="_xlnm._FilterDatabase" localSheetId="5" hidden="1">'05 - Elektorinštalácia'!$C$123:$K$220</definedName>
    <definedName name="_xlnm.Print_Area" localSheetId="5">'05 - Elektorinštalácia'!$C$4:$J$76,'05 - Elektorinštalácia'!$C$82:$J$105,'05 - Elektorinštalácia'!$C$111:$J$220</definedName>
    <definedName name="_xlnm.Print_Titles" localSheetId="5">'05 - Elektorinštalácia'!$123:$123</definedName>
  </definedNames>
  <calcPr/>
</workbook>
</file>

<file path=xl/calcChain.xml><?xml version="1.0" encoding="utf-8"?>
<calcChain xmlns="http://schemas.openxmlformats.org/spreadsheetml/2006/main">
  <c i="6" l="1" r="J37"/>
  <c r="J36"/>
  <c i="1" r="AY99"/>
  <c i="6" r="J35"/>
  <c i="1" r="AX99"/>
  <c i="6" r="BI220"/>
  <c r="BH220"/>
  <c r="BG220"/>
  <c r="BE220"/>
  <c r="T220"/>
  <c r="T219"/>
  <c r="R220"/>
  <c r="R219"/>
  <c r="P220"/>
  <c r="P219"/>
  <c r="BI218"/>
  <c r="BH218"/>
  <c r="BG218"/>
  <c r="BE218"/>
  <c r="T218"/>
  <c r="R218"/>
  <c r="P218"/>
  <c r="BI217"/>
  <c r="BH217"/>
  <c r="BG217"/>
  <c r="BE217"/>
  <c r="T217"/>
  <c r="R217"/>
  <c r="P217"/>
  <c r="BI214"/>
  <c r="BH214"/>
  <c r="BG214"/>
  <c r="BE214"/>
  <c r="T214"/>
  <c r="R214"/>
  <c r="P214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29"/>
  <c r="BH129"/>
  <c r="BG129"/>
  <c r="BE129"/>
  <c r="T129"/>
  <c r="T128"/>
  <c r="R129"/>
  <c r="R128"/>
  <c r="P129"/>
  <c r="P128"/>
  <c r="BI127"/>
  <c r="BH127"/>
  <c r="BG127"/>
  <c r="BE127"/>
  <c r="T127"/>
  <c r="T126"/>
  <c r="R127"/>
  <c r="R126"/>
  <c r="R125"/>
  <c r="P127"/>
  <c r="P126"/>
  <c r="P125"/>
  <c r="J121"/>
  <c r="J120"/>
  <c r="F120"/>
  <c r="F118"/>
  <c r="E116"/>
  <c r="J92"/>
  <c r="J91"/>
  <c r="F91"/>
  <c r="F89"/>
  <c r="E87"/>
  <c r="J18"/>
  <c r="E18"/>
  <c r="F121"/>
  <c r="J17"/>
  <c r="J12"/>
  <c r="J118"/>
  <c r="E7"/>
  <c r="E114"/>
  <c i="5" r="J37"/>
  <c r="J36"/>
  <c i="1" r="AY98"/>
  <c i="5" r="J35"/>
  <c i="1" r="AX98"/>
  <c i="5" r="BI177"/>
  <c r="BH177"/>
  <c r="BG177"/>
  <c r="BE177"/>
  <c r="T177"/>
  <c r="R177"/>
  <c r="P177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66"/>
  <c r="BH166"/>
  <c r="BG166"/>
  <c r="BE166"/>
  <c r="T166"/>
  <c r="R166"/>
  <c r="P166"/>
  <c r="BI165"/>
  <c r="BH165"/>
  <c r="BG165"/>
  <c r="BE165"/>
  <c r="T165"/>
  <c r="R165"/>
  <c r="P165"/>
  <c r="BI160"/>
  <c r="BH160"/>
  <c r="BG160"/>
  <c r="BE160"/>
  <c r="T160"/>
  <c r="R160"/>
  <c r="P160"/>
  <c r="BI159"/>
  <c r="BH159"/>
  <c r="BG159"/>
  <c r="BE159"/>
  <c r="T159"/>
  <c r="R159"/>
  <c r="P159"/>
  <c r="BI154"/>
  <c r="BH154"/>
  <c r="BG154"/>
  <c r="BE154"/>
  <c r="T154"/>
  <c r="R154"/>
  <c r="P154"/>
  <c r="BI153"/>
  <c r="BH153"/>
  <c r="BG153"/>
  <c r="BE153"/>
  <c r="T153"/>
  <c r="R153"/>
  <c r="P153"/>
  <c r="BI148"/>
  <c r="BH148"/>
  <c r="BG148"/>
  <c r="BE148"/>
  <c r="T148"/>
  <c r="R148"/>
  <c r="P148"/>
  <c r="BI147"/>
  <c r="BH147"/>
  <c r="BG147"/>
  <c r="BE147"/>
  <c r="T147"/>
  <c r="R147"/>
  <c r="P147"/>
  <c r="BI142"/>
  <c r="BH142"/>
  <c r="BG142"/>
  <c r="BE142"/>
  <c r="T142"/>
  <c r="R142"/>
  <c r="P142"/>
  <c r="BI139"/>
  <c r="BH139"/>
  <c r="BG139"/>
  <c r="BE139"/>
  <c r="T139"/>
  <c r="R139"/>
  <c r="P139"/>
  <c r="BI134"/>
  <c r="BH134"/>
  <c r="BG134"/>
  <c r="BE134"/>
  <c r="T134"/>
  <c r="R134"/>
  <c r="P134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J118"/>
  <c r="J117"/>
  <c r="F117"/>
  <c r="F115"/>
  <c r="E113"/>
  <c r="J92"/>
  <c r="J91"/>
  <c r="F91"/>
  <c r="F89"/>
  <c r="E87"/>
  <c r="J18"/>
  <c r="E18"/>
  <c r="F118"/>
  <c r="J17"/>
  <c r="J12"/>
  <c r="J115"/>
  <c r="E7"/>
  <c r="E111"/>
  <c i="4" r="J37"/>
  <c r="J36"/>
  <c i="1" r="AY97"/>
  <c i="4" r="J35"/>
  <c i="1" r="AX97"/>
  <c i="4"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8"/>
  <c r="BH188"/>
  <c r="BG188"/>
  <c r="BE188"/>
  <c r="T188"/>
  <c r="T187"/>
  <c r="R188"/>
  <c r="R187"/>
  <c r="P188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R133"/>
  <c r="P133"/>
  <c r="BI131"/>
  <c r="BH131"/>
  <c r="BG131"/>
  <c r="BE131"/>
  <c r="T131"/>
  <c r="R131"/>
  <c r="P131"/>
  <c r="BI130"/>
  <c r="BH130"/>
  <c r="BG130"/>
  <c r="BE130"/>
  <c r="T130"/>
  <c r="R130"/>
  <c r="P130"/>
  <c r="BI127"/>
  <c r="BH127"/>
  <c r="BG127"/>
  <c r="BE127"/>
  <c r="T127"/>
  <c r="T126"/>
  <c r="T125"/>
  <c r="R127"/>
  <c r="R126"/>
  <c r="R125"/>
  <c r="P127"/>
  <c r="P126"/>
  <c r="P125"/>
  <c r="J121"/>
  <c r="J120"/>
  <c r="F120"/>
  <c r="F118"/>
  <c r="E116"/>
  <c r="J92"/>
  <c r="J91"/>
  <c r="F91"/>
  <c r="F89"/>
  <c r="E87"/>
  <c r="J18"/>
  <c r="E18"/>
  <c r="F92"/>
  <c r="J17"/>
  <c r="J12"/>
  <c r="J89"/>
  <c r="E7"/>
  <c r="E85"/>
  <c i="3" r="J37"/>
  <c r="J36"/>
  <c i="1" r="AY96"/>
  <c i="3" r="J35"/>
  <c i="1" r="AX96"/>
  <c i="3" r="BI168"/>
  <c r="BH168"/>
  <c r="BG168"/>
  <c r="BE168"/>
  <c r="T168"/>
  <c r="T167"/>
  <c r="R168"/>
  <c r="R167"/>
  <c r="P168"/>
  <c r="P167"/>
  <c r="BI166"/>
  <c r="BH166"/>
  <c r="BG166"/>
  <c r="BE166"/>
  <c r="T166"/>
  <c r="T165"/>
  <c r="R166"/>
  <c r="R165"/>
  <c r="P166"/>
  <c r="P165"/>
  <c r="BI164"/>
  <c r="BH164"/>
  <c r="BG164"/>
  <c r="BE164"/>
  <c r="T164"/>
  <c r="T163"/>
  <c r="R164"/>
  <c r="R163"/>
  <c r="P164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T132"/>
  <c r="R133"/>
  <c r="R132"/>
  <c r="P133"/>
  <c r="P132"/>
  <c r="BI131"/>
  <c r="BH131"/>
  <c r="BG131"/>
  <c r="BE131"/>
  <c r="T131"/>
  <c r="R131"/>
  <c r="P131"/>
  <c r="BI129"/>
  <c r="BH129"/>
  <c r="BG129"/>
  <c r="BE129"/>
  <c r="T129"/>
  <c r="R129"/>
  <c r="P129"/>
  <c r="BI128"/>
  <c r="BH128"/>
  <c r="BG128"/>
  <c r="BE128"/>
  <c r="T128"/>
  <c r="R128"/>
  <c r="P128"/>
  <c r="J122"/>
  <c r="J121"/>
  <c r="F121"/>
  <c r="F119"/>
  <c r="E117"/>
  <c r="J92"/>
  <c r="J91"/>
  <c r="F91"/>
  <c r="F89"/>
  <c r="E87"/>
  <c r="J18"/>
  <c r="E18"/>
  <c r="F122"/>
  <c r="J17"/>
  <c r="J12"/>
  <c r="J89"/>
  <c r="E7"/>
  <c r="E85"/>
  <c i="2" r="J37"/>
  <c r="J36"/>
  <c i="1" r="AY95"/>
  <c i="2" r="J35"/>
  <c i="1" r="AX95"/>
  <c i="2" r="BI365"/>
  <c r="BH365"/>
  <c r="BG365"/>
  <c r="BE365"/>
  <c r="T365"/>
  <c r="T364"/>
  <c r="R365"/>
  <c r="R364"/>
  <c r="P365"/>
  <c r="P364"/>
  <c r="BI359"/>
  <c r="BH359"/>
  <c r="BG359"/>
  <c r="BE359"/>
  <c r="T359"/>
  <c r="R359"/>
  <c r="P359"/>
  <c r="BI354"/>
  <c r="BH354"/>
  <c r="BG354"/>
  <c r="BE354"/>
  <c r="T354"/>
  <c r="R354"/>
  <c r="P354"/>
  <c r="BI350"/>
  <c r="BH350"/>
  <c r="BG350"/>
  <c r="BE350"/>
  <c r="T350"/>
  <c r="T349"/>
  <c r="R350"/>
  <c r="R349"/>
  <c r="P350"/>
  <c r="P349"/>
  <c r="BI348"/>
  <c r="BH348"/>
  <c r="BG348"/>
  <c r="BE348"/>
  <c r="T348"/>
  <c r="R348"/>
  <c r="P348"/>
  <c r="BI347"/>
  <c r="BH347"/>
  <c r="BG347"/>
  <c r="BE347"/>
  <c r="T347"/>
  <c r="R347"/>
  <c r="P347"/>
  <c r="BI346"/>
  <c r="BH346"/>
  <c r="BG346"/>
  <c r="BE346"/>
  <c r="T346"/>
  <c r="R346"/>
  <c r="P346"/>
  <c r="BI344"/>
  <c r="BH344"/>
  <c r="BG344"/>
  <c r="BE344"/>
  <c r="T344"/>
  <c r="R344"/>
  <c r="P344"/>
  <c r="BI342"/>
  <c r="BH342"/>
  <c r="BG342"/>
  <c r="BE342"/>
  <c r="T342"/>
  <c r="R342"/>
  <c r="P342"/>
  <c r="BI340"/>
  <c r="BH340"/>
  <c r="BG340"/>
  <c r="BE340"/>
  <c r="T340"/>
  <c r="R340"/>
  <c r="P340"/>
  <c r="BI339"/>
  <c r="BH339"/>
  <c r="BG339"/>
  <c r="BE339"/>
  <c r="T339"/>
  <c r="R339"/>
  <c r="P339"/>
  <c r="BI338"/>
  <c r="BH338"/>
  <c r="BG338"/>
  <c r="BE338"/>
  <c r="T338"/>
  <c r="R338"/>
  <c r="P338"/>
  <c r="BI337"/>
  <c r="BH337"/>
  <c r="BG337"/>
  <c r="BE337"/>
  <c r="T337"/>
  <c r="R337"/>
  <c r="P337"/>
  <c r="BI335"/>
  <c r="BH335"/>
  <c r="BG335"/>
  <c r="BE335"/>
  <c r="T335"/>
  <c r="T334"/>
  <c r="R335"/>
  <c r="R334"/>
  <c r="P335"/>
  <c r="P334"/>
  <c r="BI333"/>
  <c r="BH333"/>
  <c r="BG333"/>
  <c r="BE333"/>
  <c r="T333"/>
  <c r="R333"/>
  <c r="P333"/>
  <c r="BI331"/>
  <c r="BH331"/>
  <c r="BG331"/>
  <c r="BE331"/>
  <c r="T331"/>
  <c r="R331"/>
  <c r="P331"/>
  <c r="BI330"/>
  <c r="BH330"/>
  <c r="BG330"/>
  <c r="BE330"/>
  <c r="T330"/>
  <c r="R330"/>
  <c r="P330"/>
  <c r="BI327"/>
  <c r="BH327"/>
  <c r="BG327"/>
  <c r="BE327"/>
  <c r="T327"/>
  <c r="R327"/>
  <c r="P327"/>
  <c r="BI324"/>
  <c r="BH324"/>
  <c r="BG324"/>
  <c r="BE324"/>
  <c r="T324"/>
  <c r="R324"/>
  <c r="P324"/>
  <c r="BI322"/>
  <c r="BH322"/>
  <c r="BG322"/>
  <c r="BE322"/>
  <c r="T322"/>
  <c r="R322"/>
  <c r="P322"/>
  <c r="BI321"/>
  <c r="BH321"/>
  <c r="BG321"/>
  <c r="BE321"/>
  <c r="T321"/>
  <c r="R321"/>
  <c r="P321"/>
  <c r="BI319"/>
  <c r="BH319"/>
  <c r="BG319"/>
  <c r="BE319"/>
  <c r="T319"/>
  <c r="R319"/>
  <c r="P319"/>
  <c r="BI318"/>
  <c r="BH318"/>
  <c r="BG318"/>
  <c r="BE318"/>
  <c r="T318"/>
  <c r="R318"/>
  <c r="P318"/>
  <c r="BI316"/>
  <c r="BH316"/>
  <c r="BG316"/>
  <c r="BE316"/>
  <c r="T316"/>
  <c r="R316"/>
  <c r="P316"/>
  <c r="BI315"/>
  <c r="BH315"/>
  <c r="BG315"/>
  <c r="BE315"/>
  <c r="T315"/>
  <c r="R315"/>
  <c r="P315"/>
  <c r="BI313"/>
  <c r="BH313"/>
  <c r="BG313"/>
  <c r="BE313"/>
  <c r="T313"/>
  <c r="R313"/>
  <c r="P313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4"/>
  <c r="BH304"/>
  <c r="BG304"/>
  <c r="BE304"/>
  <c r="T304"/>
  <c r="R304"/>
  <c r="P304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7"/>
  <c r="BH297"/>
  <c r="BG297"/>
  <c r="BE297"/>
  <c r="T297"/>
  <c r="R297"/>
  <c r="P297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89"/>
  <c r="BH289"/>
  <c r="BG289"/>
  <c r="BE289"/>
  <c r="T289"/>
  <c r="T288"/>
  <c r="R289"/>
  <c r="R288"/>
  <c r="P289"/>
  <c r="P288"/>
  <c r="BI287"/>
  <c r="BH287"/>
  <c r="BG287"/>
  <c r="BE287"/>
  <c r="T287"/>
  <c r="R287"/>
  <c r="P287"/>
  <c r="BI286"/>
  <c r="BH286"/>
  <c r="BG286"/>
  <c r="BE286"/>
  <c r="T286"/>
  <c r="R286"/>
  <c r="P286"/>
  <c r="BI283"/>
  <c r="BH283"/>
  <c r="BG283"/>
  <c r="BE283"/>
  <c r="T283"/>
  <c r="R283"/>
  <c r="P283"/>
  <c r="BI282"/>
  <c r="BH282"/>
  <c r="BG282"/>
  <c r="BE282"/>
  <c r="T282"/>
  <c r="R282"/>
  <c r="P282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7"/>
  <c r="BH267"/>
  <c r="BG267"/>
  <c r="BE267"/>
  <c r="T267"/>
  <c r="R267"/>
  <c r="P267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56"/>
  <c r="BH256"/>
  <c r="BG256"/>
  <c r="BE256"/>
  <c r="T256"/>
  <c r="R256"/>
  <c r="P256"/>
  <c r="BI253"/>
  <c r="BH253"/>
  <c r="BG253"/>
  <c r="BE253"/>
  <c r="T253"/>
  <c r="R253"/>
  <c r="P253"/>
  <c r="BI250"/>
  <c r="BH250"/>
  <c r="BG250"/>
  <c r="BE250"/>
  <c r="T250"/>
  <c r="R250"/>
  <c r="P250"/>
  <c r="BI248"/>
  <c r="BH248"/>
  <c r="BG248"/>
  <c r="BE248"/>
  <c r="T248"/>
  <c r="R248"/>
  <c r="P248"/>
  <c r="BI246"/>
  <c r="BH246"/>
  <c r="BG246"/>
  <c r="BE246"/>
  <c r="T246"/>
  <c r="R246"/>
  <c r="P246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7"/>
  <c r="BH237"/>
  <c r="BG237"/>
  <c r="BE237"/>
  <c r="T237"/>
  <c r="R237"/>
  <c r="P237"/>
  <c r="BI233"/>
  <c r="BH233"/>
  <c r="BG233"/>
  <c r="BE233"/>
  <c r="T233"/>
  <c r="R233"/>
  <c r="P233"/>
  <c r="BI231"/>
  <c r="BH231"/>
  <c r="BG231"/>
  <c r="BE231"/>
  <c r="T231"/>
  <c r="T230"/>
  <c r="R231"/>
  <c r="R230"/>
  <c r="P231"/>
  <c r="P230"/>
  <c r="BI228"/>
  <c r="BH228"/>
  <c r="BG228"/>
  <c r="BE228"/>
  <c r="T228"/>
  <c r="R228"/>
  <c r="P228"/>
  <c r="BI226"/>
  <c r="BH226"/>
  <c r="BG226"/>
  <c r="BE226"/>
  <c r="T226"/>
  <c r="R226"/>
  <c r="P226"/>
  <c r="BI225"/>
  <c r="BH225"/>
  <c r="BG225"/>
  <c r="BE225"/>
  <c r="T225"/>
  <c r="R225"/>
  <c r="P225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4"/>
  <c r="BH204"/>
  <c r="BG204"/>
  <c r="BE204"/>
  <c r="T204"/>
  <c r="R204"/>
  <c r="P204"/>
  <c r="BI200"/>
  <c r="BH200"/>
  <c r="BG200"/>
  <c r="BE200"/>
  <c r="T200"/>
  <c r="R200"/>
  <c r="P200"/>
  <c r="BI199"/>
  <c r="BH199"/>
  <c r="BG199"/>
  <c r="BE199"/>
  <c r="T199"/>
  <c r="R199"/>
  <c r="P199"/>
  <c r="BI195"/>
  <c r="BH195"/>
  <c r="BG195"/>
  <c r="BE195"/>
  <c r="T195"/>
  <c r="R195"/>
  <c r="P195"/>
  <c r="BI191"/>
  <c r="BH191"/>
  <c r="BG191"/>
  <c r="BE191"/>
  <c r="T191"/>
  <c r="R191"/>
  <c r="P191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68"/>
  <c r="BH168"/>
  <c r="BG168"/>
  <c r="BE168"/>
  <c r="T168"/>
  <c r="R168"/>
  <c r="P168"/>
  <c r="BI165"/>
  <c r="BH165"/>
  <c r="BG165"/>
  <c r="BE165"/>
  <c r="T165"/>
  <c r="R165"/>
  <c r="P165"/>
  <c r="BI162"/>
  <c r="BH162"/>
  <c r="BG162"/>
  <c r="BE162"/>
  <c r="T162"/>
  <c r="R162"/>
  <c r="P162"/>
  <c r="BI159"/>
  <c r="BH159"/>
  <c r="BG159"/>
  <c r="BE159"/>
  <c r="T159"/>
  <c r="R159"/>
  <c r="P159"/>
  <c r="BI156"/>
  <c r="BH156"/>
  <c r="BG156"/>
  <c r="BE156"/>
  <c r="T156"/>
  <c r="R156"/>
  <c r="P156"/>
  <c r="BI155"/>
  <c r="BH155"/>
  <c r="BG155"/>
  <c r="BE155"/>
  <c r="T155"/>
  <c r="R155"/>
  <c r="P155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7"/>
  <c r="BH137"/>
  <c r="BG137"/>
  <c r="BE137"/>
  <c r="T137"/>
  <c r="R137"/>
  <c r="P137"/>
  <c r="J131"/>
  <c r="J130"/>
  <c r="F130"/>
  <c r="F128"/>
  <c r="E126"/>
  <c r="J92"/>
  <c r="J91"/>
  <c r="F91"/>
  <c r="F89"/>
  <c r="E87"/>
  <c r="J18"/>
  <c r="E18"/>
  <c r="F131"/>
  <c r="J17"/>
  <c r="J12"/>
  <c r="J128"/>
  <c r="E7"/>
  <c r="E85"/>
  <c i="1" r="L90"/>
  <c r="AM90"/>
  <c r="AM89"/>
  <c r="L89"/>
  <c r="AM87"/>
  <c r="L87"/>
  <c r="L85"/>
  <c r="L84"/>
  <c i="2" r="BK354"/>
  <c r="J350"/>
  <c r="BK346"/>
  <c r="BK340"/>
  <c r="J337"/>
  <c r="BK331"/>
  <c r="BK321"/>
  <c r="J309"/>
  <c r="BK286"/>
  <c r="J267"/>
  <c r="BK240"/>
  <c r="J228"/>
  <c r="J214"/>
  <c r="BK204"/>
  <c r="J195"/>
  <c r="J180"/>
  <c r="J172"/>
  <c r="BK165"/>
  <c r="BK151"/>
  <c r="BK146"/>
  <c r="BK141"/>
  <c r="J354"/>
  <c r="BK347"/>
  <c r="J340"/>
  <c r="J335"/>
  <c r="J327"/>
  <c r="BK313"/>
  <c r="BK301"/>
  <c r="BK287"/>
  <c r="J274"/>
  <c r="BK263"/>
  <c r="J253"/>
  <c r="J225"/>
  <c r="BK215"/>
  <c r="J181"/>
  <c r="BK159"/>
  <c r="J147"/>
  <c r="BK315"/>
  <c r="J294"/>
  <c r="BK282"/>
  <c r="J270"/>
  <c r="BK231"/>
  <c r="BK223"/>
  <c r="BK213"/>
  <c r="BK191"/>
  <c r="J178"/>
  <c r="BK162"/>
  <c r="J148"/>
  <c r="J141"/>
  <c r="BK319"/>
  <c r="BK316"/>
  <c r="BK310"/>
  <c r="BK300"/>
  <c r="BK294"/>
  <c r="J282"/>
  <c r="BK270"/>
  <c r="BK256"/>
  <c r="BK241"/>
  <c r="J221"/>
  <c r="J211"/>
  <c r="J199"/>
  <c r="J182"/>
  <c r="J156"/>
  <c r="J142"/>
  <c i="3" r="BK157"/>
  <c r="BK150"/>
  <c r="BK144"/>
  <c r="BK139"/>
  <c r="J133"/>
  <c r="BK168"/>
  <c r="BK162"/>
  <c r="J157"/>
  <c r="J154"/>
  <c r="J148"/>
  <c r="J137"/>
  <c r="BK166"/>
  <c r="J160"/>
  <c r="J158"/>
  <c r="J138"/>
  <c r="J128"/>
  <c i="4" r="BK217"/>
  <c r="J209"/>
  <c r="J204"/>
  <c r="BK198"/>
  <c r="BK186"/>
  <c r="J180"/>
  <c r="J171"/>
  <c r="BK163"/>
  <c r="BK154"/>
  <c r="BK149"/>
  <c r="J136"/>
  <c r="J133"/>
  <c r="BK225"/>
  <c r="BK221"/>
  <c r="J193"/>
  <c r="BK188"/>
  <c r="J182"/>
  <c r="J177"/>
  <c r="J172"/>
  <c r="BK166"/>
  <c r="BK142"/>
  <c r="J138"/>
  <c r="J131"/>
  <c r="BK212"/>
  <c r="BK207"/>
  <c r="J202"/>
  <c r="BK193"/>
  <c r="BK183"/>
  <c r="BK178"/>
  <c r="J169"/>
  <c r="BK162"/>
  <c r="BK155"/>
  <c r="J150"/>
  <c r="J225"/>
  <c r="J219"/>
  <c r="J214"/>
  <c r="BK209"/>
  <c r="BK199"/>
  <c r="BK192"/>
  <c r="J188"/>
  <c r="BK176"/>
  <c r="J163"/>
  <c r="J154"/>
  <c r="BK145"/>
  <c r="BK140"/>
  <c r="J135"/>
  <c i="5" r="BK147"/>
  <c r="BK153"/>
  <c r="BK126"/>
  <c r="BK160"/>
  <c r="J154"/>
  <c r="J139"/>
  <c r="J165"/>
  <c r="J153"/>
  <c i="6" r="BK168"/>
  <c r="J162"/>
  <c r="J152"/>
  <c r="BK145"/>
  <c r="BK138"/>
  <c r="J218"/>
  <c r="J146"/>
  <c r="J144"/>
  <c r="BK139"/>
  <c r="J129"/>
  <c r="J208"/>
  <c r="BK194"/>
  <c r="BK185"/>
  <c r="BK180"/>
  <c r="BK172"/>
  <c r="BK164"/>
  <c r="BK160"/>
  <c r="J148"/>
  <c r="BK134"/>
  <c r="BK207"/>
  <c r="BK204"/>
  <c r="BK199"/>
  <c r="J194"/>
  <c r="J188"/>
  <c r="J178"/>
  <c r="BK171"/>
  <c r="J161"/>
  <c r="J155"/>
  <c r="BK144"/>
  <c r="J140"/>
  <c r="J127"/>
  <c i="2" r="J322"/>
  <c r="J299"/>
  <c r="BK273"/>
  <c r="BK262"/>
  <c r="BK248"/>
  <c r="J223"/>
  <c r="J191"/>
  <c r="BK182"/>
  <c r="J165"/>
  <c r="BK149"/>
  <c r="J319"/>
  <c r="J297"/>
  <c r="J287"/>
  <c r="J275"/>
  <c r="J246"/>
  <c r="BK228"/>
  <c r="J222"/>
  <c r="BK214"/>
  <c r="BK199"/>
  <c r="BK179"/>
  <c r="BK172"/>
  <c r="J152"/>
  <c r="J144"/>
  <c r="J137"/>
  <c r="BK318"/>
  <c r="J313"/>
  <c r="BK304"/>
  <c r="BK299"/>
  <c r="J286"/>
  <c r="BK274"/>
  <c r="J263"/>
  <c r="BK246"/>
  <c r="J233"/>
  <c r="J216"/>
  <c r="J204"/>
  <c r="J187"/>
  <c r="J173"/>
  <c r="BK143"/>
  <c i="3" r="J156"/>
  <c r="BK149"/>
  <c r="J143"/>
  <c r="BK138"/>
  <c r="J131"/>
  <c r="J164"/>
  <c r="BK159"/>
  <c r="J155"/>
  <c r="J149"/>
  <c r="BK143"/>
  <c r="BK128"/>
  <c r="J162"/>
  <c r="J159"/>
  <c r="BK155"/>
  <c r="J150"/>
  <c r="BK147"/>
  <c r="J146"/>
  <c r="J144"/>
  <c r="J139"/>
  <c r="BK137"/>
  <c i="4" r="BK223"/>
  <c r="J213"/>
  <c r="J205"/>
  <c r="J196"/>
  <c r="BK191"/>
  <c r="BK184"/>
  <c r="BK174"/>
  <c r="J167"/>
  <c r="J159"/>
  <c r="J139"/>
  <c r="BK135"/>
  <c r="J127"/>
  <c r="BK222"/>
  <c r="BK204"/>
  <c r="BK196"/>
  <c r="J192"/>
  <c r="J176"/>
  <c r="BK170"/>
  <c r="BK158"/>
  <c r="BK150"/>
  <c r="BK144"/>
  <c r="J143"/>
  <c r="J141"/>
  <c r="J221"/>
  <c r="J210"/>
  <c r="BK206"/>
  <c r="BK201"/>
  <c r="BK194"/>
  <c r="J190"/>
  <c r="BK180"/>
  <c r="J170"/>
  <c r="BK164"/>
  <c r="BK139"/>
  <c r="J226"/>
  <c r="J220"/>
  <c r="J216"/>
  <c r="J212"/>
  <c r="BK203"/>
  <c r="J194"/>
  <c r="J185"/>
  <c r="J181"/>
  <c r="J174"/>
  <c r="BK161"/>
  <c r="J155"/>
  <c r="BK147"/>
  <c r="BK127"/>
  <c i="5" r="J173"/>
  <c r="J166"/>
  <c r="J125"/>
  <c r="J172"/>
  <c r="BK139"/>
  <c r="BK174"/>
  <c r="BK142"/>
  <c r="J126"/>
  <c r="J160"/>
  <c r="J142"/>
  <c r="BK124"/>
  <c i="6" r="BK218"/>
  <c r="J214"/>
  <c r="J212"/>
  <c r="BK211"/>
  <c r="BK210"/>
  <c r="J209"/>
  <c r="BK208"/>
  <c r="J207"/>
  <c r="J206"/>
  <c r="BK203"/>
  <c r="BK202"/>
  <c r="BK197"/>
  <c r="BK195"/>
  <c r="J192"/>
  <c r="BK189"/>
  <c r="BK188"/>
  <c r="J187"/>
  <c r="BK186"/>
  <c r="J185"/>
  <c r="J184"/>
  <c r="J181"/>
  <c r="BK174"/>
  <c r="J171"/>
  <c r="J166"/>
  <c r="BK159"/>
  <c r="BK150"/>
  <c r="J141"/>
  <c r="BK129"/>
  <c r="J204"/>
  <c r="J203"/>
  <c r="J201"/>
  <c r="J200"/>
  <c r="J199"/>
  <c r="J196"/>
  <c r="J195"/>
  <c r="BK193"/>
  <c r="J189"/>
  <c r="J180"/>
  <c r="BK179"/>
  <c r="BK178"/>
  <c r="J177"/>
  <c r="BK175"/>
  <c r="BK170"/>
  <c r="J169"/>
  <c r="J168"/>
  <c r="BK167"/>
  <c r="BK165"/>
  <c r="J164"/>
  <c r="BK161"/>
  <c r="J160"/>
  <c r="J159"/>
  <c r="BK156"/>
  <c r="BK155"/>
  <c r="BK154"/>
  <c r="J153"/>
  <c r="J142"/>
  <c r="J134"/>
  <c r="J217"/>
  <c r="BK200"/>
  <c r="J197"/>
  <c r="J186"/>
  <c r="BK173"/>
  <c r="BK163"/>
  <c r="BK152"/>
  <c r="BK146"/>
  <c r="BK143"/>
  <c r="BK136"/>
  <c r="J211"/>
  <c r="J202"/>
  <c r="BK198"/>
  <c r="J193"/>
  <c r="BK184"/>
  <c r="BK181"/>
  <c r="BK176"/>
  <c r="J163"/>
  <c r="J156"/>
  <c r="BK151"/>
  <c r="BK148"/>
  <c r="J137"/>
  <c i="2" r="BK359"/>
  <c r="J348"/>
  <c r="BK344"/>
  <c r="J339"/>
  <c r="BK335"/>
  <c r="J330"/>
  <c r="J318"/>
  <c r="J315"/>
  <c r="BK293"/>
  <c r="BK271"/>
  <c r="BK253"/>
  <c r="J231"/>
  <c r="J215"/>
  <c r="BK212"/>
  <c r="J186"/>
  <c r="J179"/>
  <c r="J171"/>
  <c r="J159"/>
  <c r="BK152"/>
  <c r="BK147"/>
  <c r="BK365"/>
  <c r="BK350"/>
  <c r="J344"/>
  <c r="BK339"/>
  <c r="BK337"/>
  <c r="J331"/>
  <c r="BK324"/>
  <c r="J310"/>
  <c r="J300"/>
  <c r="J283"/>
  <c r="J272"/>
  <c r="J256"/>
  <c r="BK242"/>
  <c r="BK221"/>
  <c r="BK187"/>
  <c r="BK171"/>
  <c r="J151"/>
  <c r="J324"/>
  <c r="J304"/>
  <c r="J293"/>
  <c r="BK283"/>
  <c r="J271"/>
  <c r="J241"/>
  <c r="BK226"/>
  <c r="BK217"/>
  <c r="BK210"/>
  <c r="BK185"/>
  <c r="BK173"/>
  <c r="J149"/>
  <c r="J143"/>
  <c i="1" r="AS94"/>
  <c i="2" r="J289"/>
  <c r="BK272"/>
  <c r="J264"/>
  <c r="J248"/>
  <c r="J237"/>
  <c r="J217"/>
  <c r="BK200"/>
  <c r="BK186"/>
  <c r="J174"/>
  <c r="J155"/>
  <c i="3" r="BK160"/>
  <c r="BK152"/>
  <c r="BK145"/>
  <c r="BK141"/>
  <c r="BK135"/>
  <c r="BK131"/>
  <c r="J161"/>
  <c r="BK156"/>
  <c r="J153"/>
  <c r="BK146"/>
  <c r="BK133"/>
  <c r="J168"/>
  <c r="BK161"/>
  <c r="BK154"/>
  <c r="BK148"/>
  <c r="J142"/>
  <c r="J135"/>
  <c i="4" r="BK219"/>
  <c r="J215"/>
  <c r="J208"/>
  <c r="BK202"/>
  <c r="J197"/>
  <c r="BK182"/>
  <c r="BK172"/>
  <c r="BK165"/>
  <c r="BK156"/>
  <c r="BK152"/>
  <c r="J147"/>
  <c r="BK137"/>
  <c r="J224"/>
  <c r="BK214"/>
  <c r="J199"/>
  <c r="J183"/>
  <c r="J178"/>
  <c r="BK173"/>
  <c r="BK167"/>
  <c r="BK157"/>
  <c r="J149"/>
  <c r="J144"/>
  <c r="J140"/>
  <c r="BK136"/>
  <c r="BK220"/>
  <c r="BK211"/>
  <c r="BK205"/>
  <c r="J200"/>
  <c r="J186"/>
  <c r="BK181"/>
  <c r="BK171"/>
  <c r="J166"/>
  <c r="J156"/>
  <c r="J152"/>
  <c r="BK133"/>
  <c r="BK226"/>
  <c r="J218"/>
  <c r="BK215"/>
  <c r="J211"/>
  <c r="J195"/>
  <c r="J191"/>
  <c r="J184"/>
  <c r="BK177"/>
  <c r="J164"/>
  <c r="J158"/>
  <c r="BK148"/>
  <c r="J142"/>
  <c i="5" r="J174"/>
  <c r="BK172"/>
  <c r="BK148"/>
  <c r="J124"/>
  <c r="BK165"/>
  <c r="J127"/>
  <c r="BK173"/>
  <c r="J147"/>
  <c r="BK127"/>
  <c r="BK166"/>
  <c r="BK154"/>
  <c i="6" r="BK177"/>
  <c r="J172"/>
  <c r="J165"/>
  <c r="BK153"/>
  <c r="J147"/>
  <c r="J139"/>
  <c r="BK127"/>
  <c r="BK212"/>
  <c r="BK147"/>
  <c r="J135"/>
  <c r="BK209"/>
  <c r="J198"/>
  <c r="BK187"/>
  <c r="J182"/>
  <c r="J174"/>
  <c r="BK158"/>
  <c r="J145"/>
  <c r="BK141"/>
  <c r="BK137"/>
  <c r="J210"/>
  <c r="BK205"/>
  <c r="BK192"/>
  <c r="J183"/>
  <c r="J179"/>
  <c r="J173"/>
  <c r="BK169"/>
  <c r="J158"/>
  <c r="J150"/>
  <c r="J143"/>
  <c r="BK135"/>
  <c i="2" r="J365"/>
  <c r="J347"/>
  <c r="J342"/>
  <c r="BK338"/>
  <c r="BK333"/>
  <c r="BK327"/>
  <c r="J316"/>
  <c r="J311"/>
  <c r="BK295"/>
  <c r="BK275"/>
  <c r="J262"/>
  <c r="BK237"/>
  <c r="J226"/>
  <c r="J213"/>
  <c r="J200"/>
  <c r="BK181"/>
  <c r="BK178"/>
  <c r="J168"/>
  <c r="BK156"/>
  <c r="BK148"/>
  <c r="BK144"/>
  <c r="J359"/>
  <c r="BK348"/>
  <c r="J346"/>
  <c r="BK342"/>
  <c r="J338"/>
  <c r="J333"/>
  <c r="BK330"/>
  <c r="J321"/>
  <c r="BK302"/>
  <c r="BK297"/>
  <c r="J276"/>
  <c r="BK264"/>
  <c r="BK250"/>
  <c r="J240"/>
  <c r="J212"/>
  <c r="BK174"/>
  <c r="BK155"/>
  <c r="J145"/>
  <c r="BK309"/>
  <c r="J301"/>
  <c r="BK289"/>
  <c r="J273"/>
  <c r="BK233"/>
  <c r="BK225"/>
  <c r="BK216"/>
  <c r="BK211"/>
  <c r="BK180"/>
  <c r="BK168"/>
  <c r="J146"/>
  <c r="BK142"/>
  <c r="BK322"/>
  <c r="BK311"/>
  <c r="J302"/>
  <c r="J295"/>
  <c r="BK276"/>
  <c r="BK267"/>
  <c r="J250"/>
  <c r="J242"/>
  <c r="BK222"/>
  <c r="J210"/>
  <c r="BK195"/>
  <c r="J185"/>
  <c r="J162"/>
  <c r="BK145"/>
  <c r="BK137"/>
  <c i="3" r="BK153"/>
  <c r="J147"/>
  <c r="BK142"/>
  <c r="J136"/>
  <c r="BK129"/>
  <c r="J166"/>
  <c r="BK158"/>
  <c r="J152"/>
  <c r="J145"/>
  <c r="J129"/>
  <c r="BK164"/>
  <c r="J141"/>
  <c r="BK136"/>
  <c i="4" r="J222"/>
  <c r="BK210"/>
  <c r="J207"/>
  <c r="BK200"/>
  <c r="BK195"/>
  <c r="BK175"/>
  <c r="BK168"/>
  <c r="J162"/>
  <c r="BK153"/>
  <c r="J148"/>
  <c r="J146"/>
  <c r="J223"/>
  <c r="BK218"/>
  <c r="J201"/>
  <c r="J179"/>
  <c r="J175"/>
  <c r="BK169"/>
  <c r="J161"/>
  <c r="J151"/>
  <c r="BK146"/>
  <c r="BK143"/>
  <c r="J137"/>
  <c r="J130"/>
  <c r="BK216"/>
  <c r="BK208"/>
  <c r="J203"/>
  <c r="J198"/>
  <c r="BK185"/>
  <c r="J173"/>
  <c r="J168"/>
  <c r="J157"/>
  <c r="J153"/>
  <c r="J145"/>
  <c r="BK131"/>
  <c r="BK224"/>
  <c r="J217"/>
  <c r="BK213"/>
  <c r="J206"/>
  <c r="BK197"/>
  <c r="BK190"/>
  <c r="BK179"/>
  <c r="J165"/>
  <c r="BK159"/>
  <c r="BK151"/>
  <c r="BK141"/>
  <c r="BK138"/>
  <c r="BK130"/>
  <c i="5" r="BK171"/>
  <c r="BK134"/>
  <c r="BK177"/>
  <c r="BK159"/>
  <c r="J177"/>
  <c r="J171"/>
  <c r="J134"/>
  <c r="BK125"/>
  <c r="J159"/>
  <c r="J148"/>
  <c i="6" r="J167"/>
  <c r="J157"/>
  <c r="J149"/>
  <c r="J136"/>
  <c r="J220"/>
  <c r="J205"/>
  <c r="BK140"/>
  <c r="BK220"/>
  <c r="BK214"/>
  <c r="J190"/>
  <c r="BK183"/>
  <c r="J176"/>
  <c r="J170"/>
  <c r="BK162"/>
  <c r="J151"/>
  <c r="J138"/>
  <c r="BK217"/>
  <c r="BK206"/>
  <c r="BK201"/>
  <c r="BK196"/>
  <c r="BK190"/>
  <c r="BK182"/>
  <c r="J175"/>
  <c r="BK166"/>
  <c r="BK157"/>
  <c r="J154"/>
  <c r="BK149"/>
  <c r="BK142"/>
  <c l="1" r="T125"/>
  <c i="2" r="BK136"/>
  <c r="R136"/>
  <c r="P150"/>
  <c r="T154"/>
  <c r="R194"/>
  <c r="R232"/>
  <c r="R229"/>
  <c r="BK239"/>
  <c r="J239"/>
  <c r="J105"/>
  <c r="T249"/>
  <c r="T292"/>
  <c r="T314"/>
  <c r="R336"/>
  <c r="R353"/>
  <c i="3" r="P127"/>
  <c r="BK134"/>
  <c r="J134"/>
  <c r="J100"/>
  <c r="BK140"/>
  <c r="J140"/>
  <c r="J101"/>
  <c r="P151"/>
  <c i="4" r="R129"/>
  <c r="P134"/>
  <c r="BK160"/>
  <c r="J160"/>
  <c r="J102"/>
  <c r="R189"/>
  <c i="5" r="T123"/>
  <c r="T122"/>
  <c r="T133"/>
  <c r="BK141"/>
  <c r="J141"/>
  <c r="J101"/>
  <c i="2" r="R154"/>
  <c r="P194"/>
  <c r="P232"/>
  <c r="P229"/>
  <c r="T239"/>
  <c r="R249"/>
  <c r="R292"/>
  <c r="P314"/>
  <c r="T336"/>
  <c r="T353"/>
  <c i="3" r="BK127"/>
  <c r="J127"/>
  <c r="J98"/>
  <c r="T134"/>
  <c r="R140"/>
  <c r="T151"/>
  <c i="4" r="P129"/>
  <c r="T134"/>
  <c r="R160"/>
  <c r="T189"/>
  <c i="5" r="P123"/>
  <c r="P122"/>
  <c r="BK133"/>
  <c r="J133"/>
  <c r="J100"/>
  <c r="T141"/>
  <c i="6" r="P133"/>
  <c r="BK191"/>
  <c r="J191"/>
  <c r="J102"/>
  <c r="T191"/>
  <c r="R213"/>
  <c i="2" r="P136"/>
  <c r="BK150"/>
  <c r="J150"/>
  <c r="J99"/>
  <c r="T150"/>
  <c r="BK154"/>
  <c r="J154"/>
  <c r="J100"/>
  <c r="T194"/>
  <c r="T232"/>
  <c r="T229"/>
  <c r="R239"/>
  <c r="BK249"/>
  <c r="J249"/>
  <c r="J106"/>
  <c r="P292"/>
  <c r="R314"/>
  <c r="P336"/>
  <c r="BK353"/>
  <c r="J353"/>
  <c r="J113"/>
  <c i="3" r="T127"/>
  <c r="P134"/>
  <c r="P140"/>
  <c r="R151"/>
  <c i="4" r="BK129"/>
  <c r="J129"/>
  <c r="J100"/>
  <c r="R134"/>
  <c r="T160"/>
  <c r="P189"/>
  <c i="5" r="R123"/>
  <c r="R122"/>
  <c r="R133"/>
  <c r="P141"/>
  <c i="6" r="R133"/>
  <c r="R132"/>
  <c r="R124"/>
  <c r="P191"/>
  <c r="BK213"/>
  <c r="J213"/>
  <c r="J103"/>
  <c r="T213"/>
  <c i="2" r="T136"/>
  <c r="T135"/>
  <c r="R150"/>
  <c r="P154"/>
  <c r="BK194"/>
  <c r="J194"/>
  <c r="J101"/>
  <c r="BK232"/>
  <c r="J232"/>
  <c r="J104"/>
  <c r="P239"/>
  <c r="P249"/>
  <c r="BK292"/>
  <c r="J292"/>
  <c r="J108"/>
  <c r="BK314"/>
  <c r="J314"/>
  <c r="J109"/>
  <c r="BK336"/>
  <c r="J336"/>
  <c r="J111"/>
  <c r="P353"/>
  <c i="3" r="R127"/>
  <c r="R134"/>
  <c r="T140"/>
  <c r="BK151"/>
  <c r="J151"/>
  <c r="J102"/>
  <c i="4" r="T129"/>
  <c r="T128"/>
  <c r="T124"/>
  <c r="BK134"/>
  <c r="J134"/>
  <c r="J101"/>
  <c r="P160"/>
  <c r="BK189"/>
  <c r="J189"/>
  <c r="J104"/>
  <c i="5" r="BK123"/>
  <c r="J123"/>
  <c r="J98"/>
  <c r="P133"/>
  <c r="P132"/>
  <c r="R141"/>
  <c i="6" r="BK133"/>
  <c r="J133"/>
  <c r="J101"/>
  <c r="T133"/>
  <c r="T132"/>
  <c r="R191"/>
  <c r="P213"/>
  <c i="2" r="BK288"/>
  <c r="J288"/>
  <c r="J107"/>
  <c i="3" r="BK163"/>
  <c r="J163"/>
  <c r="J103"/>
  <c r="BK165"/>
  <c r="J165"/>
  <c r="J104"/>
  <c r="BK167"/>
  <c r="J167"/>
  <c r="J105"/>
  <c i="4" r="BK187"/>
  <c r="J187"/>
  <c r="J103"/>
  <c i="3" r="BK132"/>
  <c r="J132"/>
  <c r="J99"/>
  <c i="4" r="BK126"/>
  <c r="J126"/>
  <c r="J98"/>
  <c i="6" r="BK219"/>
  <c r="J219"/>
  <c r="J104"/>
  <c i="2" r="BK364"/>
  <c r="J364"/>
  <c r="J114"/>
  <c i="6" r="BK126"/>
  <c r="J126"/>
  <c r="J98"/>
  <c r="BK128"/>
  <c r="J128"/>
  <c r="J99"/>
  <c i="2" r="BK230"/>
  <c r="J230"/>
  <c r="J103"/>
  <c r="BK334"/>
  <c r="J334"/>
  <c r="J110"/>
  <c r="BK349"/>
  <c r="J349"/>
  <c r="J112"/>
  <c i="6" r="E85"/>
  <c r="J89"/>
  <c r="BF136"/>
  <c r="BF142"/>
  <c r="BF161"/>
  <c r="BF167"/>
  <c r="BF178"/>
  <c r="BF179"/>
  <c r="BF182"/>
  <c r="BF185"/>
  <c r="BF187"/>
  <c r="BF189"/>
  <c r="BF192"/>
  <c r="BF193"/>
  <c r="BF194"/>
  <c r="BF198"/>
  <c r="BF201"/>
  <c r="BF209"/>
  <c r="BF210"/>
  <c i="5" r="BK122"/>
  <c r="J122"/>
  <c r="J97"/>
  <c i="6" r="BF135"/>
  <c r="BF137"/>
  <c r="BF145"/>
  <c r="BF147"/>
  <c r="BF150"/>
  <c r="BF151"/>
  <c r="BF155"/>
  <c r="BF157"/>
  <c r="BF162"/>
  <c r="BF165"/>
  <c r="BF169"/>
  <c r="BF170"/>
  <c r="BF173"/>
  <c r="BF175"/>
  <c r="BF181"/>
  <c r="BF196"/>
  <c r="BF197"/>
  <c r="BF205"/>
  <c r="BF217"/>
  <c r="BF127"/>
  <c r="BF134"/>
  <c r="BF139"/>
  <c r="BF141"/>
  <c r="BF143"/>
  <c r="BF148"/>
  <c r="BF149"/>
  <c r="BF152"/>
  <c r="BF153"/>
  <c r="BF154"/>
  <c r="BF159"/>
  <c r="BF163"/>
  <c r="BF168"/>
  <c r="BF172"/>
  <c r="BF174"/>
  <c r="BF176"/>
  <c r="BF177"/>
  <c r="BF180"/>
  <c r="BF183"/>
  <c r="BF188"/>
  <c r="BF195"/>
  <c r="BF200"/>
  <c r="BF202"/>
  <c r="BF203"/>
  <c r="BF204"/>
  <c r="BF206"/>
  <c r="BF208"/>
  <c r="BF214"/>
  <c r="BF218"/>
  <c r="BF220"/>
  <c r="F92"/>
  <c r="BF129"/>
  <c r="BF138"/>
  <c r="BF140"/>
  <c r="BF144"/>
  <c r="BF146"/>
  <c r="BF156"/>
  <c r="BF158"/>
  <c r="BF160"/>
  <c r="BF164"/>
  <c r="BF166"/>
  <c r="BF171"/>
  <c r="BF184"/>
  <c r="BF186"/>
  <c r="BF190"/>
  <c r="BF199"/>
  <c r="BF207"/>
  <c r="BF211"/>
  <c r="BF212"/>
  <c i="5" r="E85"/>
  <c r="F92"/>
  <c r="BF125"/>
  <c r="BF139"/>
  <c r="BF147"/>
  <c r="BF148"/>
  <c r="BF154"/>
  <c r="J89"/>
  <c r="BF134"/>
  <c r="BF142"/>
  <c r="BF153"/>
  <c r="BF177"/>
  <c r="BF126"/>
  <c r="BF159"/>
  <c r="BF165"/>
  <c r="BF171"/>
  <c r="BF174"/>
  <c r="BF124"/>
  <c r="BF127"/>
  <c r="BF160"/>
  <c r="BF166"/>
  <c r="BF172"/>
  <c r="BF173"/>
  <c i="4" r="F121"/>
  <c r="BF127"/>
  <c r="BF133"/>
  <c r="BF137"/>
  <c r="BF140"/>
  <c r="BF141"/>
  <c r="BF153"/>
  <c r="BF154"/>
  <c r="BF157"/>
  <c r="BF162"/>
  <c r="BF164"/>
  <c r="BF166"/>
  <c r="BF173"/>
  <c r="BF180"/>
  <c r="BF183"/>
  <c r="BF184"/>
  <c r="BF193"/>
  <c r="BF198"/>
  <c r="BF202"/>
  <c r="BF215"/>
  <c r="BF217"/>
  <c r="BF218"/>
  <c r="BF219"/>
  <c r="BF220"/>
  <c r="BF224"/>
  <c r="BF225"/>
  <c r="BF226"/>
  <c r="J118"/>
  <c r="BF131"/>
  <c r="BF149"/>
  <c r="BF151"/>
  <c r="BF152"/>
  <c r="BF156"/>
  <c r="BF167"/>
  <c r="BF169"/>
  <c r="BF172"/>
  <c r="BF176"/>
  <c r="BF179"/>
  <c r="BF185"/>
  <c r="BF191"/>
  <c r="BF197"/>
  <c r="BF199"/>
  <c r="BF200"/>
  <c r="BF201"/>
  <c r="BF209"/>
  <c r="BF213"/>
  <c r="BF221"/>
  <c r="E114"/>
  <c r="BF130"/>
  <c r="BF136"/>
  <c r="BF139"/>
  <c r="BF142"/>
  <c r="BF143"/>
  <c r="BF144"/>
  <c r="BF145"/>
  <c r="BF159"/>
  <c r="BF165"/>
  <c r="BF168"/>
  <c r="BF171"/>
  <c r="BF174"/>
  <c r="BF175"/>
  <c r="BF177"/>
  <c r="BF178"/>
  <c r="BF181"/>
  <c r="BF182"/>
  <c r="BF186"/>
  <c r="BF188"/>
  <c r="BF190"/>
  <c r="BF192"/>
  <c r="BF195"/>
  <c r="BF205"/>
  <c r="BF207"/>
  <c r="BF208"/>
  <c r="BF210"/>
  <c r="BF211"/>
  <c r="BF223"/>
  <c r="BF135"/>
  <c r="BF138"/>
  <c r="BF146"/>
  <c r="BF147"/>
  <c r="BF148"/>
  <c r="BF150"/>
  <c r="BF155"/>
  <c r="BF158"/>
  <c r="BF161"/>
  <c r="BF163"/>
  <c r="BF170"/>
  <c r="BF194"/>
  <c r="BF196"/>
  <c r="BF203"/>
  <c r="BF204"/>
  <c r="BF206"/>
  <c r="BF212"/>
  <c r="BF214"/>
  <c r="BF216"/>
  <c r="BF222"/>
  <c i="2" r="J136"/>
  <c r="J98"/>
  <c i="3" r="E115"/>
  <c r="BF142"/>
  <c r="BF144"/>
  <c r="BF148"/>
  <c r="BF149"/>
  <c r="BF150"/>
  <c r="BF152"/>
  <c r="BF155"/>
  <c r="BF156"/>
  <c r="BF168"/>
  <c r="J119"/>
  <c r="BF128"/>
  <c r="BF135"/>
  <c r="BF137"/>
  <c r="BF138"/>
  <c r="BF139"/>
  <c r="BF141"/>
  <c r="BF146"/>
  <c r="BF157"/>
  <c r="BF159"/>
  <c r="BF162"/>
  <c r="F92"/>
  <c r="BF129"/>
  <c r="BF131"/>
  <c r="BF133"/>
  <c r="BF136"/>
  <c r="BF143"/>
  <c r="BF145"/>
  <c r="BF147"/>
  <c r="BF153"/>
  <c r="BF154"/>
  <c r="BF158"/>
  <c r="BF160"/>
  <c r="BF161"/>
  <c r="BF164"/>
  <c r="BF166"/>
  <c i="2" r="J89"/>
  <c r="BF141"/>
  <c r="BF144"/>
  <c r="BF145"/>
  <c r="BF152"/>
  <c r="BF155"/>
  <c r="BF156"/>
  <c r="BF159"/>
  <c r="BF171"/>
  <c r="BF173"/>
  <c r="BF174"/>
  <c r="BF181"/>
  <c r="BF185"/>
  <c r="BF186"/>
  <c r="BF187"/>
  <c r="BF191"/>
  <c r="BF195"/>
  <c r="BF200"/>
  <c r="BF204"/>
  <c r="BF215"/>
  <c r="BF233"/>
  <c r="BF241"/>
  <c r="BF246"/>
  <c r="BF248"/>
  <c r="BF250"/>
  <c r="BF262"/>
  <c r="BF263"/>
  <c r="BF276"/>
  <c r="BF283"/>
  <c r="BF301"/>
  <c r="BF302"/>
  <c r="BF310"/>
  <c r="BF311"/>
  <c r="BF321"/>
  <c r="BF142"/>
  <c r="BF147"/>
  <c r="BF148"/>
  <c r="BF151"/>
  <c r="BF162"/>
  <c r="BF172"/>
  <c r="BF182"/>
  <c r="BF210"/>
  <c r="BF216"/>
  <c r="BF221"/>
  <c r="BF226"/>
  <c r="BF228"/>
  <c r="BF231"/>
  <c r="BF237"/>
  <c r="BF240"/>
  <c r="BF270"/>
  <c r="BF273"/>
  <c r="BF274"/>
  <c r="BF286"/>
  <c r="BF287"/>
  <c r="BF293"/>
  <c r="BF294"/>
  <c r="BF295"/>
  <c r="BF300"/>
  <c r="BF304"/>
  <c r="BF318"/>
  <c r="BF322"/>
  <c r="E124"/>
  <c r="BF168"/>
  <c r="BF180"/>
  <c r="BF211"/>
  <c r="BF222"/>
  <c r="BF223"/>
  <c r="BF253"/>
  <c r="BF264"/>
  <c r="BF267"/>
  <c r="BF271"/>
  <c r="BF275"/>
  <c r="BF282"/>
  <c r="BF289"/>
  <c r="BF297"/>
  <c r="BF299"/>
  <c r="BF309"/>
  <c r="BF319"/>
  <c r="BF324"/>
  <c r="BF330"/>
  <c r="BF331"/>
  <c r="BF335"/>
  <c r="BF337"/>
  <c r="BF339"/>
  <c r="BF342"/>
  <c r="BF344"/>
  <c r="BF346"/>
  <c r="BF347"/>
  <c r="BF350"/>
  <c r="BF359"/>
  <c r="BF365"/>
  <c r="F92"/>
  <c r="BF137"/>
  <c r="BF143"/>
  <c r="BF146"/>
  <c r="BF149"/>
  <c r="BF165"/>
  <c r="BF178"/>
  <c r="BF179"/>
  <c r="BF199"/>
  <c r="BF212"/>
  <c r="BF213"/>
  <c r="BF214"/>
  <c r="BF217"/>
  <c r="BF225"/>
  <c r="BF242"/>
  <c r="BF256"/>
  <c r="BF272"/>
  <c r="BF313"/>
  <c r="BF315"/>
  <c r="BF316"/>
  <c r="BF327"/>
  <c r="BF333"/>
  <c r="BF338"/>
  <c r="BF340"/>
  <c r="BF348"/>
  <c r="BF354"/>
  <c r="F33"/>
  <c i="1" r="AZ95"/>
  <c i="3" r="F35"/>
  <c i="1" r="BB96"/>
  <c i="3" r="F37"/>
  <c i="1" r="BD96"/>
  <c i="4" r="F36"/>
  <c i="1" r="BC97"/>
  <c i="5" r="F35"/>
  <c i="1" r="BB98"/>
  <c i="5" r="F33"/>
  <c i="1" r="AZ98"/>
  <c i="6" r="F35"/>
  <c i="1" r="BB99"/>
  <c i="2" r="F37"/>
  <c i="1" r="BD95"/>
  <c i="2" r="F35"/>
  <c i="1" r="BB95"/>
  <c i="4" r="J33"/>
  <c i="1" r="AV97"/>
  <c i="5" r="J33"/>
  <c i="1" r="AV98"/>
  <c i="5" r="F36"/>
  <c i="1" r="BC98"/>
  <c i="6" r="F33"/>
  <c i="1" r="AZ99"/>
  <c i="6" r="F37"/>
  <c i="1" r="BD99"/>
  <c i="2" r="J33"/>
  <c i="1" r="AV95"/>
  <c i="3" r="J33"/>
  <c i="1" r="AV96"/>
  <c i="4" r="F37"/>
  <c i="1" r="BD97"/>
  <c i="4" r="F35"/>
  <c i="1" r="BB97"/>
  <c i="6" r="F36"/>
  <c i="1" r="BC99"/>
  <c i="2" r="F36"/>
  <c i="1" r="BC95"/>
  <c i="3" r="F33"/>
  <c i="1" r="AZ96"/>
  <c i="3" r="F36"/>
  <c i="1" r="BC96"/>
  <c i="4" r="F33"/>
  <c i="1" r="AZ97"/>
  <c i="5" r="F37"/>
  <c i="1" r="BD98"/>
  <c i="6" r="J33"/>
  <c i="1" r="AV99"/>
  <c i="4" l="1" r="R128"/>
  <c r="R124"/>
  <c i="3" r="P126"/>
  <c r="P125"/>
  <c i="1" r="AU96"/>
  <c i="3" r="R126"/>
  <c r="R125"/>
  <c i="2" r="T134"/>
  <c i="3" r="T126"/>
  <c r="T125"/>
  <c i="6" r="P132"/>
  <c r="P124"/>
  <c i="1" r="AU99"/>
  <c i="5" r="P121"/>
  <c i="1" r="AU98"/>
  <c i="4" r="P128"/>
  <c r="P124"/>
  <c i="1" r="AU97"/>
  <c i="5" r="T132"/>
  <c r="T121"/>
  <c r="R132"/>
  <c r="R121"/>
  <c i="2" r="BK135"/>
  <c r="J135"/>
  <c r="J97"/>
  <c r="P135"/>
  <c r="P134"/>
  <c i="1" r="AU95"/>
  <c i="2" r="R135"/>
  <c r="R134"/>
  <c i="6" r="T124"/>
  <c i="4" r="BK128"/>
  <c r="J128"/>
  <c r="J99"/>
  <c i="3" r="BK126"/>
  <c r="J126"/>
  <c r="J97"/>
  <c i="4" r="BK125"/>
  <c r="J125"/>
  <c r="J97"/>
  <c i="5" r="BK132"/>
  <c r="J132"/>
  <c r="J99"/>
  <c i="6" r="BK125"/>
  <c r="J125"/>
  <c r="J97"/>
  <c r="BK132"/>
  <c r="J132"/>
  <c r="J100"/>
  <c i="2" r="BK229"/>
  <c r="J229"/>
  <c r="J102"/>
  <c i="5" r="BK121"/>
  <c r="J121"/>
  <c r="J96"/>
  <c i="3" r="J34"/>
  <c i="1" r="AW96"/>
  <c r="AT96"/>
  <c i="4" r="F34"/>
  <c i="1" r="BA97"/>
  <c i="5" r="J34"/>
  <c i="1" r="AW98"/>
  <c r="AT98"/>
  <c i="2" r="F34"/>
  <c i="1" r="BA95"/>
  <c r="AZ94"/>
  <c r="W29"/>
  <c r="BB94"/>
  <c r="W31"/>
  <c i="6" r="F34"/>
  <c i="1" r="BA99"/>
  <c i="2" r="J34"/>
  <c i="1" r="AW95"/>
  <c r="AT95"/>
  <c r="BD94"/>
  <c r="W33"/>
  <c i="6" r="J34"/>
  <c i="1" r="AW99"/>
  <c r="AT99"/>
  <c i="3" r="F34"/>
  <c i="1" r="BA96"/>
  <c i="4" r="J34"/>
  <c i="1" r="AW97"/>
  <c r="AT97"/>
  <c i="5" r="F34"/>
  <c i="1" r="BA98"/>
  <c r="BC94"/>
  <c r="W32"/>
  <c i="2" l="1" r="BK134"/>
  <c r="J134"/>
  <c i="6" r="BK124"/>
  <c r="J124"/>
  <c r="J96"/>
  <c i="4" r="BK124"/>
  <c r="J124"/>
  <c r="J96"/>
  <c i="3" r="BK125"/>
  <c r="J125"/>
  <c r="J96"/>
  <c i="1" r="AU94"/>
  <c r="AV94"/>
  <c r="AK29"/>
  <c i="2" r="J30"/>
  <c i="1" r="AG95"/>
  <c i="5" r="J30"/>
  <c i="1" r="AG98"/>
  <c r="AY94"/>
  <c r="AX94"/>
  <c r="BA94"/>
  <c r="W30"/>
  <c i="2" l="1" r="J39"/>
  <c r="J96"/>
  <c i="5" r="J39"/>
  <c i="1" r="AN98"/>
  <c r="AN95"/>
  <c i="3" r="J30"/>
  <c i="1" r="AG96"/>
  <c i="4" r="J30"/>
  <c i="1" r="AG97"/>
  <c i="6" r="J30"/>
  <c i="1" r="AG99"/>
  <c r="AW94"/>
  <c r="AK30"/>
  <c i="4" l="1" r="J39"/>
  <c i="6" r="J39"/>
  <c i="3" r="J39"/>
  <c i="1" r="AN96"/>
  <c r="AN99"/>
  <c r="AN97"/>
  <c r="AG94"/>
  <c r="AK26"/>
  <c r="AK3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<sst xmlns="http://schemas.openxmlformats.org/spreadsheetml/2006/main">
  <si>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</si>
  <si>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</si>
  <si>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</si>
  <si>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</si>
  <si>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</si>
  <si>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{a03b522a-0739-4c0a-8fb8-1c1fe4aececa}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</si>
  <si>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</si>
  <si>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</si>
  <si>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</si>
  <si>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</si>
  <si>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</si>
  <si>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</si>
  <si>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02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</si>
  <si>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</si>
  <si>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</si>
  <si>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AB Vranov - stavebné úpravy vnútorných priestorov</t>
  </si>
  <si>
    <t>JKSO:</t>
  </si>
  <si>
    <t>KS:</t>
  </si>
  <si>
    <t>Miesto:</t>
  </si>
  <si>
    <t>Vranov nad Topľou</t>
  </si>
  <si>
    <t>Dátum:</t>
  </si>
  <si>
    <t>23.5.2022</t>
  </si>
  <si>
    <t>Objednávateľ:</t>
  </si>
  <si>
    <t>IČO:</t>
  </si>
  <si>
    <t>LESY SR š.p., OZ Vihorlat</t>
  </si>
  <si>
    <t>IČ DPH:</t>
  </si>
  <si>
    <t>Zhotoviteľ:</t>
  </si>
  <si>
    <t>Vyplň údaj</t>
  </si>
  <si>
    <t>Projektant:</t>
  </si>
  <si>
    <t>Ing. Ľudovít Koháni</t>
  </si>
  <si>
    <t>True</t>
  </si>
  <si>
    <t>0,01</t>
  </si>
  <si>
    <t>Spracovateľ:</t>
  </si>
  <si>
    <t>Ing. Koháni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</si>
  <si>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</si>
  <si>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</si>
  <si>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</si>
  <si>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</si>
  <si>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</si>
  <si>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</si>
  <si>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</si>
  <si>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</si>
  <si>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</si>
  <si>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</si>
  <si>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</si>
  <si>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</si>
  <si>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</si>
  <si>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</si>
  <si>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</si>
  <si>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</si>
  <si>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</si>
  <si>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</si>
  <si>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</si>
  <si>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</si>
  <si>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</si>
  <si>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</si>
  <si>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</si>
  <si>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</si>
  <si>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</si>
  <si>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</si>
  <si>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</si>
  <si>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</si>
  <si>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</si>
  <si>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</si>
  <si>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</si>
  <si>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</si>
  <si>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</si>
  <si>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</si>
  <si>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</si>
  <si>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</si>
  <si>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</si>
  <si>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</si>
  <si>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</si>
  <si>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</si>
  <si>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</si>
  <si>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</si>
  <si>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</si>
  <si>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</si>
  <si>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</si>
  <si>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</si>
  <si>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</si>
  <si>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Administratívna budova ASR</t>
  </si>
  <si>
    <t>STA</t>
  </si>
  <si>
    <t>1</t>
  </si>
  <si>
    <t>{1f1cc5b1-7b77-49b5-87ec-dcf64c1be8cb}</t>
  </si>
  <si>
    <t>Ústredné vykurovanie</t>
  </si>
  <si>
    <t>{96cb1c87-9544-4029-9162-b649adaa90fb}</t>
  </si>
  <si>
    <t>03</t>
  </si>
  <si>
    <t>Zdravotechnika</t>
  </si>
  <si>
    <t>{17c1f004-cb5a-4985-8b47-fe9dc65b069d}</t>
  </si>
  <si>
    <t>04</t>
  </si>
  <si>
    <t>Vzduchotechnika</t>
  </si>
  <si>
    <t>{e6d6cd4e-c73e-42ee-8073-44ba219129d8}</t>
  </si>
  <si>
    <t>05</t>
  </si>
  <si>
    <t>Elektorinštalácia</t>
  </si>
  <si>
    <t>{fb1e482a-7cb2-4274-80ff-153085090371}</t>
  </si>
  <si>
    <t>KRYCÍ LIST ROZPOČTU</t>
  </si>
  <si>
    <t>Objekt:</t>
  </si>
  <si>
    <t>01 - SO 01 Administratívna budova ASR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</si>
  <si>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</si>
  <si>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</si>
  <si>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</si>
  <si>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</si>
  <si>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</si>
  <si>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</si>
  <si>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</si>
  <si>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</si>
  <si>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</si>
  <si>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</si>
  <si>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</si>
  <si>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712 - Izolácie striech, povlakové krytiny</t>
  </si>
  <si>
    <t xml:space="preserve">    713 - Izolácie tepelné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</si>
  <si>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</si>
  <si>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</si>
  <si>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</si>
  <si>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</si>
  <si>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775 - Podlahy vlysové a parketové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</si>
  <si>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</si>
  <si>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</si>
  <si>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</si>
  <si>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</si>
  <si>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</si>
  <si>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</si>
  <si>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</si>
  <si>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</si>
  <si>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</si>
  <si>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</si>
  <si>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</si>
  <si>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</si>
  <si>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</si>
  <si>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</si>
  <si>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</si>
  <si>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</si>
  <si>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</si>
  <si>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</si>
  <si>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</si>
  <si>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</si>
  <si>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</si>
  <si>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</si>
  <si>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</si>
  <si>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311275031.S</t>
  </si>
  <si>
    <t>Murivo nosné (m3) z pórobetónových tvárnic hladkých pevnosti P2 až P4, nad 400 do 600 kg/m3 hrúbky 300 mm</t>
  </si>
  <si>
    <t>m3</t>
  </si>
  <si>
    <t>4</t>
  </si>
  <si>
    <t>2</t>
  </si>
  <si>
    <t>-735332116</t>
  </si>
  <si>
    <t>VV</t>
  </si>
  <si>
    <t>2,0 "zamurovanie dverí na 2.NP, 3.NP"</t>
  </si>
  <si>
    <t>3,0 "zamurovanie dverí 1.NP - priestor bývalej kuchyne"</t>
  </si>
  <si>
    <t>Súčet</t>
  </si>
  <si>
    <t>317160311.S</t>
  </si>
  <si>
    <t>Keramický preklad nosný šírky 70 mm, výšky 238 mm, dĺžky 1000 mm</t>
  </si>
  <si>
    <t>ks</t>
  </si>
  <si>
    <t>1072120880</t>
  </si>
  <si>
    <t>317160312.S</t>
  </si>
  <si>
    <t>Keramický preklad nosný šírky 70 mm, výšky 238 mm, dĺžky 1250 mm</t>
  </si>
  <si>
    <t>403917572</t>
  </si>
  <si>
    <t>317160315.S</t>
  </si>
  <si>
    <t>Keramický preklad nosný šírky 70 mm, výšky 238 mm, dĺžky 2000 mm</t>
  </si>
  <si>
    <t>1285854401</t>
  </si>
  <si>
    <t>5</t>
  </si>
  <si>
    <t>317161121.S</t>
  </si>
  <si>
    <t>Pórobetónový preklad nenosný šírky 100 mm, výšky 250 mm, dĺžky 1000 mm</t>
  </si>
  <si>
    <t>-1580699683</t>
  </si>
  <si>
    <t>6</t>
  </si>
  <si>
    <t>317161142.S</t>
  </si>
  <si>
    <t>Pórobetónový preklad nenosný šírky 150 mm, výšky 250 mm, dĺžky 1200 mm</t>
  </si>
  <si>
    <t>-1110695338</t>
  </si>
  <si>
    <t>7</t>
  </si>
  <si>
    <t>340239267.S</t>
  </si>
  <si>
    <t>Zamurovanie otvorov plochy nad 1 do 4 m2 z pórobetónových tvárnic hladkých hrúbky 300 mm</t>
  </si>
  <si>
    <t>m2</t>
  </si>
  <si>
    <t>1362328966</t>
  </si>
  <si>
    <t>8</t>
  </si>
  <si>
    <t>342272031.S</t>
  </si>
  <si>
    <t>Priečky z pórobetónových tvárnic hladkých s objemovou hmotnosťou do 600 kg/m3 hrúbky 100 mm</t>
  </si>
  <si>
    <t>-1241015335</t>
  </si>
  <si>
    <t>9</t>
  </si>
  <si>
    <t>342272051.S</t>
  </si>
  <si>
    <t>Priečky z pórobetónových tvárnic hladkých s objemovou hmotnosťou do 600 kg/m3 hrúbky 150 mm</t>
  </si>
  <si>
    <t>1435049685</t>
  </si>
  <si>
    <t>10</t>
  </si>
  <si>
    <t>342948112.S</t>
  </si>
  <si>
    <t>Ukotvenie priečok k murovaným konštrukciám priskrutkovaním</t>
  </si>
  <si>
    <t>m</t>
  </si>
  <si>
    <t>-1115323246</t>
  </si>
  <si>
    <t>Vodorovné konštrukcie</t>
  </si>
  <si>
    <t>11</t>
  </si>
  <si>
    <t>413941123.S</t>
  </si>
  <si>
    <t>Osadenie oceľových valcovaných nosníkov I, IE, U, UE, L č. 14-22, alebo výšky do 220 mm</t>
  </si>
  <si>
    <t>t</t>
  </si>
  <si>
    <t>974832171</t>
  </si>
  <si>
    <t>12</t>
  </si>
  <si>
    <t>M</t>
  </si>
  <si>
    <t>13482610001</t>
  </si>
  <si>
    <t>Tyče oceľové prierezu IPE, L, JP, Kotvenia, platne</t>
  </si>
  <si>
    <t>350878927</t>
  </si>
  <si>
    <t>0,253*1,08 'Prepočítané koeficientom množstva</t>
  </si>
  <si>
    <t>Úpravy povrchov, podlahy, osadenie</t>
  </si>
  <si>
    <t>13</t>
  </si>
  <si>
    <t>610991111.S</t>
  </si>
  <si>
    <t>Zakrývanie výplní vnútorných okenných otvorov, predmetov a konštrukcií</t>
  </si>
  <si>
    <t>848641868</t>
  </si>
  <si>
    <t>14</t>
  </si>
  <si>
    <t>611460121.S</t>
  </si>
  <si>
    <t>Príprava vnútorného podkladu stropov penetráciou základnou</t>
  </si>
  <si>
    <t>-228990270</t>
  </si>
  <si>
    <t>653,0</t>
  </si>
  <si>
    <t>15</t>
  </si>
  <si>
    <t>611460122.S</t>
  </si>
  <si>
    <t>Príprava vnútorného podkladu stropov penetráciou hĺbkovou na nasiakavé podklady</t>
  </si>
  <si>
    <t>1718658248</t>
  </si>
  <si>
    <t>36 "strop wc muži, ženy"</t>
  </si>
  <si>
    <t>16</t>
  </si>
  <si>
    <t>611460201.S</t>
  </si>
  <si>
    <t>Vnútorná omietka stropov vápenná jadrová (hrubá), hr. 10 mm</t>
  </si>
  <si>
    <t>-2107487432</t>
  </si>
  <si>
    <t>17</t>
  </si>
  <si>
    <t>611460206.S</t>
  </si>
  <si>
    <t>Vnútorná omietka stropov vápenná štuková (jemná), hr. 3 mm</t>
  </si>
  <si>
    <t>-1784837679</t>
  </si>
  <si>
    <t>18</t>
  </si>
  <si>
    <t>611460361.S</t>
  </si>
  <si>
    <t>Vnútorná omietka stropov vápennocementová jednovrstvová, hr. 5 mm</t>
  </si>
  <si>
    <t>1645796817</t>
  </si>
  <si>
    <t>653,00 "stropy na všetkcýh podložiach"</t>
  </si>
  <si>
    <t>19</t>
  </si>
  <si>
    <t>612403399.S</t>
  </si>
  <si>
    <t>Hrubá výplň rýh na stenách akoukoľvek maltou, akejkoľvek šírky ryhy</t>
  </si>
  <si>
    <t>-1260013956</t>
  </si>
  <si>
    <t>612460121.S</t>
  </si>
  <si>
    <t>Príprava vnútorného podkladu stien penetráciou základnou</t>
  </si>
  <si>
    <t>384168093</t>
  </si>
  <si>
    <t>21</t>
  </si>
  <si>
    <t>612460361.S</t>
  </si>
  <si>
    <t>Vnútorná omietka stien vápennocementová jednovrstvová, hr. 5 mm</t>
  </si>
  <si>
    <t>-1872107558</t>
  </si>
  <si>
    <t>22</t>
  </si>
  <si>
    <t>612481119.S</t>
  </si>
  <si>
    <t>Potiahnutie vnútorných stien sklotextílnou mriežkou s celoplošným prilepením</t>
  </si>
  <si>
    <t>-775170772</t>
  </si>
  <si>
    <t>276,0 "steny wc muži, wc ženy"</t>
  </si>
  <si>
    <t>505,0 "steny bývalej kuchyne"</t>
  </si>
  <si>
    <t>23</t>
  </si>
  <si>
    <t>632001011.S</t>
  </si>
  <si>
    <t>Zhotovenie separačnej fólie v podlahových vrstvách z PE</t>
  </si>
  <si>
    <t>-1259524347</t>
  </si>
  <si>
    <t>24</t>
  </si>
  <si>
    <t>283230007500.S</t>
  </si>
  <si>
    <t>Oddeľovacia fólia na potery</t>
  </si>
  <si>
    <t>-1917319700</t>
  </si>
  <si>
    <t>25</t>
  </si>
  <si>
    <t>632001021.S</t>
  </si>
  <si>
    <t>Zhotovenie okrajovej dilatačnej pásky z PE</t>
  </si>
  <si>
    <t>673599555</t>
  </si>
  <si>
    <t>26</t>
  </si>
  <si>
    <t>283320004800.S</t>
  </si>
  <si>
    <t>Okrajová dilatačná páska z PE 100/5 mm bez fólie na oddilatovanie poterov od stenových konštrukcií</t>
  </si>
  <si>
    <t>1793875154</t>
  </si>
  <si>
    <t>27</t>
  </si>
  <si>
    <t>632001051.S</t>
  </si>
  <si>
    <t>Zhotovenie jednonásobného penetračného náteru pre potery a stierky</t>
  </si>
  <si>
    <t>402781439</t>
  </si>
  <si>
    <t>130,0 "penetrácia pod nivelačku 1.NP, 2.NP, 3.NP"</t>
  </si>
  <si>
    <t>28</t>
  </si>
  <si>
    <t>082110000200.S</t>
  </si>
  <si>
    <t>Voda pitná pre priemysel a služby</t>
  </si>
  <si>
    <t>1185216947</t>
  </si>
  <si>
    <t>29</t>
  </si>
  <si>
    <t>585520008700.S</t>
  </si>
  <si>
    <t>Penetračný náter na nasiakavé podklady pod potery, samonivelizačné hmoty a stavebné lepidlá</t>
  </si>
  <si>
    <t>kg</t>
  </si>
  <si>
    <t>1523345991</t>
  </si>
  <si>
    <t>30</t>
  </si>
  <si>
    <t>632452219.S</t>
  </si>
  <si>
    <t>Cementový poter, pevnosti v tlaku 20 MPa, hr. 50 mm</t>
  </si>
  <si>
    <t>301990999</t>
  </si>
  <si>
    <t>36,0 "wc ženy, wc muži"</t>
  </si>
  <si>
    <t>174,0 "1.NP priestor bývalej kuchyne"</t>
  </si>
  <si>
    <t>31</t>
  </si>
  <si>
    <t>632452644.S</t>
  </si>
  <si>
    <t>Cementová samonivelizačná stierka, pevnosti v tlaku 25 MPa, hr. 5 mm</t>
  </si>
  <si>
    <t>1058764163</t>
  </si>
  <si>
    <t>130,0 "chodba 1.NP, 2.NP, 3.NP"</t>
  </si>
  <si>
    <t>Ostatné konštrukcie a práce-búranie</t>
  </si>
  <si>
    <t>32</t>
  </si>
  <si>
    <t>962031132.S</t>
  </si>
  <si>
    <t xml:space="preserve">Búranie priečok alebo vybúranie otvorov plochy nad 4 m2 z tehál pálených, plných alebo dutých hr. do 150 mm,  -0,19600t</t>
  </si>
  <si>
    <t>1006297009</t>
  </si>
  <si>
    <t>66,7 "wc ženy, wc muži"</t>
  </si>
  <si>
    <t>120,0 "1.NP priestor bývalej kuchyne"</t>
  </si>
  <si>
    <t>33</t>
  </si>
  <si>
    <t>962032231.S</t>
  </si>
  <si>
    <t xml:space="preserve">Búranie muriva alebo vybúranie otvorov plochy nad 4 m2 nadzákladového z tehál pálených, vápenopieskových, cementových na maltu,  -1,90500t</t>
  </si>
  <si>
    <t>-1779149425</t>
  </si>
  <si>
    <t>34</t>
  </si>
  <si>
    <t>965043341.S</t>
  </si>
  <si>
    <t xml:space="preserve">Búranie podkladov pod dlažby, liatych dlažieb a mazanín,betón s poterom,teracom hr.do 100 mm, plochy nad 4 m2  -2,20000t</t>
  </si>
  <si>
    <t>-1979801881</t>
  </si>
  <si>
    <t>5,7 "wc ženy, wc muži"</t>
  </si>
  <si>
    <t>26,1 "1.NP priestor bývalej kuchyne"</t>
  </si>
  <si>
    <t>35</t>
  </si>
  <si>
    <t>965081712.S</t>
  </si>
  <si>
    <t xml:space="preserve">Búranie dlažieb, bez podklad. lôžka z xylolit., alebo keramických dlaždíc hr. do 10 mm,  -0,02000t</t>
  </si>
  <si>
    <t>1478003830</t>
  </si>
  <si>
    <t>36,0 "wc muži, wc ženy 1.NP, 2.NP, 3.NP"</t>
  </si>
  <si>
    <t>2*114,0 "chodba 1.NP, 2.NP, 3.NP"</t>
  </si>
  <si>
    <t>2*54,0 "schodisko 1.PP, 1.NP, 2.NP, 3.NP"</t>
  </si>
  <si>
    <t>173,0 "podlaha 1.NP - bývalá jedáleň"</t>
  </si>
  <si>
    <t>36</t>
  </si>
  <si>
    <t>968061125.S</t>
  </si>
  <si>
    <t>Vyvesenie dreveného dverného krídla do suti plochy do 2 m2, -0,02400t</t>
  </si>
  <si>
    <t>-1749442229</t>
  </si>
  <si>
    <t>37</t>
  </si>
  <si>
    <t>968061126.S</t>
  </si>
  <si>
    <t>Vyvesenie dreveného dverného krídla do suti plochy nad 2 m2, -0,02700t</t>
  </si>
  <si>
    <t>-135928891</t>
  </si>
  <si>
    <t>38</t>
  </si>
  <si>
    <t>968062456.S</t>
  </si>
  <si>
    <t xml:space="preserve">Vybúranie drevených dverových zárubní plochy nad 2 m2,  -0,06700t</t>
  </si>
  <si>
    <t>1891674386</t>
  </si>
  <si>
    <t>39</t>
  </si>
  <si>
    <t>968072455.S</t>
  </si>
  <si>
    <t xml:space="preserve">Vybúranie kovových dverových zárubní plochy do 2 m2,  -0,07600t</t>
  </si>
  <si>
    <t>-1847154823</t>
  </si>
  <si>
    <t>40</t>
  </si>
  <si>
    <t>968072456.S</t>
  </si>
  <si>
    <t xml:space="preserve">Vybúranie kovových dverových zárubní plochy nad 2 m2,  -0,06300t</t>
  </si>
  <si>
    <t>-176737505</t>
  </si>
  <si>
    <t>41</t>
  </si>
  <si>
    <t>971033641.S</t>
  </si>
  <si>
    <t xml:space="preserve">Vybúranie otvorov v murive tehl. plochy do 4 m2 hr. do 300 mm,  -1,87500t</t>
  </si>
  <si>
    <t>-445147213</t>
  </si>
  <si>
    <t>42</t>
  </si>
  <si>
    <t>973031335.S</t>
  </si>
  <si>
    <t xml:space="preserve">Vysekanie kapsy z tehál plochy do 0,25 m2, hl. do 300 mm,  -0,08000t</t>
  </si>
  <si>
    <t>258231498</t>
  </si>
  <si>
    <t>43</t>
  </si>
  <si>
    <t>978013191.S</t>
  </si>
  <si>
    <t xml:space="preserve">Otlčenie omietok stien vnútorných vápenných alebo vápennocementových v rozsahu do 100 %,  -0,04600t</t>
  </si>
  <si>
    <t>-1279966572</t>
  </si>
  <si>
    <t>30,0 "wc ženy, wc, muži"</t>
  </si>
  <si>
    <t>200,0 "1.NP priestor bývalej kuchyne"</t>
  </si>
  <si>
    <t>44</t>
  </si>
  <si>
    <t>978059531.S</t>
  </si>
  <si>
    <t xml:space="preserve">Odsekanie a odobratie obkladov stien z obkladačiek vnútorných vrátane podkladovej omietky nad 2 m2,  -0,06800t</t>
  </si>
  <si>
    <t>504588684</t>
  </si>
  <si>
    <t>45</t>
  </si>
  <si>
    <t>979011111.S</t>
  </si>
  <si>
    <t>Zvislá doprava sutiny a vybúraných hmôt za prvé podlažie nad alebo pod základným podlažím</t>
  </si>
  <si>
    <t>631170118</t>
  </si>
  <si>
    <t>46</t>
  </si>
  <si>
    <t>979011121.S</t>
  </si>
  <si>
    <t>Zvislá doprava sutiny a vybúraných hmôt za každé ďalšie podlažie</t>
  </si>
  <si>
    <t>-1668314273</t>
  </si>
  <si>
    <t>176,543*2 'Prepočítané koeficientom množstva</t>
  </si>
  <si>
    <t>47</t>
  </si>
  <si>
    <t>979081111.S</t>
  </si>
  <si>
    <t>Odvoz sutiny a vybúraných hmôt na skládku do 1 km</t>
  </si>
  <si>
    <t>-514998325</t>
  </si>
  <si>
    <t>48</t>
  </si>
  <si>
    <t>979081121.S</t>
  </si>
  <si>
    <t>Odvoz sutiny a vybúraných hmôt na skládku za každý ďalší 1 km</t>
  </si>
  <si>
    <t>957336051</t>
  </si>
  <si>
    <t>176,543*10 'Prepočítané koeficientom množstva</t>
  </si>
  <si>
    <t>49</t>
  </si>
  <si>
    <t>979089012.S</t>
  </si>
  <si>
    <t>Poplatok za skladovanie - betón, tehly, dlaždice (17 01) ostatné</t>
  </si>
  <si>
    <t>1266745951</t>
  </si>
  <si>
    <t>PSV</t>
  </si>
  <si>
    <t>Práce a dodávky PSV</t>
  </si>
  <si>
    <t>712</t>
  </si>
  <si>
    <t>Izolácie striech, povlakové krytiny</t>
  </si>
  <si>
    <t>50</t>
  </si>
  <si>
    <t>7123009111.S</t>
  </si>
  <si>
    <t>Oprava stenovej lišty viplanyl prichytením a pretmelním spoja</t>
  </si>
  <si>
    <t>-1294960922</t>
  </si>
  <si>
    <t>713</t>
  </si>
  <si>
    <t>Izolácie tepelné</t>
  </si>
  <si>
    <t>51</t>
  </si>
  <si>
    <t>713122111.S</t>
  </si>
  <si>
    <t>Montáž tepelnej izolácie podláh polystyrénom, kladeným voľne v jednej vrstve</t>
  </si>
  <si>
    <t>209891722</t>
  </si>
  <si>
    <t>52</t>
  </si>
  <si>
    <t>283720008900</t>
  </si>
  <si>
    <t>Doska EPS ROOF 150S hr. 80 mm, na zateplenie podláh a strešných terás, ISOVER</t>
  </si>
  <si>
    <t>-677965353</t>
  </si>
  <si>
    <t>210*1,02 'Prepočítané koeficientom množstva</t>
  </si>
  <si>
    <t>763</t>
  </si>
  <si>
    <t>Konštrukcie - drevostavby</t>
  </si>
  <si>
    <t>53</t>
  </si>
  <si>
    <t>763135020</t>
  </si>
  <si>
    <t>Kazetový podhľad Rigips 600 x 600 mm, hrana A, konštrukcia viditeľná, doska Casoprano Casoroc biela</t>
  </si>
  <si>
    <t>1125874566</t>
  </si>
  <si>
    <t>54</t>
  </si>
  <si>
    <t>763139521.S</t>
  </si>
  <si>
    <t>Demontáž sadrokartónového podhľadu s nosnou konštrukciou drevenou, jednoduché opláštenie, -0,01803t</t>
  </si>
  <si>
    <t>-961764927</t>
  </si>
  <si>
    <t>55</t>
  </si>
  <si>
    <t>763161510.S</t>
  </si>
  <si>
    <t>Montáž SDK obkladu - kapotáže r. š. do 500 mm, 1x hrana s rohovou lištou, jednoduché opláštenie doskami hr. 12,5 mm</t>
  </si>
  <si>
    <t>2000563583</t>
  </si>
  <si>
    <t>9,0 "wc muži, wc ženy"</t>
  </si>
  <si>
    <t>4,0 "schodisko a kazetový podhľad"</t>
  </si>
  <si>
    <t>56</t>
  </si>
  <si>
    <t>590110002000.S</t>
  </si>
  <si>
    <t>Doska sadrokartónová štandardná A, hr. 12,5 mm</t>
  </si>
  <si>
    <t>-1084177225</t>
  </si>
  <si>
    <t>6,5*0,51 'Prepočítané koeficientom množstva</t>
  </si>
  <si>
    <t>57</t>
  </si>
  <si>
    <t>998763303.S</t>
  </si>
  <si>
    <t>Presun hmôt pre sádrokartónové konštrukcie v objektoch výšky od 7 do 24 m</t>
  </si>
  <si>
    <t>1877454389</t>
  </si>
  <si>
    <t>766</t>
  </si>
  <si>
    <t>Konštrukcie stolárske</t>
  </si>
  <si>
    <t>58</t>
  </si>
  <si>
    <t>766111820.S</t>
  </si>
  <si>
    <t xml:space="preserve">Demontáž drevených stien plných,  -0,01695t</t>
  </si>
  <si>
    <t>972059788</t>
  </si>
  <si>
    <t>250,0 "odstránenie drevených obkladov stien chodby a kancelárie"</t>
  </si>
  <si>
    <t>59</t>
  </si>
  <si>
    <t>7666614221</t>
  </si>
  <si>
    <t>D+M dverí kovových protipožiarných, svetlá šírka 950mm, výška 2100mm vrátane zárubne, požiarná odolonosť EI30, bezpečnostný zámok fab</t>
  </si>
  <si>
    <t>-572257936</t>
  </si>
  <si>
    <t>3 "označenie D/1"</t>
  </si>
  <si>
    <t>60</t>
  </si>
  <si>
    <t>766662112.S</t>
  </si>
  <si>
    <t>Montáž dverového krídla otočného jednokrídlového poldrážkového, do existujúcej zárubne, vrátane kovania</t>
  </si>
  <si>
    <t>694922197</t>
  </si>
  <si>
    <t>6 "označenie D/4"</t>
  </si>
  <si>
    <t>12 "označenie D/5"</t>
  </si>
  <si>
    <t>24 "označenie D/6"</t>
  </si>
  <si>
    <t>16 "označenie D/7"</t>
  </si>
  <si>
    <t>61</t>
  </si>
  <si>
    <t>549150000600.S</t>
  </si>
  <si>
    <t>Kľučka dverová a rozeta 2x, nehrdzavejúca oceľ, povrch nerez brúsený, zámok fab</t>
  </si>
  <si>
    <t>969593681</t>
  </si>
  <si>
    <t>62</t>
  </si>
  <si>
    <t>611610002900.S</t>
  </si>
  <si>
    <t>Dvere vnútorné jednokrídlové, šírka 600-900 mm, výplň DTD doska, povrch CPL laminát, mechanicky odolné plné</t>
  </si>
  <si>
    <t>1361561561</t>
  </si>
  <si>
    <t>63</t>
  </si>
  <si>
    <t>7666621122</t>
  </si>
  <si>
    <t>D+M drevených dverí inetriérových presklenných, dvojkrídlové, rozmer 2340/2600mm, materiál drevo buk, vrátane kovania a zárubne</t>
  </si>
  <si>
    <t>-1001443583</t>
  </si>
  <si>
    <t>1 "označenie D/2"</t>
  </si>
  <si>
    <t>64</t>
  </si>
  <si>
    <t>766662132.S</t>
  </si>
  <si>
    <t>Montáž dverového krídla otočného dvojkrídlového poldrážkového, do existujúcej zárubne, vrátane kovania</t>
  </si>
  <si>
    <t>-786077422</t>
  </si>
  <si>
    <t>1 "označenie D/3"</t>
  </si>
  <si>
    <t>65</t>
  </si>
  <si>
    <t>-345291227</t>
  </si>
  <si>
    <t>66</t>
  </si>
  <si>
    <t>611610003300.S</t>
  </si>
  <si>
    <t>Dvere vnútorné jednokrídlové, šírka 600-900 mm, výplň DTD doska, povrch CPL laminát, mechanicky odolné s preskleným pásom</t>
  </si>
  <si>
    <t>414593789</t>
  </si>
  <si>
    <t>67</t>
  </si>
  <si>
    <t>766694151.S</t>
  </si>
  <si>
    <t>Montáž parapetnej dosky plastovej šírky nad 300 mm, dĺžky do 1000 mm</t>
  </si>
  <si>
    <t>1591855</t>
  </si>
  <si>
    <t>68</t>
  </si>
  <si>
    <t>766694153.S</t>
  </si>
  <si>
    <t>Montáž parapetnej dosky plastovej šírky nad 300 mm, dĺžky 1600-2600 mm</t>
  </si>
  <si>
    <t>-1453699739</t>
  </si>
  <si>
    <t>69</t>
  </si>
  <si>
    <t>611560000500.S</t>
  </si>
  <si>
    <t>Parapetná doska plastová, šírka 350 mm, komôrková vnútorná, zlatý dub, mramor, mahagon, svetlý buk, orech</t>
  </si>
  <si>
    <t>1563795290</t>
  </si>
  <si>
    <t>70</t>
  </si>
  <si>
    <t>611560000800.S</t>
  </si>
  <si>
    <t>Plastové krytky k vnútorným parapetom plastovým, pár, vo farbe biela, mramor, zlatý dub, buk, mahagón, orech</t>
  </si>
  <si>
    <t>422988806</t>
  </si>
  <si>
    <t>71</t>
  </si>
  <si>
    <t>766702111.S</t>
  </si>
  <si>
    <t>Montáž zárubní obložkových pre dvere jednokrídlové</t>
  </si>
  <si>
    <t>-439503093</t>
  </si>
  <si>
    <t>72</t>
  </si>
  <si>
    <t>611810002800.S</t>
  </si>
  <si>
    <t>Zárubňa vnútorná obložková, šírka 600-900 mm, výška 1970 mm, DTD doska, povrch CPL laminát, pre stenu hrúbky 180-250 mm, pre jednokrídlové dvere</t>
  </si>
  <si>
    <t>1479041626</t>
  </si>
  <si>
    <t>73</t>
  </si>
  <si>
    <t>766702121.S</t>
  </si>
  <si>
    <t>Montáž zárubní obložkových pre dvere dvojkrídlové</t>
  </si>
  <si>
    <t>-354710338</t>
  </si>
  <si>
    <t>74</t>
  </si>
  <si>
    <t>611810007300.S</t>
  </si>
  <si>
    <t>Zárubňa vnútorná obložková, šírka 1250-1850 mm, výška 1970 mm, DTD doska, povrch CPL laminát, pre stenu hrúbky 180-250 mm, pre dvojkrídlové dvere</t>
  </si>
  <si>
    <t>1439322981</t>
  </si>
  <si>
    <t>75</t>
  </si>
  <si>
    <t>998766102.S</t>
  </si>
  <si>
    <t>Presun hmot pre konštrukcie stolárske v objektoch výšky nad 6 do 12 m</t>
  </si>
  <si>
    <t>981757826</t>
  </si>
  <si>
    <t>767</t>
  </si>
  <si>
    <t>Konštrukcie doplnkové kovové</t>
  </si>
  <si>
    <t>76</t>
  </si>
  <si>
    <t>767996801.S</t>
  </si>
  <si>
    <t xml:space="preserve">Demontáž ostatných doplnkov stavieb s hmotnosťou jednotlivých dielov konštrukcií do 50 kg,  -0,00100t</t>
  </si>
  <si>
    <t>-32956325</t>
  </si>
  <si>
    <t>100,0 "odstránenie mreží 1.NP serverovňa"</t>
  </si>
  <si>
    <t>771</t>
  </si>
  <si>
    <t>Podlahy z dlaždíc</t>
  </si>
  <si>
    <t>77</t>
  </si>
  <si>
    <t>771275308.S</t>
  </si>
  <si>
    <t>Montáž obkladov schodiskových stupňov dlaždicami do flexibilného tmelu veľ. 300 x 600 mm</t>
  </si>
  <si>
    <t>965089622</t>
  </si>
  <si>
    <t>78</t>
  </si>
  <si>
    <t>585860000800.S</t>
  </si>
  <si>
    <t>Škárovacia hmota cementová, flexibilná</t>
  </si>
  <si>
    <t>753664800</t>
  </si>
  <si>
    <t>79</t>
  </si>
  <si>
    <t>585820001800.S</t>
  </si>
  <si>
    <t>Stavebné lepidlo, trieda C2TE S1</t>
  </si>
  <si>
    <t>-1824911997</t>
  </si>
  <si>
    <t>25,4712175241977*5,889 'Prepočítané koeficientom množstva</t>
  </si>
  <si>
    <t>80</t>
  </si>
  <si>
    <t>597640008000.S</t>
  </si>
  <si>
    <t>Schodovka keramická, lxvxhr 298x598x10 mm</t>
  </si>
  <si>
    <t>1494648670</t>
  </si>
  <si>
    <t>54*5,889 'Prepočítané koeficientom množstva</t>
  </si>
  <si>
    <t>81</t>
  </si>
  <si>
    <t>7714110081.S</t>
  </si>
  <si>
    <t>Montáž soklíkov z obkladačiek do malty veľ. 600 x65 mm</t>
  </si>
  <si>
    <t>705191624</t>
  </si>
  <si>
    <t>82</t>
  </si>
  <si>
    <t>5977400035101</t>
  </si>
  <si>
    <t>Dlaždice keramické, lxvxhr 298x598x10 mm, farba svetlá</t>
  </si>
  <si>
    <t>603826333</t>
  </si>
  <si>
    <t>83</t>
  </si>
  <si>
    <t>771411062.S</t>
  </si>
  <si>
    <t>Montáž soklíkov z obkladačiek schodiskových stupňovitých do malty veľ. 250 x65 mm</t>
  </si>
  <si>
    <t>2098802545</t>
  </si>
  <si>
    <t>84</t>
  </si>
  <si>
    <t>-1943955487</t>
  </si>
  <si>
    <t>5*0,0676 'Prepočítané koeficientom množstva</t>
  </si>
  <si>
    <t>85</t>
  </si>
  <si>
    <t>771576133.S</t>
  </si>
  <si>
    <t>Montáž podláh z dlaždíc keramických do tmelu flexibilného mrazuvzdorného veľ. 300 x 600 mm</t>
  </si>
  <si>
    <t>1566481617</t>
  </si>
  <si>
    <t>36,0 "wc muži, wc ženy"</t>
  </si>
  <si>
    <t>114,0 "chodba 1.NP, 2.NP, 3.NP"</t>
  </si>
  <si>
    <t>33,6 "chodba 1.NP - bývalá jedáleň"</t>
  </si>
  <si>
    <t>86</t>
  </si>
  <si>
    <t>-1432189184</t>
  </si>
  <si>
    <t>87</t>
  </si>
  <si>
    <t>-865996037</t>
  </si>
  <si>
    <t>88</t>
  </si>
  <si>
    <t>-729520425</t>
  </si>
  <si>
    <t>183,6*1,06 'Prepočítané koeficientom množstva</t>
  </si>
  <si>
    <t>89</t>
  </si>
  <si>
    <t>998771102.S</t>
  </si>
  <si>
    <t>Presun hmôt pre podlahy z dlaždíc v objektoch výšky nad 6 do 12 m</t>
  </si>
  <si>
    <t>1876270612</t>
  </si>
  <si>
    <t>775</t>
  </si>
  <si>
    <t>Podlahy vlysové a parketové</t>
  </si>
  <si>
    <t>90</t>
  </si>
  <si>
    <t>775413120.S</t>
  </si>
  <si>
    <t>Montáž podlahových soklíkov alebo líšt obvodových skrutkovaním</t>
  </si>
  <si>
    <t>-530432477</t>
  </si>
  <si>
    <t>91</t>
  </si>
  <si>
    <t>6119900042001</t>
  </si>
  <si>
    <t xml:space="preserve">Lišta soklová, KLASIK  (30x18 mm) dĺž. 2,0 a viac m</t>
  </si>
  <si>
    <t>-1465511644</t>
  </si>
  <si>
    <t>570*1,01 'Prepočítané koeficientom množstva</t>
  </si>
  <si>
    <t>92</t>
  </si>
  <si>
    <t>775413220.S</t>
  </si>
  <si>
    <t>Montáž prechodovej lišty priskrutkovaním</t>
  </si>
  <si>
    <t>-1723292701</t>
  </si>
  <si>
    <t>93</t>
  </si>
  <si>
    <t>611990000800.S</t>
  </si>
  <si>
    <t>Lišta prechodová skrutkovacia, šírka 28 mm</t>
  </si>
  <si>
    <t>-414260308</t>
  </si>
  <si>
    <t>40*1,01 'Prepočítané koeficientom množstva</t>
  </si>
  <si>
    <t>94</t>
  </si>
  <si>
    <t>775550080.S</t>
  </si>
  <si>
    <t>Montáž podlahy z laminátových a drevených parkiet, šírka do 190 mm, položená voľne</t>
  </si>
  <si>
    <t>-1370442808</t>
  </si>
  <si>
    <t>95</t>
  </si>
  <si>
    <t>611980003035.S</t>
  </si>
  <si>
    <t>Podlaha laminátová, hrúbka 8 mm</t>
  </si>
  <si>
    <t>1180447106</t>
  </si>
  <si>
    <t>556,1*1,02 'Prepočítané koeficientom množstva</t>
  </si>
  <si>
    <t>96</t>
  </si>
  <si>
    <t>775591901.S</t>
  </si>
  <si>
    <t>Ostatné opravy na nášľapnej ploche brúsenie podláh strojné s náterom lakom</t>
  </si>
  <si>
    <t>991926068</t>
  </si>
  <si>
    <t>71,0 "podlaha zasadačky 2.NP"</t>
  </si>
  <si>
    <t>97</t>
  </si>
  <si>
    <t>7755919021</t>
  </si>
  <si>
    <t>Ostatné opravy na nášľapnej ploche vyspravenie podlahy</t>
  </si>
  <si>
    <t>-1720818586</t>
  </si>
  <si>
    <t>98</t>
  </si>
  <si>
    <t>775592110.S</t>
  </si>
  <si>
    <t>Montáž podložky vyrovnávacej a tlmiacej penovej hr. 2 mm pod plávajúce podlahy</t>
  </si>
  <si>
    <t>360083279</t>
  </si>
  <si>
    <t>99</t>
  </si>
  <si>
    <t>283230008500.S</t>
  </si>
  <si>
    <t>Podložka z penového PE pod plávajúce podlahy, hr. 2 mm</t>
  </si>
  <si>
    <t>910600596</t>
  </si>
  <si>
    <t>556,2*1,03 'Prepočítané koeficientom množstva</t>
  </si>
  <si>
    <t>100</t>
  </si>
  <si>
    <t>998775102.S</t>
  </si>
  <si>
    <t>Presun hmôt pre podlahy vlysové a parketové v objektoch výšky nad 6 do 12 m</t>
  </si>
  <si>
    <t>909989512</t>
  </si>
  <si>
    <t>776</t>
  </si>
  <si>
    <t>Podlahy povlakové</t>
  </si>
  <si>
    <t>101</t>
  </si>
  <si>
    <t>776511820.S</t>
  </si>
  <si>
    <t xml:space="preserve">Odstránenie povlakových podláh z nášľapnej plochy lepených s podložkou,  -0,00100t</t>
  </si>
  <si>
    <t>-1220664569</t>
  </si>
  <si>
    <t>781</t>
  </si>
  <si>
    <t>Obklady</t>
  </si>
  <si>
    <t>102</t>
  </si>
  <si>
    <t>7814110121</t>
  </si>
  <si>
    <t>Silikónovanie rohov dlažby a obkladu</t>
  </si>
  <si>
    <t>-52493803</t>
  </si>
  <si>
    <t>103</t>
  </si>
  <si>
    <t>7814110122</t>
  </si>
  <si>
    <t>D+ M Zrkadlá rozmerov 450/600mm</t>
  </si>
  <si>
    <t>2007719876</t>
  </si>
  <si>
    <t>104</t>
  </si>
  <si>
    <t>781445217.S</t>
  </si>
  <si>
    <t>Montáž obkladov vnútor. stien z obkladačiek kladených do tmelu flexibilného veľ. 300x600 mm</t>
  </si>
  <si>
    <t>-1313067795</t>
  </si>
  <si>
    <t>105</t>
  </si>
  <si>
    <t>597640001800.S</t>
  </si>
  <si>
    <t>Obkladačky keramické lxvxhr 298x598x10 mm</t>
  </si>
  <si>
    <t>-1329615727</t>
  </si>
  <si>
    <t>276*1,06 'Prepočítané koeficientom množstva</t>
  </si>
  <si>
    <t>106</t>
  </si>
  <si>
    <t>-1154530342</t>
  </si>
  <si>
    <t>350*1,06 'Prepočítané koeficientom množstva</t>
  </si>
  <si>
    <t>107</t>
  </si>
  <si>
    <t>1748672788</t>
  </si>
  <si>
    <t>30*1,06 'Prepočítané koeficientom množstva</t>
  </si>
  <si>
    <t>108</t>
  </si>
  <si>
    <t>781493111.S</t>
  </si>
  <si>
    <t>Montáž plastových dvierok 150x150 pri obklade do tmelu</t>
  </si>
  <si>
    <t>-109929500</t>
  </si>
  <si>
    <t>109</t>
  </si>
  <si>
    <t>781493112.S</t>
  </si>
  <si>
    <t>Motáž plastových dvierok 300x300 pri obklade do tmelu</t>
  </si>
  <si>
    <t>1469091366</t>
  </si>
  <si>
    <t>110</t>
  </si>
  <si>
    <t>998781102.S</t>
  </si>
  <si>
    <t>Presun hmôt pre obklady keramické v objektoch výšky nad 6 do 12 m</t>
  </si>
  <si>
    <t>-1701100257</t>
  </si>
  <si>
    <t>783</t>
  </si>
  <si>
    <t>Nátery</t>
  </si>
  <si>
    <t>111</t>
  </si>
  <si>
    <t>783671102.S</t>
  </si>
  <si>
    <t>Nátery stolárskych výrobkov polyuretanové 2x lakovaním</t>
  </si>
  <si>
    <t>606121539</t>
  </si>
  <si>
    <t>784</t>
  </si>
  <si>
    <t>Maľby</t>
  </si>
  <si>
    <t>112</t>
  </si>
  <si>
    <t>784402801.S</t>
  </si>
  <si>
    <t>Odstránenie malieb oškrabaním, výšky do 3,80 m, -0,0003 t</t>
  </si>
  <si>
    <t>1948522453</t>
  </si>
  <si>
    <t>1650,0 "pôvodná časť objektu + wc - steny"</t>
  </si>
  <si>
    <t>"bývalá kuchyňa - steny"</t>
  </si>
  <si>
    <t>653,0 "strop v celom objekte"</t>
  </si>
  <si>
    <t>113</t>
  </si>
  <si>
    <t>784452272.S</t>
  </si>
  <si>
    <t>Maľby z maliarskych zmesí na vodnej báze, ručne nanášané dvojnásobné základné na podklad jemnozrnný výšky nad 3,80 m</t>
  </si>
  <si>
    <t>-375893036</t>
  </si>
  <si>
    <t>VRN</t>
  </si>
  <si>
    <t>Investičné náklady neobsiahnuté v cenách</t>
  </si>
  <si>
    <t>114</t>
  </si>
  <si>
    <t>000600055.S</t>
  </si>
  <si>
    <t>Zariadenie staveniska - vyvolané investície zariadenia staveniska presun vybavenia kancelárie - kancelárský nábytok z kancelárie do druhej miestnosti na danom podlaží a späť</t>
  </si>
  <si>
    <t>eur</t>
  </si>
  <si>
    <t>1024</t>
  </si>
  <si>
    <t>-1208198544</t>
  </si>
  <si>
    <t>02 - Ústredné vykurovanie</t>
  </si>
  <si>
    <t xml:space="preserve">    721 - Zdravotechnika - vnútorná kanalizácia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</si>
  <si>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</si>
  <si>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</si>
  <si>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</si>
  <si>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>HZS - Hodinové zúčtovacie sadzby</t>
  </si>
  <si>
    <t>VRN - Vedľajšie rozpočtové náklady</t>
  </si>
  <si>
    <t>713482121</t>
  </si>
  <si>
    <t>Montáž trubíc z PE, hr.15-20 mm,vnút.priemer do 38 mm</t>
  </si>
  <si>
    <t>-58225263</t>
  </si>
  <si>
    <t>283310004700</t>
  </si>
  <si>
    <t>Izolačná PE trubica TUBOLIT DG 22x20 mm (d potrubia x hr. izolácie), nadrezaná, AZ FLEX</t>
  </si>
  <si>
    <t>1984751584</t>
  </si>
  <si>
    <t>35*1,02 'Prepočítané koeficientom množstva</t>
  </si>
  <si>
    <t>998713101</t>
  </si>
  <si>
    <t>Presun hmôt pre izolácie tepelné v objektoch výšky do 6 m</t>
  </si>
  <si>
    <t>23146067</t>
  </si>
  <si>
    <t>721</t>
  </si>
  <si>
    <t>Zdravotechnika - vnútorná kanalizácia</t>
  </si>
  <si>
    <t>721140915.S</t>
  </si>
  <si>
    <t>Oprava odpadového potrubia liatinového prepojenie doterajšieho potrubia DN 100</t>
  </si>
  <si>
    <t>-1574746920</t>
  </si>
  <si>
    <t>733</t>
  </si>
  <si>
    <t>Ústredné kúrenie - rozvodné potrubie</t>
  </si>
  <si>
    <t>733110806.S</t>
  </si>
  <si>
    <t xml:space="preserve">Demontáž potrubia z oceľových rúrok závitových nad 15 do DN 32,  -0,00320t</t>
  </si>
  <si>
    <t>1782254666</t>
  </si>
  <si>
    <t>733111103.S</t>
  </si>
  <si>
    <t>Potrubie z rúrok závitových oceľových bezšvových bežných nízkotlakových DN 15</t>
  </si>
  <si>
    <t>785122523</t>
  </si>
  <si>
    <t>733111104.S</t>
  </si>
  <si>
    <t>Potrubie z rúrok závitových oceľových bezšvových bežných nízkotlakových DN 20</t>
  </si>
  <si>
    <t>-482460669</t>
  </si>
  <si>
    <t>733190107.S</t>
  </si>
  <si>
    <t>Tlaková skúška potrubia z oceľových rúrok závitových</t>
  </si>
  <si>
    <t>1797855274</t>
  </si>
  <si>
    <t>998733101</t>
  </si>
  <si>
    <t>Presun hmôt pre rozvody potrubia v objektoch výšky do 6 m</t>
  </si>
  <si>
    <t>1985324325</t>
  </si>
  <si>
    <t>734</t>
  </si>
  <si>
    <t>Ústredné kúrenie - armatúry</t>
  </si>
  <si>
    <t>734209101.S</t>
  </si>
  <si>
    <t>Montáž závitovej armatúry s 1 závitom do G 1/2</t>
  </si>
  <si>
    <t>845326590</t>
  </si>
  <si>
    <t>734209112.S</t>
  </si>
  <si>
    <t>Montáž závitovej armatúry s 2 závitmi do G 1/2</t>
  </si>
  <si>
    <t>-1050832005</t>
  </si>
  <si>
    <t>734213120.S</t>
  </si>
  <si>
    <t>Montáž ventilu odvzdušňovacieho ručného závitového vykurovacích telies do G 1/2</t>
  </si>
  <si>
    <t>-1179763286</t>
  </si>
  <si>
    <t>551210012100.S</t>
  </si>
  <si>
    <t>Ventil odvzdušňovací ručný, 1/2", PN 10, niklovaná mosadz, plast</t>
  </si>
  <si>
    <t>1403813251</t>
  </si>
  <si>
    <t>7342226111.S</t>
  </si>
  <si>
    <t xml:space="preserve">D+M Armatúry a príslušenstvo   HERZ   termostatická hlavica Mini</t>
  </si>
  <si>
    <t>-1234183621</t>
  </si>
  <si>
    <t>7342226112.S</t>
  </si>
  <si>
    <t>1/2" termostatický ventil HERZ-TS-90-V priamy</t>
  </si>
  <si>
    <t>-1161733213</t>
  </si>
  <si>
    <t>7342226113.S</t>
  </si>
  <si>
    <t>1/2" spiatočkový ventil HERZ-RL-5, priamy</t>
  </si>
  <si>
    <t>-1080142044</t>
  </si>
  <si>
    <t>734315010.S</t>
  </si>
  <si>
    <t>Montáž oceľového guľového kohúta na horúcu vodu obojstranne závitového DN 25</t>
  </si>
  <si>
    <t>-1484299629</t>
  </si>
  <si>
    <t>551240001900.S</t>
  </si>
  <si>
    <t>Guľový kohút DN 25 obojstranne závitový na horúcu vodu, PN 40, vnútorný závit, oceľový</t>
  </si>
  <si>
    <t>1772466626</t>
  </si>
  <si>
    <t>998734101.S</t>
  </si>
  <si>
    <t>Presun hmôt pre armatúry v objektoch výšky do 6 m</t>
  </si>
  <si>
    <t>-21081786</t>
  </si>
  <si>
    <t>735</t>
  </si>
  <si>
    <t>Ústredné kúrenie - vykurovacie telesá</t>
  </si>
  <si>
    <t>735121810.S</t>
  </si>
  <si>
    <t xml:space="preserve">Demontáž vykurovacích telies oceľových článkových,  -0,01057t</t>
  </si>
  <si>
    <t>377284298</t>
  </si>
  <si>
    <t>735151821.S</t>
  </si>
  <si>
    <t xml:space="preserve">Demontáž vykurovacieho telesa panelového dvojradového stavebnej dĺžky do 1500 mm,  -0,02493t</t>
  </si>
  <si>
    <t>-857599573</t>
  </si>
  <si>
    <t>735154140.S</t>
  </si>
  <si>
    <t>Montáž vykurovacieho telesa panelového dvojradového výšky 600 mm/ dĺžky 400-600 mm</t>
  </si>
  <si>
    <t>1540521322</t>
  </si>
  <si>
    <t>484530065700</t>
  </si>
  <si>
    <t>Teleso vykurovacie doskové dvojpanelové oceľové KORAD 22K, vxl 600x600 mm s bočným pripojením a dvoma konvektormi</t>
  </si>
  <si>
    <t>-1152570248</t>
  </si>
  <si>
    <t>735154142.S</t>
  </si>
  <si>
    <t>Montáž vykurovacieho telesa panelového dvojradového výšky 600 mm/ dĺžky 1000-1200 mm</t>
  </si>
  <si>
    <t>-1987982708</t>
  </si>
  <si>
    <t>484530066300</t>
  </si>
  <si>
    <t>Teleso vykurovacie doskové dvojpanelové oceľové KORAD 22K, vxl 600x1200 mm s bočným pripojením a dvoma konvektormi, U.S.STEEL KOSICE</t>
  </si>
  <si>
    <t>1672868339</t>
  </si>
  <si>
    <t>735158120.S</t>
  </si>
  <si>
    <t>Vykurovacie telesá panelové dvojradové, tlaková skúška telesa vodou</t>
  </si>
  <si>
    <t>17905108</t>
  </si>
  <si>
    <t>735191910.S</t>
  </si>
  <si>
    <t>Napustenie vody do vykurovacieho systému vrátane potrubia o v. pl. vykurovacích telies</t>
  </si>
  <si>
    <t>-1930540935</t>
  </si>
  <si>
    <t>735494811.S</t>
  </si>
  <si>
    <t>Vypúšťanie vody z vykurovacích sústav o v. pl. vykurovacích telies</t>
  </si>
  <si>
    <t>1324822444</t>
  </si>
  <si>
    <t>735890803.S</t>
  </si>
  <si>
    <t>Vnútrostaveniskové premiestnenie vybúraných hmôt vykurovacích telies do 24m</t>
  </si>
  <si>
    <t>832578206</t>
  </si>
  <si>
    <t>998735202.S</t>
  </si>
  <si>
    <t>Presun hmôt pre vykurovacie telesá v objektoch výšky nad 6 do 12 m</t>
  </si>
  <si>
    <t>%</t>
  </si>
  <si>
    <t>744619271</t>
  </si>
  <si>
    <t>783424340.S</t>
  </si>
  <si>
    <t>Nátery kov.potr.a armatúr syntetické potrubie do DN 50 mm dvojnás. 1x email a základný náter - 140µm</t>
  </si>
  <si>
    <t>-771981209</t>
  </si>
  <si>
    <t>HZS</t>
  </si>
  <si>
    <t>Hodinové zúčtovacie sadzby</t>
  </si>
  <si>
    <t>HZS000114</t>
  </si>
  <si>
    <t>Stavebno montážne práce najnáročnejšie na odbornosť - prehliadky pracoviska a revízie (Tr. 4) v rozsahu viac ako 8 hodín</t>
  </si>
  <si>
    <t>hod</t>
  </si>
  <si>
    <t>512</t>
  </si>
  <si>
    <t>-1145204641</t>
  </si>
  <si>
    <t>Vedľajšie rozpočtové náklady</t>
  </si>
  <si>
    <t>000400022</t>
  </si>
  <si>
    <t>Projektové práce - stavebná časť (stavebné objekty vrátane ich technického vybavenia). náklady na dokumentáciu skutočného zhotovenia stavby</t>
  </si>
  <si>
    <t>-1180203607</t>
  </si>
  <si>
    <t>03 - Zdravotechnika</t>
  </si>
  <si>
    <t xml:space="preserve">    722 - Zdravotechnika - vnútorný vodovod</t>
  </si>
  <si>
    <t xml:space="preserve">    724 - Zdravotechnika - strojné vybavenie</t>
  </si>
  <si>
    <t xml:space="preserve">    725 - Zdravotechnika - zariaďovacie predmety</t>
  </si>
  <si>
    <t>-1407880449</t>
  </si>
  <si>
    <t>1643177958</t>
  </si>
  <si>
    <t>1769356416</t>
  </si>
  <si>
    <t>102,5*1,02 'Prepočítané koeficientom množstva</t>
  </si>
  <si>
    <t>-931204251</t>
  </si>
  <si>
    <t>7211009025.S</t>
  </si>
  <si>
    <t>Vysekanie ryhy a drážky pre rozvod potrubia</t>
  </si>
  <si>
    <t>92992289</t>
  </si>
  <si>
    <t>721100911.S</t>
  </si>
  <si>
    <t>Oprava potrubia hrdlového zazátkovanie hrdla kanalizačného potrubia</t>
  </si>
  <si>
    <t>-785919766</t>
  </si>
  <si>
    <t>721140802.S</t>
  </si>
  <si>
    <t xml:space="preserve">Demontáž potrubia z liatinových rúr odpadového alebo dažďového do DN 100,  -0,01492t</t>
  </si>
  <si>
    <t>224661944</t>
  </si>
  <si>
    <t>1222887771</t>
  </si>
  <si>
    <t>721172203.S</t>
  </si>
  <si>
    <t>Montáž odpadového HT potrubia vodorovného DN 40</t>
  </si>
  <si>
    <t>576553273</t>
  </si>
  <si>
    <t>286140036800.S</t>
  </si>
  <si>
    <t>HT rúra hrdlová DN 40 dĺ. 1 m, PP systém pre rozvod vnútorného odpadu</t>
  </si>
  <si>
    <t>-2040452044</t>
  </si>
  <si>
    <t>721172206.S</t>
  </si>
  <si>
    <t>Montáž odpadového HT potrubia vodorovného DN 50</t>
  </si>
  <si>
    <t>-834569469</t>
  </si>
  <si>
    <t>286140037400.S</t>
  </si>
  <si>
    <t>HT rúra hrdlová DN 50 dĺ. 1 m, PP systém pre rozvod vnútorného odpadu</t>
  </si>
  <si>
    <t>2110130035</t>
  </si>
  <si>
    <t>721172209.S</t>
  </si>
  <si>
    <t>Montáž odpadového HT potrubia vodorovného DN 70</t>
  </si>
  <si>
    <t>-557536677</t>
  </si>
  <si>
    <t>286140038000.S</t>
  </si>
  <si>
    <t>HT rúra hrdlová DN 70 dĺ. 1 m, PP systém pre rozvod vnútorného odpadu</t>
  </si>
  <si>
    <t>1550655674</t>
  </si>
  <si>
    <t>721172233.S</t>
  </si>
  <si>
    <t>Montáž odpadového HT potrubia zvislého DN 100</t>
  </si>
  <si>
    <t>-2097491147</t>
  </si>
  <si>
    <t>286140038600.S</t>
  </si>
  <si>
    <t>HT rúra hrdlová DN 100 dĺ. 1 m, PP systém pre rozvod vnútorného odpadu</t>
  </si>
  <si>
    <t>2073105412</t>
  </si>
  <si>
    <t>721172315.S</t>
  </si>
  <si>
    <t>Montáž odbočky HT potrubia DN 100</t>
  </si>
  <si>
    <t>-1220923205</t>
  </si>
  <si>
    <t>286540010600.S</t>
  </si>
  <si>
    <t>Odbočka HT DN 100, PP systém pre beztlakový rozvod vnútorného odpadu</t>
  </si>
  <si>
    <t>-1954134968</t>
  </si>
  <si>
    <t>721172333.S</t>
  </si>
  <si>
    <t>Montáž redukcie HT potrubia DN 100</t>
  </si>
  <si>
    <t>2030021139</t>
  </si>
  <si>
    <t>286540006800.S</t>
  </si>
  <si>
    <t>Redukcia HT DN 100, PP systém pre beztlakový rozvod vnútorného odpadu</t>
  </si>
  <si>
    <t>-1954640543</t>
  </si>
  <si>
    <t>721172357.S</t>
  </si>
  <si>
    <t>Montáž čistiaceho kusu HT potrubia DN 100</t>
  </si>
  <si>
    <t>480315332</t>
  </si>
  <si>
    <t>286540019100.S</t>
  </si>
  <si>
    <t>Čistiaci kus HT DN 100, PP systém pre beztlakový rozvod vnútorného odpadu</t>
  </si>
  <si>
    <t>-1714718791</t>
  </si>
  <si>
    <t>721172378.S</t>
  </si>
  <si>
    <t>Montáž zátky HT potrubia DN 100</t>
  </si>
  <si>
    <t>-1184661503</t>
  </si>
  <si>
    <t>286540019800.S</t>
  </si>
  <si>
    <t>Zátka hrdlová HT DN 100, PP systém pre beztlakový rozvod vnútorného odpadu</t>
  </si>
  <si>
    <t>-804486186</t>
  </si>
  <si>
    <t>721194104.S</t>
  </si>
  <si>
    <t>Zriadenie prípojky na potrubí vyvedenie a upevnenie odpadových výpustiek D 40 mm</t>
  </si>
  <si>
    <t>-295535880</t>
  </si>
  <si>
    <t>721194105.S</t>
  </si>
  <si>
    <t>Zriadenie prípojky na potrubí vyvedenie a upevnenie odpadových výpustiek D 50 mm</t>
  </si>
  <si>
    <t>1182156653</t>
  </si>
  <si>
    <t>721194109.S</t>
  </si>
  <si>
    <t>Zriadenie prípojky na potrubí vyvedenie a upevnenie odpadových výpustiek D 110 mm</t>
  </si>
  <si>
    <t>783929931</t>
  </si>
  <si>
    <t>721290111.S</t>
  </si>
  <si>
    <t>Ostatné - skúška tesnosti kanalizácie v objektoch vodou do DN 125</t>
  </si>
  <si>
    <t>-1886818199</t>
  </si>
  <si>
    <t>998721101</t>
  </si>
  <si>
    <t>Presun hmôt pre vnútornú kanalizáciu v objektoch výšky do 6 m</t>
  </si>
  <si>
    <t>698571223</t>
  </si>
  <si>
    <t>722</t>
  </si>
  <si>
    <t>Zdravotechnika - vnútorný vodovod</t>
  </si>
  <si>
    <t>722130801.S</t>
  </si>
  <si>
    <t xml:space="preserve">Demontáž potrubia z oceľových rúrok závitových do DN 25,  -0,00213t</t>
  </si>
  <si>
    <t>-1286140324</t>
  </si>
  <si>
    <t>722131913.S</t>
  </si>
  <si>
    <t>Oprava vodovodného potrubia závitového vsadenie odbočky do potrubia DN 25</t>
  </si>
  <si>
    <t>198945926</t>
  </si>
  <si>
    <t>722172111.S</t>
  </si>
  <si>
    <t>Potrubie z plastických rúr PP-R D 20 mm, DN15 - PN16, polyfúznym zváraním</t>
  </si>
  <si>
    <t>-331612222</t>
  </si>
  <si>
    <t>722172112.S</t>
  </si>
  <si>
    <t>Potrubie z plastických rúr PP-R D 25 mm, DN20 - PN16, polyfúznym zváraním</t>
  </si>
  <si>
    <t>1437130552</t>
  </si>
  <si>
    <t>722172113.S</t>
  </si>
  <si>
    <t>Potrubie z plastických rúr PP-R D 32 mm, DN25 - PN16, polyfúznym zváraním</t>
  </si>
  <si>
    <t>938025798</t>
  </si>
  <si>
    <t>722190401.S</t>
  </si>
  <si>
    <t>Vyvedenie a upevnenie výpustky DN 15</t>
  </si>
  <si>
    <t>-1980022806</t>
  </si>
  <si>
    <t>722190402.S</t>
  </si>
  <si>
    <t>Vyvedenie a upevnenie výpustky DN 20</t>
  </si>
  <si>
    <t>415874819</t>
  </si>
  <si>
    <t>722221010.S</t>
  </si>
  <si>
    <t>Montáž guľového kohúta závitového priameho pre vodu G 1/2</t>
  </si>
  <si>
    <t>1233008784</t>
  </si>
  <si>
    <t>551110004900.S</t>
  </si>
  <si>
    <t>Guľový uzáver pre vodu 1/2", niklovaná mosadz</t>
  </si>
  <si>
    <t>-1704941747</t>
  </si>
  <si>
    <t>722221015.S</t>
  </si>
  <si>
    <t>Montáž guľového kohúta závitového priameho pre vodu G 3/4</t>
  </si>
  <si>
    <t>1392249236</t>
  </si>
  <si>
    <t>551110005000.S</t>
  </si>
  <si>
    <t>Guľový uzáver pre vodu 3/4", niklovaná mosadz</t>
  </si>
  <si>
    <t>-1030520703</t>
  </si>
  <si>
    <t>722221082.S</t>
  </si>
  <si>
    <t>Montáž guľového kohúta vypúšťacieho závitového G 1/2</t>
  </si>
  <si>
    <t>-801053077</t>
  </si>
  <si>
    <t>551110011200.S</t>
  </si>
  <si>
    <t>Guľový uzáver vypúšťací s páčkou, 1/2" M, mosadz</t>
  </si>
  <si>
    <t>1150697776</t>
  </si>
  <si>
    <t>7222210831.S</t>
  </si>
  <si>
    <t>Montáž guľového kohúta vypúšťacieho závitového G 1</t>
  </si>
  <si>
    <t>-1538846575</t>
  </si>
  <si>
    <t>5511100113001.S</t>
  </si>
  <si>
    <t>Guľový uzáver vypúšťací s páčkou, 1" M, mosadz</t>
  </si>
  <si>
    <t>392730766</t>
  </si>
  <si>
    <t>722221305.S</t>
  </si>
  <si>
    <t>Montáž spätnej klapky závitovej pre vodu G 1/2</t>
  </si>
  <si>
    <t>-567315954</t>
  </si>
  <si>
    <t>551190000800.S</t>
  </si>
  <si>
    <t>Spätná klapka vodorovná závitová 1/2", PN 10, pre vodu, mosadz</t>
  </si>
  <si>
    <t>235387151</t>
  </si>
  <si>
    <t>722221315.S</t>
  </si>
  <si>
    <t>Montáž spätnej klapky závitovej pre vodu G 1</t>
  </si>
  <si>
    <t>1089193206</t>
  </si>
  <si>
    <t>551190001000.S</t>
  </si>
  <si>
    <t>Spätná klapka vodorovná závitová 1", PN 10, pre vodu, mosadz</t>
  </si>
  <si>
    <t>-582324308</t>
  </si>
  <si>
    <t>722221360.S</t>
  </si>
  <si>
    <t>Montáž vodovodného filtra závitového G 1/2</t>
  </si>
  <si>
    <t>-1094269621</t>
  </si>
  <si>
    <t>422010002900.S</t>
  </si>
  <si>
    <t>Filter závitový na vodu 1/2", FF, PN 20, mosadz</t>
  </si>
  <si>
    <t>1135489425</t>
  </si>
  <si>
    <t>722221370.S</t>
  </si>
  <si>
    <t>Montáž vodovodného filtra závitového G 1</t>
  </si>
  <si>
    <t>627756511</t>
  </si>
  <si>
    <t>422010003100.S</t>
  </si>
  <si>
    <t>Filter závitový na vodu 1", FF, PN 20, mosadz</t>
  </si>
  <si>
    <t>-628383588</t>
  </si>
  <si>
    <t>722290215</t>
  </si>
  <si>
    <t>Tlaková skúška vodovodného potrubia hrdlového alebo prírubového do DN 100</t>
  </si>
  <si>
    <t>-1571836907</t>
  </si>
  <si>
    <t>722290234</t>
  </si>
  <si>
    <t>Prepláchnutie a dezinfekcia vodovodného potrubia do DN 80</t>
  </si>
  <si>
    <t>806139771</t>
  </si>
  <si>
    <t>998722101</t>
  </si>
  <si>
    <t>Presun hmôt pre vnútorný vodovod v objektoch výšky do 6 m</t>
  </si>
  <si>
    <t>234934179</t>
  </si>
  <si>
    <t>724</t>
  </si>
  <si>
    <t>Zdravotechnika - strojné vybavenie</t>
  </si>
  <si>
    <t>7241321221.S</t>
  </si>
  <si>
    <t>D+ M Obehového čerpadla wilo pre rozvod teplej vody</t>
  </si>
  <si>
    <t>súb.</t>
  </si>
  <si>
    <t>1771408032</t>
  </si>
  <si>
    <t>725</t>
  </si>
  <si>
    <t>Zdravotechnika - zariaďovacie predmety</t>
  </si>
  <si>
    <t>725110811.S</t>
  </si>
  <si>
    <t xml:space="preserve">Demontáž záchoda splachovacieho s nádržou alebo s tlakovým splachovačom,  -0,01933t</t>
  </si>
  <si>
    <t>-1049499918</t>
  </si>
  <si>
    <t>725119400.S</t>
  </si>
  <si>
    <t>Montáž záchodovej misy keramickej volne stojacej so zvislým odpadom</t>
  </si>
  <si>
    <t>-2099013778</t>
  </si>
  <si>
    <t>554330000200.S</t>
  </si>
  <si>
    <t>Záchodové sedadlo plastové s poklopom s automatickým pozvoľným sklápaním</t>
  </si>
  <si>
    <t>1956707636</t>
  </si>
  <si>
    <t>642350000400.S</t>
  </si>
  <si>
    <t>Misa záchodová keramická voľne stojaca, zvislý odpad</t>
  </si>
  <si>
    <t>-1620667135</t>
  </si>
  <si>
    <t>725122813.S</t>
  </si>
  <si>
    <t xml:space="preserve">Demontáž pisoára s nádržkou,  -0,01720t</t>
  </si>
  <si>
    <t>-110069309</t>
  </si>
  <si>
    <t>725129210.S</t>
  </si>
  <si>
    <t>Montáž pisoáru keramického s automatickým splachovaním</t>
  </si>
  <si>
    <t>1368329005</t>
  </si>
  <si>
    <t>642510000200.S</t>
  </si>
  <si>
    <t>Pisoár so senzorom keramický</t>
  </si>
  <si>
    <t>1585454076</t>
  </si>
  <si>
    <t>7251497011.S</t>
  </si>
  <si>
    <t>D+M revízných dvierok 150x150mm nerez</t>
  </si>
  <si>
    <t>-1106181847</t>
  </si>
  <si>
    <t>7251497012.S</t>
  </si>
  <si>
    <t>D+M revízných dvierok 150x300mm nerez</t>
  </si>
  <si>
    <t>1226798567</t>
  </si>
  <si>
    <t>725210821.S</t>
  </si>
  <si>
    <t xml:space="preserve">Demontáž umývadiel alebo umývadielok bez výtokovej armatúry,  -0,01946t</t>
  </si>
  <si>
    <t>-1161717734</t>
  </si>
  <si>
    <t>725219401</t>
  </si>
  <si>
    <t>Montáž umývadla keramického na skrutky do muriva, bez výtokovej armatúry</t>
  </si>
  <si>
    <t>-1073417588</t>
  </si>
  <si>
    <t>642110005000</t>
  </si>
  <si>
    <t>Umývadlo keramické STYLE, rozmer 600x460x280 mm s otvorom pre batériua a prepadom, KOLO</t>
  </si>
  <si>
    <t>-1323677628</t>
  </si>
  <si>
    <t>725240811.S</t>
  </si>
  <si>
    <t xml:space="preserve">Demontáž sprchovej kabíny a misy bez výtokových armatúr kabín,  -0,08800t</t>
  </si>
  <si>
    <t>-1098020493</t>
  </si>
  <si>
    <t>725310821.S</t>
  </si>
  <si>
    <t xml:space="preserve">Demontáž drezu jednodielneho bez výtokovej armatúry na konzolách,  -0,01707t</t>
  </si>
  <si>
    <t>2101081501</t>
  </si>
  <si>
    <t>725319112</t>
  </si>
  <si>
    <t>Montáž kuchynských drezov jednoduchých, hranatých, s rozmerom do 600x600 mm, bez výtokových armatúr</t>
  </si>
  <si>
    <t>-441692334</t>
  </si>
  <si>
    <t>5523100011001</t>
  </si>
  <si>
    <t>Kuchynský drez nerezový na zapustenie do dosky, 600x600 mm, hĺbka 190 mm, sifón</t>
  </si>
  <si>
    <t>-804394385</t>
  </si>
  <si>
    <t>725330840.S</t>
  </si>
  <si>
    <t xml:space="preserve">Demontáž výlevky bez výtokovej armatúry, bez nádrže a splachovacieho potrubia,oceľovej alebo liatinovej,  -0,01880t</t>
  </si>
  <si>
    <t>-1703254517</t>
  </si>
  <si>
    <t>725332320</t>
  </si>
  <si>
    <t>Montáž výlevky keramickej závesnej bez výtokovej armatúry</t>
  </si>
  <si>
    <t>1265369458</t>
  </si>
  <si>
    <t>642710000300</t>
  </si>
  <si>
    <t>Výlevka závesná keramická QUELLE, rozmery 450x335x360mm, KOLO</t>
  </si>
  <si>
    <t>-999903482</t>
  </si>
  <si>
    <t>642710000400</t>
  </si>
  <si>
    <t>Mriežka sklopná kovová s upevňovacími skrutkami a plastovými dorazmi k výlevke QUELLE, KOLO</t>
  </si>
  <si>
    <t>1494292672</t>
  </si>
  <si>
    <t>725590812.S</t>
  </si>
  <si>
    <t>Vnútrostaveniskové premiestnenie vybúraných hmôt zariaďovacích predmetov vodorovne do 100 m z budov s výš. do 12 m</t>
  </si>
  <si>
    <t>-845787593</t>
  </si>
  <si>
    <t>725819201</t>
  </si>
  <si>
    <t>Montáž ventilu nástenného G 1/2</t>
  </si>
  <si>
    <t>1593299743</t>
  </si>
  <si>
    <t>551110019900</t>
  </si>
  <si>
    <t>Guľový ventil rohový, 1/2" - 3/8", s filtrom, bez matice, chrómovaná mosadz, IVAR</t>
  </si>
  <si>
    <t>994530044</t>
  </si>
  <si>
    <t>725820810.S</t>
  </si>
  <si>
    <t xml:space="preserve">Demontáž batérie drezovej, umývadlovej nástennej,  -0,0026t</t>
  </si>
  <si>
    <t>396448809</t>
  </si>
  <si>
    <t>725829605</t>
  </si>
  <si>
    <t>Montáž batérie umývadlovej a drezovej stojankovej, pákovej alebo klasickej, detskej s mechanickým ovládaním</t>
  </si>
  <si>
    <t>1056282647</t>
  </si>
  <si>
    <t>551450003800.S</t>
  </si>
  <si>
    <t>Batéria umývadlová stojanková páková</t>
  </si>
  <si>
    <t>1040392958</t>
  </si>
  <si>
    <t>725829801.S</t>
  </si>
  <si>
    <t>Montáž batérie výlevkovej nástennej pákovej alebo klasickej s mechanickým ovládaním</t>
  </si>
  <si>
    <t>924147864</t>
  </si>
  <si>
    <t>551450003500.S</t>
  </si>
  <si>
    <t>Batéria umývadlová nástenná páková</t>
  </si>
  <si>
    <t>1239725628</t>
  </si>
  <si>
    <t>725840870.S</t>
  </si>
  <si>
    <t xml:space="preserve">Demontáž batérie vaňovej, sprchovej nástennej,  -0,00225t</t>
  </si>
  <si>
    <t>1096499454</t>
  </si>
  <si>
    <t>725860820.S</t>
  </si>
  <si>
    <t xml:space="preserve">Demontáž jednoduchej zápachovej uzávierky pre zariaďovacie predmety, umývadlá, drezy, práčky  -0,00085t</t>
  </si>
  <si>
    <t>1843930849</t>
  </si>
  <si>
    <t>725869301</t>
  </si>
  <si>
    <t>Montáž zápachovej uzávierky pre zariaďovacie predmety, umývadlovej do D 40</t>
  </si>
  <si>
    <t>-1541343407</t>
  </si>
  <si>
    <t>551620005800</t>
  </si>
  <si>
    <t>Zápachová uzávierka kolenová pre umývadlá a bidety, d 40 mm, G 1 1/4", vodorovný odtok, alpská biela, plast, GEBERIT</t>
  </si>
  <si>
    <t>1239684600</t>
  </si>
  <si>
    <t>725869351.S</t>
  </si>
  <si>
    <t>Montáž zápachovej uzávierky pre zariaďovacie predmety, výlevkovej do D 50 mm</t>
  </si>
  <si>
    <t>1157410165</t>
  </si>
  <si>
    <t>551620014100.S</t>
  </si>
  <si>
    <t>Zápachová uzávierka kolenová d 50/50 mm, pre výlevku</t>
  </si>
  <si>
    <t>1689709141</t>
  </si>
  <si>
    <t>725869371.S</t>
  </si>
  <si>
    <t>Montáž zápachovej uzávierky pre zariaďovacie predmety, pisoárovej do D 50 mm</t>
  </si>
  <si>
    <t>1866273017</t>
  </si>
  <si>
    <t>551620011000.S</t>
  </si>
  <si>
    <t>Zápachová uzávierka - sifón pre pisoáre DN 50</t>
  </si>
  <si>
    <t>1345399059</t>
  </si>
  <si>
    <t>998725102.S</t>
  </si>
  <si>
    <t>Presun hmôt pre zariaďovacie predmety v objektoch výšky nad 6 do 12 m</t>
  </si>
  <si>
    <t>-1844588742</t>
  </si>
  <si>
    <t>04 - Vzduchotechnika</t>
  </si>
  <si>
    <t xml:space="preserve">    769 - Montáže vzduchotechnických zariadení</t>
  </si>
  <si>
    <t>941941031.S</t>
  </si>
  <si>
    <t>Montáž lešenia ľahkého pracovného radového s podlahami šírky od 0,80 do 1,00 m, výšky do 10 m</t>
  </si>
  <si>
    <t>-1395976142</t>
  </si>
  <si>
    <t>941941191.S</t>
  </si>
  <si>
    <t>Príplatok za prvý a každý ďalší i začatý mesiac použitia lešenia ľahkého pracovného radového s podlahami šírky od 0,80 do 1,00 m, výšky do 10 m</t>
  </si>
  <si>
    <t>839452510</t>
  </si>
  <si>
    <t>941941831.S</t>
  </si>
  <si>
    <t>Demontáž lešenia ľahkého pracovného radového s podlahami šírky nad 0,80 do 1,00 m, výšky do 10 m</t>
  </si>
  <si>
    <t>665288235</t>
  </si>
  <si>
    <t>971056011.S</t>
  </si>
  <si>
    <t>Jadrové vrty diamantovými korunkami do D 120 mm do stien - železobetónových -0,00027t</t>
  </si>
  <si>
    <t>cm</t>
  </si>
  <si>
    <t>-1533237268</t>
  </si>
  <si>
    <t>37,5 "1.NP"</t>
  </si>
  <si>
    <t>37,5 "2.NP"</t>
  </si>
  <si>
    <t>37,5 "3.NP"</t>
  </si>
  <si>
    <t>713482124.S</t>
  </si>
  <si>
    <t>Montáž trubíc z PE, hr.15-20 mm,vnút.priem. 96-133 mm</t>
  </si>
  <si>
    <t>-1514914632</t>
  </si>
  <si>
    <t>7 "1.NP"</t>
  </si>
  <si>
    <t>7 "2.NP"</t>
  </si>
  <si>
    <t>7 "3.NP"</t>
  </si>
  <si>
    <t>283310027800.S</t>
  </si>
  <si>
    <t>Izolačná trubica elastomérová dxhr. 114x13 mm, dĺ. 2 m, pre izolovanie chladenia, klimatizácie, vzduchotechniky, vody a kúrenia</t>
  </si>
  <si>
    <t>832177735</t>
  </si>
  <si>
    <t>21*1,02 'Prepočítané koeficientom množstva</t>
  </si>
  <si>
    <t>769</t>
  </si>
  <si>
    <t>Montáže vzduchotechnických zariadení</t>
  </si>
  <si>
    <t>769011000</t>
  </si>
  <si>
    <t>Montáž ventilátora malého axiálneho nástenného na stenu veľkosť: 100</t>
  </si>
  <si>
    <t>-235199374</t>
  </si>
  <si>
    <t>3 "1.NP"</t>
  </si>
  <si>
    <t>3 "2.NP"</t>
  </si>
  <si>
    <t>3 "3.NP"</t>
  </si>
  <si>
    <t>429110007100</t>
  </si>
  <si>
    <t>Ventilátor malý, axiálny 100 TZ, IP44, ELEKTRODESIGN</t>
  </si>
  <si>
    <t>1719583667</t>
  </si>
  <si>
    <t>769021000</t>
  </si>
  <si>
    <t>Montáž spiro potrubia do DN 100</t>
  </si>
  <si>
    <t>1931219016</t>
  </si>
  <si>
    <t>8 "1.NP"</t>
  </si>
  <si>
    <t>8 "2.NP"</t>
  </si>
  <si>
    <t>8 "3.NP"</t>
  </si>
  <si>
    <t>429810000200</t>
  </si>
  <si>
    <t>Potrubie kruhové spiro DN 100, dĺžka 1000 mm, TZB GLOBAL</t>
  </si>
  <si>
    <t>-1443029950</t>
  </si>
  <si>
    <t>769021334</t>
  </si>
  <si>
    <t>Montáž spojky na spiro potrubie DN 80-150</t>
  </si>
  <si>
    <t>-417177675</t>
  </si>
  <si>
    <t>429850012700.S</t>
  </si>
  <si>
    <t>Spojka DN 100 pre kruhové spiro potrubie</t>
  </si>
  <si>
    <t>1993085036</t>
  </si>
  <si>
    <t>769021397</t>
  </si>
  <si>
    <t>Montáž T-kusu na spiro potrubie DN 80-150</t>
  </si>
  <si>
    <t>1432163425</t>
  </si>
  <si>
    <t>2 "1.NP"</t>
  </si>
  <si>
    <t>2 "2.NP"</t>
  </si>
  <si>
    <t>2 "3.NP"</t>
  </si>
  <si>
    <t>429850010200.S</t>
  </si>
  <si>
    <t>T-kus DN 100 pre kruhové spiro potrubie</t>
  </si>
  <si>
    <t>1914319538</t>
  </si>
  <si>
    <t>769036000.S</t>
  </si>
  <si>
    <t>Montáž protidažďovej žalúzie do prierezu 0.100 m2</t>
  </si>
  <si>
    <t>1234411333</t>
  </si>
  <si>
    <t>1 "1.NP"</t>
  </si>
  <si>
    <t>1 "2.NP"</t>
  </si>
  <si>
    <t>1 "3.NP"</t>
  </si>
  <si>
    <t>429720042600.S</t>
  </si>
  <si>
    <t>Žalúzia protidažďová hliniková s 25 mm rámom, šxv 200x200 mm</t>
  </si>
  <si>
    <t>2120356825</t>
  </si>
  <si>
    <t>769071000</t>
  </si>
  <si>
    <t>Montáž konzoly šírky do 250 mm</t>
  </si>
  <si>
    <t>1226366076</t>
  </si>
  <si>
    <t>4297500001001</t>
  </si>
  <si>
    <t>Montážna konzola pre potrubie spriol priemr 100mm</t>
  </si>
  <si>
    <t>1152902637</t>
  </si>
  <si>
    <t>7690830601</t>
  </si>
  <si>
    <t>Demontáž VZT potrubia</t>
  </si>
  <si>
    <t>1848974609</t>
  </si>
  <si>
    <t>30,0 "demontáž VZT potrubia bývalá kuchyňa"</t>
  </si>
  <si>
    <t>998769201</t>
  </si>
  <si>
    <t>Presun hmôt pre montáž vzduchotechnických zariadení v stavbe (objekte) výšky do 7 m</t>
  </si>
  <si>
    <t>412596101</t>
  </si>
  <si>
    <t>05 - Elektorinštalácia</t>
  </si>
  <si>
    <t>M - Práce a dodávky M</t>
  </si>
  <si>
    <t xml:space="preserve">    21-M - Elektromontáže</t>
  </si>
  <si>
    <t xml:space="preserve">    22-M - Montáže oznamovacích a zabezpečovacích zariadení</t>
  </si>
  <si>
    <t>4668005</t>
  </si>
  <si>
    <t>971033541.S</t>
  </si>
  <si>
    <t xml:space="preserve">Vybúranie otvorov v murive tehl. plochy do 1 m2 hr. do 300 mm,  -1,87500t</t>
  </si>
  <si>
    <t>-1014277017</t>
  </si>
  <si>
    <t>2,0 "vybúranie otvoru pre rozvádzač 6x"</t>
  </si>
  <si>
    <t>Práce a dodávky M</t>
  </si>
  <si>
    <t>21-M</t>
  </si>
  <si>
    <t>Elektromontáže</t>
  </si>
  <si>
    <t>2100100021.S</t>
  </si>
  <si>
    <t>Frézovanie káblov do stien tehla, betón</t>
  </si>
  <si>
    <t>-2111698516</t>
  </si>
  <si>
    <t>210010301.S</t>
  </si>
  <si>
    <t>Krabica prístrojová bez zapojenia (1901, KP 68, KZ 3)</t>
  </si>
  <si>
    <t>1357237524</t>
  </si>
  <si>
    <t>345410002400.S</t>
  </si>
  <si>
    <t>Krabica inštalačná KU 68-1901 KA pod omietku</t>
  </si>
  <si>
    <t>1787892511</t>
  </si>
  <si>
    <t>2100103011</t>
  </si>
  <si>
    <t xml:space="preserve">Osadenie krabice  pre HUS</t>
  </si>
  <si>
    <t>-138282056</t>
  </si>
  <si>
    <t>3454100015001</t>
  </si>
  <si>
    <t>Krabica bleskozvodova R.8145 218x168x80mm</t>
  </si>
  <si>
    <t>128</t>
  </si>
  <si>
    <t>1120696064</t>
  </si>
  <si>
    <t>210010802.S</t>
  </si>
  <si>
    <t>Lišta elektroinštalačná z PVC 20x20, uložená pevne, vkladacia</t>
  </si>
  <si>
    <t>-1864325535</t>
  </si>
  <si>
    <t>345750064610.S</t>
  </si>
  <si>
    <t>Lišta hranatá z PVC, 20x20 mm</t>
  </si>
  <si>
    <t>-1499142183</t>
  </si>
  <si>
    <t>210020308</t>
  </si>
  <si>
    <t>Káblový žľab Mars, pozink. vrátane príslušenstva, 250/50 mm bez veka vrátane podpery</t>
  </si>
  <si>
    <t>1976137017</t>
  </si>
  <si>
    <t>345750008900</t>
  </si>
  <si>
    <t>Žlab káblový MARS 250x50 mm</t>
  </si>
  <si>
    <t>615267422</t>
  </si>
  <si>
    <t>345750031700</t>
  </si>
  <si>
    <t>T-kus pre káblový žlab MARS 3x250x50 mm</t>
  </si>
  <si>
    <t>818202087</t>
  </si>
  <si>
    <t>210100001.S</t>
  </si>
  <si>
    <t>Ukončenie vodičov v rozvádzač. vrátane zapojenia a vodičovej koncovky do 2,5 mm2</t>
  </si>
  <si>
    <t>557099828</t>
  </si>
  <si>
    <t>210110041.S</t>
  </si>
  <si>
    <t>Spínač polozapustený a zapustený vrátane zapojenia jednopólový - radenie 1</t>
  </si>
  <si>
    <t>1652026872</t>
  </si>
  <si>
    <t>345340004500.S</t>
  </si>
  <si>
    <t>Prístroj spínača, radenie 1,1So</t>
  </si>
  <si>
    <t>345257381</t>
  </si>
  <si>
    <t>345350001500.S</t>
  </si>
  <si>
    <t>Kryt spínača</t>
  </si>
  <si>
    <t>-1053098750</t>
  </si>
  <si>
    <t>345350002300.S</t>
  </si>
  <si>
    <t>Rámček 1-násobný</t>
  </si>
  <si>
    <t>-124316256</t>
  </si>
  <si>
    <t>210110043.S</t>
  </si>
  <si>
    <t>Spínač polozapustený a zapustený vrátane zapojenia sériový - radenie 5</t>
  </si>
  <si>
    <t>-1464684041</t>
  </si>
  <si>
    <t>345340007955.S</t>
  </si>
  <si>
    <t>Spínač sériový polozapustený a zapustený, radenie č.5</t>
  </si>
  <si>
    <t>861973041</t>
  </si>
  <si>
    <t>345350004320.S</t>
  </si>
  <si>
    <t>Rámik jednoduchý pre spínače a zásuvky</t>
  </si>
  <si>
    <t>535762636</t>
  </si>
  <si>
    <t>210110045.S</t>
  </si>
  <si>
    <t>Spínač polozapustený a zapustený vrátane zapojenia stried.prep.- radenie 6</t>
  </si>
  <si>
    <t>701020840</t>
  </si>
  <si>
    <t>345330003510.S</t>
  </si>
  <si>
    <t>Prepínač striedavý polozapustený a zapustený, radenie č.6</t>
  </si>
  <si>
    <t>-1713754618</t>
  </si>
  <si>
    <t>908291362</t>
  </si>
  <si>
    <t>210111011.S</t>
  </si>
  <si>
    <t>Domová zásuvka polozapustená alebo zapustená 250 V / 16A, vrátane zapojenia 2P + PE</t>
  </si>
  <si>
    <t>1774330819</t>
  </si>
  <si>
    <t>345520000430.S</t>
  </si>
  <si>
    <t>Zásuvka jednonásobná polozapustená, radenie 2P+PE, komplet</t>
  </si>
  <si>
    <t>57434177</t>
  </si>
  <si>
    <t>2101110112.S</t>
  </si>
  <si>
    <t>D+M zásuvka zapustená 250 V / 16A, vrátane zapojenia 2P + PE dvojdielna, 2x rámček, 2x kryt, 2 x strojček</t>
  </si>
  <si>
    <t>-1390682039</t>
  </si>
  <si>
    <t>358220000200</t>
  </si>
  <si>
    <t>Istič 1P, charakteristika B, 6 A, 6000 A, 1 modul</t>
  </si>
  <si>
    <t>946139193</t>
  </si>
  <si>
    <t>2101600522</t>
  </si>
  <si>
    <t>Montáž a zapojenie - hlavna uzemňovacia pospojnica</t>
  </si>
  <si>
    <t>-1536893651</t>
  </si>
  <si>
    <t>3456100039002</t>
  </si>
  <si>
    <t>Ekvipotenciálna svorkovnica PAS 01 + kryt</t>
  </si>
  <si>
    <t>968291331</t>
  </si>
  <si>
    <t>2101930061</t>
  </si>
  <si>
    <t>Úprava hlavného rozvádzača výmena, doplnenie istenia a úprava, napojenie rozvodov</t>
  </si>
  <si>
    <t>-1007195986</t>
  </si>
  <si>
    <t>210193071.S</t>
  </si>
  <si>
    <t>Domova rozvodnica do 28 M pre zapustenú montáž bez sekacích prác</t>
  </si>
  <si>
    <t>-737011860</t>
  </si>
  <si>
    <t>357150000320.S</t>
  </si>
  <si>
    <t>Rozvodnicová skriňa plastová zapustená, počet radov 2, modulov v rade 14, modulov celkom 28, PE+N, IP40 vrátane výzbroje (istení)</t>
  </si>
  <si>
    <t>-2028727101</t>
  </si>
  <si>
    <t>210193074.S</t>
  </si>
  <si>
    <t>Domova rozvodnica do 72 M pre zapustenú montáž bez sekacích prác</t>
  </si>
  <si>
    <t>339966519</t>
  </si>
  <si>
    <t>357150000400.S</t>
  </si>
  <si>
    <t>Rozvodnicová skriňa oceľoplechová zapustená, počet radov 3, modulov v rade 24, modulov celkom 72, PE+N, IP 30 vrátane výzbroje (istení)</t>
  </si>
  <si>
    <t>323001049</t>
  </si>
  <si>
    <t>2102030401.S</t>
  </si>
  <si>
    <t>Montáž a zapojenie stropného LED svietidla 30 W</t>
  </si>
  <si>
    <t>-399956844</t>
  </si>
  <si>
    <t>3481200016001.S</t>
  </si>
  <si>
    <t xml:space="preserve">LED svietidlo kruhové, 30W </t>
  </si>
  <si>
    <t>-771204216</t>
  </si>
  <si>
    <t>210203051</t>
  </si>
  <si>
    <t>Montáž a zapojenie LED panelu 600x600 mm do kazetového stropu</t>
  </si>
  <si>
    <t>-760653369</t>
  </si>
  <si>
    <t>348130002500</t>
  </si>
  <si>
    <t>LED panel 600x600 mm teplá biela 40W</t>
  </si>
  <si>
    <t>-660516605</t>
  </si>
  <si>
    <t>2102030561.S</t>
  </si>
  <si>
    <t>Montáž a zapojenie LED panelu 600x600 mm prisadeného</t>
  </si>
  <si>
    <t>2143678242</t>
  </si>
  <si>
    <t>348130002400.S</t>
  </si>
  <si>
    <t>LED panel 600x600 mm, 48W</t>
  </si>
  <si>
    <t>-262238808</t>
  </si>
  <si>
    <t>2102030562.S</t>
  </si>
  <si>
    <t>Montáž a zapojenie LED panelu 1200x300 mm prisadeného</t>
  </si>
  <si>
    <t>-760736945</t>
  </si>
  <si>
    <t>3481300024001.S</t>
  </si>
  <si>
    <t>LED panel 1200x300 mm, 40W</t>
  </si>
  <si>
    <t>-1839349030</t>
  </si>
  <si>
    <t>210800146</t>
  </si>
  <si>
    <t>Kábel medený uložený pevne CYKY 450/750 V 3x1,5</t>
  </si>
  <si>
    <t>-1674077823</t>
  </si>
  <si>
    <t>341110000700</t>
  </si>
  <si>
    <t>Kábel medený CYKY 3x1,5 mm2</t>
  </si>
  <si>
    <t>1065966923</t>
  </si>
  <si>
    <t>210800147</t>
  </si>
  <si>
    <t>Kábel medený uložený pevne CYKY 450/750 V 3x2,5</t>
  </si>
  <si>
    <t>590070267</t>
  </si>
  <si>
    <t>341110000800</t>
  </si>
  <si>
    <t>Kábel medený CYKY 3x2,5 mm2</t>
  </si>
  <si>
    <t>-1401168391</t>
  </si>
  <si>
    <t>210800158.S</t>
  </si>
  <si>
    <t>Kábel medený uložený pevne CYKY 450/750 V 5x1,5</t>
  </si>
  <si>
    <t>-181621707</t>
  </si>
  <si>
    <t>341110001900.S</t>
  </si>
  <si>
    <t>Kábel medený CYKY 5x1,5 mm2</t>
  </si>
  <si>
    <t>445522292</t>
  </si>
  <si>
    <t>210800159</t>
  </si>
  <si>
    <t>Kábel medený uložený pevne CYKY 450/750 V 5x2,5</t>
  </si>
  <si>
    <t>-1638563249</t>
  </si>
  <si>
    <t>341110002000</t>
  </si>
  <si>
    <t>Kábel medený CYKY 5x2,5 mm2</t>
  </si>
  <si>
    <t>1101628679</t>
  </si>
  <si>
    <t>210800161.S</t>
  </si>
  <si>
    <t>Kábel medený uložený pevne CYKY 450/750 V 5x6</t>
  </si>
  <si>
    <t>-1440553696</t>
  </si>
  <si>
    <t>341110002200.S</t>
  </si>
  <si>
    <t>Kábel medený CYKY 5x6 mm2</t>
  </si>
  <si>
    <t>108245178</t>
  </si>
  <si>
    <t>210800163.S</t>
  </si>
  <si>
    <t>Kábel medený uložený pevne CYKY 450/750 V 5x16</t>
  </si>
  <si>
    <t>-222495543</t>
  </si>
  <si>
    <t>341110002400.S</t>
  </si>
  <si>
    <t>Kábel medený CYKY 5x16 mm2</t>
  </si>
  <si>
    <t>171060427</t>
  </si>
  <si>
    <t>210802323</t>
  </si>
  <si>
    <t xml:space="preserve">Kábel medený uložený pevne H05VV-F (CYSY) 300/500 V  3x1,5</t>
  </si>
  <si>
    <t>-683790569</t>
  </si>
  <si>
    <t>341310011500</t>
  </si>
  <si>
    <t>Vodič medený flexibilný H05VV-F 3x1,5 mm2</t>
  </si>
  <si>
    <t>-1658421859</t>
  </si>
  <si>
    <t>MD</t>
  </si>
  <si>
    <t>Mimostavenisková doprava</t>
  </si>
  <si>
    <t>75401871</t>
  </si>
  <si>
    <t>PM</t>
  </si>
  <si>
    <t>Podružný materiál</t>
  </si>
  <si>
    <t>-274439494</t>
  </si>
  <si>
    <t>PPV</t>
  </si>
  <si>
    <t>Podiel pridružených výkonov</t>
  </si>
  <si>
    <t>-1917712463</t>
  </si>
  <si>
    <t>22-M</t>
  </si>
  <si>
    <t>Montáže oznamovacích a zabezpečovacích zariadení</t>
  </si>
  <si>
    <t>2203009211.S</t>
  </si>
  <si>
    <t xml:space="preserve">Svorkovnice do krabíc, montáž svorkovnice,zapojenie vodičov na svorky, označenie vodiča   </t>
  </si>
  <si>
    <t>1881967885</t>
  </si>
  <si>
    <t>3456100053001.S</t>
  </si>
  <si>
    <t>Svorka Wago 4x1,0-2,5 mm2</t>
  </si>
  <si>
    <t>-511145012</t>
  </si>
  <si>
    <t>220511002.S</t>
  </si>
  <si>
    <t>Montáž zásuvky 2xRJ45 pod omietku</t>
  </si>
  <si>
    <t>1346626004</t>
  </si>
  <si>
    <t>383150002300.S</t>
  </si>
  <si>
    <t>Zásuvkový modul 2xRJ45/s, Cat.6</t>
  </si>
  <si>
    <t>40220503</t>
  </si>
  <si>
    <t>220511025.S</t>
  </si>
  <si>
    <t>Montáž konektoru (zástrčky)</t>
  </si>
  <si>
    <t>1026362086</t>
  </si>
  <si>
    <t>383150009100.S</t>
  </si>
  <si>
    <t>Konektor RJ45 FTP - Cat.6</t>
  </si>
  <si>
    <t>1676175611</t>
  </si>
  <si>
    <t>220511030</t>
  </si>
  <si>
    <t>Kábel volne uložený na stenu</t>
  </si>
  <si>
    <t>72086808</t>
  </si>
  <si>
    <t>341230001600.S</t>
  </si>
  <si>
    <t>Kábel medený dátový UTP-AWG Cat6, 4x2x23 mm2</t>
  </si>
  <si>
    <t>1434555175</t>
  </si>
  <si>
    <t>220512022.S</t>
  </si>
  <si>
    <t>Montáž stojanového rozvadzača 19", výšky do 1080 mm, hĺbky 900-1000 mm</t>
  </si>
  <si>
    <t>-376879683</t>
  </si>
  <si>
    <t>383180002500.S</t>
  </si>
  <si>
    <t>Rozvádzač stojanový 19", vxšxh 770x800x900 mm</t>
  </si>
  <si>
    <t>2105569309</t>
  </si>
  <si>
    <t>220512046.S</t>
  </si>
  <si>
    <t>Montáž rozvodného panelu s prepäťovou ochranou</t>
  </si>
  <si>
    <t>713150616</t>
  </si>
  <si>
    <t>383180013400.S</t>
  </si>
  <si>
    <t>Rozvodný panel 19", 5x230V, prepäťová ochrana, výška 57 mm, kábel 3 m</t>
  </si>
  <si>
    <t>1464987480</t>
  </si>
  <si>
    <t>220512060.S</t>
  </si>
  <si>
    <t>Montáž držiaka patch káblov, držiak kovový</t>
  </si>
  <si>
    <t>-2108618878</t>
  </si>
  <si>
    <t>383180011000.S</t>
  </si>
  <si>
    <t>Držiak patch káblov 19", kovový, výška 44,5 mm</t>
  </si>
  <si>
    <t>1673147247</t>
  </si>
  <si>
    <t>220512106.S</t>
  </si>
  <si>
    <t>Montáž tieneného patch panelu, 16xRJ45</t>
  </si>
  <si>
    <t>167735678</t>
  </si>
  <si>
    <t>3831800110001.S</t>
  </si>
  <si>
    <t>Patch panel pre 16 vstupov tienený</t>
  </si>
  <si>
    <t>618867674</t>
  </si>
  <si>
    <t>220512130.S</t>
  </si>
  <si>
    <t>Značenie zásuviek</t>
  </si>
  <si>
    <t>2003266012</t>
  </si>
  <si>
    <t>220512131.S</t>
  </si>
  <si>
    <t>Značenie prípojných miest na strane rozvadzača</t>
  </si>
  <si>
    <t>-770772932</t>
  </si>
  <si>
    <t>220512134.S</t>
  </si>
  <si>
    <t>Meranie certifikácie cat.6, vystavenie protokolu</t>
  </si>
  <si>
    <t>1041250455</t>
  </si>
  <si>
    <t>220730221.S</t>
  </si>
  <si>
    <t>Koaxiálny kábel ovíjaný alebo opradený uložený v rúrke resp.elektroinštalačnálište, bez ukonč.a zapojenia</t>
  </si>
  <si>
    <t>797077531</t>
  </si>
  <si>
    <t>341220003700.S</t>
  </si>
  <si>
    <t>Kábel medený koaxiálny PVC d 6,6 mm (4,8 mm)</t>
  </si>
  <si>
    <t>1247724693</t>
  </si>
  <si>
    <t>HZS000111.S</t>
  </si>
  <si>
    <t>Stavebno montážne práce menej náročne, pomocné alebo manupulačné (Tr. 1) v rozsahu viac ako 8 hodín</t>
  </si>
  <si>
    <t>1341787853</t>
  </si>
  <si>
    <t>200 "demontáž pôvodnej elektroinštalácie vrátane rozvádzačov, svietidiel, vyínačov, zásuviek"</t>
  </si>
  <si>
    <t>HZS000113</t>
  </si>
  <si>
    <t>Stavebno montážne práce náročné ucelené - odborné, tvorivé remeselné (Tr. 3) v rozsahu viac ako 8 hodín</t>
  </si>
  <si>
    <t>262144</t>
  </si>
  <si>
    <t>-2032567772</t>
  </si>
  <si>
    <t>1403727828</t>
  </si>
  <si>
    <t>000400022.S</t>
  </si>
  <si>
    <t>749553722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</si>
</sst>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9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164" fontId="18" fillId="0" borderId="0" xfId="0" applyNumberFormat="1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18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1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0" borderId="14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4" fillId="4" borderId="6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4" fillId="4" borderId="7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right" vertical="center"/>
    </xf>
    <xf numFmtId="0" fontId="24" fillId="4" borderId="8" xfId="0" applyFont="1" applyFill="1" applyBorder="1" applyAlignment="1" applyProtection="1">
      <alignment horizontal="left" vertical="center"/>
    </xf>
    <xf numFmtId="0" fontId="24" fillId="4" borderId="0" xfId="0" applyFont="1" applyFill="1" applyAlignment="1" applyProtection="1">
      <alignment horizontal="center" vertical="center"/>
    </xf>
    <xf numFmtId="0" fontId="25" fillId="0" borderId="16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0" fontId="30" fillId="0" borderId="0" xfId="0" applyFont="1" applyAlignment="1" applyProtection="1">
      <alignment vertical="center"/>
    </xf>
    <xf numFmtId="4" fontId="30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1" fillId="0" borderId="14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166" fontId="31" fillId="0" borderId="0" xfId="0" applyNumberFormat="1" applyFont="1" applyBorder="1" applyAlignment="1" applyProtection="1">
      <alignment vertical="center"/>
    </xf>
    <xf numFmtId="4" fontId="31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 applyProtection="1">
      <alignment vertical="center"/>
    </xf>
    <xf numFmtId="4" fontId="31" fillId="0" borderId="20" xfId="0" applyNumberFormat="1" applyFont="1" applyBorder="1" applyAlignment="1" applyProtection="1">
      <alignment vertical="center"/>
    </xf>
    <xf numFmtId="166" fontId="31" fillId="0" borderId="20" xfId="0" applyNumberFormat="1" applyFont="1" applyBorder="1" applyAlignment="1" applyProtection="1">
      <alignment vertical="center"/>
    </xf>
    <xf numFmtId="4" fontId="3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4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0" fontId="24" fillId="4" borderId="18" xfId="0" applyFont="1" applyFill="1" applyBorder="1" applyAlignment="1" applyProtection="1">
      <alignment horizontal="center" vertical="center" wrapText="1"/>
    </xf>
    <xf numFmtId="0" fontId="24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6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167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4" fillId="0" borderId="22" xfId="0" applyFont="1" applyBorder="1" applyAlignment="1" applyProtection="1">
      <alignment horizontal="center" vertical="center"/>
    </xf>
    <xf numFmtId="49" fontId="24" fillId="0" borderId="22" xfId="0" applyNumberFormat="1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center" vertical="center" wrapText="1"/>
    </xf>
    <xf numFmtId="167" fontId="24" fillId="0" borderId="22" xfId="0" applyNumberFormat="1" applyFont="1" applyBorder="1" applyAlignment="1" applyProtection="1">
      <alignment vertical="center"/>
    </xf>
    <xf numFmtId="167" fontId="24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center" vertical="center"/>
    </xf>
    <xf numFmtId="166" fontId="25" fillId="0" borderId="0" xfId="0" applyNumberFormat="1" applyFont="1" applyBorder="1" applyAlignment="1" applyProtection="1">
      <alignment vertical="center"/>
    </xf>
    <xf numFmtId="166" fontId="25" fillId="0" borderId="15" xfId="0" applyNumberFormat="1" applyFont="1" applyBorder="1" applyAlignment="1" applyProtection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167" fontId="37" fillId="2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5" fillId="2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166" fontId="25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="1" customFormat="1" ht="24.96" customHeight="1">
      <c r="B4" s="21"/>
      <c r="C4" s="22"/>
      <c r="D4" s="23" t="s">
        <v>8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9</v>
      </c>
      <c r="BE4" s="25" t="s">
        <v>10</v>
      </c>
      <c r="BS4" s="17" t="s">
        <v>6</v>
      </c>
    </row>
    <row r="5" s="1" customFormat="1" ht="12" customHeight="1">
      <c r="B5" s="21"/>
      <c r="C5" s="22"/>
      <c r="D5" s="26" t="s">
        <v>11</v>
      </c>
      <c r="E5" s="22"/>
      <c r="F5" s="22"/>
      <c r="G5" s="22"/>
      <c r="H5" s="22"/>
      <c r="I5" s="22"/>
      <c r="J5" s="22"/>
      <c r="K5" s="27" t="s">
        <v>12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13</v>
      </c>
      <c r="BS5" s="17" t="s">
        <v>6</v>
      </c>
    </row>
    <row r="6" s="1" customFormat="1" ht="36.96" customHeight="1">
      <c r="B6" s="21"/>
      <c r="C6" s="22"/>
      <c r="D6" s="29" t="s">
        <v>14</v>
      </c>
      <c r="E6" s="22"/>
      <c r="F6" s="22"/>
      <c r="G6" s="22"/>
      <c r="H6" s="22"/>
      <c r="I6" s="22"/>
      <c r="J6" s="22"/>
      <c r="K6" s="30" t="s">
        <v>15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16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17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18</v>
      </c>
      <c r="E8" s="22"/>
      <c r="F8" s="22"/>
      <c r="G8" s="22"/>
      <c r="H8" s="22"/>
      <c r="I8" s="22"/>
      <c r="J8" s="22"/>
      <c r="K8" s="27" t="s">
        <v>19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20</v>
      </c>
      <c r="AL8" s="22"/>
      <c r="AM8" s="22"/>
      <c r="AN8" s="33" t="s">
        <v>21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23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24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25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26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23</v>
      </c>
      <c r="AL13" s="22"/>
      <c r="AM13" s="22"/>
      <c r="AN13" s="34" t="s">
        <v>27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27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25</v>
      </c>
      <c r="AL14" s="22"/>
      <c r="AM14" s="22"/>
      <c r="AN14" s="34" t="s">
        <v>27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28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23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29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25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30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31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23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31</v>
      </c>
    </row>
    <row r="20" s="1" customFormat="1" ht="18.48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25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30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48" t="s">
        <v>40</v>
      </c>
      <c r="G29" s="47"/>
      <c r="H29" s="47"/>
      <c r="I29" s="47"/>
      <c r="J29" s="47"/>
      <c r="K29" s="47"/>
      <c r="L29" s="49">
        <v>0.20000000000000001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1">
        <f>ROUND(AZ94,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1">
        <f>ROUND(AV94, 2)</f>
        <v>0</v>
      </c>
      <c r="AL29" s="50"/>
      <c r="AM29" s="50"/>
      <c r="AN29" s="50"/>
      <c r="AO29" s="50"/>
      <c r="AP29" s="50"/>
      <c r="AQ29" s="50"/>
      <c r="AR29" s="52"/>
      <c r="AS29" s="53"/>
      <c r="AT29" s="53"/>
      <c r="AU29" s="53"/>
      <c r="AV29" s="53"/>
      <c r="AW29" s="53"/>
      <c r="AX29" s="53"/>
      <c r="AY29" s="53"/>
      <c r="AZ29" s="53"/>
      <c r="BE29" s="54"/>
    </row>
    <row r="30" s="3" customFormat="1" ht="14.4" customHeight="1">
      <c r="A30" s="3"/>
      <c r="B30" s="46"/>
      <c r="C30" s="47"/>
      <c r="D30" s="47"/>
      <c r="E30" s="47"/>
      <c r="F30" s="48" t="s">
        <v>41</v>
      </c>
      <c r="G30" s="47"/>
      <c r="H30" s="47"/>
      <c r="I30" s="47"/>
      <c r="J30" s="47"/>
      <c r="K30" s="47"/>
      <c r="L30" s="49">
        <v>0.20000000000000001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1">
        <f>ROUND(BA94,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1">
        <f>ROUND(AW94, 2)</f>
        <v>0</v>
      </c>
      <c r="AL30" s="50"/>
      <c r="AM30" s="50"/>
      <c r="AN30" s="50"/>
      <c r="AO30" s="50"/>
      <c r="AP30" s="50"/>
      <c r="AQ30" s="50"/>
      <c r="AR30" s="52"/>
      <c r="AS30" s="53"/>
      <c r="AT30" s="53"/>
      <c r="AU30" s="53"/>
      <c r="AV30" s="53"/>
      <c r="AW30" s="53"/>
      <c r="AX30" s="53"/>
      <c r="AY30" s="53"/>
      <c r="AZ30" s="53"/>
      <c r="BE30" s="54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55">
        <v>0.20000000000000001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56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56">
        <v>0</v>
      </c>
      <c r="AL31" s="47"/>
      <c r="AM31" s="47"/>
      <c r="AN31" s="47"/>
      <c r="AO31" s="47"/>
      <c r="AP31" s="47"/>
      <c r="AQ31" s="47"/>
      <c r="AR31" s="57"/>
      <c r="BE31" s="54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55">
        <v>0.20000000000000001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56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56">
        <v>0</v>
      </c>
      <c r="AL32" s="47"/>
      <c r="AM32" s="47"/>
      <c r="AN32" s="47"/>
      <c r="AO32" s="47"/>
      <c r="AP32" s="47"/>
      <c r="AQ32" s="47"/>
      <c r="AR32" s="57"/>
      <c r="BE32" s="54"/>
    </row>
    <row r="33" hidden="1" s="3" customFormat="1" ht="14.4" customHeight="1">
      <c r="A33" s="3"/>
      <c r="B33" s="46"/>
      <c r="C33" s="47"/>
      <c r="D33" s="47"/>
      <c r="E33" s="47"/>
      <c r="F33" s="48" t="s">
        <v>44</v>
      </c>
      <c r="G33" s="47"/>
      <c r="H33" s="47"/>
      <c r="I33" s="47"/>
      <c r="J33" s="47"/>
      <c r="K33" s="47"/>
      <c r="L33" s="49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1">
        <f>ROUND(BD94,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1">
        <v>0</v>
      </c>
      <c r="AL33" s="50"/>
      <c r="AM33" s="50"/>
      <c r="AN33" s="50"/>
      <c r="AO33" s="50"/>
      <c r="AP33" s="50"/>
      <c r="AQ33" s="50"/>
      <c r="AR33" s="52"/>
      <c r="AS33" s="53"/>
      <c r="AT33" s="53"/>
      <c r="AU33" s="53"/>
      <c r="AV33" s="53"/>
      <c r="AW33" s="53"/>
      <c r="AX33" s="53"/>
      <c r="AY33" s="53"/>
      <c r="AZ33" s="53"/>
      <c r="BE33" s="54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8"/>
      <c r="D35" s="59" t="s">
        <v>45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1" t="s">
        <v>46</v>
      </c>
      <c r="U35" s="60"/>
      <c r="V35" s="60"/>
      <c r="W35" s="60"/>
      <c r="X35" s="62" t="s">
        <v>47</v>
      </c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3">
        <f>SUM(AK26:AK33)</f>
        <v>0</v>
      </c>
      <c r="AL35" s="60"/>
      <c r="AM35" s="60"/>
      <c r="AN35" s="60"/>
      <c r="AO35" s="64"/>
      <c r="AP35" s="58"/>
      <c r="AQ35" s="58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65"/>
      <c r="C49" s="66"/>
      <c r="D49" s="67" t="s">
        <v>48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7" t="s">
        <v>49</v>
      </c>
      <c r="AI49" s="68"/>
      <c r="AJ49" s="68"/>
      <c r="AK49" s="68"/>
      <c r="AL49" s="68"/>
      <c r="AM49" s="68"/>
      <c r="AN49" s="68"/>
      <c r="AO49" s="68"/>
      <c r="AP49" s="66"/>
      <c r="AQ49" s="66"/>
      <c r="AR49" s="69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70" t="s">
        <v>50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70" t="s">
        <v>51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70" t="s">
        <v>50</v>
      </c>
      <c r="AI60" s="42"/>
      <c r="AJ60" s="42"/>
      <c r="AK60" s="42"/>
      <c r="AL60" s="42"/>
      <c r="AM60" s="70" t="s">
        <v>51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7" t="s">
        <v>52</v>
      </c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67" t="s">
        <v>53</v>
      </c>
      <c r="AI64" s="71"/>
      <c r="AJ64" s="71"/>
      <c r="AK64" s="71"/>
      <c r="AL64" s="71"/>
      <c r="AM64" s="71"/>
      <c r="AN64" s="71"/>
      <c r="AO64" s="71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70" t="s">
        <v>50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70" t="s">
        <v>51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70" t="s">
        <v>50</v>
      </c>
      <c r="AI75" s="42"/>
      <c r="AJ75" s="42"/>
      <c r="AK75" s="42"/>
      <c r="AL75" s="42"/>
      <c r="AM75" s="70" t="s">
        <v>51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72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44"/>
      <c r="BE77" s="38"/>
    </row>
    <row r="81" s="2" customFormat="1" ht="6.96" customHeight="1">
      <c r="A81" s="38"/>
      <c r="B81" s="74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44"/>
      <c r="BE81" s="38"/>
    </row>
    <row r="82" s="2" customFormat="1" ht="24.96" customHeight="1">
      <c r="A82" s="38"/>
      <c r="B82" s="39"/>
      <c r="C82" s="23" t="s">
        <v>54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6"/>
      <c r="C84" s="32" t="s">
        <v>11</v>
      </c>
      <c r="D84" s="77"/>
      <c r="E84" s="77"/>
      <c r="F84" s="77"/>
      <c r="G84" s="77"/>
      <c r="H84" s="77"/>
      <c r="I84" s="77"/>
      <c r="J84" s="77"/>
      <c r="K84" s="77"/>
      <c r="L84" s="77" t="str">
        <f>K5</f>
        <v>02</v>
      </c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8"/>
      <c r="BE84" s="4"/>
    </row>
    <row r="85" s="5" customFormat="1" ht="36.96" customHeight="1">
      <c r="A85" s="5"/>
      <c r="B85" s="79"/>
      <c r="C85" s="80" t="s">
        <v>14</v>
      </c>
      <c r="D85" s="81"/>
      <c r="E85" s="81"/>
      <c r="F85" s="81"/>
      <c r="G85" s="81"/>
      <c r="H85" s="81"/>
      <c r="I85" s="81"/>
      <c r="J85" s="81"/>
      <c r="K85" s="81"/>
      <c r="L85" s="82" t="str">
        <f>K6</f>
        <v>AB Vranov - stavebné úpravy vnútorných priestorov</v>
      </c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3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18</v>
      </c>
      <c r="D87" s="40"/>
      <c r="E87" s="40"/>
      <c r="F87" s="40"/>
      <c r="G87" s="40"/>
      <c r="H87" s="40"/>
      <c r="I87" s="40"/>
      <c r="J87" s="40"/>
      <c r="K87" s="40"/>
      <c r="L87" s="84" t="str">
        <f>IF(K8="","",K8)</f>
        <v>Vranov nad Topľou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20</v>
      </c>
      <c r="AJ87" s="40"/>
      <c r="AK87" s="40"/>
      <c r="AL87" s="40"/>
      <c r="AM87" s="85" t="str">
        <f>IF(AN8= "","",AN8)</f>
        <v>23.5.2022</v>
      </c>
      <c r="AN87" s="85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22</v>
      </c>
      <c r="D89" s="40"/>
      <c r="E89" s="40"/>
      <c r="F89" s="40"/>
      <c r="G89" s="40"/>
      <c r="H89" s="40"/>
      <c r="I89" s="40"/>
      <c r="J89" s="40"/>
      <c r="K89" s="40"/>
      <c r="L89" s="77" t="str">
        <f>IF(E11= "","",E11)</f>
        <v>LESY SR š.p., OZ Vihorlat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28</v>
      </c>
      <c r="AJ89" s="40"/>
      <c r="AK89" s="40"/>
      <c r="AL89" s="40"/>
      <c r="AM89" s="86" t="str">
        <f>IF(E17="","",E17)</f>
        <v>Ing. Ľudovít Koháni</v>
      </c>
      <c r="AN89" s="77"/>
      <c r="AO89" s="77"/>
      <c r="AP89" s="77"/>
      <c r="AQ89" s="40"/>
      <c r="AR89" s="44"/>
      <c r="AS89" s="87" t="s">
        <v>55</v>
      </c>
      <c r="AT89" s="88"/>
      <c r="AU89" s="89"/>
      <c r="AV89" s="89"/>
      <c r="AW89" s="89"/>
      <c r="AX89" s="89"/>
      <c r="AY89" s="89"/>
      <c r="AZ89" s="89"/>
      <c r="BA89" s="89"/>
      <c r="BB89" s="89"/>
      <c r="BC89" s="89"/>
      <c r="BD89" s="90"/>
      <c r="BE89" s="38"/>
    </row>
    <row r="90" s="2" customFormat="1" ht="15.15" customHeight="1">
      <c r="A90" s="38"/>
      <c r="B90" s="39"/>
      <c r="C90" s="32" t="s">
        <v>26</v>
      </c>
      <c r="D90" s="40"/>
      <c r="E90" s="40"/>
      <c r="F90" s="40"/>
      <c r="G90" s="40"/>
      <c r="H90" s="40"/>
      <c r="I90" s="40"/>
      <c r="J90" s="40"/>
      <c r="K90" s="40"/>
      <c r="L90" s="77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32</v>
      </c>
      <c r="AJ90" s="40"/>
      <c r="AK90" s="40"/>
      <c r="AL90" s="40"/>
      <c r="AM90" s="86" t="str">
        <f>IF(E20="","",E20)</f>
        <v>Ing. Koháni</v>
      </c>
      <c r="AN90" s="77"/>
      <c r="AO90" s="77"/>
      <c r="AP90" s="77"/>
      <c r="AQ90" s="40"/>
      <c r="AR90" s="44"/>
      <c r="AS90" s="91"/>
      <c r="AT90" s="92"/>
      <c r="AU90" s="93"/>
      <c r="AV90" s="93"/>
      <c r="AW90" s="93"/>
      <c r="AX90" s="93"/>
      <c r="AY90" s="93"/>
      <c r="AZ90" s="93"/>
      <c r="BA90" s="93"/>
      <c r="BB90" s="93"/>
      <c r="BC90" s="93"/>
      <c r="BD90" s="94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95"/>
      <c r="AT91" s="96"/>
      <c r="AU91" s="97"/>
      <c r="AV91" s="97"/>
      <c r="AW91" s="97"/>
      <c r="AX91" s="97"/>
      <c r="AY91" s="97"/>
      <c r="AZ91" s="97"/>
      <c r="BA91" s="97"/>
      <c r="BB91" s="97"/>
      <c r="BC91" s="97"/>
      <c r="BD91" s="98"/>
      <c r="BE91" s="38"/>
    </row>
    <row r="92" s="2" customFormat="1" ht="29.28" customHeight="1">
      <c r="A92" s="38"/>
      <c r="B92" s="39"/>
      <c r="C92" s="99" t="s">
        <v>56</v>
      </c>
      <c r="D92" s="100"/>
      <c r="E92" s="100"/>
      <c r="F92" s="100"/>
      <c r="G92" s="100"/>
      <c r="H92" s="101"/>
      <c r="I92" s="102" t="s">
        <v>57</v>
      </c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3" t="s">
        <v>58</v>
      </c>
      <c r="AH92" s="100"/>
      <c r="AI92" s="100"/>
      <c r="AJ92" s="100"/>
      <c r="AK92" s="100"/>
      <c r="AL92" s="100"/>
      <c r="AM92" s="100"/>
      <c r="AN92" s="102" t="s">
        <v>59</v>
      </c>
      <c r="AO92" s="100"/>
      <c r="AP92" s="104"/>
      <c r="AQ92" s="105" t="s">
        <v>60</v>
      </c>
      <c r="AR92" s="44"/>
      <c r="AS92" s="106" t="s">
        <v>61</v>
      </c>
      <c r="AT92" s="107" t="s">
        <v>62</v>
      </c>
      <c r="AU92" s="107" t="s">
        <v>63</v>
      </c>
      <c r="AV92" s="107" t="s">
        <v>64</v>
      </c>
      <c r="AW92" s="107" t="s">
        <v>65</v>
      </c>
      <c r="AX92" s="107" t="s">
        <v>66</v>
      </c>
      <c r="AY92" s="107" t="s">
        <v>67</v>
      </c>
      <c r="AZ92" s="107" t="s">
        <v>68</v>
      </c>
      <c r="BA92" s="107" t="s">
        <v>69</v>
      </c>
      <c r="BB92" s="107" t="s">
        <v>70</v>
      </c>
      <c r="BC92" s="107" t="s">
        <v>71</v>
      </c>
      <c r="BD92" s="108" t="s">
        <v>72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9"/>
      <c r="AT93" s="110"/>
      <c r="AU93" s="110"/>
      <c r="AV93" s="110"/>
      <c r="AW93" s="110"/>
      <c r="AX93" s="110"/>
      <c r="AY93" s="110"/>
      <c r="AZ93" s="110"/>
      <c r="BA93" s="110"/>
      <c r="BB93" s="110"/>
      <c r="BC93" s="110"/>
      <c r="BD93" s="111"/>
      <c r="BE93" s="38"/>
    </row>
    <row r="94" s="6" customFormat="1" ht="32.4" customHeight="1">
      <c r="A94" s="6"/>
      <c r="B94" s="112"/>
      <c r="C94" s="113" t="s">
        <v>73</v>
      </c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5">
        <f>ROUND(SUM(AG95:AG99),2)</f>
        <v>0</v>
      </c>
      <c r="AH94" s="115"/>
      <c r="AI94" s="115"/>
      <c r="AJ94" s="115"/>
      <c r="AK94" s="115"/>
      <c r="AL94" s="115"/>
      <c r="AM94" s="115"/>
      <c r="AN94" s="116">
        <f>SUM(AG94,AT94)</f>
        <v>0</v>
      </c>
      <c r="AO94" s="116"/>
      <c r="AP94" s="116"/>
      <c r="AQ94" s="117" t="s">
        <v>1</v>
      </c>
      <c r="AR94" s="118"/>
      <c r="AS94" s="119">
        <f>ROUND(SUM(AS95:AS99),2)</f>
        <v>0</v>
      </c>
      <c r="AT94" s="120">
        <f>ROUND(SUM(AV94:AW94),2)</f>
        <v>0</v>
      </c>
      <c r="AU94" s="121">
        <f>ROUND(SUM(AU95:AU99),5)</f>
        <v>0</v>
      </c>
      <c r="AV94" s="120">
        <f>ROUND(AZ94*L29,2)</f>
        <v>0</v>
      </c>
      <c r="AW94" s="120">
        <f>ROUND(BA94*L30,2)</f>
        <v>0</v>
      </c>
      <c r="AX94" s="120">
        <f>ROUND(BB94*L29,2)</f>
        <v>0</v>
      </c>
      <c r="AY94" s="120">
        <f>ROUND(BC94*L30,2)</f>
        <v>0</v>
      </c>
      <c r="AZ94" s="120">
        <f>ROUND(SUM(AZ95:AZ99),2)</f>
        <v>0</v>
      </c>
      <c r="BA94" s="120">
        <f>ROUND(SUM(BA95:BA99),2)</f>
        <v>0</v>
      </c>
      <c r="BB94" s="120">
        <f>ROUND(SUM(BB95:BB99),2)</f>
        <v>0</v>
      </c>
      <c r="BC94" s="120">
        <f>ROUND(SUM(BC95:BC99),2)</f>
        <v>0</v>
      </c>
      <c r="BD94" s="122">
        <f>ROUND(SUM(BD95:BD99),2)</f>
        <v>0</v>
      </c>
      <c r="BE94" s="6"/>
      <c r="BS94" s="123" t="s">
        <v>74</v>
      </c>
      <c r="BT94" s="123" t="s">
        <v>75</v>
      </c>
      <c r="BU94" s="124" t="s">
        <v>76</v>
      </c>
      <c r="BV94" s="123" t="s">
        <v>77</v>
      </c>
      <c r="BW94" s="123" t="s">
        <v>5</v>
      </c>
      <c r="BX94" s="123" t="s">
        <v>78</v>
      </c>
      <c r="CL94" s="123" t="s">
        <v>1</v>
      </c>
    </row>
    <row r="95" s="7" customFormat="1" ht="16.5" customHeight="1">
      <c r="A95" s="125" t="s">
        <v>79</v>
      </c>
      <c r="B95" s="126"/>
      <c r="C95" s="127"/>
      <c r="D95" s="128" t="s">
        <v>80</v>
      </c>
      <c r="E95" s="128"/>
      <c r="F95" s="128"/>
      <c r="G95" s="128"/>
      <c r="H95" s="128"/>
      <c r="I95" s="129"/>
      <c r="J95" s="128" t="s">
        <v>81</v>
      </c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30">
        <f>'01 - SO 01 Administratívn...'!J30</f>
        <v>0</v>
      </c>
      <c r="AH95" s="129"/>
      <c r="AI95" s="129"/>
      <c r="AJ95" s="129"/>
      <c r="AK95" s="129"/>
      <c r="AL95" s="129"/>
      <c r="AM95" s="129"/>
      <c r="AN95" s="130">
        <f>SUM(AG95,AT95)</f>
        <v>0</v>
      </c>
      <c r="AO95" s="129"/>
      <c r="AP95" s="129"/>
      <c r="AQ95" s="131" t="s">
        <v>82</v>
      </c>
      <c r="AR95" s="132"/>
      <c r="AS95" s="133">
        <v>0</v>
      </c>
      <c r="AT95" s="134">
        <f>ROUND(SUM(AV95:AW95),2)</f>
        <v>0</v>
      </c>
      <c r="AU95" s="135">
        <f>'01 - SO 01 Administratívn...'!P134</f>
        <v>0</v>
      </c>
      <c r="AV95" s="134">
        <f>'01 - SO 01 Administratívn...'!J33</f>
        <v>0</v>
      </c>
      <c r="AW95" s="134">
        <f>'01 - SO 01 Administratívn...'!J34</f>
        <v>0</v>
      </c>
      <c r="AX95" s="134">
        <f>'01 - SO 01 Administratívn...'!J35</f>
        <v>0</v>
      </c>
      <c r="AY95" s="134">
        <f>'01 - SO 01 Administratívn...'!J36</f>
        <v>0</v>
      </c>
      <c r="AZ95" s="134">
        <f>'01 - SO 01 Administratívn...'!F33</f>
        <v>0</v>
      </c>
      <c r="BA95" s="134">
        <f>'01 - SO 01 Administratívn...'!F34</f>
        <v>0</v>
      </c>
      <c r="BB95" s="134">
        <f>'01 - SO 01 Administratívn...'!F35</f>
        <v>0</v>
      </c>
      <c r="BC95" s="134">
        <f>'01 - SO 01 Administratívn...'!F36</f>
        <v>0</v>
      </c>
      <c r="BD95" s="136">
        <f>'01 - SO 01 Administratívn...'!F37</f>
        <v>0</v>
      </c>
      <c r="BE95" s="7"/>
      <c r="BT95" s="137" t="s">
        <v>83</v>
      </c>
      <c r="BV95" s="137" t="s">
        <v>77</v>
      </c>
      <c r="BW95" s="137" t="s">
        <v>84</v>
      </c>
      <c r="BX95" s="137" t="s">
        <v>5</v>
      </c>
      <c r="CL95" s="137" t="s">
        <v>1</v>
      </c>
      <c r="CM95" s="137" t="s">
        <v>75</v>
      </c>
    </row>
    <row r="96" s="7" customFormat="1" ht="16.5" customHeight="1">
      <c r="A96" s="125" t="s">
        <v>79</v>
      </c>
      <c r="B96" s="126"/>
      <c r="C96" s="127"/>
      <c r="D96" s="128" t="s">
        <v>12</v>
      </c>
      <c r="E96" s="128"/>
      <c r="F96" s="128"/>
      <c r="G96" s="128"/>
      <c r="H96" s="128"/>
      <c r="I96" s="129"/>
      <c r="J96" s="128" t="s">
        <v>85</v>
      </c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30">
        <f>'02 - Ústredné vykurovanie'!J30</f>
        <v>0</v>
      </c>
      <c r="AH96" s="129"/>
      <c r="AI96" s="129"/>
      <c r="AJ96" s="129"/>
      <c r="AK96" s="129"/>
      <c r="AL96" s="129"/>
      <c r="AM96" s="129"/>
      <c r="AN96" s="130">
        <f>SUM(AG96,AT96)</f>
        <v>0</v>
      </c>
      <c r="AO96" s="129"/>
      <c r="AP96" s="129"/>
      <c r="AQ96" s="131" t="s">
        <v>82</v>
      </c>
      <c r="AR96" s="132"/>
      <c r="AS96" s="133">
        <v>0</v>
      </c>
      <c r="AT96" s="134">
        <f>ROUND(SUM(AV96:AW96),2)</f>
        <v>0</v>
      </c>
      <c r="AU96" s="135">
        <f>'02 - Ústredné vykurovanie'!P125</f>
        <v>0</v>
      </c>
      <c r="AV96" s="134">
        <f>'02 - Ústredné vykurovanie'!J33</f>
        <v>0</v>
      </c>
      <c r="AW96" s="134">
        <f>'02 - Ústredné vykurovanie'!J34</f>
        <v>0</v>
      </c>
      <c r="AX96" s="134">
        <f>'02 - Ústredné vykurovanie'!J35</f>
        <v>0</v>
      </c>
      <c r="AY96" s="134">
        <f>'02 - Ústredné vykurovanie'!J36</f>
        <v>0</v>
      </c>
      <c r="AZ96" s="134">
        <f>'02 - Ústredné vykurovanie'!F33</f>
        <v>0</v>
      </c>
      <c r="BA96" s="134">
        <f>'02 - Ústredné vykurovanie'!F34</f>
        <v>0</v>
      </c>
      <c r="BB96" s="134">
        <f>'02 - Ústredné vykurovanie'!F35</f>
        <v>0</v>
      </c>
      <c r="BC96" s="134">
        <f>'02 - Ústredné vykurovanie'!F36</f>
        <v>0</v>
      </c>
      <c r="BD96" s="136">
        <f>'02 - Ústredné vykurovanie'!F37</f>
        <v>0</v>
      </c>
      <c r="BE96" s="7"/>
      <c r="BT96" s="137" t="s">
        <v>83</v>
      </c>
      <c r="BV96" s="137" t="s">
        <v>77</v>
      </c>
      <c r="BW96" s="137" t="s">
        <v>86</v>
      </c>
      <c r="BX96" s="137" t="s">
        <v>5</v>
      </c>
      <c r="CL96" s="137" t="s">
        <v>1</v>
      </c>
      <c r="CM96" s="137" t="s">
        <v>75</v>
      </c>
    </row>
    <row r="97" s="7" customFormat="1" ht="16.5" customHeight="1">
      <c r="A97" s="125" t="s">
        <v>79</v>
      </c>
      <c r="B97" s="126"/>
      <c r="C97" s="127"/>
      <c r="D97" s="128" t="s">
        <v>87</v>
      </c>
      <c r="E97" s="128"/>
      <c r="F97" s="128"/>
      <c r="G97" s="128"/>
      <c r="H97" s="128"/>
      <c r="I97" s="129"/>
      <c r="J97" s="128" t="s">
        <v>88</v>
      </c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30">
        <f>'03 - Zdravotechnika'!J30</f>
        <v>0</v>
      </c>
      <c r="AH97" s="129"/>
      <c r="AI97" s="129"/>
      <c r="AJ97" s="129"/>
      <c r="AK97" s="129"/>
      <c r="AL97" s="129"/>
      <c r="AM97" s="129"/>
      <c r="AN97" s="130">
        <f>SUM(AG97,AT97)</f>
        <v>0</v>
      </c>
      <c r="AO97" s="129"/>
      <c r="AP97" s="129"/>
      <c r="AQ97" s="131" t="s">
        <v>82</v>
      </c>
      <c r="AR97" s="132"/>
      <c r="AS97" s="133">
        <v>0</v>
      </c>
      <c r="AT97" s="134">
        <f>ROUND(SUM(AV97:AW97),2)</f>
        <v>0</v>
      </c>
      <c r="AU97" s="135">
        <f>'03 - Zdravotechnika'!P124</f>
        <v>0</v>
      </c>
      <c r="AV97" s="134">
        <f>'03 - Zdravotechnika'!J33</f>
        <v>0</v>
      </c>
      <c r="AW97" s="134">
        <f>'03 - Zdravotechnika'!J34</f>
        <v>0</v>
      </c>
      <c r="AX97" s="134">
        <f>'03 - Zdravotechnika'!J35</f>
        <v>0</v>
      </c>
      <c r="AY97" s="134">
        <f>'03 - Zdravotechnika'!J36</f>
        <v>0</v>
      </c>
      <c r="AZ97" s="134">
        <f>'03 - Zdravotechnika'!F33</f>
        <v>0</v>
      </c>
      <c r="BA97" s="134">
        <f>'03 - Zdravotechnika'!F34</f>
        <v>0</v>
      </c>
      <c r="BB97" s="134">
        <f>'03 - Zdravotechnika'!F35</f>
        <v>0</v>
      </c>
      <c r="BC97" s="134">
        <f>'03 - Zdravotechnika'!F36</f>
        <v>0</v>
      </c>
      <c r="BD97" s="136">
        <f>'03 - Zdravotechnika'!F37</f>
        <v>0</v>
      </c>
      <c r="BE97" s="7"/>
      <c r="BT97" s="137" t="s">
        <v>83</v>
      </c>
      <c r="BV97" s="137" t="s">
        <v>77</v>
      </c>
      <c r="BW97" s="137" t="s">
        <v>89</v>
      </c>
      <c r="BX97" s="137" t="s">
        <v>5</v>
      </c>
      <c r="CL97" s="137" t="s">
        <v>1</v>
      </c>
      <c r="CM97" s="137" t="s">
        <v>75</v>
      </c>
    </row>
    <row r="98" s="7" customFormat="1" ht="16.5" customHeight="1">
      <c r="A98" s="125" t="s">
        <v>79</v>
      </c>
      <c r="B98" s="126"/>
      <c r="C98" s="127"/>
      <c r="D98" s="128" t="s">
        <v>90</v>
      </c>
      <c r="E98" s="128"/>
      <c r="F98" s="128"/>
      <c r="G98" s="128"/>
      <c r="H98" s="128"/>
      <c r="I98" s="129"/>
      <c r="J98" s="128" t="s">
        <v>91</v>
      </c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30">
        <f>'04 - Vzduchotechnika'!J30</f>
        <v>0</v>
      </c>
      <c r="AH98" s="129"/>
      <c r="AI98" s="129"/>
      <c r="AJ98" s="129"/>
      <c r="AK98" s="129"/>
      <c r="AL98" s="129"/>
      <c r="AM98" s="129"/>
      <c r="AN98" s="130">
        <f>SUM(AG98,AT98)</f>
        <v>0</v>
      </c>
      <c r="AO98" s="129"/>
      <c r="AP98" s="129"/>
      <c r="AQ98" s="131" t="s">
        <v>82</v>
      </c>
      <c r="AR98" s="132"/>
      <c r="AS98" s="133">
        <v>0</v>
      </c>
      <c r="AT98" s="134">
        <f>ROUND(SUM(AV98:AW98),2)</f>
        <v>0</v>
      </c>
      <c r="AU98" s="135">
        <f>'04 - Vzduchotechnika'!P121</f>
        <v>0</v>
      </c>
      <c r="AV98" s="134">
        <f>'04 - Vzduchotechnika'!J33</f>
        <v>0</v>
      </c>
      <c r="AW98" s="134">
        <f>'04 - Vzduchotechnika'!J34</f>
        <v>0</v>
      </c>
      <c r="AX98" s="134">
        <f>'04 - Vzduchotechnika'!J35</f>
        <v>0</v>
      </c>
      <c r="AY98" s="134">
        <f>'04 - Vzduchotechnika'!J36</f>
        <v>0</v>
      </c>
      <c r="AZ98" s="134">
        <f>'04 - Vzduchotechnika'!F33</f>
        <v>0</v>
      </c>
      <c r="BA98" s="134">
        <f>'04 - Vzduchotechnika'!F34</f>
        <v>0</v>
      </c>
      <c r="BB98" s="134">
        <f>'04 - Vzduchotechnika'!F35</f>
        <v>0</v>
      </c>
      <c r="BC98" s="134">
        <f>'04 - Vzduchotechnika'!F36</f>
        <v>0</v>
      </c>
      <c r="BD98" s="136">
        <f>'04 - Vzduchotechnika'!F37</f>
        <v>0</v>
      </c>
      <c r="BE98" s="7"/>
      <c r="BT98" s="137" t="s">
        <v>83</v>
      </c>
      <c r="BV98" s="137" t="s">
        <v>77</v>
      </c>
      <c r="BW98" s="137" t="s">
        <v>92</v>
      </c>
      <c r="BX98" s="137" t="s">
        <v>5</v>
      </c>
      <c r="CL98" s="137" t="s">
        <v>1</v>
      </c>
      <c r="CM98" s="137" t="s">
        <v>75</v>
      </c>
    </row>
    <row r="99" s="7" customFormat="1" ht="16.5" customHeight="1">
      <c r="A99" s="125" t="s">
        <v>79</v>
      </c>
      <c r="B99" s="126"/>
      <c r="C99" s="127"/>
      <c r="D99" s="128" t="s">
        <v>93</v>
      </c>
      <c r="E99" s="128"/>
      <c r="F99" s="128"/>
      <c r="G99" s="128"/>
      <c r="H99" s="128"/>
      <c r="I99" s="129"/>
      <c r="J99" s="128" t="s">
        <v>94</v>
      </c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30">
        <f>'05 - Elektorinštalácia'!J30</f>
        <v>0</v>
      </c>
      <c r="AH99" s="129"/>
      <c r="AI99" s="129"/>
      <c r="AJ99" s="129"/>
      <c r="AK99" s="129"/>
      <c r="AL99" s="129"/>
      <c r="AM99" s="129"/>
      <c r="AN99" s="130">
        <f>SUM(AG99,AT99)</f>
        <v>0</v>
      </c>
      <c r="AO99" s="129"/>
      <c r="AP99" s="129"/>
      <c r="AQ99" s="131" t="s">
        <v>82</v>
      </c>
      <c r="AR99" s="132"/>
      <c r="AS99" s="138">
        <v>0</v>
      </c>
      <c r="AT99" s="139">
        <f>ROUND(SUM(AV99:AW99),2)</f>
        <v>0</v>
      </c>
      <c r="AU99" s="140">
        <f>'05 - Elektorinštalácia'!P124</f>
        <v>0</v>
      </c>
      <c r="AV99" s="139">
        <f>'05 - Elektorinštalácia'!J33</f>
        <v>0</v>
      </c>
      <c r="AW99" s="139">
        <f>'05 - Elektorinštalácia'!J34</f>
        <v>0</v>
      </c>
      <c r="AX99" s="139">
        <f>'05 - Elektorinštalácia'!J35</f>
        <v>0</v>
      </c>
      <c r="AY99" s="139">
        <f>'05 - Elektorinštalácia'!J36</f>
        <v>0</v>
      </c>
      <c r="AZ99" s="139">
        <f>'05 - Elektorinštalácia'!F33</f>
        <v>0</v>
      </c>
      <c r="BA99" s="139">
        <f>'05 - Elektorinštalácia'!F34</f>
        <v>0</v>
      </c>
      <c r="BB99" s="139">
        <f>'05 - Elektorinštalácia'!F35</f>
        <v>0</v>
      </c>
      <c r="BC99" s="139">
        <f>'05 - Elektorinštalácia'!F36</f>
        <v>0</v>
      </c>
      <c r="BD99" s="141">
        <f>'05 - Elektorinštalácia'!F37</f>
        <v>0</v>
      </c>
      <c r="BE99" s="7"/>
      <c r="BT99" s="137" t="s">
        <v>83</v>
      </c>
      <c r="BV99" s="137" t="s">
        <v>77</v>
      </c>
      <c r="BW99" s="137" t="s">
        <v>95</v>
      </c>
      <c r="BX99" s="137" t="s">
        <v>5</v>
      </c>
      <c r="CL99" s="137" t="s">
        <v>1</v>
      </c>
      <c r="CM99" s="137" t="s">
        <v>75</v>
      </c>
    </row>
    <row r="100" s="2" customFormat="1" ht="30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4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  <row r="101" s="2" customFormat="1" ht="6.96" customHeight="1">
      <c r="A101" s="38"/>
      <c r="B101" s="72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44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</row>
  </sheetData>
  <sheetProtection sheet="1" formatColumns="0" formatRows="0" objects="1" scenarios="1" spinCount="100000" saltValue="fEw7qL+o5zW9J+DoRR3XNq3SzSBS+SI/coeM2YC9DbsghY4OeJydTl2YMxZABDj0Cv6Jl7yp9ImBOfBzd+fgUw==" hashValue="/wIbop8lO6BfmWcs7Aya0jqnFIOzOwZVci06MNbkhfloXSCQNd9yqaFR3w55NTMgu+Pu6XG7Qyw/loJfV0YQTw==" algorithmName="SHA-512" password="CC35"/>
  <mergeCells count="58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SO 01 Administratívn...'!C2" display="/"/>
    <hyperlink ref="A96" location="'02 - Ústredné vykurovanie'!C2" display="/"/>
    <hyperlink ref="A97" location="'03 - Zdravotechnika'!C2" display="/"/>
    <hyperlink ref="A98" location="'04 - Vzduchotechnika'!C2" display="/"/>
    <hyperlink ref="A99" location="'05 - Elektorinštaláci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0"/>
      <c r="AT3" s="17" t="s">
        <v>75</v>
      </c>
    </row>
    <row r="4" s="1" customFormat="1" ht="24.96" customHeight="1">
      <c r="B4" s="20"/>
      <c r="D4" s="144" t="s">
        <v>96</v>
      </c>
      <c r="L4" s="20"/>
      <c r="M4" s="145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6" t="s">
        <v>14</v>
      </c>
      <c r="L6" s="20"/>
    </row>
    <row r="7" s="1" customFormat="1" ht="16.5" customHeight="1">
      <c r="B7" s="20"/>
      <c r="E7" s="147" t="str">
        <f>'Rekapitulácia stavby'!K6</f>
        <v>AB Vranov - stavebné úpravy vnútorných priestorov</v>
      </c>
      <c r="F7" s="146"/>
      <c r="G7" s="146"/>
      <c r="H7" s="146"/>
      <c r="L7" s="20"/>
    </row>
    <row r="8" s="2" customFormat="1" ht="12" customHeight="1">
      <c r="A8" s="38"/>
      <c r="B8" s="44"/>
      <c r="C8" s="38"/>
      <c r="D8" s="146" t="s">
        <v>97</v>
      </c>
      <c r="E8" s="38"/>
      <c r="F8" s="38"/>
      <c r="G8" s="38"/>
      <c r="H8" s="38"/>
      <c r="I8" s="38"/>
      <c r="J8" s="38"/>
      <c r="K8" s="38"/>
      <c r="L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8" t="s">
        <v>98</v>
      </c>
      <c r="F9" s="38"/>
      <c r="G9" s="38"/>
      <c r="H9" s="38"/>
      <c r="I9" s="38"/>
      <c r="J9" s="38"/>
      <c r="K9" s="38"/>
      <c r="L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6" t="s">
        <v>16</v>
      </c>
      <c r="E11" s="38"/>
      <c r="F11" s="149" t="s">
        <v>1</v>
      </c>
      <c r="G11" s="38"/>
      <c r="H11" s="38"/>
      <c r="I11" s="146" t="s">
        <v>17</v>
      </c>
      <c r="J11" s="149" t="s">
        <v>1</v>
      </c>
      <c r="K11" s="38"/>
      <c r="L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6" t="s">
        <v>18</v>
      </c>
      <c r="E12" s="38"/>
      <c r="F12" s="149" t="s">
        <v>19</v>
      </c>
      <c r="G12" s="38"/>
      <c r="H12" s="38"/>
      <c r="I12" s="146" t="s">
        <v>20</v>
      </c>
      <c r="J12" s="150" t="str">
        <f>'Rekapitulácia stavby'!AN8</f>
        <v>23.5.2022</v>
      </c>
      <c r="K12" s="38"/>
      <c r="L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6" t="s">
        <v>22</v>
      </c>
      <c r="E14" s="38"/>
      <c r="F14" s="38"/>
      <c r="G14" s="38"/>
      <c r="H14" s="38"/>
      <c r="I14" s="146" t="s">
        <v>23</v>
      </c>
      <c r="J14" s="149" t="s">
        <v>1</v>
      </c>
      <c r="K14" s="38"/>
      <c r="L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9" t="s">
        <v>24</v>
      </c>
      <c r="F15" s="38"/>
      <c r="G15" s="38"/>
      <c r="H15" s="38"/>
      <c r="I15" s="146" t="s">
        <v>25</v>
      </c>
      <c r="J15" s="149" t="s">
        <v>1</v>
      </c>
      <c r="K15" s="38"/>
      <c r="L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6" t="s">
        <v>26</v>
      </c>
      <c r="E17" s="38"/>
      <c r="F17" s="38"/>
      <c r="G17" s="38"/>
      <c r="H17" s="38"/>
      <c r="I17" s="146" t="s">
        <v>23</v>
      </c>
      <c r="J17" s="33" t="str">
        <f>'Rekapitulácia stavby'!AN13</f>
        <v>Vyplň údaj</v>
      </c>
      <c r="K17" s="38"/>
      <c r="L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9"/>
      <c r="G18" s="149"/>
      <c r="H18" s="149"/>
      <c r="I18" s="146" t="s">
        <v>25</v>
      </c>
      <c r="J18" s="33" t="str">
        <f>'Rekapitulácia stavby'!AN14</f>
        <v>Vyplň údaj</v>
      </c>
      <c r="K18" s="38"/>
      <c r="L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6" t="s">
        <v>28</v>
      </c>
      <c r="E20" s="38"/>
      <c r="F20" s="38"/>
      <c r="G20" s="38"/>
      <c r="H20" s="38"/>
      <c r="I20" s="146" t="s">
        <v>23</v>
      </c>
      <c r="J20" s="149" t="s">
        <v>1</v>
      </c>
      <c r="K20" s="38"/>
      <c r="L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9" t="s">
        <v>29</v>
      </c>
      <c r="F21" s="38"/>
      <c r="G21" s="38"/>
      <c r="H21" s="38"/>
      <c r="I21" s="146" t="s">
        <v>25</v>
      </c>
      <c r="J21" s="149" t="s">
        <v>1</v>
      </c>
      <c r="K21" s="38"/>
      <c r="L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6" t="s">
        <v>32</v>
      </c>
      <c r="E23" s="38"/>
      <c r="F23" s="38"/>
      <c r="G23" s="38"/>
      <c r="H23" s="38"/>
      <c r="I23" s="146" t="s">
        <v>23</v>
      </c>
      <c r="J23" s="149" t="s">
        <v>1</v>
      </c>
      <c r="K23" s="38"/>
      <c r="L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9" t="s">
        <v>33</v>
      </c>
      <c r="F24" s="38"/>
      <c r="G24" s="38"/>
      <c r="H24" s="38"/>
      <c r="I24" s="146" t="s">
        <v>25</v>
      </c>
      <c r="J24" s="149" t="s">
        <v>1</v>
      </c>
      <c r="K24" s="38"/>
      <c r="L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6" t="s">
        <v>34</v>
      </c>
      <c r="E26" s="38"/>
      <c r="F26" s="38"/>
      <c r="G26" s="38"/>
      <c r="H26" s="38"/>
      <c r="I26" s="38"/>
      <c r="J26" s="38"/>
      <c r="K26" s="38"/>
      <c r="L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1"/>
      <c r="B27" s="152"/>
      <c r="C27" s="151"/>
      <c r="D27" s="151"/>
      <c r="E27" s="153" t="s">
        <v>1</v>
      </c>
      <c r="F27" s="153"/>
      <c r="G27" s="153"/>
      <c r="H27" s="153"/>
      <c r="I27" s="151"/>
      <c r="J27" s="151"/>
      <c r="K27" s="151"/>
      <c r="L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5"/>
      <c r="E29" s="155"/>
      <c r="F29" s="155"/>
      <c r="G29" s="155"/>
      <c r="H29" s="155"/>
      <c r="I29" s="155"/>
      <c r="J29" s="155"/>
      <c r="K29" s="155"/>
      <c r="L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35</v>
      </c>
      <c r="E30" s="38"/>
      <c r="F30" s="38"/>
      <c r="G30" s="38"/>
      <c r="H30" s="38"/>
      <c r="I30" s="38"/>
      <c r="J30" s="157">
        <f>ROUND(J134, 2)</f>
        <v>0</v>
      </c>
      <c r="K30" s="38"/>
      <c r="L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5"/>
      <c r="E31" s="155"/>
      <c r="F31" s="155"/>
      <c r="G31" s="155"/>
      <c r="H31" s="155"/>
      <c r="I31" s="155"/>
      <c r="J31" s="155"/>
      <c r="K31" s="155"/>
      <c r="L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37</v>
      </c>
      <c r="G32" s="38"/>
      <c r="H32" s="38"/>
      <c r="I32" s="158" t="s">
        <v>36</v>
      </c>
      <c r="J32" s="158" t="s">
        <v>38</v>
      </c>
      <c r="K32" s="38"/>
      <c r="L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9" t="s">
        <v>39</v>
      </c>
      <c r="E33" s="160" t="s">
        <v>40</v>
      </c>
      <c r="F33" s="161">
        <f>ROUND((SUM(BE134:BE365)),  2)</f>
        <v>0</v>
      </c>
      <c r="G33" s="162"/>
      <c r="H33" s="162"/>
      <c r="I33" s="163">
        <v>0.20000000000000001</v>
      </c>
      <c r="J33" s="161">
        <f>ROUND(((SUM(BE134:BE365))*I33),  2)</f>
        <v>0</v>
      </c>
      <c r="K33" s="38"/>
      <c r="L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60" t="s">
        <v>41</v>
      </c>
      <c r="F34" s="161">
        <f>ROUND((SUM(BF134:BF365)),  2)</f>
        <v>0</v>
      </c>
      <c r="G34" s="162"/>
      <c r="H34" s="162"/>
      <c r="I34" s="163">
        <v>0.20000000000000001</v>
      </c>
      <c r="J34" s="161">
        <f>ROUND(((SUM(BF134:BF365))*I34),  2)</f>
        <v>0</v>
      </c>
      <c r="K34" s="38"/>
      <c r="L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6" t="s">
        <v>42</v>
      </c>
      <c r="F35" s="164">
        <f>ROUND((SUM(BG134:BG365)),  2)</f>
        <v>0</v>
      </c>
      <c r="G35" s="38"/>
      <c r="H35" s="38"/>
      <c r="I35" s="165">
        <v>0.20000000000000001</v>
      </c>
      <c r="J35" s="164">
        <f>0</f>
        <v>0</v>
      </c>
      <c r="K35" s="38"/>
      <c r="L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6" t="s">
        <v>43</v>
      </c>
      <c r="F36" s="164">
        <f>ROUND((SUM(BH134:BH365)),  2)</f>
        <v>0</v>
      </c>
      <c r="G36" s="38"/>
      <c r="H36" s="38"/>
      <c r="I36" s="165">
        <v>0.20000000000000001</v>
      </c>
      <c r="J36" s="164">
        <f>0</f>
        <v>0</v>
      </c>
      <c r="K36" s="38"/>
      <c r="L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60" t="s">
        <v>44</v>
      </c>
      <c r="F37" s="161">
        <f>ROUND((SUM(BI134:BI365)),  2)</f>
        <v>0</v>
      </c>
      <c r="G37" s="162"/>
      <c r="H37" s="162"/>
      <c r="I37" s="163">
        <v>0</v>
      </c>
      <c r="J37" s="161">
        <f>0</f>
        <v>0</v>
      </c>
      <c r="K37" s="38"/>
      <c r="L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6"/>
      <c r="D39" s="167" t="s">
        <v>45</v>
      </c>
      <c r="E39" s="168"/>
      <c r="F39" s="168"/>
      <c r="G39" s="169" t="s">
        <v>46</v>
      </c>
      <c r="H39" s="170" t="s">
        <v>47</v>
      </c>
      <c r="I39" s="168"/>
      <c r="J39" s="171">
        <f>SUM(J30:J37)</f>
        <v>0</v>
      </c>
      <c r="K39" s="172"/>
      <c r="L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9"/>
      <c r="D50" s="173" t="s">
        <v>48</v>
      </c>
      <c r="E50" s="174"/>
      <c r="F50" s="174"/>
      <c r="G50" s="173" t="s">
        <v>49</v>
      </c>
      <c r="H50" s="174"/>
      <c r="I50" s="174"/>
      <c r="J50" s="174"/>
      <c r="K50" s="174"/>
      <c r="L50" s="69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50</v>
      </c>
      <c r="E61" s="176"/>
      <c r="F61" s="177" t="s">
        <v>51</v>
      </c>
      <c r="G61" s="175" t="s">
        <v>50</v>
      </c>
      <c r="H61" s="176"/>
      <c r="I61" s="176"/>
      <c r="J61" s="178" t="s">
        <v>51</v>
      </c>
      <c r="K61" s="176"/>
      <c r="L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52</v>
      </c>
      <c r="E65" s="179"/>
      <c r="F65" s="179"/>
      <c r="G65" s="173" t="s">
        <v>53</v>
      </c>
      <c r="H65" s="179"/>
      <c r="I65" s="179"/>
      <c r="J65" s="179"/>
      <c r="K65" s="179"/>
      <c r="L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50</v>
      </c>
      <c r="E76" s="176"/>
      <c r="F76" s="177" t="s">
        <v>51</v>
      </c>
      <c r="G76" s="175" t="s">
        <v>50</v>
      </c>
      <c r="H76" s="176"/>
      <c r="I76" s="176"/>
      <c r="J76" s="178" t="s">
        <v>51</v>
      </c>
      <c r="K76" s="176"/>
      <c r="L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40"/>
      <c r="E82" s="40"/>
      <c r="F82" s="40"/>
      <c r="G82" s="40"/>
      <c r="H82" s="40"/>
      <c r="I82" s="40"/>
      <c r="J82" s="40"/>
      <c r="K82" s="40"/>
      <c r="L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14</v>
      </c>
      <c r="D84" s="40"/>
      <c r="E84" s="40"/>
      <c r="F84" s="40"/>
      <c r="G84" s="40"/>
      <c r="H84" s="40"/>
      <c r="I84" s="40"/>
      <c r="J84" s="40"/>
      <c r="K84" s="40"/>
      <c r="L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AB Vranov - stavebné úpravy vnútorných priestorov</v>
      </c>
      <c r="F85" s="32"/>
      <c r="G85" s="32"/>
      <c r="H85" s="32"/>
      <c r="I85" s="40"/>
      <c r="J85" s="40"/>
      <c r="K85" s="40"/>
      <c r="L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40"/>
      <c r="E86" s="40"/>
      <c r="F86" s="40"/>
      <c r="G86" s="40"/>
      <c r="H86" s="40"/>
      <c r="I86" s="40"/>
      <c r="J86" s="40"/>
      <c r="K86" s="40"/>
      <c r="L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01 - SO 01 Administratívna budova ASR</v>
      </c>
      <c r="F87" s="40"/>
      <c r="G87" s="40"/>
      <c r="H87" s="40"/>
      <c r="I87" s="40"/>
      <c r="J87" s="40"/>
      <c r="K87" s="40"/>
      <c r="L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18</v>
      </c>
      <c r="D89" s="40"/>
      <c r="E89" s="40"/>
      <c r="F89" s="27" t="str">
        <f>F12</f>
        <v>Vranov nad Topľou</v>
      </c>
      <c r="G89" s="40"/>
      <c r="H89" s="40"/>
      <c r="I89" s="32" t="s">
        <v>20</v>
      </c>
      <c r="J89" s="85" t="str">
        <f>IF(J12="","",J12)</f>
        <v>23.5.2022</v>
      </c>
      <c r="K89" s="40"/>
      <c r="L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22</v>
      </c>
      <c r="D91" s="40"/>
      <c r="E91" s="40"/>
      <c r="F91" s="27" t="str">
        <f>E15</f>
        <v>LESY SR š.p., OZ Vihorlat</v>
      </c>
      <c r="G91" s="40"/>
      <c r="H91" s="40"/>
      <c r="I91" s="32" t="s">
        <v>28</v>
      </c>
      <c r="J91" s="36" t="str">
        <f>E21</f>
        <v>Ing. Ľudovít Koháni</v>
      </c>
      <c r="K91" s="40"/>
      <c r="L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26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>Ing. Koháni</v>
      </c>
      <c r="K92" s="40"/>
      <c r="L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100</v>
      </c>
      <c r="D94" s="186"/>
      <c r="E94" s="186"/>
      <c r="F94" s="186"/>
      <c r="G94" s="186"/>
      <c r="H94" s="186"/>
      <c r="I94" s="186"/>
      <c r="J94" s="187" t="s">
        <v>101</v>
      </c>
      <c r="K94" s="186"/>
      <c r="L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102</v>
      </c>
      <c r="D96" s="40"/>
      <c r="E96" s="40"/>
      <c r="F96" s="40"/>
      <c r="G96" s="40"/>
      <c r="H96" s="40"/>
      <c r="I96" s="40"/>
      <c r="J96" s="116">
        <f>J134</f>
        <v>0</v>
      </c>
      <c r="K96" s="40"/>
      <c r="L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103</v>
      </c>
    </row>
    <row r="97" s="9" customFormat="1" ht="24.96" customHeight="1">
      <c r="A97" s="9"/>
      <c r="B97" s="189"/>
      <c r="C97" s="190"/>
      <c r="D97" s="191" t="s">
        <v>104</v>
      </c>
      <c r="E97" s="192"/>
      <c r="F97" s="192"/>
      <c r="G97" s="192"/>
      <c r="H97" s="192"/>
      <c r="I97" s="192"/>
      <c r="J97" s="193">
        <f>J135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96"/>
      <c r="D98" s="197" t="s">
        <v>105</v>
      </c>
      <c r="E98" s="198"/>
      <c r="F98" s="198"/>
      <c r="G98" s="198"/>
      <c r="H98" s="198"/>
      <c r="I98" s="198"/>
      <c r="J98" s="199">
        <f>J136</f>
        <v>0</v>
      </c>
      <c r="K98" s="196"/>
      <c r="L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96"/>
      <c r="D99" s="197" t="s">
        <v>106</v>
      </c>
      <c r="E99" s="198"/>
      <c r="F99" s="198"/>
      <c r="G99" s="198"/>
      <c r="H99" s="198"/>
      <c r="I99" s="198"/>
      <c r="J99" s="199">
        <f>J150</f>
        <v>0</v>
      </c>
      <c r="K99" s="196"/>
      <c r="L99" s="20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5"/>
      <c r="C100" s="196"/>
      <c r="D100" s="197" t="s">
        <v>107</v>
      </c>
      <c r="E100" s="198"/>
      <c r="F100" s="198"/>
      <c r="G100" s="198"/>
      <c r="H100" s="198"/>
      <c r="I100" s="198"/>
      <c r="J100" s="199">
        <f>J154</f>
        <v>0</v>
      </c>
      <c r="K100" s="196"/>
      <c r="L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96"/>
      <c r="D101" s="197" t="s">
        <v>108</v>
      </c>
      <c r="E101" s="198"/>
      <c r="F101" s="198"/>
      <c r="G101" s="198"/>
      <c r="H101" s="198"/>
      <c r="I101" s="198"/>
      <c r="J101" s="199">
        <f>J194</f>
        <v>0</v>
      </c>
      <c r="K101" s="196"/>
      <c r="L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9"/>
      <c r="C102" s="190"/>
      <c r="D102" s="191" t="s">
        <v>109</v>
      </c>
      <c r="E102" s="192"/>
      <c r="F102" s="192"/>
      <c r="G102" s="192"/>
      <c r="H102" s="192"/>
      <c r="I102" s="192"/>
      <c r="J102" s="193">
        <f>J229</f>
        <v>0</v>
      </c>
      <c r="K102" s="190"/>
      <c r="L102" s="19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5"/>
      <c r="C103" s="196"/>
      <c r="D103" s="197" t="s">
        <v>110</v>
      </c>
      <c r="E103" s="198"/>
      <c r="F103" s="198"/>
      <c r="G103" s="198"/>
      <c r="H103" s="198"/>
      <c r="I103" s="198"/>
      <c r="J103" s="199">
        <f>J230</f>
        <v>0</v>
      </c>
      <c r="K103" s="196"/>
      <c r="L103" s="20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96"/>
      <c r="D104" s="197" t="s">
        <v>111</v>
      </c>
      <c r="E104" s="198"/>
      <c r="F104" s="198"/>
      <c r="G104" s="198"/>
      <c r="H104" s="198"/>
      <c r="I104" s="198"/>
      <c r="J104" s="199">
        <f>J232</f>
        <v>0</v>
      </c>
      <c r="K104" s="196"/>
      <c r="L104" s="20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5"/>
      <c r="C105" s="196"/>
      <c r="D105" s="197" t="s">
        <v>112</v>
      </c>
      <c r="E105" s="198"/>
      <c r="F105" s="198"/>
      <c r="G105" s="198"/>
      <c r="H105" s="198"/>
      <c r="I105" s="198"/>
      <c r="J105" s="199">
        <f>J239</f>
        <v>0</v>
      </c>
      <c r="K105" s="196"/>
      <c r="L105" s="20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5"/>
      <c r="C106" s="196"/>
      <c r="D106" s="197" t="s">
        <v>113</v>
      </c>
      <c r="E106" s="198"/>
      <c r="F106" s="198"/>
      <c r="G106" s="198"/>
      <c r="H106" s="198"/>
      <c r="I106" s="198"/>
      <c r="J106" s="199">
        <f>J249</f>
        <v>0</v>
      </c>
      <c r="K106" s="196"/>
      <c r="L106" s="20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5"/>
      <c r="C107" s="196"/>
      <c r="D107" s="197" t="s">
        <v>114</v>
      </c>
      <c r="E107" s="198"/>
      <c r="F107" s="198"/>
      <c r="G107" s="198"/>
      <c r="H107" s="198"/>
      <c r="I107" s="198"/>
      <c r="J107" s="199">
        <f>J288</f>
        <v>0</v>
      </c>
      <c r="K107" s="196"/>
      <c r="L107" s="20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5"/>
      <c r="C108" s="196"/>
      <c r="D108" s="197" t="s">
        <v>115</v>
      </c>
      <c r="E108" s="198"/>
      <c r="F108" s="198"/>
      <c r="G108" s="198"/>
      <c r="H108" s="198"/>
      <c r="I108" s="198"/>
      <c r="J108" s="199">
        <f>J292</f>
        <v>0</v>
      </c>
      <c r="K108" s="196"/>
      <c r="L108" s="20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5"/>
      <c r="C109" s="196"/>
      <c r="D109" s="197" t="s">
        <v>116</v>
      </c>
      <c r="E109" s="198"/>
      <c r="F109" s="198"/>
      <c r="G109" s="198"/>
      <c r="H109" s="198"/>
      <c r="I109" s="198"/>
      <c r="J109" s="199">
        <f>J314</f>
        <v>0</v>
      </c>
      <c r="K109" s="196"/>
      <c r="L109" s="20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5"/>
      <c r="C110" s="196"/>
      <c r="D110" s="197" t="s">
        <v>117</v>
      </c>
      <c r="E110" s="198"/>
      <c r="F110" s="198"/>
      <c r="G110" s="198"/>
      <c r="H110" s="198"/>
      <c r="I110" s="198"/>
      <c r="J110" s="199">
        <f>J334</f>
        <v>0</v>
      </c>
      <c r="K110" s="196"/>
      <c r="L110" s="20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95"/>
      <c r="C111" s="196"/>
      <c r="D111" s="197" t="s">
        <v>118</v>
      </c>
      <c r="E111" s="198"/>
      <c r="F111" s="198"/>
      <c r="G111" s="198"/>
      <c r="H111" s="198"/>
      <c r="I111" s="198"/>
      <c r="J111" s="199">
        <f>J336</f>
        <v>0</v>
      </c>
      <c r="K111" s="196"/>
      <c r="L111" s="20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95"/>
      <c r="C112" s="196"/>
      <c r="D112" s="197" t="s">
        <v>119</v>
      </c>
      <c r="E112" s="198"/>
      <c r="F112" s="198"/>
      <c r="G112" s="198"/>
      <c r="H112" s="198"/>
      <c r="I112" s="198"/>
      <c r="J112" s="199">
        <f>J349</f>
        <v>0</v>
      </c>
      <c r="K112" s="196"/>
      <c r="L112" s="20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95"/>
      <c r="C113" s="196"/>
      <c r="D113" s="197" t="s">
        <v>120</v>
      </c>
      <c r="E113" s="198"/>
      <c r="F113" s="198"/>
      <c r="G113" s="198"/>
      <c r="H113" s="198"/>
      <c r="I113" s="198"/>
      <c r="J113" s="199">
        <f>J353</f>
        <v>0</v>
      </c>
      <c r="K113" s="196"/>
      <c r="L113" s="20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9" customFormat="1" ht="24.96" customHeight="1">
      <c r="A114" s="9"/>
      <c r="B114" s="189"/>
      <c r="C114" s="190"/>
      <c r="D114" s="191" t="s">
        <v>121</v>
      </c>
      <c r="E114" s="192"/>
      <c r="F114" s="192"/>
      <c r="G114" s="192"/>
      <c r="H114" s="192"/>
      <c r="I114" s="192"/>
      <c r="J114" s="193">
        <f>J364</f>
        <v>0</v>
      </c>
      <c r="K114" s="190"/>
      <c r="L114" s="194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="2" customFormat="1" ht="21.84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9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72"/>
      <c r="C116" s="73"/>
      <c r="D116" s="73"/>
      <c r="E116" s="73"/>
      <c r="F116" s="73"/>
      <c r="G116" s="73"/>
      <c r="H116" s="73"/>
      <c r="I116" s="73"/>
      <c r="J116" s="73"/>
      <c r="K116" s="73"/>
      <c r="L116" s="69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20" s="2" customFormat="1" ht="6.96" customHeight="1">
      <c r="A120" s="38"/>
      <c r="B120" s="74"/>
      <c r="C120" s="75"/>
      <c r="D120" s="75"/>
      <c r="E120" s="75"/>
      <c r="F120" s="75"/>
      <c r="G120" s="75"/>
      <c r="H120" s="75"/>
      <c r="I120" s="75"/>
      <c r="J120" s="75"/>
      <c r="K120" s="75"/>
      <c r="L120" s="69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4.96" customHeight="1">
      <c r="A121" s="38"/>
      <c r="B121" s="39"/>
      <c r="C121" s="23" t="s">
        <v>122</v>
      </c>
      <c r="D121" s="40"/>
      <c r="E121" s="40"/>
      <c r="F121" s="40"/>
      <c r="G121" s="40"/>
      <c r="H121" s="40"/>
      <c r="I121" s="40"/>
      <c r="J121" s="40"/>
      <c r="K121" s="40"/>
      <c r="L121" s="69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9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14</v>
      </c>
      <c r="D123" s="40"/>
      <c r="E123" s="40"/>
      <c r="F123" s="40"/>
      <c r="G123" s="40"/>
      <c r="H123" s="40"/>
      <c r="I123" s="40"/>
      <c r="J123" s="40"/>
      <c r="K123" s="40"/>
      <c r="L123" s="69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6.5" customHeight="1">
      <c r="A124" s="38"/>
      <c r="B124" s="39"/>
      <c r="C124" s="40"/>
      <c r="D124" s="40"/>
      <c r="E124" s="184" t="str">
        <f>E7</f>
        <v>AB Vranov - stavebné úpravy vnútorných priestorov</v>
      </c>
      <c r="F124" s="32"/>
      <c r="G124" s="32"/>
      <c r="H124" s="32"/>
      <c r="I124" s="40"/>
      <c r="J124" s="40"/>
      <c r="K124" s="40"/>
      <c r="L124" s="69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2" customHeight="1">
      <c r="A125" s="38"/>
      <c r="B125" s="39"/>
      <c r="C125" s="32" t="s">
        <v>97</v>
      </c>
      <c r="D125" s="40"/>
      <c r="E125" s="40"/>
      <c r="F125" s="40"/>
      <c r="G125" s="40"/>
      <c r="H125" s="40"/>
      <c r="I125" s="40"/>
      <c r="J125" s="40"/>
      <c r="K125" s="40"/>
      <c r="L125" s="69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6.5" customHeight="1">
      <c r="A126" s="38"/>
      <c r="B126" s="39"/>
      <c r="C126" s="40"/>
      <c r="D126" s="40"/>
      <c r="E126" s="82" t="str">
        <f>E9</f>
        <v>01 - SO 01 Administratívna budova ASR</v>
      </c>
      <c r="F126" s="40"/>
      <c r="G126" s="40"/>
      <c r="H126" s="40"/>
      <c r="I126" s="40"/>
      <c r="J126" s="40"/>
      <c r="K126" s="40"/>
      <c r="L126" s="69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6.96" customHeight="1">
      <c r="A127" s="38"/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69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2" customHeight="1">
      <c r="A128" s="38"/>
      <c r="B128" s="39"/>
      <c r="C128" s="32" t="s">
        <v>18</v>
      </c>
      <c r="D128" s="40"/>
      <c r="E128" s="40"/>
      <c r="F128" s="27" t="str">
        <f>F12</f>
        <v>Vranov nad Topľou</v>
      </c>
      <c r="G128" s="40"/>
      <c r="H128" s="40"/>
      <c r="I128" s="32" t="s">
        <v>20</v>
      </c>
      <c r="J128" s="85" t="str">
        <f>IF(J12="","",J12)</f>
        <v>23.5.2022</v>
      </c>
      <c r="K128" s="40"/>
      <c r="L128" s="69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6.96" customHeight="1">
      <c r="A129" s="38"/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69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5.15" customHeight="1">
      <c r="A130" s="38"/>
      <c r="B130" s="39"/>
      <c r="C130" s="32" t="s">
        <v>22</v>
      </c>
      <c r="D130" s="40"/>
      <c r="E130" s="40"/>
      <c r="F130" s="27" t="str">
        <f>E15</f>
        <v>LESY SR š.p., OZ Vihorlat</v>
      </c>
      <c r="G130" s="40"/>
      <c r="H130" s="40"/>
      <c r="I130" s="32" t="s">
        <v>28</v>
      </c>
      <c r="J130" s="36" t="str">
        <f>E21</f>
        <v>Ing. Ľudovít Koháni</v>
      </c>
      <c r="K130" s="40"/>
      <c r="L130" s="69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15.15" customHeight="1">
      <c r="A131" s="38"/>
      <c r="B131" s="39"/>
      <c r="C131" s="32" t="s">
        <v>26</v>
      </c>
      <c r="D131" s="40"/>
      <c r="E131" s="40"/>
      <c r="F131" s="27" t="str">
        <f>IF(E18="","",E18)</f>
        <v>Vyplň údaj</v>
      </c>
      <c r="G131" s="40"/>
      <c r="H131" s="40"/>
      <c r="I131" s="32" t="s">
        <v>32</v>
      </c>
      <c r="J131" s="36" t="str">
        <f>E24</f>
        <v>Ing. Koháni</v>
      </c>
      <c r="K131" s="40"/>
      <c r="L131" s="69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10.32" customHeight="1">
      <c r="A132" s="38"/>
      <c r="B132" s="39"/>
      <c r="C132" s="40"/>
      <c r="D132" s="40"/>
      <c r="E132" s="40"/>
      <c r="F132" s="40"/>
      <c r="G132" s="40"/>
      <c r="H132" s="40"/>
      <c r="I132" s="40"/>
      <c r="J132" s="40"/>
      <c r="K132" s="40"/>
      <c r="L132" s="69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11" customFormat="1" ht="29.28" customHeight="1">
      <c r="A133" s="201"/>
      <c r="B133" s="202"/>
      <c r="C133" s="203" t="s">
        <v>123</v>
      </c>
      <c r="D133" s="204" t="s">
        <v>60</v>
      </c>
      <c r="E133" s="204" t="s">
        <v>56</v>
      </c>
      <c r="F133" s="204" t="s">
        <v>57</v>
      </c>
      <c r="G133" s="204" t="s">
        <v>124</v>
      </c>
      <c r="H133" s="204" t="s">
        <v>125</v>
      </c>
      <c r="I133" s="204" t="s">
        <v>126</v>
      </c>
      <c r="J133" s="205" t="s">
        <v>101</v>
      </c>
      <c r="K133" s="206" t="s">
        <v>127</v>
      </c>
      <c r="L133" s="207"/>
      <c r="M133" s="106" t="s">
        <v>1</v>
      </c>
      <c r="N133" s="107" t="s">
        <v>39</v>
      </c>
      <c r="O133" s="107" t="s">
        <v>128</v>
      </c>
      <c r="P133" s="107" t="s">
        <v>129</v>
      </c>
      <c r="Q133" s="107" t="s">
        <v>130</v>
      </c>
      <c r="R133" s="107" t="s">
        <v>131</v>
      </c>
      <c r="S133" s="107" t="s">
        <v>132</v>
      </c>
      <c r="T133" s="108" t="s">
        <v>133</v>
      </c>
      <c r="U133" s="201"/>
      <c r="V133" s="201"/>
      <c r="W133" s="201"/>
      <c r="X133" s="201"/>
      <c r="Y133" s="201"/>
      <c r="Z133" s="201"/>
      <c r="AA133" s="201"/>
      <c r="AB133" s="201"/>
      <c r="AC133" s="201"/>
      <c r="AD133" s="201"/>
      <c r="AE133" s="201"/>
    </row>
    <row r="134" s="2" customFormat="1" ht="22.8" customHeight="1">
      <c r="A134" s="38"/>
      <c r="B134" s="39"/>
      <c r="C134" s="113" t="s">
        <v>102</v>
      </c>
      <c r="D134" s="40"/>
      <c r="E134" s="40"/>
      <c r="F134" s="40"/>
      <c r="G134" s="40"/>
      <c r="H134" s="40"/>
      <c r="I134" s="40"/>
      <c r="J134" s="208">
        <f>BK134</f>
        <v>0</v>
      </c>
      <c r="K134" s="40"/>
      <c r="L134" s="44"/>
      <c r="M134" s="109"/>
      <c r="N134" s="209"/>
      <c r="O134" s="110"/>
      <c r="P134" s="210">
        <f>P135+P229+P364</f>
        <v>0</v>
      </c>
      <c r="Q134" s="110"/>
      <c r="R134" s="210">
        <f>R135+R229+R364</f>
        <v>105.75266728999999</v>
      </c>
      <c r="S134" s="110"/>
      <c r="T134" s="211">
        <f>T135+T229+T364</f>
        <v>176.54291000000001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74</v>
      </c>
      <c r="AU134" s="17" t="s">
        <v>103</v>
      </c>
      <c r="BK134" s="212">
        <f>BK135+BK229+BK364</f>
        <v>0</v>
      </c>
    </row>
    <row r="135" s="12" customFormat="1" ht="25.92" customHeight="1">
      <c r="A135" s="12"/>
      <c r="B135" s="213"/>
      <c r="C135" s="214"/>
      <c r="D135" s="215" t="s">
        <v>74</v>
      </c>
      <c r="E135" s="216" t="s">
        <v>134</v>
      </c>
      <c r="F135" s="216" t="s">
        <v>135</v>
      </c>
      <c r="G135" s="214"/>
      <c r="H135" s="214"/>
      <c r="I135" s="217"/>
      <c r="J135" s="218">
        <f>BK135</f>
        <v>0</v>
      </c>
      <c r="K135" s="214"/>
      <c r="L135" s="219"/>
      <c r="M135" s="220"/>
      <c r="N135" s="221"/>
      <c r="O135" s="221"/>
      <c r="P135" s="222">
        <f>P136+P150+P154+P194</f>
        <v>0</v>
      </c>
      <c r="Q135" s="221"/>
      <c r="R135" s="222">
        <f>R136+R150+R154+R194</f>
        <v>76.992961409999992</v>
      </c>
      <c r="S135" s="221"/>
      <c r="T135" s="223">
        <f>T136+T150+T154+T194</f>
        <v>171.25845000000001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24" t="s">
        <v>83</v>
      </c>
      <c r="AT135" s="225" t="s">
        <v>74</v>
      </c>
      <c r="AU135" s="225" t="s">
        <v>75</v>
      </c>
      <c r="AY135" s="224" t="s">
        <v>136</v>
      </c>
      <c r="BK135" s="226">
        <f>BK136+BK150+BK154+BK194</f>
        <v>0</v>
      </c>
    </row>
    <row r="136" s="12" customFormat="1" ht="22.8" customHeight="1">
      <c r="A136" s="12"/>
      <c r="B136" s="213"/>
      <c r="C136" s="214"/>
      <c r="D136" s="215" t="s">
        <v>74</v>
      </c>
      <c r="E136" s="227" t="s">
        <v>137</v>
      </c>
      <c r="F136" s="227" t="s">
        <v>138</v>
      </c>
      <c r="G136" s="214"/>
      <c r="H136" s="214"/>
      <c r="I136" s="217"/>
      <c r="J136" s="228">
        <f>BK136</f>
        <v>0</v>
      </c>
      <c r="K136" s="214"/>
      <c r="L136" s="219"/>
      <c r="M136" s="220"/>
      <c r="N136" s="221"/>
      <c r="O136" s="221"/>
      <c r="P136" s="222">
        <f>SUM(P137:P149)</f>
        <v>0</v>
      </c>
      <c r="Q136" s="221"/>
      <c r="R136" s="222">
        <f>SUM(R137:R149)</f>
        <v>27.960183999999998</v>
      </c>
      <c r="S136" s="221"/>
      <c r="T136" s="223">
        <f>SUM(T137:T149)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4" t="s">
        <v>83</v>
      </c>
      <c r="AT136" s="225" t="s">
        <v>74</v>
      </c>
      <c r="AU136" s="225" t="s">
        <v>83</v>
      </c>
      <c r="AY136" s="224" t="s">
        <v>136</v>
      </c>
      <c r="BK136" s="226">
        <f>SUM(BK137:BK149)</f>
        <v>0</v>
      </c>
    </row>
    <row r="137" s="2" customFormat="1" ht="37.8" customHeight="1">
      <c r="A137" s="38"/>
      <c r="B137" s="39"/>
      <c r="C137" s="229" t="s">
        <v>83</v>
      </c>
      <c r="D137" s="229" t="s">
        <v>139</v>
      </c>
      <c r="E137" s="230" t="s">
        <v>140</v>
      </c>
      <c r="F137" s="231" t="s">
        <v>141</v>
      </c>
      <c r="G137" s="232" t="s">
        <v>142</v>
      </c>
      <c r="H137" s="233">
        <v>5</v>
      </c>
      <c r="I137" s="234"/>
      <c r="J137" s="233">
        <f>ROUND(I137*H137,3)</f>
        <v>0</v>
      </c>
      <c r="K137" s="235"/>
      <c r="L137" s="44"/>
      <c r="M137" s="236" t="s">
        <v>1</v>
      </c>
      <c r="N137" s="237" t="s">
        <v>41</v>
      </c>
      <c r="O137" s="97"/>
      <c r="P137" s="238">
        <f>O137*H137</f>
        <v>0</v>
      </c>
      <c r="Q137" s="238">
        <v>0.70221</v>
      </c>
      <c r="R137" s="238">
        <f>Q137*H137</f>
        <v>3.51105</v>
      </c>
      <c r="S137" s="238">
        <v>0</v>
      </c>
      <c r="T137" s="239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40" t="s">
        <v>143</v>
      </c>
      <c r="AT137" s="240" t="s">
        <v>139</v>
      </c>
      <c r="AU137" s="240" t="s">
        <v>144</v>
      </c>
      <c r="AY137" s="17" t="s">
        <v>136</v>
      </c>
      <c r="BE137" s="241">
        <f>IF(N137="základná",J137,0)</f>
        <v>0</v>
      </c>
      <c r="BF137" s="241">
        <f>IF(N137="znížená",J137,0)</f>
        <v>0</v>
      </c>
      <c r="BG137" s="241">
        <f>IF(N137="zákl. prenesená",J137,0)</f>
        <v>0</v>
      </c>
      <c r="BH137" s="241">
        <f>IF(N137="zníž. prenesená",J137,0)</f>
        <v>0</v>
      </c>
      <c r="BI137" s="241">
        <f>IF(N137="nulová",J137,0)</f>
        <v>0</v>
      </c>
      <c r="BJ137" s="17" t="s">
        <v>144</v>
      </c>
      <c r="BK137" s="242">
        <f>ROUND(I137*H137,3)</f>
        <v>0</v>
      </c>
      <c r="BL137" s="17" t="s">
        <v>143</v>
      </c>
      <c r="BM137" s="240" t="s">
        <v>145</v>
      </c>
    </row>
    <row r="138" s="13" customFormat="1">
      <c r="A138" s="13"/>
      <c r="B138" s="243"/>
      <c r="C138" s="244"/>
      <c r="D138" s="245" t="s">
        <v>146</v>
      </c>
      <c r="E138" s="246" t="s">
        <v>1</v>
      </c>
      <c r="F138" s="247" t="s">
        <v>147</v>
      </c>
      <c r="G138" s="244"/>
      <c r="H138" s="248">
        <v>2</v>
      </c>
      <c r="I138" s="249"/>
      <c r="J138" s="244"/>
      <c r="K138" s="244"/>
      <c r="L138" s="250"/>
      <c r="M138" s="251"/>
      <c r="N138" s="252"/>
      <c r="O138" s="252"/>
      <c r="P138" s="252"/>
      <c r="Q138" s="252"/>
      <c r="R138" s="252"/>
      <c r="S138" s="252"/>
      <c r="T138" s="25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4" t="s">
        <v>146</v>
      </c>
      <c r="AU138" s="254" t="s">
        <v>144</v>
      </c>
      <c r="AV138" s="13" t="s">
        <v>144</v>
      </c>
      <c r="AW138" s="13" t="s">
        <v>30</v>
      </c>
      <c r="AX138" s="13" t="s">
        <v>75</v>
      </c>
      <c r="AY138" s="254" t="s">
        <v>136</v>
      </c>
    </row>
    <row r="139" s="13" customFormat="1">
      <c r="A139" s="13"/>
      <c r="B139" s="243"/>
      <c r="C139" s="244"/>
      <c r="D139" s="245" t="s">
        <v>146</v>
      </c>
      <c r="E139" s="246" t="s">
        <v>1</v>
      </c>
      <c r="F139" s="247" t="s">
        <v>148</v>
      </c>
      <c r="G139" s="244"/>
      <c r="H139" s="248">
        <v>3</v>
      </c>
      <c r="I139" s="249"/>
      <c r="J139" s="244"/>
      <c r="K139" s="244"/>
      <c r="L139" s="250"/>
      <c r="M139" s="251"/>
      <c r="N139" s="252"/>
      <c r="O139" s="252"/>
      <c r="P139" s="252"/>
      <c r="Q139" s="252"/>
      <c r="R139" s="252"/>
      <c r="S139" s="252"/>
      <c r="T139" s="25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4" t="s">
        <v>146</v>
      </c>
      <c r="AU139" s="254" t="s">
        <v>144</v>
      </c>
      <c r="AV139" s="13" t="s">
        <v>144</v>
      </c>
      <c r="AW139" s="13" t="s">
        <v>30</v>
      </c>
      <c r="AX139" s="13" t="s">
        <v>75</v>
      </c>
      <c r="AY139" s="254" t="s">
        <v>136</v>
      </c>
    </row>
    <row r="140" s="14" customFormat="1">
      <c r="A140" s="14"/>
      <c r="B140" s="255"/>
      <c r="C140" s="256"/>
      <c r="D140" s="245" t="s">
        <v>146</v>
      </c>
      <c r="E140" s="257" t="s">
        <v>1</v>
      </c>
      <c r="F140" s="258" t="s">
        <v>149</v>
      </c>
      <c r="G140" s="256"/>
      <c r="H140" s="259">
        <v>5</v>
      </c>
      <c r="I140" s="260"/>
      <c r="J140" s="256"/>
      <c r="K140" s="256"/>
      <c r="L140" s="261"/>
      <c r="M140" s="262"/>
      <c r="N140" s="263"/>
      <c r="O140" s="263"/>
      <c r="P140" s="263"/>
      <c r="Q140" s="263"/>
      <c r="R140" s="263"/>
      <c r="S140" s="263"/>
      <c r="T140" s="26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5" t="s">
        <v>146</v>
      </c>
      <c r="AU140" s="265" t="s">
        <v>144</v>
      </c>
      <c r="AV140" s="14" t="s">
        <v>143</v>
      </c>
      <c r="AW140" s="14" t="s">
        <v>30</v>
      </c>
      <c r="AX140" s="14" t="s">
        <v>83</v>
      </c>
      <c r="AY140" s="265" t="s">
        <v>136</v>
      </c>
    </row>
    <row r="141" s="2" customFormat="1" ht="24.15" customHeight="1">
      <c r="A141" s="38"/>
      <c r="B141" s="39"/>
      <c r="C141" s="229" t="s">
        <v>144</v>
      </c>
      <c r="D141" s="229" t="s">
        <v>139</v>
      </c>
      <c r="E141" s="230" t="s">
        <v>150</v>
      </c>
      <c r="F141" s="231" t="s">
        <v>151</v>
      </c>
      <c r="G141" s="232" t="s">
        <v>152</v>
      </c>
      <c r="H141" s="233">
        <v>3</v>
      </c>
      <c r="I141" s="234"/>
      <c r="J141" s="233">
        <f>ROUND(I141*H141,3)</f>
        <v>0</v>
      </c>
      <c r="K141" s="235"/>
      <c r="L141" s="44"/>
      <c r="M141" s="236" t="s">
        <v>1</v>
      </c>
      <c r="N141" s="237" t="s">
        <v>41</v>
      </c>
      <c r="O141" s="97"/>
      <c r="P141" s="238">
        <f>O141*H141</f>
        <v>0</v>
      </c>
      <c r="Q141" s="238">
        <v>0.03916</v>
      </c>
      <c r="R141" s="238">
        <f>Q141*H141</f>
        <v>0.11748</v>
      </c>
      <c r="S141" s="238">
        <v>0</v>
      </c>
      <c r="T141" s="239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40" t="s">
        <v>143</v>
      </c>
      <c r="AT141" s="240" t="s">
        <v>139</v>
      </c>
      <c r="AU141" s="240" t="s">
        <v>144</v>
      </c>
      <c r="AY141" s="17" t="s">
        <v>136</v>
      </c>
      <c r="BE141" s="241">
        <f>IF(N141="základná",J141,0)</f>
        <v>0</v>
      </c>
      <c r="BF141" s="241">
        <f>IF(N141="znížená",J141,0)</f>
        <v>0</v>
      </c>
      <c r="BG141" s="241">
        <f>IF(N141="zákl. prenesená",J141,0)</f>
        <v>0</v>
      </c>
      <c r="BH141" s="241">
        <f>IF(N141="zníž. prenesená",J141,0)</f>
        <v>0</v>
      </c>
      <c r="BI141" s="241">
        <f>IF(N141="nulová",J141,0)</f>
        <v>0</v>
      </c>
      <c r="BJ141" s="17" t="s">
        <v>144</v>
      </c>
      <c r="BK141" s="242">
        <f>ROUND(I141*H141,3)</f>
        <v>0</v>
      </c>
      <c r="BL141" s="17" t="s">
        <v>143</v>
      </c>
      <c r="BM141" s="240" t="s">
        <v>153</v>
      </c>
    </row>
    <row r="142" s="2" customFormat="1" ht="24.15" customHeight="1">
      <c r="A142" s="38"/>
      <c r="B142" s="39"/>
      <c r="C142" s="229" t="s">
        <v>137</v>
      </c>
      <c r="D142" s="229" t="s">
        <v>139</v>
      </c>
      <c r="E142" s="230" t="s">
        <v>154</v>
      </c>
      <c r="F142" s="231" t="s">
        <v>155</v>
      </c>
      <c r="G142" s="232" t="s">
        <v>152</v>
      </c>
      <c r="H142" s="233">
        <v>9</v>
      </c>
      <c r="I142" s="234"/>
      <c r="J142" s="233">
        <f>ROUND(I142*H142,3)</f>
        <v>0</v>
      </c>
      <c r="K142" s="235"/>
      <c r="L142" s="44"/>
      <c r="M142" s="236" t="s">
        <v>1</v>
      </c>
      <c r="N142" s="237" t="s">
        <v>41</v>
      </c>
      <c r="O142" s="97"/>
      <c r="P142" s="238">
        <f>O142*H142</f>
        <v>0</v>
      </c>
      <c r="Q142" s="238">
        <v>0.048849999999999998</v>
      </c>
      <c r="R142" s="238">
        <f>Q142*H142</f>
        <v>0.43964999999999999</v>
      </c>
      <c r="S142" s="238">
        <v>0</v>
      </c>
      <c r="T142" s="239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40" t="s">
        <v>143</v>
      </c>
      <c r="AT142" s="240" t="s">
        <v>139</v>
      </c>
      <c r="AU142" s="240" t="s">
        <v>144</v>
      </c>
      <c r="AY142" s="17" t="s">
        <v>136</v>
      </c>
      <c r="BE142" s="241">
        <f>IF(N142="základná",J142,0)</f>
        <v>0</v>
      </c>
      <c r="BF142" s="241">
        <f>IF(N142="znížená",J142,0)</f>
        <v>0</v>
      </c>
      <c r="BG142" s="241">
        <f>IF(N142="zákl. prenesená",J142,0)</f>
        <v>0</v>
      </c>
      <c r="BH142" s="241">
        <f>IF(N142="zníž. prenesená",J142,0)</f>
        <v>0</v>
      </c>
      <c r="BI142" s="241">
        <f>IF(N142="nulová",J142,0)</f>
        <v>0</v>
      </c>
      <c r="BJ142" s="17" t="s">
        <v>144</v>
      </c>
      <c r="BK142" s="242">
        <f>ROUND(I142*H142,3)</f>
        <v>0</v>
      </c>
      <c r="BL142" s="17" t="s">
        <v>143</v>
      </c>
      <c r="BM142" s="240" t="s">
        <v>156</v>
      </c>
    </row>
    <row r="143" s="2" customFormat="1" ht="24.15" customHeight="1">
      <c r="A143" s="38"/>
      <c r="B143" s="39"/>
      <c r="C143" s="229" t="s">
        <v>143</v>
      </c>
      <c r="D143" s="229" t="s">
        <v>139</v>
      </c>
      <c r="E143" s="230" t="s">
        <v>157</v>
      </c>
      <c r="F143" s="231" t="s">
        <v>158</v>
      </c>
      <c r="G143" s="232" t="s">
        <v>152</v>
      </c>
      <c r="H143" s="233">
        <v>3</v>
      </c>
      <c r="I143" s="234"/>
      <c r="J143" s="233">
        <f>ROUND(I143*H143,3)</f>
        <v>0</v>
      </c>
      <c r="K143" s="235"/>
      <c r="L143" s="44"/>
      <c r="M143" s="236" t="s">
        <v>1</v>
      </c>
      <c r="N143" s="237" t="s">
        <v>41</v>
      </c>
      <c r="O143" s="97"/>
      <c r="P143" s="238">
        <f>O143*H143</f>
        <v>0</v>
      </c>
      <c r="Q143" s="238">
        <v>0.078159999999999993</v>
      </c>
      <c r="R143" s="238">
        <f>Q143*H143</f>
        <v>0.23447999999999997</v>
      </c>
      <c r="S143" s="238">
        <v>0</v>
      </c>
      <c r="T143" s="239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40" t="s">
        <v>143</v>
      </c>
      <c r="AT143" s="240" t="s">
        <v>139</v>
      </c>
      <c r="AU143" s="240" t="s">
        <v>144</v>
      </c>
      <c r="AY143" s="17" t="s">
        <v>136</v>
      </c>
      <c r="BE143" s="241">
        <f>IF(N143="základná",J143,0)</f>
        <v>0</v>
      </c>
      <c r="BF143" s="241">
        <f>IF(N143="znížená",J143,0)</f>
        <v>0</v>
      </c>
      <c r="BG143" s="241">
        <f>IF(N143="zákl. prenesená",J143,0)</f>
        <v>0</v>
      </c>
      <c r="BH143" s="241">
        <f>IF(N143="zníž. prenesená",J143,0)</f>
        <v>0</v>
      </c>
      <c r="BI143" s="241">
        <f>IF(N143="nulová",J143,0)</f>
        <v>0</v>
      </c>
      <c r="BJ143" s="17" t="s">
        <v>144</v>
      </c>
      <c r="BK143" s="242">
        <f>ROUND(I143*H143,3)</f>
        <v>0</v>
      </c>
      <c r="BL143" s="17" t="s">
        <v>143</v>
      </c>
      <c r="BM143" s="240" t="s">
        <v>159</v>
      </c>
    </row>
    <row r="144" s="2" customFormat="1" ht="24.15" customHeight="1">
      <c r="A144" s="38"/>
      <c r="B144" s="39"/>
      <c r="C144" s="229" t="s">
        <v>160</v>
      </c>
      <c r="D144" s="229" t="s">
        <v>139</v>
      </c>
      <c r="E144" s="230" t="s">
        <v>161</v>
      </c>
      <c r="F144" s="231" t="s">
        <v>162</v>
      </c>
      <c r="G144" s="232" t="s">
        <v>152</v>
      </c>
      <c r="H144" s="233">
        <v>12</v>
      </c>
      <c r="I144" s="234"/>
      <c r="J144" s="233">
        <f>ROUND(I144*H144,3)</f>
        <v>0</v>
      </c>
      <c r="K144" s="235"/>
      <c r="L144" s="44"/>
      <c r="M144" s="236" t="s">
        <v>1</v>
      </c>
      <c r="N144" s="237" t="s">
        <v>41</v>
      </c>
      <c r="O144" s="97"/>
      <c r="P144" s="238">
        <f>O144*H144</f>
        <v>0</v>
      </c>
      <c r="Q144" s="238">
        <v>0.019990000000000001</v>
      </c>
      <c r="R144" s="238">
        <f>Q144*H144</f>
        <v>0.23988000000000001</v>
      </c>
      <c r="S144" s="238">
        <v>0</v>
      </c>
      <c r="T144" s="239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40" t="s">
        <v>143</v>
      </c>
      <c r="AT144" s="240" t="s">
        <v>139</v>
      </c>
      <c r="AU144" s="240" t="s">
        <v>144</v>
      </c>
      <c r="AY144" s="17" t="s">
        <v>136</v>
      </c>
      <c r="BE144" s="241">
        <f>IF(N144="základná",J144,0)</f>
        <v>0</v>
      </c>
      <c r="BF144" s="241">
        <f>IF(N144="znížená",J144,0)</f>
        <v>0</v>
      </c>
      <c r="BG144" s="241">
        <f>IF(N144="zákl. prenesená",J144,0)</f>
        <v>0</v>
      </c>
      <c r="BH144" s="241">
        <f>IF(N144="zníž. prenesená",J144,0)</f>
        <v>0</v>
      </c>
      <c r="BI144" s="241">
        <f>IF(N144="nulová",J144,0)</f>
        <v>0</v>
      </c>
      <c r="BJ144" s="17" t="s">
        <v>144</v>
      </c>
      <c r="BK144" s="242">
        <f>ROUND(I144*H144,3)</f>
        <v>0</v>
      </c>
      <c r="BL144" s="17" t="s">
        <v>143</v>
      </c>
      <c r="BM144" s="240" t="s">
        <v>163</v>
      </c>
    </row>
    <row r="145" s="2" customFormat="1" ht="24.15" customHeight="1">
      <c r="A145" s="38"/>
      <c r="B145" s="39"/>
      <c r="C145" s="229" t="s">
        <v>164</v>
      </c>
      <c r="D145" s="229" t="s">
        <v>139</v>
      </c>
      <c r="E145" s="230" t="s">
        <v>165</v>
      </c>
      <c r="F145" s="231" t="s">
        <v>166</v>
      </c>
      <c r="G145" s="232" t="s">
        <v>152</v>
      </c>
      <c r="H145" s="233">
        <v>8</v>
      </c>
      <c r="I145" s="234"/>
      <c r="J145" s="233">
        <f>ROUND(I145*H145,3)</f>
        <v>0</v>
      </c>
      <c r="K145" s="235"/>
      <c r="L145" s="44"/>
      <c r="M145" s="236" t="s">
        <v>1</v>
      </c>
      <c r="N145" s="237" t="s">
        <v>41</v>
      </c>
      <c r="O145" s="97"/>
      <c r="P145" s="238">
        <f>O145*H145</f>
        <v>0</v>
      </c>
      <c r="Q145" s="238">
        <v>0.034479999999999997</v>
      </c>
      <c r="R145" s="238">
        <f>Q145*H145</f>
        <v>0.27583999999999997</v>
      </c>
      <c r="S145" s="238">
        <v>0</v>
      </c>
      <c r="T145" s="239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40" t="s">
        <v>143</v>
      </c>
      <c r="AT145" s="240" t="s">
        <v>139</v>
      </c>
      <c r="AU145" s="240" t="s">
        <v>144</v>
      </c>
      <c r="AY145" s="17" t="s">
        <v>136</v>
      </c>
      <c r="BE145" s="241">
        <f>IF(N145="základná",J145,0)</f>
        <v>0</v>
      </c>
      <c r="BF145" s="241">
        <f>IF(N145="znížená",J145,0)</f>
        <v>0</v>
      </c>
      <c r="BG145" s="241">
        <f>IF(N145="zákl. prenesená",J145,0)</f>
        <v>0</v>
      </c>
      <c r="BH145" s="241">
        <f>IF(N145="zníž. prenesená",J145,0)</f>
        <v>0</v>
      </c>
      <c r="BI145" s="241">
        <f>IF(N145="nulová",J145,0)</f>
        <v>0</v>
      </c>
      <c r="BJ145" s="17" t="s">
        <v>144</v>
      </c>
      <c r="BK145" s="242">
        <f>ROUND(I145*H145,3)</f>
        <v>0</v>
      </c>
      <c r="BL145" s="17" t="s">
        <v>143</v>
      </c>
      <c r="BM145" s="240" t="s">
        <v>167</v>
      </c>
    </row>
    <row r="146" s="2" customFormat="1" ht="24.15" customHeight="1">
      <c r="A146" s="38"/>
      <c r="B146" s="39"/>
      <c r="C146" s="229" t="s">
        <v>168</v>
      </c>
      <c r="D146" s="229" t="s">
        <v>139</v>
      </c>
      <c r="E146" s="230" t="s">
        <v>169</v>
      </c>
      <c r="F146" s="231" t="s">
        <v>170</v>
      </c>
      <c r="G146" s="232" t="s">
        <v>171</v>
      </c>
      <c r="H146" s="233">
        <v>2</v>
      </c>
      <c r="I146" s="234"/>
      <c r="J146" s="233">
        <f>ROUND(I146*H146,3)</f>
        <v>0</v>
      </c>
      <c r="K146" s="235"/>
      <c r="L146" s="44"/>
      <c r="M146" s="236" t="s">
        <v>1</v>
      </c>
      <c r="N146" s="237" t="s">
        <v>41</v>
      </c>
      <c r="O146" s="97"/>
      <c r="P146" s="238">
        <f>O146*H146</f>
        <v>0</v>
      </c>
      <c r="Q146" s="238">
        <v>0.20482</v>
      </c>
      <c r="R146" s="238">
        <f>Q146*H146</f>
        <v>0.40964</v>
      </c>
      <c r="S146" s="238">
        <v>0</v>
      </c>
      <c r="T146" s="239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40" t="s">
        <v>143</v>
      </c>
      <c r="AT146" s="240" t="s">
        <v>139</v>
      </c>
      <c r="AU146" s="240" t="s">
        <v>144</v>
      </c>
      <c r="AY146" s="17" t="s">
        <v>136</v>
      </c>
      <c r="BE146" s="241">
        <f>IF(N146="základná",J146,0)</f>
        <v>0</v>
      </c>
      <c r="BF146" s="241">
        <f>IF(N146="znížená",J146,0)</f>
        <v>0</v>
      </c>
      <c r="BG146" s="241">
        <f>IF(N146="zákl. prenesená",J146,0)</f>
        <v>0</v>
      </c>
      <c r="BH146" s="241">
        <f>IF(N146="zníž. prenesená",J146,0)</f>
        <v>0</v>
      </c>
      <c r="BI146" s="241">
        <f>IF(N146="nulová",J146,0)</f>
        <v>0</v>
      </c>
      <c r="BJ146" s="17" t="s">
        <v>144</v>
      </c>
      <c r="BK146" s="242">
        <f>ROUND(I146*H146,3)</f>
        <v>0</v>
      </c>
      <c r="BL146" s="17" t="s">
        <v>143</v>
      </c>
      <c r="BM146" s="240" t="s">
        <v>172</v>
      </c>
    </row>
    <row r="147" s="2" customFormat="1" ht="33" customHeight="1">
      <c r="A147" s="38"/>
      <c r="B147" s="39"/>
      <c r="C147" s="229" t="s">
        <v>173</v>
      </c>
      <c r="D147" s="229" t="s">
        <v>139</v>
      </c>
      <c r="E147" s="230" t="s">
        <v>174</v>
      </c>
      <c r="F147" s="231" t="s">
        <v>175</v>
      </c>
      <c r="G147" s="232" t="s">
        <v>171</v>
      </c>
      <c r="H147" s="233">
        <v>81.099999999999994</v>
      </c>
      <c r="I147" s="234"/>
      <c r="J147" s="233">
        <f>ROUND(I147*H147,3)</f>
        <v>0</v>
      </c>
      <c r="K147" s="235"/>
      <c r="L147" s="44"/>
      <c r="M147" s="236" t="s">
        <v>1</v>
      </c>
      <c r="N147" s="237" t="s">
        <v>41</v>
      </c>
      <c r="O147" s="97"/>
      <c r="P147" s="238">
        <f>O147*H147</f>
        <v>0</v>
      </c>
      <c r="Q147" s="238">
        <v>0.07424</v>
      </c>
      <c r="R147" s="238">
        <f>Q147*H147</f>
        <v>6.0208639999999995</v>
      </c>
      <c r="S147" s="238">
        <v>0</v>
      </c>
      <c r="T147" s="239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40" t="s">
        <v>143</v>
      </c>
      <c r="AT147" s="240" t="s">
        <v>139</v>
      </c>
      <c r="AU147" s="240" t="s">
        <v>144</v>
      </c>
      <c r="AY147" s="17" t="s">
        <v>136</v>
      </c>
      <c r="BE147" s="241">
        <f>IF(N147="základná",J147,0)</f>
        <v>0</v>
      </c>
      <c r="BF147" s="241">
        <f>IF(N147="znížená",J147,0)</f>
        <v>0</v>
      </c>
      <c r="BG147" s="241">
        <f>IF(N147="zákl. prenesená",J147,0)</f>
        <v>0</v>
      </c>
      <c r="BH147" s="241">
        <f>IF(N147="zníž. prenesená",J147,0)</f>
        <v>0</v>
      </c>
      <c r="BI147" s="241">
        <f>IF(N147="nulová",J147,0)</f>
        <v>0</v>
      </c>
      <c r="BJ147" s="17" t="s">
        <v>144</v>
      </c>
      <c r="BK147" s="242">
        <f>ROUND(I147*H147,3)</f>
        <v>0</v>
      </c>
      <c r="BL147" s="17" t="s">
        <v>143</v>
      </c>
      <c r="BM147" s="240" t="s">
        <v>176</v>
      </c>
    </row>
    <row r="148" s="2" customFormat="1" ht="33" customHeight="1">
      <c r="A148" s="38"/>
      <c r="B148" s="39"/>
      <c r="C148" s="229" t="s">
        <v>177</v>
      </c>
      <c r="D148" s="229" t="s">
        <v>139</v>
      </c>
      <c r="E148" s="230" t="s">
        <v>178</v>
      </c>
      <c r="F148" s="231" t="s">
        <v>179</v>
      </c>
      <c r="G148" s="232" t="s">
        <v>171</v>
      </c>
      <c r="H148" s="233">
        <v>150</v>
      </c>
      <c r="I148" s="234"/>
      <c r="J148" s="233">
        <f>ROUND(I148*H148,3)</f>
        <v>0</v>
      </c>
      <c r="K148" s="235"/>
      <c r="L148" s="44"/>
      <c r="M148" s="236" t="s">
        <v>1</v>
      </c>
      <c r="N148" s="237" t="s">
        <v>41</v>
      </c>
      <c r="O148" s="97"/>
      <c r="P148" s="238">
        <f>O148*H148</f>
        <v>0</v>
      </c>
      <c r="Q148" s="238">
        <v>0.11124000000000001</v>
      </c>
      <c r="R148" s="238">
        <f>Q148*H148</f>
        <v>16.686</v>
      </c>
      <c r="S148" s="238">
        <v>0</v>
      </c>
      <c r="T148" s="239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40" t="s">
        <v>143</v>
      </c>
      <c r="AT148" s="240" t="s">
        <v>139</v>
      </c>
      <c r="AU148" s="240" t="s">
        <v>144</v>
      </c>
      <c r="AY148" s="17" t="s">
        <v>136</v>
      </c>
      <c r="BE148" s="241">
        <f>IF(N148="základná",J148,0)</f>
        <v>0</v>
      </c>
      <c r="BF148" s="241">
        <f>IF(N148="znížená",J148,0)</f>
        <v>0</v>
      </c>
      <c r="BG148" s="241">
        <f>IF(N148="zákl. prenesená",J148,0)</f>
        <v>0</v>
      </c>
      <c r="BH148" s="241">
        <f>IF(N148="zníž. prenesená",J148,0)</f>
        <v>0</v>
      </c>
      <c r="BI148" s="241">
        <f>IF(N148="nulová",J148,0)</f>
        <v>0</v>
      </c>
      <c r="BJ148" s="17" t="s">
        <v>144</v>
      </c>
      <c r="BK148" s="242">
        <f>ROUND(I148*H148,3)</f>
        <v>0</v>
      </c>
      <c r="BL148" s="17" t="s">
        <v>143</v>
      </c>
      <c r="BM148" s="240" t="s">
        <v>180</v>
      </c>
    </row>
    <row r="149" s="2" customFormat="1" ht="24.15" customHeight="1">
      <c r="A149" s="38"/>
      <c r="B149" s="39"/>
      <c r="C149" s="229" t="s">
        <v>181</v>
      </c>
      <c r="D149" s="229" t="s">
        <v>139</v>
      </c>
      <c r="E149" s="230" t="s">
        <v>182</v>
      </c>
      <c r="F149" s="231" t="s">
        <v>183</v>
      </c>
      <c r="G149" s="232" t="s">
        <v>184</v>
      </c>
      <c r="H149" s="233">
        <v>55</v>
      </c>
      <c r="I149" s="234"/>
      <c r="J149" s="233">
        <f>ROUND(I149*H149,3)</f>
        <v>0</v>
      </c>
      <c r="K149" s="235"/>
      <c r="L149" s="44"/>
      <c r="M149" s="236" t="s">
        <v>1</v>
      </c>
      <c r="N149" s="237" t="s">
        <v>41</v>
      </c>
      <c r="O149" s="97"/>
      <c r="P149" s="238">
        <f>O149*H149</f>
        <v>0</v>
      </c>
      <c r="Q149" s="238">
        <v>0.00046000000000000001</v>
      </c>
      <c r="R149" s="238">
        <f>Q149*H149</f>
        <v>0.0253</v>
      </c>
      <c r="S149" s="238">
        <v>0</v>
      </c>
      <c r="T149" s="239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40" t="s">
        <v>143</v>
      </c>
      <c r="AT149" s="240" t="s">
        <v>139</v>
      </c>
      <c r="AU149" s="240" t="s">
        <v>144</v>
      </c>
      <c r="AY149" s="17" t="s">
        <v>136</v>
      </c>
      <c r="BE149" s="241">
        <f>IF(N149="základná",J149,0)</f>
        <v>0</v>
      </c>
      <c r="BF149" s="241">
        <f>IF(N149="znížená",J149,0)</f>
        <v>0</v>
      </c>
      <c r="BG149" s="241">
        <f>IF(N149="zákl. prenesená",J149,0)</f>
        <v>0</v>
      </c>
      <c r="BH149" s="241">
        <f>IF(N149="zníž. prenesená",J149,0)</f>
        <v>0</v>
      </c>
      <c r="BI149" s="241">
        <f>IF(N149="nulová",J149,0)</f>
        <v>0</v>
      </c>
      <c r="BJ149" s="17" t="s">
        <v>144</v>
      </c>
      <c r="BK149" s="242">
        <f>ROUND(I149*H149,3)</f>
        <v>0</v>
      </c>
      <c r="BL149" s="17" t="s">
        <v>143</v>
      </c>
      <c r="BM149" s="240" t="s">
        <v>185</v>
      </c>
    </row>
    <row r="150" s="12" customFormat="1" ht="22.8" customHeight="1">
      <c r="A150" s="12"/>
      <c r="B150" s="213"/>
      <c r="C150" s="214"/>
      <c r="D150" s="215" t="s">
        <v>74</v>
      </c>
      <c r="E150" s="227" t="s">
        <v>143</v>
      </c>
      <c r="F150" s="227" t="s">
        <v>186</v>
      </c>
      <c r="G150" s="214"/>
      <c r="H150" s="214"/>
      <c r="I150" s="217"/>
      <c r="J150" s="228">
        <f>BK150</f>
        <v>0</v>
      </c>
      <c r="K150" s="214"/>
      <c r="L150" s="219"/>
      <c r="M150" s="220"/>
      <c r="N150" s="221"/>
      <c r="O150" s="221"/>
      <c r="P150" s="222">
        <f>SUM(P151:P153)</f>
        <v>0</v>
      </c>
      <c r="Q150" s="221"/>
      <c r="R150" s="222">
        <f>SUM(R151:R153)</f>
        <v>0.27678741000000001</v>
      </c>
      <c r="S150" s="221"/>
      <c r="T150" s="223">
        <f>SUM(T151:T153)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4" t="s">
        <v>83</v>
      </c>
      <c r="AT150" s="225" t="s">
        <v>74</v>
      </c>
      <c r="AU150" s="225" t="s">
        <v>83</v>
      </c>
      <c r="AY150" s="224" t="s">
        <v>136</v>
      </c>
      <c r="BK150" s="226">
        <f>SUM(BK151:BK153)</f>
        <v>0</v>
      </c>
    </row>
    <row r="151" s="2" customFormat="1" ht="24.15" customHeight="1">
      <c r="A151" s="38"/>
      <c r="B151" s="39"/>
      <c r="C151" s="229" t="s">
        <v>187</v>
      </c>
      <c r="D151" s="229" t="s">
        <v>139</v>
      </c>
      <c r="E151" s="230" t="s">
        <v>188</v>
      </c>
      <c r="F151" s="231" t="s">
        <v>189</v>
      </c>
      <c r="G151" s="232" t="s">
        <v>190</v>
      </c>
      <c r="H151" s="233">
        <v>0.253</v>
      </c>
      <c r="I151" s="234"/>
      <c r="J151" s="233">
        <f>ROUND(I151*H151,3)</f>
        <v>0</v>
      </c>
      <c r="K151" s="235"/>
      <c r="L151" s="44"/>
      <c r="M151" s="236" t="s">
        <v>1</v>
      </c>
      <c r="N151" s="237" t="s">
        <v>41</v>
      </c>
      <c r="O151" s="97"/>
      <c r="P151" s="238">
        <f>O151*H151</f>
        <v>0</v>
      </c>
      <c r="Q151" s="238">
        <v>0.014970000000000001</v>
      </c>
      <c r="R151" s="238">
        <f>Q151*H151</f>
        <v>0.0037874100000000002</v>
      </c>
      <c r="S151" s="238">
        <v>0</v>
      </c>
      <c r="T151" s="239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40" t="s">
        <v>143</v>
      </c>
      <c r="AT151" s="240" t="s">
        <v>139</v>
      </c>
      <c r="AU151" s="240" t="s">
        <v>144</v>
      </c>
      <c r="AY151" s="17" t="s">
        <v>136</v>
      </c>
      <c r="BE151" s="241">
        <f>IF(N151="základná",J151,0)</f>
        <v>0</v>
      </c>
      <c r="BF151" s="241">
        <f>IF(N151="znížená",J151,0)</f>
        <v>0</v>
      </c>
      <c r="BG151" s="241">
        <f>IF(N151="zákl. prenesená",J151,0)</f>
        <v>0</v>
      </c>
      <c r="BH151" s="241">
        <f>IF(N151="zníž. prenesená",J151,0)</f>
        <v>0</v>
      </c>
      <c r="BI151" s="241">
        <f>IF(N151="nulová",J151,0)</f>
        <v>0</v>
      </c>
      <c r="BJ151" s="17" t="s">
        <v>144</v>
      </c>
      <c r="BK151" s="242">
        <f>ROUND(I151*H151,3)</f>
        <v>0</v>
      </c>
      <c r="BL151" s="17" t="s">
        <v>143</v>
      </c>
      <c r="BM151" s="240" t="s">
        <v>191</v>
      </c>
    </row>
    <row r="152" s="2" customFormat="1" ht="21.75" customHeight="1">
      <c r="A152" s="38"/>
      <c r="B152" s="39"/>
      <c r="C152" s="266" t="s">
        <v>192</v>
      </c>
      <c r="D152" s="266" t="s">
        <v>193</v>
      </c>
      <c r="E152" s="267" t="s">
        <v>194</v>
      </c>
      <c r="F152" s="268" t="s">
        <v>195</v>
      </c>
      <c r="G152" s="269" t="s">
        <v>190</v>
      </c>
      <c r="H152" s="270">
        <v>0.27300000000000002</v>
      </c>
      <c r="I152" s="271"/>
      <c r="J152" s="270">
        <f>ROUND(I152*H152,3)</f>
        <v>0</v>
      </c>
      <c r="K152" s="272"/>
      <c r="L152" s="273"/>
      <c r="M152" s="274" t="s">
        <v>1</v>
      </c>
      <c r="N152" s="275" t="s">
        <v>41</v>
      </c>
      <c r="O152" s="97"/>
      <c r="P152" s="238">
        <f>O152*H152</f>
        <v>0</v>
      </c>
      <c r="Q152" s="238">
        <v>1</v>
      </c>
      <c r="R152" s="238">
        <f>Q152*H152</f>
        <v>0.27300000000000002</v>
      </c>
      <c r="S152" s="238">
        <v>0</v>
      </c>
      <c r="T152" s="239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40" t="s">
        <v>173</v>
      </c>
      <c r="AT152" s="240" t="s">
        <v>193</v>
      </c>
      <c r="AU152" s="240" t="s">
        <v>144</v>
      </c>
      <c r="AY152" s="17" t="s">
        <v>136</v>
      </c>
      <c r="BE152" s="241">
        <f>IF(N152="základná",J152,0)</f>
        <v>0</v>
      </c>
      <c r="BF152" s="241">
        <f>IF(N152="znížená",J152,0)</f>
        <v>0</v>
      </c>
      <c r="BG152" s="241">
        <f>IF(N152="zákl. prenesená",J152,0)</f>
        <v>0</v>
      </c>
      <c r="BH152" s="241">
        <f>IF(N152="zníž. prenesená",J152,0)</f>
        <v>0</v>
      </c>
      <c r="BI152" s="241">
        <f>IF(N152="nulová",J152,0)</f>
        <v>0</v>
      </c>
      <c r="BJ152" s="17" t="s">
        <v>144</v>
      </c>
      <c r="BK152" s="242">
        <f>ROUND(I152*H152,3)</f>
        <v>0</v>
      </c>
      <c r="BL152" s="17" t="s">
        <v>143</v>
      </c>
      <c r="BM152" s="240" t="s">
        <v>196</v>
      </c>
    </row>
    <row r="153" s="13" customFormat="1">
      <c r="A153" s="13"/>
      <c r="B153" s="243"/>
      <c r="C153" s="244"/>
      <c r="D153" s="245" t="s">
        <v>146</v>
      </c>
      <c r="E153" s="244"/>
      <c r="F153" s="247" t="s">
        <v>197</v>
      </c>
      <c r="G153" s="244"/>
      <c r="H153" s="248">
        <v>0.27300000000000002</v>
      </c>
      <c r="I153" s="249"/>
      <c r="J153" s="244"/>
      <c r="K153" s="244"/>
      <c r="L153" s="250"/>
      <c r="M153" s="251"/>
      <c r="N153" s="252"/>
      <c r="O153" s="252"/>
      <c r="P153" s="252"/>
      <c r="Q153" s="252"/>
      <c r="R153" s="252"/>
      <c r="S153" s="252"/>
      <c r="T153" s="25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4" t="s">
        <v>146</v>
      </c>
      <c r="AU153" s="254" t="s">
        <v>144</v>
      </c>
      <c r="AV153" s="13" t="s">
        <v>144</v>
      </c>
      <c r="AW153" s="13" t="s">
        <v>4</v>
      </c>
      <c r="AX153" s="13" t="s">
        <v>83</v>
      </c>
      <c r="AY153" s="254" t="s">
        <v>136</v>
      </c>
    </row>
    <row r="154" s="12" customFormat="1" ht="22.8" customHeight="1">
      <c r="A154" s="12"/>
      <c r="B154" s="213"/>
      <c r="C154" s="214"/>
      <c r="D154" s="215" t="s">
        <v>74</v>
      </c>
      <c r="E154" s="227" t="s">
        <v>164</v>
      </c>
      <c r="F154" s="227" t="s">
        <v>198</v>
      </c>
      <c r="G154" s="214"/>
      <c r="H154" s="214"/>
      <c r="I154" s="217"/>
      <c r="J154" s="228">
        <f>BK154</f>
        <v>0</v>
      </c>
      <c r="K154" s="214"/>
      <c r="L154" s="219"/>
      <c r="M154" s="220"/>
      <c r="N154" s="221"/>
      <c r="O154" s="221"/>
      <c r="P154" s="222">
        <f>SUM(P155:P193)</f>
        <v>0</v>
      </c>
      <c r="Q154" s="221"/>
      <c r="R154" s="222">
        <f>SUM(R155:R193)</f>
        <v>48.755989999999997</v>
      </c>
      <c r="S154" s="221"/>
      <c r="T154" s="223">
        <f>SUM(T155:T193)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4" t="s">
        <v>83</v>
      </c>
      <c r="AT154" s="225" t="s">
        <v>74</v>
      </c>
      <c r="AU154" s="225" t="s">
        <v>83</v>
      </c>
      <c r="AY154" s="224" t="s">
        <v>136</v>
      </c>
      <c r="BK154" s="226">
        <f>SUM(BK155:BK193)</f>
        <v>0</v>
      </c>
    </row>
    <row r="155" s="2" customFormat="1" ht="24.15" customHeight="1">
      <c r="A155" s="38"/>
      <c r="B155" s="39"/>
      <c r="C155" s="229" t="s">
        <v>199</v>
      </c>
      <c r="D155" s="229" t="s">
        <v>139</v>
      </c>
      <c r="E155" s="230" t="s">
        <v>200</v>
      </c>
      <c r="F155" s="231" t="s">
        <v>201</v>
      </c>
      <c r="G155" s="232" t="s">
        <v>171</v>
      </c>
      <c r="H155" s="233">
        <v>10</v>
      </c>
      <c r="I155" s="234"/>
      <c r="J155" s="233">
        <f>ROUND(I155*H155,3)</f>
        <v>0</v>
      </c>
      <c r="K155" s="235"/>
      <c r="L155" s="44"/>
      <c r="M155" s="236" t="s">
        <v>1</v>
      </c>
      <c r="N155" s="237" t="s">
        <v>41</v>
      </c>
      <c r="O155" s="97"/>
      <c r="P155" s="238">
        <f>O155*H155</f>
        <v>0</v>
      </c>
      <c r="Q155" s="238">
        <v>0.00019000000000000001</v>
      </c>
      <c r="R155" s="238">
        <f>Q155*H155</f>
        <v>0.0019000000000000002</v>
      </c>
      <c r="S155" s="238">
        <v>0</v>
      </c>
      <c r="T155" s="239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40" t="s">
        <v>143</v>
      </c>
      <c r="AT155" s="240" t="s">
        <v>139</v>
      </c>
      <c r="AU155" s="240" t="s">
        <v>144</v>
      </c>
      <c r="AY155" s="17" t="s">
        <v>136</v>
      </c>
      <c r="BE155" s="241">
        <f>IF(N155="základná",J155,0)</f>
        <v>0</v>
      </c>
      <c r="BF155" s="241">
        <f>IF(N155="znížená",J155,0)</f>
        <v>0</v>
      </c>
      <c r="BG155" s="241">
        <f>IF(N155="zákl. prenesená",J155,0)</f>
        <v>0</v>
      </c>
      <c r="BH155" s="241">
        <f>IF(N155="zníž. prenesená",J155,0)</f>
        <v>0</v>
      </c>
      <c r="BI155" s="241">
        <f>IF(N155="nulová",J155,0)</f>
        <v>0</v>
      </c>
      <c r="BJ155" s="17" t="s">
        <v>144</v>
      </c>
      <c r="BK155" s="242">
        <f>ROUND(I155*H155,3)</f>
        <v>0</v>
      </c>
      <c r="BL155" s="17" t="s">
        <v>143</v>
      </c>
      <c r="BM155" s="240" t="s">
        <v>202</v>
      </c>
    </row>
    <row r="156" s="2" customFormat="1" ht="24.15" customHeight="1">
      <c r="A156" s="38"/>
      <c r="B156" s="39"/>
      <c r="C156" s="229" t="s">
        <v>203</v>
      </c>
      <c r="D156" s="229" t="s">
        <v>139</v>
      </c>
      <c r="E156" s="230" t="s">
        <v>204</v>
      </c>
      <c r="F156" s="231" t="s">
        <v>205</v>
      </c>
      <c r="G156" s="232" t="s">
        <v>171</v>
      </c>
      <c r="H156" s="233">
        <v>653</v>
      </c>
      <c r="I156" s="234"/>
      <c r="J156" s="233">
        <f>ROUND(I156*H156,3)</f>
        <v>0</v>
      </c>
      <c r="K156" s="235"/>
      <c r="L156" s="44"/>
      <c r="M156" s="236" t="s">
        <v>1</v>
      </c>
      <c r="N156" s="237" t="s">
        <v>41</v>
      </c>
      <c r="O156" s="97"/>
      <c r="P156" s="238">
        <f>O156*H156</f>
        <v>0</v>
      </c>
      <c r="Q156" s="238">
        <v>0.00023000000000000001</v>
      </c>
      <c r="R156" s="238">
        <f>Q156*H156</f>
        <v>0.15019000000000002</v>
      </c>
      <c r="S156" s="238">
        <v>0</v>
      </c>
      <c r="T156" s="239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40" t="s">
        <v>143</v>
      </c>
      <c r="AT156" s="240" t="s">
        <v>139</v>
      </c>
      <c r="AU156" s="240" t="s">
        <v>144</v>
      </c>
      <c r="AY156" s="17" t="s">
        <v>136</v>
      </c>
      <c r="BE156" s="241">
        <f>IF(N156="základná",J156,0)</f>
        <v>0</v>
      </c>
      <c r="BF156" s="241">
        <f>IF(N156="znížená",J156,0)</f>
        <v>0</v>
      </c>
      <c r="BG156" s="241">
        <f>IF(N156="zákl. prenesená",J156,0)</f>
        <v>0</v>
      </c>
      <c r="BH156" s="241">
        <f>IF(N156="zníž. prenesená",J156,0)</f>
        <v>0</v>
      </c>
      <c r="BI156" s="241">
        <f>IF(N156="nulová",J156,0)</f>
        <v>0</v>
      </c>
      <c r="BJ156" s="17" t="s">
        <v>144</v>
      </c>
      <c r="BK156" s="242">
        <f>ROUND(I156*H156,3)</f>
        <v>0</v>
      </c>
      <c r="BL156" s="17" t="s">
        <v>143</v>
      </c>
      <c r="BM156" s="240" t="s">
        <v>206</v>
      </c>
    </row>
    <row r="157" s="13" customFormat="1">
      <c r="A157" s="13"/>
      <c r="B157" s="243"/>
      <c r="C157" s="244"/>
      <c r="D157" s="245" t="s">
        <v>146</v>
      </c>
      <c r="E157" s="246" t="s">
        <v>1</v>
      </c>
      <c r="F157" s="247" t="s">
        <v>207</v>
      </c>
      <c r="G157" s="244"/>
      <c r="H157" s="248">
        <v>653</v>
      </c>
      <c r="I157" s="249"/>
      <c r="J157" s="244"/>
      <c r="K157" s="244"/>
      <c r="L157" s="250"/>
      <c r="M157" s="251"/>
      <c r="N157" s="252"/>
      <c r="O157" s="252"/>
      <c r="P157" s="252"/>
      <c r="Q157" s="252"/>
      <c r="R157" s="252"/>
      <c r="S157" s="252"/>
      <c r="T157" s="25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4" t="s">
        <v>146</v>
      </c>
      <c r="AU157" s="254" t="s">
        <v>144</v>
      </c>
      <c r="AV157" s="13" t="s">
        <v>144</v>
      </c>
      <c r="AW157" s="13" t="s">
        <v>30</v>
      </c>
      <c r="AX157" s="13" t="s">
        <v>75</v>
      </c>
      <c r="AY157" s="254" t="s">
        <v>136</v>
      </c>
    </row>
    <row r="158" s="14" customFormat="1">
      <c r="A158" s="14"/>
      <c r="B158" s="255"/>
      <c r="C158" s="256"/>
      <c r="D158" s="245" t="s">
        <v>146</v>
      </c>
      <c r="E158" s="257" t="s">
        <v>1</v>
      </c>
      <c r="F158" s="258" t="s">
        <v>149</v>
      </c>
      <c r="G158" s="256"/>
      <c r="H158" s="259">
        <v>653</v>
      </c>
      <c r="I158" s="260"/>
      <c r="J158" s="256"/>
      <c r="K158" s="256"/>
      <c r="L158" s="261"/>
      <c r="M158" s="262"/>
      <c r="N158" s="263"/>
      <c r="O158" s="263"/>
      <c r="P158" s="263"/>
      <c r="Q158" s="263"/>
      <c r="R158" s="263"/>
      <c r="S158" s="263"/>
      <c r="T158" s="26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5" t="s">
        <v>146</v>
      </c>
      <c r="AU158" s="265" t="s">
        <v>144</v>
      </c>
      <c r="AV158" s="14" t="s">
        <v>143</v>
      </c>
      <c r="AW158" s="14" t="s">
        <v>30</v>
      </c>
      <c r="AX158" s="14" t="s">
        <v>83</v>
      </c>
      <c r="AY158" s="265" t="s">
        <v>136</v>
      </c>
    </row>
    <row r="159" s="2" customFormat="1" ht="24.15" customHeight="1">
      <c r="A159" s="38"/>
      <c r="B159" s="39"/>
      <c r="C159" s="229" t="s">
        <v>208</v>
      </c>
      <c r="D159" s="229" t="s">
        <v>139</v>
      </c>
      <c r="E159" s="230" t="s">
        <v>209</v>
      </c>
      <c r="F159" s="231" t="s">
        <v>210</v>
      </c>
      <c r="G159" s="232" t="s">
        <v>171</v>
      </c>
      <c r="H159" s="233">
        <v>36</v>
      </c>
      <c r="I159" s="234"/>
      <c r="J159" s="233">
        <f>ROUND(I159*H159,3)</f>
        <v>0</v>
      </c>
      <c r="K159" s="235"/>
      <c r="L159" s="44"/>
      <c r="M159" s="236" t="s">
        <v>1</v>
      </c>
      <c r="N159" s="237" t="s">
        <v>41</v>
      </c>
      <c r="O159" s="97"/>
      <c r="P159" s="238">
        <f>O159*H159</f>
        <v>0</v>
      </c>
      <c r="Q159" s="238">
        <v>0.00020000000000000001</v>
      </c>
      <c r="R159" s="238">
        <f>Q159*H159</f>
        <v>0.0072000000000000007</v>
      </c>
      <c r="S159" s="238">
        <v>0</v>
      </c>
      <c r="T159" s="239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40" t="s">
        <v>143</v>
      </c>
      <c r="AT159" s="240" t="s">
        <v>139</v>
      </c>
      <c r="AU159" s="240" t="s">
        <v>144</v>
      </c>
      <c r="AY159" s="17" t="s">
        <v>136</v>
      </c>
      <c r="BE159" s="241">
        <f>IF(N159="základná",J159,0)</f>
        <v>0</v>
      </c>
      <c r="BF159" s="241">
        <f>IF(N159="znížená",J159,0)</f>
        <v>0</v>
      </c>
      <c r="BG159" s="241">
        <f>IF(N159="zákl. prenesená",J159,0)</f>
        <v>0</v>
      </c>
      <c r="BH159" s="241">
        <f>IF(N159="zníž. prenesená",J159,0)</f>
        <v>0</v>
      </c>
      <c r="BI159" s="241">
        <f>IF(N159="nulová",J159,0)</f>
        <v>0</v>
      </c>
      <c r="BJ159" s="17" t="s">
        <v>144</v>
      </c>
      <c r="BK159" s="242">
        <f>ROUND(I159*H159,3)</f>
        <v>0</v>
      </c>
      <c r="BL159" s="17" t="s">
        <v>143</v>
      </c>
      <c r="BM159" s="240" t="s">
        <v>211</v>
      </c>
    </row>
    <row r="160" s="13" customFormat="1">
      <c r="A160" s="13"/>
      <c r="B160" s="243"/>
      <c r="C160" s="244"/>
      <c r="D160" s="245" t="s">
        <v>146</v>
      </c>
      <c r="E160" s="246" t="s">
        <v>1</v>
      </c>
      <c r="F160" s="247" t="s">
        <v>212</v>
      </c>
      <c r="G160" s="244"/>
      <c r="H160" s="248">
        <v>36</v>
      </c>
      <c r="I160" s="249"/>
      <c r="J160" s="244"/>
      <c r="K160" s="244"/>
      <c r="L160" s="250"/>
      <c r="M160" s="251"/>
      <c r="N160" s="252"/>
      <c r="O160" s="252"/>
      <c r="P160" s="252"/>
      <c r="Q160" s="252"/>
      <c r="R160" s="252"/>
      <c r="S160" s="252"/>
      <c r="T160" s="25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4" t="s">
        <v>146</v>
      </c>
      <c r="AU160" s="254" t="s">
        <v>144</v>
      </c>
      <c r="AV160" s="13" t="s">
        <v>144</v>
      </c>
      <c r="AW160" s="13" t="s">
        <v>30</v>
      </c>
      <c r="AX160" s="13" t="s">
        <v>75</v>
      </c>
      <c r="AY160" s="254" t="s">
        <v>136</v>
      </c>
    </row>
    <row r="161" s="14" customFormat="1">
      <c r="A161" s="14"/>
      <c r="B161" s="255"/>
      <c r="C161" s="256"/>
      <c r="D161" s="245" t="s">
        <v>146</v>
      </c>
      <c r="E161" s="257" t="s">
        <v>1</v>
      </c>
      <c r="F161" s="258" t="s">
        <v>149</v>
      </c>
      <c r="G161" s="256"/>
      <c r="H161" s="259">
        <v>36</v>
      </c>
      <c r="I161" s="260"/>
      <c r="J161" s="256"/>
      <c r="K161" s="256"/>
      <c r="L161" s="261"/>
      <c r="M161" s="262"/>
      <c r="N161" s="263"/>
      <c r="O161" s="263"/>
      <c r="P161" s="263"/>
      <c r="Q161" s="263"/>
      <c r="R161" s="263"/>
      <c r="S161" s="263"/>
      <c r="T161" s="26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65" t="s">
        <v>146</v>
      </c>
      <c r="AU161" s="265" t="s">
        <v>144</v>
      </c>
      <c r="AV161" s="14" t="s">
        <v>143</v>
      </c>
      <c r="AW161" s="14" t="s">
        <v>30</v>
      </c>
      <c r="AX161" s="14" t="s">
        <v>83</v>
      </c>
      <c r="AY161" s="265" t="s">
        <v>136</v>
      </c>
    </row>
    <row r="162" s="2" customFormat="1" ht="24.15" customHeight="1">
      <c r="A162" s="38"/>
      <c r="B162" s="39"/>
      <c r="C162" s="229" t="s">
        <v>213</v>
      </c>
      <c r="D162" s="229" t="s">
        <v>139</v>
      </c>
      <c r="E162" s="230" t="s">
        <v>214</v>
      </c>
      <c r="F162" s="231" t="s">
        <v>215</v>
      </c>
      <c r="G162" s="232" t="s">
        <v>171</v>
      </c>
      <c r="H162" s="233">
        <v>36</v>
      </c>
      <c r="I162" s="234"/>
      <c r="J162" s="233">
        <f>ROUND(I162*H162,3)</f>
        <v>0</v>
      </c>
      <c r="K162" s="235"/>
      <c r="L162" s="44"/>
      <c r="M162" s="236" t="s">
        <v>1</v>
      </c>
      <c r="N162" s="237" t="s">
        <v>41</v>
      </c>
      <c r="O162" s="97"/>
      <c r="P162" s="238">
        <f>O162*H162</f>
        <v>0</v>
      </c>
      <c r="Q162" s="238">
        <v>0.0132</v>
      </c>
      <c r="R162" s="238">
        <f>Q162*H162</f>
        <v>0.47520000000000001</v>
      </c>
      <c r="S162" s="238">
        <v>0</v>
      </c>
      <c r="T162" s="239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40" t="s">
        <v>143</v>
      </c>
      <c r="AT162" s="240" t="s">
        <v>139</v>
      </c>
      <c r="AU162" s="240" t="s">
        <v>144</v>
      </c>
      <c r="AY162" s="17" t="s">
        <v>136</v>
      </c>
      <c r="BE162" s="241">
        <f>IF(N162="základná",J162,0)</f>
        <v>0</v>
      </c>
      <c r="BF162" s="241">
        <f>IF(N162="znížená",J162,0)</f>
        <v>0</v>
      </c>
      <c r="BG162" s="241">
        <f>IF(N162="zákl. prenesená",J162,0)</f>
        <v>0</v>
      </c>
      <c r="BH162" s="241">
        <f>IF(N162="zníž. prenesená",J162,0)</f>
        <v>0</v>
      </c>
      <c r="BI162" s="241">
        <f>IF(N162="nulová",J162,0)</f>
        <v>0</v>
      </c>
      <c r="BJ162" s="17" t="s">
        <v>144</v>
      </c>
      <c r="BK162" s="242">
        <f>ROUND(I162*H162,3)</f>
        <v>0</v>
      </c>
      <c r="BL162" s="17" t="s">
        <v>143</v>
      </c>
      <c r="BM162" s="240" t="s">
        <v>216</v>
      </c>
    </row>
    <row r="163" s="13" customFormat="1">
      <c r="A163" s="13"/>
      <c r="B163" s="243"/>
      <c r="C163" s="244"/>
      <c r="D163" s="245" t="s">
        <v>146</v>
      </c>
      <c r="E163" s="246" t="s">
        <v>1</v>
      </c>
      <c r="F163" s="247" t="s">
        <v>212</v>
      </c>
      <c r="G163" s="244"/>
      <c r="H163" s="248">
        <v>36</v>
      </c>
      <c r="I163" s="249"/>
      <c r="J163" s="244"/>
      <c r="K163" s="244"/>
      <c r="L163" s="250"/>
      <c r="M163" s="251"/>
      <c r="N163" s="252"/>
      <c r="O163" s="252"/>
      <c r="P163" s="252"/>
      <c r="Q163" s="252"/>
      <c r="R163" s="252"/>
      <c r="S163" s="252"/>
      <c r="T163" s="25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4" t="s">
        <v>146</v>
      </c>
      <c r="AU163" s="254" t="s">
        <v>144</v>
      </c>
      <c r="AV163" s="13" t="s">
        <v>144</v>
      </c>
      <c r="AW163" s="13" t="s">
        <v>30</v>
      </c>
      <c r="AX163" s="13" t="s">
        <v>75</v>
      </c>
      <c r="AY163" s="254" t="s">
        <v>136</v>
      </c>
    </row>
    <row r="164" s="14" customFormat="1">
      <c r="A164" s="14"/>
      <c r="B164" s="255"/>
      <c r="C164" s="256"/>
      <c r="D164" s="245" t="s">
        <v>146</v>
      </c>
      <c r="E164" s="257" t="s">
        <v>1</v>
      </c>
      <c r="F164" s="258" t="s">
        <v>149</v>
      </c>
      <c r="G164" s="256"/>
      <c r="H164" s="259">
        <v>36</v>
      </c>
      <c r="I164" s="260"/>
      <c r="J164" s="256"/>
      <c r="K164" s="256"/>
      <c r="L164" s="261"/>
      <c r="M164" s="262"/>
      <c r="N164" s="263"/>
      <c r="O164" s="263"/>
      <c r="P164" s="263"/>
      <c r="Q164" s="263"/>
      <c r="R164" s="263"/>
      <c r="S164" s="263"/>
      <c r="T164" s="26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5" t="s">
        <v>146</v>
      </c>
      <c r="AU164" s="265" t="s">
        <v>144</v>
      </c>
      <c r="AV164" s="14" t="s">
        <v>143</v>
      </c>
      <c r="AW164" s="14" t="s">
        <v>30</v>
      </c>
      <c r="AX164" s="14" t="s">
        <v>83</v>
      </c>
      <c r="AY164" s="265" t="s">
        <v>136</v>
      </c>
    </row>
    <row r="165" s="2" customFormat="1" ht="24.15" customHeight="1">
      <c r="A165" s="38"/>
      <c r="B165" s="39"/>
      <c r="C165" s="229" t="s">
        <v>217</v>
      </c>
      <c r="D165" s="229" t="s">
        <v>139</v>
      </c>
      <c r="E165" s="230" t="s">
        <v>218</v>
      </c>
      <c r="F165" s="231" t="s">
        <v>219</v>
      </c>
      <c r="G165" s="232" t="s">
        <v>171</v>
      </c>
      <c r="H165" s="233">
        <v>36</v>
      </c>
      <c r="I165" s="234"/>
      <c r="J165" s="233">
        <f>ROUND(I165*H165,3)</f>
        <v>0</v>
      </c>
      <c r="K165" s="235"/>
      <c r="L165" s="44"/>
      <c r="M165" s="236" t="s">
        <v>1</v>
      </c>
      <c r="N165" s="237" t="s">
        <v>41</v>
      </c>
      <c r="O165" s="97"/>
      <c r="P165" s="238">
        <f>O165*H165</f>
        <v>0</v>
      </c>
      <c r="Q165" s="238">
        <v>0.0044000000000000003</v>
      </c>
      <c r="R165" s="238">
        <f>Q165*H165</f>
        <v>0.15840000000000001</v>
      </c>
      <c r="S165" s="238">
        <v>0</v>
      </c>
      <c r="T165" s="239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40" t="s">
        <v>143</v>
      </c>
      <c r="AT165" s="240" t="s">
        <v>139</v>
      </c>
      <c r="AU165" s="240" t="s">
        <v>144</v>
      </c>
      <c r="AY165" s="17" t="s">
        <v>136</v>
      </c>
      <c r="BE165" s="241">
        <f>IF(N165="základná",J165,0)</f>
        <v>0</v>
      </c>
      <c r="BF165" s="241">
        <f>IF(N165="znížená",J165,0)</f>
        <v>0</v>
      </c>
      <c r="BG165" s="241">
        <f>IF(N165="zákl. prenesená",J165,0)</f>
        <v>0</v>
      </c>
      <c r="BH165" s="241">
        <f>IF(N165="zníž. prenesená",J165,0)</f>
        <v>0</v>
      </c>
      <c r="BI165" s="241">
        <f>IF(N165="nulová",J165,0)</f>
        <v>0</v>
      </c>
      <c r="BJ165" s="17" t="s">
        <v>144</v>
      </c>
      <c r="BK165" s="242">
        <f>ROUND(I165*H165,3)</f>
        <v>0</v>
      </c>
      <c r="BL165" s="17" t="s">
        <v>143</v>
      </c>
      <c r="BM165" s="240" t="s">
        <v>220</v>
      </c>
    </row>
    <row r="166" s="13" customFormat="1">
      <c r="A166" s="13"/>
      <c r="B166" s="243"/>
      <c r="C166" s="244"/>
      <c r="D166" s="245" t="s">
        <v>146</v>
      </c>
      <c r="E166" s="246" t="s">
        <v>1</v>
      </c>
      <c r="F166" s="247" t="s">
        <v>212</v>
      </c>
      <c r="G166" s="244"/>
      <c r="H166" s="248">
        <v>36</v>
      </c>
      <c r="I166" s="249"/>
      <c r="J166" s="244"/>
      <c r="K166" s="244"/>
      <c r="L166" s="250"/>
      <c r="M166" s="251"/>
      <c r="N166" s="252"/>
      <c r="O166" s="252"/>
      <c r="P166" s="252"/>
      <c r="Q166" s="252"/>
      <c r="R166" s="252"/>
      <c r="S166" s="252"/>
      <c r="T166" s="25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4" t="s">
        <v>146</v>
      </c>
      <c r="AU166" s="254" t="s">
        <v>144</v>
      </c>
      <c r="AV166" s="13" t="s">
        <v>144</v>
      </c>
      <c r="AW166" s="13" t="s">
        <v>30</v>
      </c>
      <c r="AX166" s="13" t="s">
        <v>75</v>
      </c>
      <c r="AY166" s="254" t="s">
        <v>136</v>
      </c>
    </row>
    <row r="167" s="14" customFormat="1">
      <c r="A167" s="14"/>
      <c r="B167" s="255"/>
      <c r="C167" s="256"/>
      <c r="D167" s="245" t="s">
        <v>146</v>
      </c>
      <c r="E167" s="257" t="s">
        <v>1</v>
      </c>
      <c r="F167" s="258" t="s">
        <v>149</v>
      </c>
      <c r="G167" s="256"/>
      <c r="H167" s="259">
        <v>36</v>
      </c>
      <c r="I167" s="260"/>
      <c r="J167" s="256"/>
      <c r="K167" s="256"/>
      <c r="L167" s="261"/>
      <c r="M167" s="262"/>
      <c r="N167" s="263"/>
      <c r="O167" s="263"/>
      <c r="P167" s="263"/>
      <c r="Q167" s="263"/>
      <c r="R167" s="263"/>
      <c r="S167" s="263"/>
      <c r="T167" s="26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5" t="s">
        <v>146</v>
      </c>
      <c r="AU167" s="265" t="s">
        <v>144</v>
      </c>
      <c r="AV167" s="14" t="s">
        <v>143</v>
      </c>
      <c r="AW167" s="14" t="s">
        <v>30</v>
      </c>
      <c r="AX167" s="14" t="s">
        <v>83</v>
      </c>
      <c r="AY167" s="265" t="s">
        <v>136</v>
      </c>
    </row>
    <row r="168" s="2" customFormat="1" ht="24.15" customHeight="1">
      <c r="A168" s="38"/>
      <c r="B168" s="39"/>
      <c r="C168" s="229" t="s">
        <v>221</v>
      </c>
      <c r="D168" s="229" t="s">
        <v>139</v>
      </c>
      <c r="E168" s="230" t="s">
        <v>222</v>
      </c>
      <c r="F168" s="231" t="s">
        <v>223</v>
      </c>
      <c r="G168" s="232" t="s">
        <v>171</v>
      </c>
      <c r="H168" s="233">
        <v>653</v>
      </c>
      <c r="I168" s="234"/>
      <c r="J168" s="233">
        <f>ROUND(I168*H168,3)</f>
        <v>0</v>
      </c>
      <c r="K168" s="235"/>
      <c r="L168" s="44"/>
      <c r="M168" s="236" t="s">
        <v>1</v>
      </c>
      <c r="N168" s="237" t="s">
        <v>41</v>
      </c>
      <c r="O168" s="97"/>
      <c r="P168" s="238">
        <f>O168*H168</f>
        <v>0</v>
      </c>
      <c r="Q168" s="238">
        <v>0.0068799999999999998</v>
      </c>
      <c r="R168" s="238">
        <f>Q168*H168</f>
        <v>4.4926399999999997</v>
      </c>
      <c r="S168" s="238">
        <v>0</v>
      </c>
      <c r="T168" s="239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40" t="s">
        <v>143</v>
      </c>
      <c r="AT168" s="240" t="s">
        <v>139</v>
      </c>
      <c r="AU168" s="240" t="s">
        <v>144</v>
      </c>
      <c r="AY168" s="17" t="s">
        <v>136</v>
      </c>
      <c r="BE168" s="241">
        <f>IF(N168="základná",J168,0)</f>
        <v>0</v>
      </c>
      <c r="BF168" s="241">
        <f>IF(N168="znížená",J168,0)</f>
        <v>0</v>
      </c>
      <c r="BG168" s="241">
        <f>IF(N168="zákl. prenesená",J168,0)</f>
        <v>0</v>
      </c>
      <c r="BH168" s="241">
        <f>IF(N168="zníž. prenesená",J168,0)</f>
        <v>0</v>
      </c>
      <c r="BI168" s="241">
        <f>IF(N168="nulová",J168,0)</f>
        <v>0</v>
      </c>
      <c r="BJ168" s="17" t="s">
        <v>144</v>
      </c>
      <c r="BK168" s="242">
        <f>ROUND(I168*H168,3)</f>
        <v>0</v>
      </c>
      <c r="BL168" s="17" t="s">
        <v>143</v>
      </c>
      <c r="BM168" s="240" t="s">
        <v>224</v>
      </c>
    </row>
    <row r="169" s="13" customFormat="1">
      <c r="A169" s="13"/>
      <c r="B169" s="243"/>
      <c r="C169" s="244"/>
      <c r="D169" s="245" t="s">
        <v>146</v>
      </c>
      <c r="E169" s="246" t="s">
        <v>1</v>
      </c>
      <c r="F169" s="247" t="s">
        <v>225</v>
      </c>
      <c r="G169" s="244"/>
      <c r="H169" s="248">
        <v>653</v>
      </c>
      <c r="I169" s="249"/>
      <c r="J169" s="244"/>
      <c r="K169" s="244"/>
      <c r="L169" s="250"/>
      <c r="M169" s="251"/>
      <c r="N169" s="252"/>
      <c r="O169" s="252"/>
      <c r="P169" s="252"/>
      <c r="Q169" s="252"/>
      <c r="R169" s="252"/>
      <c r="S169" s="252"/>
      <c r="T169" s="25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54" t="s">
        <v>146</v>
      </c>
      <c r="AU169" s="254" t="s">
        <v>144</v>
      </c>
      <c r="AV169" s="13" t="s">
        <v>144</v>
      </c>
      <c r="AW169" s="13" t="s">
        <v>30</v>
      </c>
      <c r="AX169" s="13" t="s">
        <v>75</v>
      </c>
      <c r="AY169" s="254" t="s">
        <v>136</v>
      </c>
    </row>
    <row r="170" s="14" customFormat="1">
      <c r="A170" s="14"/>
      <c r="B170" s="255"/>
      <c r="C170" s="256"/>
      <c r="D170" s="245" t="s">
        <v>146</v>
      </c>
      <c r="E170" s="257" t="s">
        <v>1</v>
      </c>
      <c r="F170" s="258" t="s">
        <v>149</v>
      </c>
      <c r="G170" s="256"/>
      <c r="H170" s="259">
        <v>653</v>
      </c>
      <c r="I170" s="260"/>
      <c r="J170" s="256"/>
      <c r="K170" s="256"/>
      <c r="L170" s="261"/>
      <c r="M170" s="262"/>
      <c r="N170" s="263"/>
      <c r="O170" s="263"/>
      <c r="P170" s="263"/>
      <c r="Q170" s="263"/>
      <c r="R170" s="263"/>
      <c r="S170" s="263"/>
      <c r="T170" s="26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65" t="s">
        <v>146</v>
      </c>
      <c r="AU170" s="265" t="s">
        <v>144</v>
      </c>
      <c r="AV170" s="14" t="s">
        <v>143</v>
      </c>
      <c r="AW170" s="14" t="s">
        <v>30</v>
      </c>
      <c r="AX170" s="14" t="s">
        <v>83</v>
      </c>
      <c r="AY170" s="265" t="s">
        <v>136</v>
      </c>
    </row>
    <row r="171" s="2" customFormat="1" ht="24.15" customHeight="1">
      <c r="A171" s="38"/>
      <c r="B171" s="39"/>
      <c r="C171" s="229" t="s">
        <v>226</v>
      </c>
      <c r="D171" s="229" t="s">
        <v>139</v>
      </c>
      <c r="E171" s="230" t="s">
        <v>227</v>
      </c>
      <c r="F171" s="231" t="s">
        <v>228</v>
      </c>
      <c r="G171" s="232" t="s">
        <v>171</v>
      </c>
      <c r="H171" s="233">
        <v>60</v>
      </c>
      <c r="I171" s="234"/>
      <c r="J171" s="233">
        <f>ROUND(I171*H171,3)</f>
        <v>0</v>
      </c>
      <c r="K171" s="235"/>
      <c r="L171" s="44"/>
      <c r="M171" s="236" t="s">
        <v>1</v>
      </c>
      <c r="N171" s="237" t="s">
        <v>41</v>
      </c>
      <c r="O171" s="97"/>
      <c r="P171" s="238">
        <f>O171*H171</f>
        <v>0</v>
      </c>
      <c r="Q171" s="238">
        <v>0.075520000000000004</v>
      </c>
      <c r="R171" s="238">
        <f>Q171*H171</f>
        <v>4.5312000000000001</v>
      </c>
      <c r="S171" s="238">
        <v>0</v>
      </c>
      <c r="T171" s="239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40" t="s">
        <v>143</v>
      </c>
      <c r="AT171" s="240" t="s">
        <v>139</v>
      </c>
      <c r="AU171" s="240" t="s">
        <v>144</v>
      </c>
      <c r="AY171" s="17" t="s">
        <v>136</v>
      </c>
      <c r="BE171" s="241">
        <f>IF(N171="základná",J171,0)</f>
        <v>0</v>
      </c>
      <c r="BF171" s="241">
        <f>IF(N171="znížená",J171,0)</f>
        <v>0</v>
      </c>
      <c r="BG171" s="241">
        <f>IF(N171="zákl. prenesená",J171,0)</f>
        <v>0</v>
      </c>
      <c r="BH171" s="241">
        <f>IF(N171="zníž. prenesená",J171,0)</f>
        <v>0</v>
      </c>
      <c r="BI171" s="241">
        <f>IF(N171="nulová",J171,0)</f>
        <v>0</v>
      </c>
      <c r="BJ171" s="17" t="s">
        <v>144</v>
      </c>
      <c r="BK171" s="242">
        <f>ROUND(I171*H171,3)</f>
        <v>0</v>
      </c>
      <c r="BL171" s="17" t="s">
        <v>143</v>
      </c>
      <c r="BM171" s="240" t="s">
        <v>229</v>
      </c>
    </row>
    <row r="172" s="2" customFormat="1" ht="24.15" customHeight="1">
      <c r="A172" s="38"/>
      <c r="B172" s="39"/>
      <c r="C172" s="229" t="s">
        <v>7</v>
      </c>
      <c r="D172" s="229" t="s">
        <v>139</v>
      </c>
      <c r="E172" s="230" t="s">
        <v>230</v>
      </c>
      <c r="F172" s="231" t="s">
        <v>231</v>
      </c>
      <c r="G172" s="232" t="s">
        <v>171</v>
      </c>
      <c r="H172" s="233">
        <v>1900</v>
      </c>
      <c r="I172" s="234"/>
      <c r="J172" s="233">
        <f>ROUND(I172*H172,3)</f>
        <v>0</v>
      </c>
      <c r="K172" s="235"/>
      <c r="L172" s="44"/>
      <c r="M172" s="236" t="s">
        <v>1</v>
      </c>
      <c r="N172" s="237" t="s">
        <v>41</v>
      </c>
      <c r="O172" s="97"/>
      <c r="P172" s="238">
        <f>O172*H172</f>
        <v>0</v>
      </c>
      <c r="Q172" s="238">
        <v>0.00023000000000000001</v>
      </c>
      <c r="R172" s="238">
        <f>Q172*H172</f>
        <v>0.437</v>
      </c>
      <c r="S172" s="238">
        <v>0</v>
      </c>
      <c r="T172" s="239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40" t="s">
        <v>143</v>
      </c>
      <c r="AT172" s="240" t="s">
        <v>139</v>
      </c>
      <c r="AU172" s="240" t="s">
        <v>144</v>
      </c>
      <c r="AY172" s="17" t="s">
        <v>136</v>
      </c>
      <c r="BE172" s="241">
        <f>IF(N172="základná",J172,0)</f>
        <v>0</v>
      </c>
      <c r="BF172" s="241">
        <f>IF(N172="znížená",J172,0)</f>
        <v>0</v>
      </c>
      <c r="BG172" s="241">
        <f>IF(N172="zákl. prenesená",J172,0)</f>
        <v>0</v>
      </c>
      <c r="BH172" s="241">
        <f>IF(N172="zníž. prenesená",J172,0)</f>
        <v>0</v>
      </c>
      <c r="BI172" s="241">
        <f>IF(N172="nulová",J172,0)</f>
        <v>0</v>
      </c>
      <c r="BJ172" s="17" t="s">
        <v>144</v>
      </c>
      <c r="BK172" s="242">
        <f>ROUND(I172*H172,3)</f>
        <v>0</v>
      </c>
      <c r="BL172" s="17" t="s">
        <v>143</v>
      </c>
      <c r="BM172" s="240" t="s">
        <v>232</v>
      </c>
    </row>
    <row r="173" s="2" customFormat="1" ht="24.15" customHeight="1">
      <c r="A173" s="38"/>
      <c r="B173" s="39"/>
      <c r="C173" s="229" t="s">
        <v>233</v>
      </c>
      <c r="D173" s="229" t="s">
        <v>139</v>
      </c>
      <c r="E173" s="230" t="s">
        <v>234</v>
      </c>
      <c r="F173" s="231" t="s">
        <v>235</v>
      </c>
      <c r="G173" s="232" t="s">
        <v>171</v>
      </c>
      <c r="H173" s="233">
        <v>1900</v>
      </c>
      <c r="I173" s="234"/>
      <c r="J173" s="233">
        <f>ROUND(I173*H173,3)</f>
        <v>0</v>
      </c>
      <c r="K173" s="235"/>
      <c r="L173" s="44"/>
      <c r="M173" s="236" t="s">
        <v>1</v>
      </c>
      <c r="N173" s="237" t="s">
        <v>41</v>
      </c>
      <c r="O173" s="97"/>
      <c r="P173" s="238">
        <f>O173*H173</f>
        <v>0</v>
      </c>
      <c r="Q173" s="238">
        <v>0.0065599999999999999</v>
      </c>
      <c r="R173" s="238">
        <f>Q173*H173</f>
        <v>12.464</v>
      </c>
      <c r="S173" s="238">
        <v>0</v>
      </c>
      <c r="T173" s="239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40" t="s">
        <v>143</v>
      </c>
      <c r="AT173" s="240" t="s">
        <v>139</v>
      </c>
      <c r="AU173" s="240" t="s">
        <v>144</v>
      </c>
      <c r="AY173" s="17" t="s">
        <v>136</v>
      </c>
      <c r="BE173" s="241">
        <f>IF(N173="základná",J173,0)</f>
        <v>0</v>
      </c>
      <c r="BF173" s="241">
        <f>IF(N173="znížená",J173,0)</f>
        <v>0</v>
      </c>
      <c r="BG173" s="241">
        <f>IF(N173="zákl. prenesená",J173,0)</f>
        <v>0</v>
      </c>
      <c r="BH173" s="241">
        <f>IF(N173="zníž. prenesená",J173,0)</f>
        <v>0</v>
      </c>
      <c r="BI173" s="241">
        <f>IF(N173="nulová",J173,0)</f>
        <v>0</v>
      </c>
      <c r="BJ173" s="17" t="s">
        <v>144</v>
      </c>
      <c r="BK173" s="242">
        <f>ROUND(I173*H173,3)</f>
        <v>0</v>
      </c>
      <c r="BL173" s="17" t="s">
        <v>143</v>
      </c>
      <c r="BM173" s="240" t="s">
        <v>236</v>
      </c>
    </row>
    <row r="174" s="2" customFormat="1" ht="24.15" customHeight="1">
      <c r="A174" s="38"/>
      <c r="B174" s="39"/>
      <c r="C174" s="229" t="s">
        <v>237</v>
      </c>
      <c r="D174" s="229" t="s">
        <v>139</v>
      </c>
      <c r="E174" s="230" t="s">
        <v>238</v>
      </c>
      <c r="F174" s="231" t="s">
        <v>239</v>
      </c>
      <c r="G174" s="232" t="s">
        <v>171</v>
      </c>
      <c r="H174" s="233">
        <v>781</v>
      </c>
      <c r="I174" s="234"/>
      <c r="J174" s="233">
        <f>ROUND(I174*H174,3)</f>
        <v>0</v>
      </c>
      <c r="K174" s="235"/>
      <c r="L174" s="44"/>
      <c r="M174" s="236" t="s">
        <v>1</v>
      </c>
      <c r="N174" s="237" t="s">
        <v>41</v>
      </c>
      <c r="O174" s="97"/>
      <c r="P174" s="238">
        <f>O174*H174</f>
        <v>0</v>
      </c>
      <c r="Q174" s="238">
        <v>0.00415</v>
      </c>
      <c r="R174" s="238">
        <f>Q174*H174</f>
        <v>3.2411500000000002</v>
      </c>
      <c r="S174" s="238">
        <v>0</v>
      </c>
      <c r="T174" s="239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40" t="s">
        <v>143</v>
      </c>
      <c r="AT174" s="240" t="s">
        <v>139</v>
      </c>
      <c r="AU174" s="240" t="s">
        <v>144</v>
      </c>
      <c r="AY174" s="17" t="s">
        <v>136</v>
      </c>
      <c r="BE174" s="241">
        <f>IF(N174="základná",J174,0)</f>
        <v>0</v>
      </c>
      <c r="BF174" s="241">
        <f>IF(N174="znížená",J174,0)</f>
        <v>0</v>
      </c>
      <c r="BG174" s="241">
        <f>IF(N174="zákl. prenesená",J174,0)</f>
        <v>0</v>
      </c>
      <c r="BH174" s="241">
        <f>IF(N174="zníž. prenesená",J174,0)</f>
        <v>0</v>
      </c>
      <c r="BI174" s="241">
        <f>IF(N174="nulová",J174,0)</f>
        <v>0</v>
      </c>
      <c r="BJ174" s="17" t="s">
        <v>144</v>
      </c>
      <c r="BK174" s="242">
        <f>ROUND(I174*H174,3)</f>
        <v>0</v>
      </c>
      <c r="BL174" s="17" t="s">
        <v>143</v>
      </c>
      <c r="BM174" s="240" t="s">
        <v>240</v>
      </c>
    </row>
    <row r="175" s="13" customFormat="1">
      <c r="A175" s="13"/>
      <c r="B175" s="243"/>
      <c r="C175" s="244"/>
      <c r="D175" s="245" t="s">
        <v>146</v>
      </c>
      <c r="E175" s="246" t="s">
        <v>1</v>
      </c>
      <c r="F175" s="247" t="s">
        <v>241</v>
      </c>
      <c r="G175" s="244"/>
      <c r="H175" s="248">
        <v>276</v>
      </c>
      <c r="I175" s="249"/>
      <c r="J175" s="244"/>
      <c r="K175" s="244"/>
      <c r="L175" s="250"/>
      <c r="M175" s="251"/>
      <c r="N175" s="252"/>
      <c r="O175" s="252"/>
      <c r="P175" s="252"/>
      <c r="Q175" s="252"/>
      <c r="R175" s="252"/>
      <c r="S175" s="252"/>
      <c r="T175" s="25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4" t="s">
        <v>146</v>
      </c>
      <c r="AU175" s="254" t="s">
        <v>144</v>
      </c>
      <c r="AV175" s="13" t="s">
        <v>144</v>
      </c>
      <c r="AW175" s="13" t="s">
        <v>30</v>
      </c>
      <c r="AX175" s="13" t="s">
        <v>75</v>
      </c>
      <c r="AY175" s="254" t="s">
        <v>136</v>
      </c>
    </row>
    <row r="176" s="13" customFormat="1">
      <c r="A176" s="13"/>
      <c r="B176" s="243"/>
      <c r="C176" s="244"/>
      <c r="D176" s="245" t="s">
        <v>146</v>
      </c>
      <c r="E176" s="246" t="s">
        <v>1</v>
      </c>
      <c r="F176" s="247" t="s">
        <v>242</v>
      </c>
      <c r="G176" s="244"/>
      <c r="H176" s="248">
        <v>505</v>
      </c>
      <c r="I176" s="249"/>
      <c r="J176" s="244"/>
      <c r="K176" s="244"/>
      <c r="L176" s="250"/>
      <c r="M176" s="251"/>
      <c r="N176" s="252"/>
      <c r="O176" s="252"/>
      <c r="P176" s="252"/>
      <c r="Q176" s="252"/>
      <c r="R176" s="252"/>
      <c r="S176" s="252"/>
      <c r="T176" s="25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4" t="s">
        <v>146</v>
      </c>
      <c r="AU176" s="254" t="s">
        <v>144</v>
      </c>
      <c r="AV176" s="13" t="s">
        <v>144</v>
      </c>
      <c r="AW176" s="13" t="s">
        <v>30</v>
      </c>
      <c r="AX176" s="13" t="s">
        <v>75</v>
      </c>
      <c r="AY176" s="254" t="s">
        <v>136</v>
      </c>
    </row>
    <row r="177" s="14" customFormat="1">
      <c r="A177" s="14"/>
      <c r="B177" s="255"/>
      <c r="C177" s="256"/>
      <c r="D177" s="245" t="s">
        <v>146</v>
      </c>
      <c r="E177" s="257" t="s">
        <v>1</v>
      </c>
      <c r="F177" s="258" t="s">
        <v>149</v>
      </c>
      <c r="G177" s="256"/>
      <c r="H177" s="259">
        <v>781</v>
      </c>
      <c r="I177" s="260"/>
      <c r="J177" s="256"/>
      <c r="K177" s="256"/>
      <c r="L177" s="261"/>
      <c r="M177" s="262"/>
      <c r="N177" s="263"/>
      <c r="O177" s="263"/>
      <c r="P177" s="263"/>
      <c r="Q177" s="263"/>
      <c r="R177" s="263"/>
      <c r="S177" s="263"/>
      <c r="T177" s="26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5" t="s">
        <v>146</v>
      </c>
      <c r="AU177" s="265" t="s">
        <v>144</v>
      </c>
      <c r="AV177" s="14" t="s">
        <v>143</v>
      </c>
      <c r="AW177" s="14" t="s">
        <v>30</v>
      </c>
      <c r="AX177" s="14" t="s">
        <v>83</v>
      </c>
      <c r="AY177" s="265" t="s">
        <v>136</v>
      </c>
    </row>
    <row r="178" s="2" customFormat="1" ht="24.15" customHeight="1">
      <c r="A178" s="38"/>
      <c r="B178" s="39"/>
      <c r="C178" s="229" t="s">
        <v>243</v>
      </c>
      <c r="D178" s="229" t="s">
        <v>139</v>
      </c>
      <c r="E178" s="230" t="s">
        <v>244</v>
      </c>
      <c r="F178" s="231" t="s">
        <v>245</v>
      </c>
      <c r="G178" s="232" t="s">
        <v>171</v>
      </c>
      <c r="H178" s="233">
        <v>36</v>
      </c>
      <c r="I178" s="234"/>
      <c r="J178" s="233">
        <f>ROUND(I178*H178,3)</f>
        <v>0</v>
      </c>
      <c r="K178" s="235"/>
      <c r="L178" s="44"/>
      <c r="M178" s="236" t="s">
        <v>1</v>
      </c>
      <c r="N178" s="237" t="s">
        <v>41</v>
      </c>
      <c r="O178" s="97"/>
      <c r="P178" s="238">
        <f>O178*H178</f>
        <v>0</v>
      </c>
      <c r="Q178" s="238">
        <v>0</v>
      </c>
      <c r="R178" s="238">
        <f>Q178*H178</f>
        <v>0</v>
      </c>
      <c r="S178" s="238">
        <v>0</v>
      </c>
      <c r="T178" s="239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40" t="s">
        <v>143</v>
      </c>
      <c r="AT178" s="240" t="s">
        <v>139</v>
      </c>
      <c r="AU178" s="240" t="s">
        <v>144</v>
      </c>
      <c r="AY178" s="17" t="s">
        <v>136</v>
      </c>
      <c r="BE178" s="241">
        <f>IF(N178="základná",J178,0)</f>
        <v>0</v>
      </c>
      <c r="BF178" s="241">
        <f>IF(N178="znížená",J178,0)</f>
        <v>0</v>
      </c>
      <c r="BG178" s="241">
        <f>IF(N178="zákl. prenesená",J178,0)</f>
        <v>0</v>
      </c>
      <c r="BH178" s="241">
        <f>IF(N178="zníž. prenesená",J178,0)</f>
        <v>0</v>
      </c>
      <c r="BI178" s="241">
        <f>IF(N178="nulová",J178,0)</f>
        <v>0</v>
      </c>
      <c r="BJ178" s="17" t="s">
        <v>144</v>
      </c>
      <c r="BK178" s="242">
        <f>ROUND(I178*H178,3)</f>
        <v>0</v>
      </c>
      <c r="BL178" s="17" t="s">
        <v>143</v>
      </c>
      <c r="BM178" s="240" t="s">
        <v>246</v>
      </c>
    </row>
    <row r="179" s="2" customFormat="1" ht="16.5" customHeight="1">
      <c r="A179" s="38"/>
      <c r="B179" s="39"/>
      <c r="C179" s="266" t="s">
        <v>247</v>
      </c>
      <c r="D179" s="266" t="s">
        <v>193</v>
      </c>
      <c r="E179" s="267" t="s">
        <v>248</v>
      </c>
      <c r="F179" s="268" t="s">
        <v>249</v>
      </c>
      <c r="G179" s="269" t="s">
        <v>171</v>
      </c>
      <c r="H179" s="270">
        <v>41.399999999999999</v>
      </c>
      <c r="I179" s="271"/>
      <c r="J179" s="270">
        <f>ROUND(I179*H179,3)</f>
        <v>0</v>
      </c>
      <c r="K179" s="272"/>
      <c r="L179" s="273"/>
      <c r="M179" s="274" t="s">
        <v>1</v>
      </c>
      <c r="N179" s="275" t="s">
        <v>41</v>
      </c>
      <c r="O179" s="97"/>
      <c r="P179" s="238">
        <f>O179*H179</f>
        <v>0</v>
      </c>
      <c r="Q179" s="238">
        <v>0.00010000000000000001</v>
      </c>
      <c r="R179" s="238">
        <f>Q179*H179</f>
        <v>0.0041400000000000005</v>
      </c>
      <c r="S179" s="238">
        <v>0</v>
      </c>
      <c r="T179" s="239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40" t="s">
        <v>173</v>
      </c>
      <c r="AT179" s="240" t="s">
        <v>193</v>
      </c>
      <c r="AU179" s="240" t="s">
        <v>144</v>
      </c>
      <c r="AY179" s="17" t="s">
        <v>136</v>
      </c>
      <c r="BE179" s="241">
        <f>IF(N179="základná",J179,0)</f>
        <v>0</v>
      </c>
      <c r="BF179" s="241">
        <f>IF(N179="znížená",J179,0)</f>
        <v>0</v>
      </c>
      <c r="BG179" s="241">
        <f>IF(N179="zákl. prenesená",J179,0)</f>
        <v>0</v>
      </c>
      <c r="BH179" s="241">
        <f>IF(N179="zníž. prenesená",J179,0)</f>
        <v>0</v>
      </c>
      <c r="BI179" s="241">
        <f>IF(N179="nulová",J179,0)</f>
        <v>0</v>
      </c>
      <c r="BJ179" s="17" t="s">
        <v>144</v>
      </c>
      <c r="BK179" s="242">
        <f>ROUND(I179*H179,3)</f>
        <v>0</v>
      </c>
      <c r="BL179" s="17" t="s">
        <v>143</v>
      </c>
      <c r="BM179" s="240" t="s">
        <v>250</v>
      </c>
    </row>
    <row r="180" s="2" customFormat="1" ht="16.5" customHeight="1">
      <c r="A180" s="38"/>
      <c r="B180" s="39"/>
      <c r="C180" s="229" t="s">
        <v>251</v>
      </c>
      <c r="D180" s="229" t="s">
        <v>139</v>
      </c>
      <c r="E180" s="230" t="s">
        <v>252</v>
      </c>
      <c r="F180" s="231" t="s">
        <v>253</v>
      </c>
      <c r="G180" s="232" t="s">
        <v>184</v>
      </c>
      <c r="H180" s="233">
        <v>60</v>
      </c>
      <c r="I180" s="234"/>
      <c r="J180" s="233">
        <f>ROUND(I180*H180,3)</f>
        <v>0</v>
      </c>
      <c r="K180" s="235"/>
      <c r="L180" s="44"/>
      <c r="M180" s="236" t="s">
        <v>1</v>
      </c>
      <c r="N180" s="237" t="s">
        <v>41</v>
      </c>
      <c r="O180" s="97"/>
      <c r="P180" s="238">
        <f>O180*H180</f>
        <v>0</v>
      </c>
      <c r="Q180" s="238">
        <v>0</v>
      </c>
      <c r="R180" s="238">
        <f>Q180*H180</f>
        <v>0</v>
      </c>
      <c r="S180" s="238">
        <v>0</v>
      </c>
      <c r="T180" s="239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40" t="s">
        <v>143</v>
      </c>
      <c r="AT180" s="240" t="s">
        <v>139</v>
      </c>
      <c r="AU180" s="240" t="s">
        <v>144</v>
      </c>
      <c r="AY180" s="17" t="s">
        <v>136</v>
      </c>
      <c r="BE180" s="241">
        <f>IF(N180="základná",J180,0)</f>
        <v>0</v>
      </c>
      <c r="BF180" s="241">
        <f>IF(N180="znížená",J180,0)</f>
        <v>0</v>
      </c>
      <c r="BG180" s="241">
        <f>IF(N180="zákl. prenesená",J180,0)</f>
        <v>0</v>
      </c>
      <c r="BH180" s="241">
        <f>IF(N180="zníž. prenesená",J180,0)</f>
        <v>0</v>
      </c>
      <c r="BI180" s="241">
        <f>IF(N180="nulová",J180,0)</f>
        <v>0</v>
      </c>
      <c r="BJ180" s="17" t="s">
        <v>144</v>
      </c>
      <c r="BK180" s="242">
        <f>ROUND(I180*H180,3)</f>
        <v>0</v>
      </c>
      <c r="BL180" s="17" t="s">
        <v>143</v>
      </c>
      <c r="BM180" s="240" t="s">
        <v>254</v>
      </c>
    </row>
    <row r="181" s="2" customFormat="1" ht="33" customHeight="1">
      <c r="A181" s="38"/>
      <c r="B181" s="39"/>
      <c r="C181" s="266" t="s">
        <v>255</v>
      </c>
      <c r="D181" s="266" t="s">
        <v>193</v>
      </c>
      <c r="E181" s="267" t="s">
        <v>256</v>
      </c>
      <c r="F181" s="268" t="s">
        <v>257</v>
      </c>
      <c r="G181" s="269" t="s">
        <v>184</v>
      </c>
      <c r="H181" s="270">
        <v>60.600000000000001</v>
      </c>
      <c r="I181" s="271"/>
      <c r="J181" s="270">
        <f>ROUND(I181*H181,3)</f>
        <v>0</v>
      </c>
      <c r="K181" s="272"/>
      <c r="L181" s="273"/>
      <c r="M181" s="274" t="s">
        <v>1</v>
      </c>
      <c r="N181" s="275" t="s">
        <v>41</v>
      </c>
      <c r="O181" s="97"/>
      <c r="P181" s="238">
        <f>O181*H181</f>
        <v>0</v>
      </c>
      <c r="Q181" s="238">
        <v>0.00014999999999999999</v>
      </c>
      <c r="R181" s="238">
        <f>Q181*H181</f>
        <v>0.0090899999999999991</v>
      </c>
      <c r="S181" s="238">
        <v>0</v>
      </c>
      <c r="T181" s="239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40" t="s">
        <v>173</v>
      </c>
      <c r="AT181" s="240" t="s">
        <v>193</v>
      </c>
      <c r="AU181" s="240" t="s">
        <v>144</v>
      </c>
      <c r="AY181" s="17" t="s">
        <v>136</v>
      </c>
      <c r="BE181" s="241">
        <f>IF(N181="základná",J181,0)</f>
        <v>0</v>
      </c>
      <c r="BF181" s="241">
        <f>IF(N181="znížená",J181,0)</f>
        <v>0</v>
      </c>
      <c r="BG181" s="241">
        <f>IF(N181="zákl. prenesená",J181,0)</f>
        <v>0</v>
      </c>
      <c r="BH181" s="241">
        <f>IF(N181="zníž. prenesená",J181,0)</f>
        <v>0</v>
      </c>
      <c r="BI181" s="241">
        <f>IF(N181="nulová",J181,0)</f>
        <v>0</v>
      </c>
      <c r="BJ181" s="17" t="s">
        <v>144</v>
      </c>
      <c r="BK181" s="242">
        <f>ROUND(I181*H181,3)</f>
        <v>0</v>
      </c>
      <c r="BL181" s="17" t="s">
        <v>143</v>
      </c>
      <c r="BM181" s="240" t="s">
        <v>258</v>
      </c>
    </row>
    <row r="182" s="2" customFormat="1" ht="24.15" customHeight="1">
      <c r="A182" s="38"/>
      <c r="B182" s="39"/>
      <c r="C182" s="229" t="s">
        <v>259</v>
      </c>
      <c r="D182" s="229" t="s">
        <v>139</v>
      </c>
      <c r="E182" s="230" t="s">
        <v>260</v>
      </c>
      <c r="F182" s="231" t="s">
        <v>261</v>
      </c>
      <c r="G182" s="232" t="s">
        <v>171</v>
      </c>
      <c r="H182" s="233">
        <v>130</v>
      </c>
      <c r="I182" s="234"/>
      <c r="J182" s="233">
        <f>ROUND(I182*H182,3)</f>
        <v>0</v>
      </c>
      <c r="K182" s="235"/>
      <c r="L182" s="44"/>
      <c r="M182" s="236" t="s">
        <v>1</v>
      </c>
      <c r="N182" s="237" t="s">
        <v>41</v>
      </c>
      <c r="O182" s="97"/>
      <c r="P182" s="238">
        <f>O182*H182</f>
        <v>0</v>
      </c>
      <c r="Q182" s="238">
        <v>0</v>
      </c>
      <c r="R182" s="238">
        <f>Q182*H182</f>
        <v>0</v>
      </c>
      <c r="S182" s="238">
        <v>0</v>
      </c>
      <c r="T182" s="239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40" t="s">
        <v>143</v>
      </c>
      <c r="AT182" s="240" t="s">
        <v>139</v>
      </c>
      <c r="AU182" s="240" t="s">
        <v>144</v>
      </c>
      <c r="AY182" s="17" t="s">
        <v>136</v>
      </c>
      <c r="BE182" s="241">
        <f>IF(N182="základná",J182,0)</f>
        <v>0</v>
      </c>
      <c r="BF182" s="241">
        <f>IF(N182="znížená",J182,0)</f>
        <v>0</v>
      </c>
      <c r="BG182" s="241">
        <f>IF(N182="zákl. prenesená",J182,0)</f>
        <v>0</v>
      </c>
      <c r="BH182" s="241">
        <f>IF(N182="zníž. prenesená",J182,0)</f>
        <v>0</v>
      </c>
      <c r="BI182" s="241">
        <f>IF(N182="nulová",J182,0)</f>
        <v>0</v>
      </c>
      <c r="BJ182" s="17" t="s">
        <v>144</v>
      </c>
      <c r="BK182" s="242">
        <f>ROUND(I182*H182,3)</f>
        <v>0</v>
      </c>
      <c r="BL182" s="17" t="s">
        <v>143</v>
      </c>
      <c r="BM182" s="240" t="s">
        <v>262</v>
      </c>
    </row>
    <row r="183" s="13" customFormat="1">
      <c r="A183" s="13"/>
      <c r="B183" s="243"/>
      <c r="C183" s="244"/>
      <c r="D183" s="245" t="s">
        <v>146</v>
      </c>
      <c r="E183" s="246" t="s">
        <v>1</v>
      </c>
      <c r="F183" s="247" t="s">
        <v>263</v>
      </c>
      <c r="G183" s="244"/>
      <c r="H183" s="248">
        <v>130</v>
      </c>
      <c r="I183" s="249"/>
      <c r="J183" s="244"/>
      <c r="K183" s="244"/>
      <c r="L183" s="250"/>
      <c r="M183" s="251"/>
      <c r="N183" s="252"/>
      <c r="O183" s="252"/>
      <c r="P183" s="252"/>
      <c r="Q183" s="252"/>
      <c r="R183" s="252"/>
      <c r="S183" s="252"/>
      <c r="T183" s="25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4" t="s">
        <v>146</v>
      </c>
      <c r="AU183" s="254" t="s">
        <v>144</v>
      </c>
      <c r="AV183" s="13" t="s">
        <v>144</v>
      </c>
      <c r="AW183" s="13" t="s">
        <v>30</v>
      </c>
      <c r="AX183" s="13" t="s">
        <v>75</v>
      </c>
      <c r="AY183" s="254" t="s">
        <v>136</v>
      </c>
    </row>
    <row r="184" s="14" customFormat="1">
      <c r="A184" s="14"/>
      <c r="B184" s="255"/>
      <c r="C184" s="256"/>
      <c r="D184" s="245" t="s">
        <v>146</v>
      </c>
      <c r="E184" s="257" t="s">
        <v>1</v>
      </c>
      <c r="F184" s="258" t="s">
        <v>149</v>
      </c>
      <c r="G184" s="256"/>
      <c r="H184" s="259">
        <v>130</v>
      </c>
      <c r="I184" s="260"/>
      <c r="J184" s="256"/>
      <c r="K184" s="256"/>
      <c r="L184" s="261"/>
      <c r="M184" s="262"/>
      <c r="N184" s="263"/>
      <c r="O184" s="263"/>
      <c r="P184" s="263"/>
      <c r="Q184" s="263"/>
      <c r="R184" s="263"/>
      <c r="S184" s="263"/>
      <c r="T184" s="26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5" t="s">
        <v>146</v>
      </c>
      <c r="AU184" s="265" t="s">
        <v>144</v>
      </c>
      <c r="AV184" s="14" t="s">
        <v>143</v>
      </c>
      <c r="AW184" s="14" t="s">
        <v>30</v>
      </c>
      <c r="AX184" s="14" t="s">
        <v>83</v>
      </c>
      <c r="AY184" s="265" t="s">
        <v>136</v>
      </c>
    </row>
    <row r="185" s="2" customFormat="1" ht="16.5" customHeight="1">
      <c r="A185" s="38"/>
      <c r="B185" s="39"/>
      <c r="C185" s="266" t="s">
        <v>264</v>
      </c>
      <c r="D185" s="266" t="s">
        <v>193</v>
      </c>
      <c r="E185" s="267" t="s">
        <v>265</v>
      </c>
      <c r="F185" s="268" t="s">
        <v>266</v>
      </c>
      <c r="G185" s="269" t="s">
        <v>142</v>
      </c>
      <c r="H185" s="270">
        <v>0.5</v>
      </c>
      <c r="I185" s="271"/>
      <c r="J185" s="270">
        <f>ROUND(I185*H185,3)</f>
        <v>0</v>
      </c>
      <c r="K185" s="272"/>
      <c r="L185" s="273"/>
      <c r="M185" s="274" t="s">
        <v>1</v>
      </c>
      <c r="N185" s="275" t="s">
        <v>41</v>
      </c>
      <c r="O185" s="97"/>
      <c r="P185" s="238">
        <f>O185*H185</f>
        <v>0</v>
      </c>
      <c r="Q185" s="238">
        <v>0</v>
      </c>
      <c r="R185" s="238">
        <f>Q185*H185</f>
        <v>0</v>
      </c>
      <c r="S185" s="238">
        <v>0</v>
      </c>
      <c r="T185" s="239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40" t="s">
        <v>173</v>
      </c>
      <c r="AT185" s="240" t="s">
        <v>193</v>
      </c>
      <c r="AU185" s="240" t="s">
        <v>144</v>
      </c>
      <c r="AY185" s="17" t="s">
        <v>136</v>
      </c>
      <c r="BE185" s="241">
        <f>IF(N185="základná",J185,0)</f>
        <v>0</v>
      </c>
      <c r="BF185" s="241">
        <f>IF(N185="znížená",J185,0)</f>
        <v>0</v>
      </c>
      <c r="BG185" s="241">
        <f>IF(N185="zákl. prenesená",J185,0)</f>
        <v>0</v>
      </c>
      <c r="BH185" s="241">
        <f>IF(N185="zníž. prenesená",J185,0)</f>
        <v>0</v>
      </c>
      <c r="BI185" s="241">
        <f>IF(N185="nulová",J185,0)</f>
        <v>0</v>
      </c>
      <c r="BJ185" s="17" t="s">
        <v>144</v>
      </c>
      <c r="BK185" s="242">
        <f>ROUND(I185*H185,3)</f>
        <v>0</v>
      </c>
      <c r="BL185" s="17" t="s">
        <v>143</v>
      </c>
      <c r="BM185" s="240" t="s">
        <v>267</v>
      </c>
    </row>
    <row r="186" s="2" customFormat="1" ht="24.15" customHeight="1">
      <c r="A186" s="38"/>
      <c r="B186" s="39"/>
      <c r="C186" s="266" t="s">
        <v>268</v>
      </c>
      <c r="D186" s="266" t="s">
        <v>193</v>
      </c>
      <c r="E186" s="267" t="s">
        <v>269</v>
      </c>
      <c r="F186" s="268" t="s">
        <v>270</v>
      </c>
      <c r="G186" s="269" t="s">
        <v>271</v>
      </c>
      <c r="H186" s="270">
        <v>26.780000000000001</v>
      </c>
      <c r="I186" s="271"/>
      <c r="J186" s="270">
        <f>ROUND(I186*H186,3)</f>
        <v>0</v>
      </c>
      <c r="K186" s="272"/>
      <c r="L186" s="273"/>
      <c r="M186" s="274" t="s">
        <v>1</v>
      </c>
      <c r="N186" s="275" t="s">
        <v>41</v>
      </c>
      <c r="O186" s="97"/>
      <c r="P186" s="238">
        <f>O186*H186</f>
        <v>0</v>
      </c>
      <c r="Q186" s="238">
        <v>0.001</v>
      </c>
      <c r="R186" s="238">
        <f>Q186*H186</f>
        <v>0.026780000000000002</v>
      </c>
      <c r="S186" s="238">
        <v>0</v>
      </c>
      <c r="T186" s="239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40" t="s">
        <v>173</v>
      </c>
      <c r="AT186" s="240" t="s">
        <v>193</v>
      </c>
      <c r="AU186" s="240" t="s">
        <v>144</v>
      </c>
      <c r="AY186" s="17" t="s">
        <v>136</v>
      </c>
      <c r="BE186" s="241">
        <f>IF(N186="základná",J186,0)</f>
        <v>0</v>
      </c>
      <c r="BF186" s="241">
        <f>IF(N186="znížená",J186,0)</f>
        <v>0</v>
      </c>
      <c r="BG186" s="241">
        <f>IF(N186="zákl. prenesená",J186,0)</f>
        <v>0</v>
      </c>
      <c r="BH186" s="241">
        <f>IF(N186="zníž. prenesená",J186,0)</f>
        <v>0</v>
      </c>
      <c r="BI186" s="241">
        <f>IF(N186="nulová",J186,0)</f>
        <v>0</v>
      </c>
      <c r="BJ186" s="17" t="s">
        <v>144</v>
      </c>
      <c r="BK186" s="242">
        <f>ROUND(I186*H186,3)</f>
        <v>0</v>
      </c>
      <c r="BL186" s="17" t="s">
        <v>143</v>
      </c>
      <c r="BM186" s="240" t="s">
        <v>272</v>
      </c>
    </row>
    <row r="187" s="2" customFormat="1" ht="21.75" customHeight="1">
      <c r="A187" s="38"/>
      <c r="B187" s="39"/>
      <c r="C187" s="229" t="s">
        <v>273</v>
      </c>
      <c r="D187" s="229" t="s">
        <v>139</v>
      </c>
      <c r="E187" s="230" t="s">
        <v>274</v>
      </c>
      <c r="F187" s="231" t="s">
        <v>275</v>
      </c>
      <c r="G187" s="232" t="s">
        <v>171</v>
      </c>
      <c r="H187" s="233">
        <v>210</v>
      </c>
      <c r="I187" s="234"/>
      <c r="J187" s="233">
        <f>ROUND(I187*H187,3)</f>
        <v>0</v>
      </c>
      <c r="K187" s="235"/>
      <c r="L187" s="44"/>
      <c r="M187" s="236" t="s">
        <v>1</v>
      </c>
      <c r="N187" s="237" t="s">
        <v>41</v>
      </c>
      <c r="O187" s="97"/>
      <c r="P187" s="238">
        <f>O187*H187</f>
        <v>0</v>
      </c>
      <c r="Q187" s="238">
        <v>0.10299999999999999</v>
      </c>
      <c r="R187" s="238">
        <f>Q187*H187</f>
        <v>21.629999999999999</v>
      </c>
      <c r="S187" s="238">
        <v>0</v>
      </c>
      <c r="T187" s="239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40" t="s">
        <v>143</v>
      </c>
      <c r="AT187" s="240" t="s">
        <v>139</v>
      </c>
      <c r="AU187" s="240" t="s">
        <v>144</v>
      </c>
      <c r="AY187" s="17" t="s">
        <v>136</v>
      </c>
      <c r="BE187" s="241">
        <f>IF(N187="základná",J187,0)</f>
        <v>0</v>
      </c>
      <c r="BF187" s="241">
        <f>IF(N187="znížená",J187,0)</f>
        <v>0</v>
      </c>
      <c r="BG187" s="241">
        <f>IF(N187="zákl. prenesená",J187,0)</f>
        <v>0</v>
      </c>
      <c r="BH187" s="241">
        <f>IF(N187="zníž. prenesená",J187,0)</f>
        <v>0</v>
      </c>
      <c r="BI187" s="241">
        <f>IF(N187="nulová",J187,0)</f>
        <v>0</v>
      </c>
      <c r="BJ187" s="17" t="s">
        <v>144</v>
      </c>
      <c r="BK187" s="242">
        <f>ROUND(I187*H187,3)</f>
        <v>0</v>
      </c>
      <c r="BL187" s="17" t="s">
        <v>143</v>
      </c>
      <c r="BM187" s="240" t="s">
        <v>276</v>
      </c>
    </row>
    <row r="188" s="13" customFormat="1">
      <c r="A188" s="13"/>
      <c r="B188" s="243"/>
      <c r="C188" s="244"/>
      <c r="D188" s="245" t="s">
        <v>146</v>
      </c>
      <c r="E188" s="246" t="s">
        <v>1</v>
      </c>
      <c r="F188" s="247" t="s">
        <v>277</v>
      </c>
      <c r="G188" s="244"/>
      <c r="H188" s="248">
        <v>36</v>
      </c>
      <c r="I188" s="249"/>
      <c r="J188" s="244"/>
      <c r="K188" s="244"/>
      <c r="L188" s="250"/>
      <c r="M188" s="251"/>
      <c r="N188" s="252"/>
      <c r="O188" s="252"/>
      <c r="P188" s="252"/>
      <c r="Q188" s="252"/>
      <c r="R188" s="252"/>
      <c r="S188" s="252"/>
      <c r="T188" s="25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54" t="s">
        <v>146</v>
      </c>
      <c r="AU188" s="254" t="s">
        <v>144</v>
      </c>
      <c r="AV188" s="13" t="s">
        <v>144</v>
      </c>
      <c r="AW188" s="13" t="s">
        <v>30</v>
      </c>
      <c r="AX188" s="13" t="s">
        <v>75</v>
      </c>
      <c r="AY188" s="254" t="s">
        <v>136</v>
      </c>
    </row>
    <row r="189" s="13" customFormat="1">
      <c r="A189" s="13"/>
      <c r="B189" s="243"/>
      <c r="C189" s="244"/>
      <c r="D189" s="245" t="s">
        <v>146</v>
      </c>
      <c r="E189" s="246" t="s">
        <v>1</v>
      </c>
      <c r="F189" s="247" t="s">
        <v>278</v>
      </c>
      <c r="G189" s="244"/>
      <c r="H189" s="248">
        <v>174</v>
      </c>
      <c r="I189" s="249"/>
      <c r="J189" s="244"/>
      <c r="K189" s="244"/>
      <c r="L189" s="250"/>
      <c r="M189" s="251"/>
      <c r="N189" s="252"/>
      <c r="O189" s="252"/>
      <c r="P189" s="252"/>
      <c r="Q189" s="252"/>
      <c r="R189" s="252"/>
      <c r="S189" s="252"/>
      <c r="T189" s="25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4" t="s">
        <v>146</v>
      </c>
      <c r="AU189" s="254" t="s">
        <v>144</v>
      </c>
      <c r="AV189" s="13" t="s">
        <v>144</v>
      </c>
      <c r="AW189" s="13" t="s">
        <v>30</v>
      </c>
      <c r="AX189" s="13" t="s">
        <v>75</v>
      </c>
      <c r="AY189" s="254" t="s">
        <v>136</v>
      </c>
    </row>
    <row r="190" s="14" customFormat="1">
      <c r="A190" s="14"/>
      <c r="B190" s="255"/>
      <c r="C190" s="256"/>
      <c r="D190" s="245" t="s">
        <v>146</v>
      </c>
      <c r="E190" s="257" t="s">
        <v>1</v>
      </c>
      <c r="F190" s="258" t="s">
        <v>149</v>
      </c>
      <c r="G190" s="256"/>
      <c r="H190" s="259">
        <v>210</v>
      </c>
      <c r="I190" s="260"/>
      <c r="J190" s="256"/>
      <c r="K190" s="256"/>
      <c r="L190" s="261"/>
      <c r="M190" s="262"/>
      <c r="N190" s="263"/>
      <c r="O190" s="263"/>
      <c r="P190" s="263"/>
      <c r="Q190" s="263"/>
      <c r="R190" s="263"/>
      <c r="S190" s="263"/>
      <c r="T190" s="26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65" t="s">
        <v>146</v>
      </c>
      <c r="AU190" s="265" t="s">
        <v>144</v>
      </c>
      <c r="AV190" s="14" t="s">
        <v>143</v>
      </c>
      <c r="AW190" s="14" t="s">
        <v>30</v>
      </c>
      <c r="AX190" s="14" t="s">
        <v>83</v>
      </c>
      <c r="AY190" s="265" t="s">
        <v>136</v>
      </c>
    </row>
    <row r="191" s="2" customFormat="1" ht="24.15" customHeight="1">
      <c r="A191" s="38"/>
      <c r="B191" s="39"/>
      <c r="C191" s="229" t="s">
        <v>279</v>
      </c>
      <c r="D191" s="229" t="s">
        <v>139</v>
      </c>
      <c r="E191" s="230" t="s">
        <v>280</v>
      </c>
      <c r="F191" s="231" t="s">
        <v>281</v>
      </c>
      <c r="G191" s="232" t="s">
        <v>171</v>
      </c>
      <c r="H191" s="233">
        <v>130</v>
      </c>
      <c r="I191" s="234"/>
      <c r="J191" s="233">
        <f>ROUND(I191*H191,3)</f>
        <v>0</v>
      </c>
      <c r="K191" s="235"/>
      <c r="L191" s="44"/>
      <c r="M191" s="236" t="s">
        <v>1</v>
      </c>
      <c r="N191" s="237" t="s">
        <v>41</v>
      </c>
      <c r="O191" s="97"/>
      <c r="P191" s="238">
        <f>O191*H191</f>
        <v>0</v>
      </c>
      <c r="Q191" s="238">
        <v>0.0086700000000000006</v>
      </c>
      <c r="R191" s="238">
        <f>Q191*H191</f>
        <v>1.1271</v>
      </c>
      <c r="S191" s="238">
        <v>0</v>
      </c>
      <c r="T191" s="239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40" t="s">
        <v>143</v>
      </c>
      <c r="AT191" s="240" t="s">
        <v>139</v>
      </c>
      <c r="AU191" s="240" t="s">
        <v>144</v>
      </c>
      <c r="AY191" s="17" t="s">
        <v>136</v>
      </c>
      <c r="BE191" s="241">
        <f>IF(N191="základná",J191,0)</f>
        <v>0</v>
      </c>
      <c r="BF191" s="241">
        <f>IF(N191="znížená",J191,0)</f>
        <v>0</v>
      </c>
      <c r="BG191" s="241">
        <f>IF(N191="zákl. prenesená",J191,0)</f>
        <v>0</v>
      </c>
      <c r="BH191" s="241">
        <f>IF(N191="zníž. prenesená",J191,0)</f>
        <v>0</v>
      </c>
      <c r="BI191" s="241">
        <f>IF(N191="nulová",J191,0)</f>
        <v>0</v>
      </c>
      <c r="BJ191" s="17" t="s">
        <v>144</v>
      </c>
      <c r="BK191" s="242">
        <f>ROUND(I191*H191,3)</f>
        <v>0</v>
      </c>
      <c r="BL191" s="17" t="s">
        <v>143</v>
      </c>
      <c r="BM191" s="240" t="s">
        <v>282</v>
      </c>
    </row>
    <row r="192" s="13" customFormat="1">
      <c r="A192" s="13"/>
      <c r="B192" s="243"/>
      <c r="C192" s="244"/>
      <c r="D192" s="245" t="s">
        <v>146</v>
      </c>
      <c r="E192" s="246" t="s">
        <v>1</v>
      </c>
      <c r="F192" s="247" t="s">
        <v>283</v>
      </c>
      <c r="G192" s="244"/>
      <c r="H192" s="248">
        <v>130</v>
      </c>
      <c r="I192" s="249"/>
      <c r="J192" s="244"/>
      <c r="K192" s="244"/>
      <c r="L192" s="250"/>
      <c r="M192" s="251"/>
      <c r="N192" s="252"/>
      <c r="O192" s="252"/>
      <c r="P192" s="252"/>
      <c r="Q192" s="252"/>
      <c r="R192" s="252"/>
      <c r="S192" s="252"/>
      <c r="T192" s="25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4" t="s">
        <v>146</v>
      </c>
      <c r="AU192" s="254" t="s">
        <v>144</v>
      </c>
      <c r="AV192" s="13" t="s">
        <v>144</v>
      </c>
      <c r="AW192" s="13" t="s">
        <v>30</v>
      </c>
      <c r="AX192" s="13" t="s">
        <v>75</v>
      </c>
      <c r="AY192" s="254" t="s">
        <v>136</v>
      </c>
    </row>
    <row r="193" s="14" customFormat="1">
      <c r="A193" s="14"/>
      <c r="B193" s="255"/>
      <c r="C193" s="256"/>
      <c r="D193" s="245" t="s">
        <v>146</v>
      </c>
      <c r="E193" s="257" t="s">
        <v>1</v>
      </c>
      <c r="F193" s="258" t="s">
        <v>149</v>
      </c>
      <c r="G193" s="256"/>
      <c r="H193" s="259">
        <v>130</v>
      </c>
      <c r="I193" s="260"/>
      <c r="J193" s="256"/>
      <c r="K193" s="256"/>
      <c r="L193" s="261"/>
      <c r="M193" s="262"/>
      <c r="N193" s="263"/>
      <c r="O193" s="263"/>
      <c r="P193" s="263"/>
      <c r="Q193" s="263"/>
      <c r="R193" s="263"/>
      <c r="S193" s="263"/>
      <c r="T193" s="26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5" t="s">
        <v>146</v>
      </c>
      <c r="AU193" s="265" t="s">
        <v>144</v>
      </c>
      <c r="AV193" s="14" t="s">
        <v>143</v>
      </c>
      <c r="AW193" s="14" t="s">
        <v>30</v>
      </c>
      <c r="AX193" s="14" t="s">
        <v>83</v>
      </c>
      <c r="AY193" s="265" t="s">
        <v>136</v>
      </c>
    </row>
    <row r="194" s="12" customFormat="1" ht="22.8" customHeight="1">
      <c r="A194" s="12"/>
      <c r="B194" s="213"/>
      <c r="C194" s="214"/>
      <c r="D194" s="215" t="s">
        <v>74</v>
      </c>
      <c r="E194" s="227" t="s">
        <v>177</v>
      </c>
      <c r="F194" s="227" t="s">
        <v>284</v>
      </c>
      <c r="G194" s="214"/>
      <c r="H194" s="214"/>
      <c r="I194" s="217"/>
      <c r="J194" s="228">
        <f>BK194</f>
        <v>0</v>
      </c>
      <c r="K194" s="214"/>
      <c r="L194" s="219"/>
      <c r="M194" s="220"/>
      <c r="N194" s="221"/>
      <c r="O194" s="221"/>
      <c r="P194" s="222">
        <f>SUM(P195:P228)</f>
        <v>0</v>
      </c>
      <c r="Q194" s="221"/>
      <c r="R194" s="222">
        <f>SUM(R195:R228)</f>
        <v>0</v>
      </c>
      <c r="S194" s="221"/>
      <c r="T194" s="223">
        <f>SUM(T195:T228)</f>
        <v>171.25845000000001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24" t="s">
        <v>83</v>
      </c>
      <c r="AT194" s="225" t="s">
        <v>74</v>
      </c>
      <c r="AU194" s="225" t="s">
        <v>83</v>
      </c>
      <c r="AY194" s="224" t="s">
        <v>136</v>
      </c>
      <c r="BK194" s="226">
        <f>SUM(BK195:BK228)</f>
        <v>0</v>
      </c>
    </row>
    <row r="195" s="2" customFormat="1" ht="37.8" customHeight="1">
      <c r="A195" s="38"/>
      <c r="B195" s="39"/>
      <c r="C195" s="229" t="s">
        <v>285</v>
      </c>
      <c r="D195" s="229" t="s">
        <v>139</v>
      </c>
      <c r="E195" s="230" t="s">
        <v>286</v>
      </c>
      <c r="F195" s="231" t="s">
        <v>287</v>
      </c>
      <c r="G195" s="232" t="s">
        <v>171</v>
      </c>
      <c r="H195" s="233">
        <v>186.69999999999999</v>
      </c>
      <c r="I195" s="234"/>
      <c r="J195" s="233">
        <f>ROUND(I195*H195,3)</f>
        <v>0</v>
      </c>
      <c r="K195" s="235"/>
      <c r="L195" s="44"/>
      <c r="M195" s="236" t="s">
        <v>1</v>
      </c>
      <c r="N195" s="237" t="s">
        <v>41</v>
      </c>
      <c r="O195" s="97"/>
      <c r="P195" s="238">
        <f>O195*H195</f>
        <v>0</v>
      </c>
      <c r="Q195" s="238">
        <v>0</v>
      </c>
      <c r="R195" s="238">
        <f>Q195*H195</f>
        <v>0</v>
      </c>
      <c r="S195" s="238">
        <v>0.19600000000000001</v>
      </c>
      <c r="T195" s="239">
        <f>S195*H195</f>
        <v>36.593199999999996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40" t="s">
        <v>143</v>
      </c>
      <c r="AT195" s="240" t="s">
        <v>139</v>
      </c>
      <c r="AU195" s="240" t="s">
        <v>144</v>
      </c>
      <c r="AY195" s="17" t="s">
        <v>136</v>
      </c>
      <c r="BE195" s="241">
        <f>IF(N195="základná",J195,0)</f>
        <v>0</v>
      </c>
      <c r="BF195" s="241">
        <f>IF(N195="znížená",J195,0)</f>
        <v>0</v>
      </c>
      <c r="BG195" s="241">
        <f>IF(N195="zákl. prenesená",J195,0)</f>
        <v>0</v>
      </c>
      <c r="BH195" s="241">
        <f>IF(N195="zníž. prenesená",J195,0)</f>
        <v>0</v>
      </c>
      <c r="BI195" s="241">
        <f>IF(N195="nulová",J195,0)</f>
        <v>0</v>
      </c>
      <c r="BJ195" s="17" t="s">
        <v>144</v>
      </c>
      <c r="BK195" s="242">
        <f>ROUND(I195*H195,3)</f>
        <v>0</v>
      </c>
      <c r="BL195" s="17" t="s">
        <v>143</v>
      </c>
      <c r="BM195" s="240" t="s">
        <v>288</v>
      </c>
    </row>
    <row r="196" s="13" customFormat="1">
      <c r="A196" s="13"/>
      <c r="B196" s="243"/>
      <c r="C196" s="244"/>
      <c r="D196" s="245" t="s">
        <v>146</v>
      </c>
      <c r="E196" s="246" t="s">
        <v>1</v>
      </c>
      <c r="F196" s="247" t="s">
        <v>289</v>
      </c>
      <c r="G196" s="244"/>
      <c r="H196" s="248">
        <v>66.700000000000003</v>
      </c>
      <c r="I196" s="249"/>
      <c r="J196" s="244"/>
      <c r="K196" s="244"/>
      <c r="L196" s="250"/>
      <c r="M196" s="251"/>
      <c r="N196" s="252"/>
      <c r="O196" s="252"/>
      <c r="P196" s="252"/>
      <c r="Q196" s="252"/>
      <c r="R196" s="252"/>
      <c r="S196" s="252"/>
      <c r="T196" s="25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4" t="s">
        <v>146</v>
      </c>
      <c r="AU196" s="254" t="s">
        <v>144</v>
      </c>
      <c r="AV196" s="13" t="s">
        <v>144</v>
      </c>
      <c r="AW196" s="13" t="s">
        <v>30</v>
      </c>
      <c r="AX196" s="13" t="s">
        <v>75</v>
      </c>
      <c r="AY196" s="254" t="s">
        <v>136</v>
      </c>
    </row>
    <row r="197" s="13" customFormat="1">
      <c r="A197" s="13"/>
      <c r="B197" s="243"/>
      <c r="C197" s="244"/>
      <c r="D197" s="245" t="s">
        <v>146</v>
      </c>
      <c r="E197" s="246" t="s">
        <v>1</v>
      </c>
      <c r="F197" s="247" t="s">
        <v>290</v>
      </c>
      <c r="G197" s="244"/>
      <c r="H197" s="248">
        <v>120</v>
      </c>
      <c r="I197" s="249"/>
      <c r="J197" s="244"/>
      <c r="K197" s="244"/>
      <c r="L197" s="250"/>
      <c r="M197" s="251"/>
      <c r="N197" s="252"/>
      <c r="O197" s="252"/>
      <c r="P197" s="252"/>
      <c r="Q197" s="252"/>
      <c r="R197" s="252"/>
      <c r="S197" s="252"/>
      <c r="T197" s="25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54" t="s">
        <v>146</v>
      </c>
      <c r="AU197" s="254" t="s">
        <v>144</v>
      </c>
      <c r="AV197" s="13" t="s">
        <v>144</v>
      </c>
      <c r="AW197" s="13" t="s">
        <v>30</v>
      </c>
      <c r="AX197" s="13" t="s">
        <v>75</v>
      </c>
      <c r="AY197" s="254" t="s">
        <v>136</v>
      </c>
    </row>
    <row r="198" s="14" customFormat="1">
      <c r="A198" s="14"/>
      <c r="B198" s="255"/>
      <c r="C198" s="256"/>
      <c r="D198" s="245" t="s">
        <v>146</v>
      </c>
      <c r="E198" s="257" t="s">
        <v>1</v>
      </c>
      <c r="F198" s="258" t="s">
        <v>149</v>
      </c>
      <c r="G198" s="256"/>
      <c r="H198" s="259">
        <v>186.69999999999999</v>
      </c>
      <c r="I198" s="260"/>
      <c r="J198" s="256"/>
      <c r="K198" s="256"/>
      <c r="L198" s="261"/>
      <c r="M198" s="262"/>
      <c r="N198" s="263"/>
      <c r="O198" s="263"/>
      <c r="P198" s="263"/>
      <c r="Q198" s="263"/>
      <c r="R198" s="263"/>
      <c r="S198" s="263"/>
      <c r="T198" s="26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65" t="s">
        <v>146</v>
      </c>
      <c r="AU198" s="265" t="s">
        <v>144</v>
      </c>
      <c r="AV198" s="14" t="s">
        <v>143</v>
      </c>
      <c r="AW198" s="14" t="s">
        <v>30</v>
      </c>
      <c r="AX198" s="14" t="s">
        <v>83</v>
      </c>
      <c r="AY198" s="265" t="s">
        <v>136</v>
      </c>
    </row>
    <row r="199" s="2" customFormat="1" ht="44.25" customHeight="1">
      <c r="A199" s="38"/>
      <c r="B199" s="39"/>
      <c r="C199" s="229" t="s">
        <v>291</v>
      </c>
      <c r="D199" s="229" t="s">
        <v>139</v>
      </c>
      <c r="E199" s="230" t="s">
        <v>292</v>
      </c>
      <c r="F199" s="231" t="s">
        <v>293</v>
      </c>
      <c r="G199" s="232" t="s">
        <v>142</v>
      </c>
      <c r="H199" s="233">
        <v>4.7000000000000002</v>
      </c>
      <c r="I199" s="234"/>
      <c r="J199" s="233">
        <f>ROUND(I199*H199,3)</f>
        <v>0</v>
      </c>
      <c r="K199" s="235"/>
      <c r="L199" s="44"/>
      <c r="M199" s="236" t="s">
        <v>1</v>
      </c>
      <c r="N199" s="237" t="s">
        <v>41</v>
      </c>
      <c r="O199" s="97"/>
      <c r="P199" s="238">
        <f>O199*H199</f>
        <v>0</v>
      </c>
      <c r="Q199" s="238">
        <v>0</v>
      </c>
      <c r="R199" s="238">
        <f>Q199*H199</f>
        <v>0</v>
      </c>
      <c r="S199" s="238">
        <v>1.905</v>
      </c>
      <c r="T199" s="239">
        <f>S199*H199</f>
        <v>8.9535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40" t="s">
        <v>143</v>
      </c>
      <c r="AT199" s="240" t="s">
        <v>139</v>
      </c>
      <c r="AU199" s="240" t="s">
        <v>144</v>
      </c>
      <c r="AY199" s="17" t="s">
        <v>136</v>
      </c>
      <c r="BE199" s="241">
        <f>IF(N199="základná",J199,0)</f>
        <v>0</v>
      </c>
      <c r="BF199" s="241">
        <f>IF(N199="znížená",J199,0)</f>
        <v>0</v>
      </c>
      <c r="BG199" s="241">
        <f>IF(N199="zákl. prenesená",J199,0)</f>
        <v>0</v>
      </c>
      <c r="BH199" s="241">
        <f>IF(N199="zníž. prenesená",J199,0)</f>
        <v>0</v>
      </c>
      <c r="BI199" s="241">
        <f>IF(N199="nulová",J199,0)</f>
        <v>0</v>
      </c>
      <c r="BJ199" s="17" t="s">
        <v>144</v>
      </c>
      <c r="BK199" s="242">
        <f>ROUND(I199*H199,3)</f>
        <v>0</v>
      </c>
      <c r="BL199" s="17" t="s">
        <v>143</v>
      </c>
      <c r="BM199" s="240" t="s">
        <v>294</v>
      </c>
    </row>
    <row r="200" s="2" customFormat="1" ht="37.8" customHeight="1">
      <c r="A200" s="38"/>
      <c r="B200" s="39"/>
      <c r="C200" s="229" t="s">
        <v>295</v>
      </c>
      <c r="D200" s="229" t="s">
        <v>139</v>
      </c>
      <c r="E200" s="230" t="s">
        <v>296</v>
      </c>
      <c r="F200" s="231" t="s">
        <v>297</v>
      </c>
      <c r="G200" s="232" t="s">
        <v>142</v>
      </c>
      <c r="H200" s="233">
        <v>31.800000000000001</v>
      </c>
      <c r="I200" s="234"/>
      <c r="J200" s="233">
        <f>ROUND(I200*H200,3)</f>
        <v>0</v>
      </c>
      <c r="K200" s="235"/>
      <c r="L200" s="44"/>
      <c r="M200" s="236" t="s">
        <v>1</v>
      </c>
      <c r="N200" s="237" t="s">
        <v>41</v>
      </c>
      <c r="O200" s="97"/>
      <c r="P200" s="238">
        <f>O200*H200</f>
        <v>0</v>
      </c>
      <c r="Q200" s="238">
        <v>0</v>
      </c>
      <c r="R200" s="238">
        <f>Q200*H200</f>
        <v>0</v>
      </c>
      <c r="S200" s="238">
        <v>2.2000000000000002</v>
      </c>
      <c r="T200" s="239">
        <f>S200*H200</f>
        <v>69.960000000000008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40" t="s">
        <v>143</v>
      </c>
      <c r="AT200" s="240" t="s">
        <v>139</v>
      </c>
      <c r="AU200" s="240" t="s">
        <v>144</v>
      </c>
      <c r="AY200" s="17" t="s">
        <v>136</v>
      </c>
      <c r="BE200" s="241">
        <f>IF(N200="základná",J200,0)</f>
        <v>0</v>
      </c>
      <c r="BF200" s="241">
        <f>IF(N200="znížená",J200,0)</f>
        <v>0</v>
      </c>
      <c r="BG200" s="241">
        <f>IF(N200="zákl. prenesená",J200,0)</f>
        <v>0</v>
      </c>
      <c r="BH200" s="241">
        <f>IF(N200="zníž. prenesená",J200,0)</f>
        <v>0</v>
      </c>
      <c r="BI200" s="241">
        <f>IF(N200="nulová",J200,0)</f>
        <v>0</v>
      </c>
      <c r="BJ200" s="17" t="s">
        <v>144</v>
      </c>
      <c r="BK200" s="242">
        <f>ROUND(I200*H200,3)</f>
        <v>0</v>
      </c>
      <c r="BL200" s="17" t="s">
        <v>143</v>
      </c>
      <c r="BM200" s="240" t="s">
        <v>298</v>
      </c>
    </row>
    <row r="201" s="13" customFormat="1">
      <c r="A201" s="13"/>
      <c r="B201" s="243"/>
      <c r="C201" s="244"/>
      <c r="D201" s="245" t="s">
        <v>146</v>
      </c>
      <c r="E201" s="246" t="s">
        <v>1</v>
      </c>
      <c r="F201" s="247" t="s">
        <v>299</v>
      </c>
      <c r="G201" s="244"/>
      <c r="H201" s="248">
        <v>5.7000000000000002</v>
      </c>
      <c r="I201" s="249"/>
      <c r="J201" s="244"/>
      <c r="K201" s="244"/>
      <c r="L201" s="250"/>
      <c r="M201" s="251"/>
      <c r="N201" s="252"/>
      <c r="O201" s="252"/>
      <c r="P201" s="252"/>
      <c r="Q201" s="252"/>
      <c r="R201" s="252"/>
      <c r="S201" s="252"/>
      <c r="T201" s="25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54" t="s">
        <v>146</v>
      </c>
      <c r="AU201" s="254" t="s">
        <v>144</v>
      </c>
      <c r="AV201" s="13" t="s">
        <v>144</v>
      </c>
      <c r="AW201" s="13" t="s">
        <v>30</v>
      </c>
      <c r="AX201" s="13" t="s">
        <v>75</v>
      </c>
      <c r="AY201" s="254" t="s">
        <v>136</v>
      </c>
    </row>
    <row r="202" s="13" customFormat="1">
      <c r="A202" s="13"/>
      <c r="B202" s="243"/>
      <c r="C202" s="244"/>
      <c r="D202" s="245" t="s">
        <v>146</v>
      </c>
      <c r="E202" s="246" t="s">
        <v>1</v>
      </c>
      <c r="F202" s="247" t="s">
        <v>300</v>
      </c>
      <c r="G202" s="244"/>
      <c r="H202" s="248">
        <v>26.100000000000001</v>
      </c>
      <c r="I202" s="249"/>
      <c r="J202" s="244"/>
      <c r="K202" s="244"/>
      <c r="L202" s="250"/>
      <c r="M202" s="251"/>
      <c r="N202" s="252"/>
      <c r="O202" s="252"/>
      <c r="P202" s="252"/>
      <c r="Q202" s="252"/>
      <c r="R202" s="252"/>
      <c r="S202" s="252"/>
      <c r="T202" s="25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4" t="s">
        <v>146</v>
      </c>
      <c r="AU202" s="254" t="s">
        <v>144</v>
      </c>
      <c r="AV202" s="13" t="s">
        <v>144</v>
      </c>
      <c r="AW202" s="13" t="s">
        <v>30</v>
      </c>
      <c r="AX202" s="13" t="s">
        <v>75</v>
      </c>
      <c r="AY202" s="254" t="s">
        <v>136</v>
      </c>
    </row>
    <row r="203" s="14" customFormat="1">
      <c r="A203" s="14"/>
      <c r="B203" s="255"/>
      <c r="C203" s="256"/>
      <c r="D203" s="245" t="s">
        <v>146</v>
      </c>
      <c r="E203" s="257" t="s">
        <v>1</v>
      </c>
      <c r="F203" s="258" t="s">
        <v>149</v>
      </c>
      <c r="G203" s="256"/>
      <c r="H203" s="259">
        <v>31.800000000000001</v>
      </c>
      <c r="I203" s="260"/>
      <c r="J203" s="256"/>
      <c r="K203" s="256"/>
      <c r="L203" s="261"/>
      <c r="M203" s="262"/>
      <c r="N203" s="263"/>
      <c r="O203" s="263"/>
      <c r="P203" s="263"/>
      <c r="Q203" s="263"/>
      <c r="R203" s="263"/>
      <c r="S203" s="263"/>
      <c r="T203" s="26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65" t="s">
        <v>146</v>
      </c>
      <c r="AU203" s="265" t="s">
        <v>144</v>
      </c>
      <c r="AV203" s="14" t="s">
        <v>143</v>
      </c>
      <c r="AW203" s="14" t="s">
        <v>30</v>
      </c>
      <c r="AX203" s="14" t="s">
        <v>83</v>
      </c>
      <c r="AY203" s="265" t="s">
        <v>136</v>
      </c>
    </row>
    <row r="204" s="2" customFormat="1" ht="33" customHeight="1">
      <c r="A204" s="38"/>
      <c r="B204" s="39"/>
      <c r="C204" s="229" t="s">
        <v>301</v>
      </c>
      <c r="D204" s="229" t="s">
        <v>139</v>
      </c>
      <c r="E204" s="230" t="s">
        <v>302</v>
      </c>
      <c r="F204" s="231" t="s">
        <v>303</v>
      </c>
      <c r="G204" s="232" t="s">
        <v>171</v>
      </c>
      <c r="H204" s="233">
        <v>545</v>
      </c>
      <c r="I204" s="234"/>
      <c r="J204" s="233">
        <f>ROUND(I204*H204,3)</f>
        <v>0</v>
      </c>
      <c r="K204" s="235"/>
      <c r="L204" s="44"/>
      <c r="M204" s="236" t="s">
        <v>1</v>
      </c>
      <c r="N204" s="237" t="s">
        <v>41</v>
      </c>
      <c r="O204" s="97"/>
      <c r="P204" s="238">
        <f>O204*H204</f>
        <v>0</v>
      </c>
      <c r="Q204" s="238">
        <v>0</v>
      </c>
      <c r="R204" s="238">
        <f>Q204*H204</f>
        <v>0</v>
      </c>
      <c r="S204" s="238">
        <v>0.02</v>
      </c>
      <c r="T204" s="239">
        <f>S204*H204</f>
        <v>10.9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40" t="s">
        <v>143</v>
      </c>
      <c r="AT204" s="240" t="s">
        <v>139</v>
      </c>
      <c r="AU204" s="240" t="s">
        <v>144</v>
      </c>
      <c r="AY204" s="17" t="s">
        <v>136</v>
      </c>
      <c r="BE204" s="241">
        <f>IF(N204="základná",J204,0)</f>
        <v>0</v>
      </c>
      <c r="BF204" s="241">
        <f>IF(N204="znížená",J204,0)</f>
        <v>0</v>
      </c>
      <c r="BG204" s="241">
        <f>IF(N204="zákl. prenesená",J204,0)</f>
        <v>0</v>
      </c>
      <c r="BH204" s="241">
        <f>IF(N204="zníž. prenesená",J204,0)</f>
        <v>0</v>
      </c>
      <c r="BI204" s="241">
        <f>IF(N204="nulová",J204,0)</f>
        <v>0</v>
      </c>
      <c r="BJ204" s="17" t="s">
        <v>144</v>
      </c>
      <c r="BK204" s="242">
        <f>ROUND(I204*H204,3)</f>
        <v>0</v>
      </c>
      <c r="BL204" s="17" t="s">
        <v>143</v>
      </c>
      <c r="BM204" s="240" t="s">
        <v>304</v>
      </c>
    </row>
    <row r="205" s="13" customFormat="1">
      <c r="A205" s="13"/>
      <c r="B205" s="243"/>
      <c r="C205" s="244"/>
      <c r="D205" s="245" t="s">
        <v>146</v>
      </c>
      <c r="E205" s="246" t="s">
        <v>1</v>
      </c>
      <c r="F205" s="247" t="s">
        <v>305</v>
      </c>
      <c r="G205" s="244"/>
      <c r="H205" s="248">
        <v>36</v>
      </c>
      <c r="I205" s="249"/>
      <c r="J205" s="244"/>
      <c r="K205" s="244"/>
      <c r="L205" s="250"/>
      <c r="M205" s="251"/>
      <c r="N205" s="252"/>
      <c r="O205" s="252"/>
      <c r="P205" s="252"/>
      <c r="Q205" s="252"/>
      <c r="R205" s="252"/>
      <c r="S205" s="252"/>
      <c r="T205" s="25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54" t="s">
        <v>146</v>
      </c>
      <c r="AU205" s="254" t="s">
        <v>144</v>
      </c>
      <c r="AV205" s="13" t="s">
        <v>144</v>
      </c>
      <c r="AW205" s="13" t="s">
        <v>30</v>
      </c>
      <c r="AX205" s="13" t="s">
        <v>75</v>
      </c>
      <c r="AY205" s="254" t="s">
        <v>136</v>
      </c>
    </row>
    <row r="206" s="13" customFormat="1">
      <c r="A206" s="13"/>
      <c r="B206" s="243"/>
      <c r="C206" s="244"/>
      <c r="D206" s="245" t="s">
        <v>146</v>
      </c>
      <c r="E206" s="246" t="s">
        <v>1</v>
      </c>
      <c r="F206" s="247" t="s">
        <v>306</v>
      </c>
      <c r="G206" s="244"/>
      <c r="H206" s="248">
        <v>228</v>
      </c>
      <c r="I206" s="249"/>
      <c r="J206" s="244"/>
      <c r="K206" s="244"/>
      <c r="L206" s="250"/>
      <c r="M206" s="251"/>
      <c r="N206" s="252"/>
      <c r="O206" s="252"/>
      <c r="P206" s="252"/>
      <c r="Q206" s="252"/>
      <c r="R206" s="252"/>
      <c r="S206" s="252"/>
      <c r="T206" s="25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54" t="s">
        <v>146</v>
      </c>
      <c r="AU206" s="254" t="s">
        <v>144</v>
      </c>
      <c r="AV206" s="13" t="s">
        <v>144</v>
      </c>
      <c r="AW206" s="13" t="s">
        <v>30</v>
      </c>
      <c r="AX206" s="13" t="s">
        <v>75</v>
      </c>
      <c r="AY206" s="254" t="s">
        <v>136</v>
      </c>
    </row>
    <row r="207" s="13" customFormat="1">
      <c r="A207" s="13"/>
      <c r="B207" s="243"/>
      <c r="C207" s="244"/>
      <c r="D207" s="245" t="s">
        <v>146</v>
      </c>
      <c r="E207" s="246" t="s">
        <v>1</v>
      </c>
      <c r="F207" s="247" t="s">
        <v>307</v>
      </c>
      <c r="G207" s="244"/>
      <c r="H207" s="248">
        <v>108</v>
      </c>
      <c r="I207" s="249"/>
      <c r="J207" s="244"/>
      <c r="K207" s="244"/>
      <c r="L207" s="250"/>
      <c r="M207" s="251"/>
      <c r="N207" s="252"/>
      <c r="O207" s="252"/>
      <c r="P207" s="252"/>
      <c r="Q207" s="252"/>
      <c r="R207" s="252"/>
      <c r="S207" s="252"/>
      <c r="T207" s="25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4" t="s">
        <v>146</v>
      </c>
      <c r="AU207" s="254" t="s">
        <v>144</v>
      </c>
      <c r="AV207" s="13" t="s">
        <v>144</v>
      </c>
      <c r="AW207" s="13" t="s">
        <v>30</v>
      </c>
      <c r="AX207" s="13" t="s">
        <v>75</v>
      </c>
      <c r="AY207" s="254" t="s">
        <v>136</v>
      </c>
    </row>
    <row r="208" s="13" customFormat="1">
      <c r="A208" s="13"/>
      <c r="B208" s="243"/>
      <c r="C208" s="244"/>
      <c r="D208" s="245" t="s">
        <v>146</v>
      </c>
      <c r="E208" s="246" t="s">
        <v>1</v>
      </c>
      <c r="F208" s="247" t="s">
        <v>308</v>
      </c>
      <c r="G208" s="244"/>
      <c r="H208" s="248">
        <v>173</v>
      </c>
      <c r="I208" s="249"/>
      <c r="J208" s="244"/>
      <c r="K208" s="244"/>
      <c r="L208" s="250"/>
      <c r="M208" s="251"/>
      <c r="N208" s="252"/>
      <c r="O208" s="252"/>
      <c r="P208" s="252"/>
      <c r="Q208" s="252"/>
      <c r="R208" s="252"/>
      <c r="S208" s="252"/>
      <c r="T208" s="25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4" t="s">
        <v>146</v>
      </c>
      <c r="AU208" s="254" t="s">
        <v>144</v>
      </c>
      <c r="AV208" s="13" t="s">
        <v>144</v>
      </c>
      <c r="AW208" s="13" t="s">
        <v>30</v>
      </c>
      <c r="AX208" s="13" t="s">
        <v>75</v>
      </c>
      <c r="AY208" s="254" t="s">
        <v>136</v>
      </c>
    </row>
    <row r="209" s="14" customFormat="1">
      <c r="A209" s="14"/>
      <c r="B209" s="255"/>
      <c r="C209" s="256"/>
      <c r="D209" s="245" t="s">
        <v>146</v>
      </c>
      <c r="E209" s="257" t="s">
        <v>1</v>
      </c>
      <c r="F209" s="258" t="s">
        <v>149</v>
      </c>
      <c r="G209" s="256"/>
      <c r="H209" s="259">
        <v>545</v>
      </c>
      <c r="I209" s="260"/>
      <c r="J209" s="256"/>
      <c r="K209" s="256"/>
      <c r="L209" s="261"/>
      <c r="M209" s="262"/>
      <c r="N209" s="263"/>
      <c r="O209" s="263"/>
      <c r="P209" s="263"/>
      <c r="Q209" s="263"/>
      <c r="R209" s="263"/>
      <c r="S209" s="263"/>
      <c r="T209" s="26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65" t="s">
        <v>146</v>
      </c>
      <c r="AU209" s="265" t="s">
        <v>144</v>
      </c>
      <c r="AV209" s="14" t="s">
        <v>143</v>
      </c>
      <c r="AW209" s="14" t="s">
        <v>30</v>
      </c>
      <c r="AX209" s="14" t="s">
        <v>83</v>
      </c>
      <c r="AY209" s="265" t="s">
        <v>136</v>
      </c>
    </row>
    <row r="210" s="2" customFormat="1" ht="24.15" customHeight="1">
      <c r="A210" s="38"/>
      <c r="B210" s="39"/>
      <c r="C210" s="229" t="s">
        <v>309</v>
      </c>
      <c r="D210" s="229" t="s">
        <v>139</v>
      </c>
      <c r="E210" s="230" t="s">
        <v>310</v>
      </c>
      <c r="F210" s="231" t="s">
        <v>311</v>
      </c>
      <c r="G210" s="232" t="s">
        <v>152</v>
      </c>
      <c r="H210" s="233">
        <v>55</v>
      </c>
      <c r="I210" s="234"/>
      <c r="J210" s="233">
        <f>ROUND(I210*H210,3)</f>
        <v>0</v>
      </c>
      <c r="K210" s="235"/>
      <c r="L210" s="44"/>
      <c r="M210" s="236" t="s">
        <v>1</v>
      </c>
      <c r="N210" s="237" t="s">
        <v>41</v>
      </c>
      <c r="O210" s="97"/>
      <c r="P210" s="238">
        <f>O210*H210</f>
        <v>0</v>
      </c>
      <c r="Q210" s="238">
        <v>0</v>
      </c>
      <c r="R210" s="238">
        <f>Q210*H210</f>
        <v>0</v>
      </c>
      <c r="S210" s="238">
        <v>0.024</v>
      </c>
      <c r="T210" s="239">
        <f>S210*H210</f>
        <v>1.3200000000000001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40" t="s">
        <v>143</v>
      </c>
      <c r="AT210" s="240" t="s">
        <v>139</v>
      </c>
      <c r="AU210" s="240" t="s">
        <v>144</v>
      </c>
      <c r="AY210" s="17" t="s">
        <v>136</v>
      </c>
      <c r="BE210" s="241">
        <f>IF(N210="základná",J210,0)</f>
        <v>0</v>
      </c>
      <c r="BF210" s="241">
        <f>IF(N210="znížená",J210,0)</f>
        <v>0</v>
      </c>
      <c r="BG210" s="241">
        <f>IF(N210="zákl. prenesená",J210,0)</f>
        <v>0</v>
      </c>
      <c r="BH210" s="241">
        <f>IF(N210="zníž. prenesená",J210,0)</f>
        <v>0</v>
      </c>
      <c r="BI210" s="241">
        <f>IF(N210="nulová",J210,0)</f>
        <v>0</v>
      </c>
      <c r="BJ210" s="17" t="s">
        <v>144</v>
      </c>
      <c r="BK210" s="242">
        <f>ROUND(I210*H210,3)</f>
        <v>0</v>
      </c>
      <c r="BL210" s="17" t="s">
        <v>143</v>
      </c>
      <c r="BM210" s="240" t="s">
        <v>312</v>
      </c>
    </row>
    <row r="211" s="2" customFormat="1" ht="24.15" customHeight="1">
      <c r="A211" s="38"/>
      <c r="B211" s="39"/>
      <c r="C211" s="229" t="s">
        <v>313</v>
      </c>
      <c r="D211" s="229" t="s">
        <v>139</v>
      </c>
      <c r="E211" s="230" t="s">
        <v>314</v>
      </c>
      <c r="F211" s="231" t="s">
        <v>315</v>
      </c>
      <c r="G211" s="232" t="s">
        <v>152</v>
      </c>
      <c r="H211" s="233">
        <v>6</v>
      </c>
      <c r="I211" s="234"/>
      <c r="J211" s="233">
        <f>ROUND(I211*H211,3)</f>
        <v>0</v>
      </c>
      <c r="K211" s="235"/>
      <c r="L211" s="44"/>
      <c r="M211" s="236" t="s">
        <v>1</v>
      </c>
      <c r="N211" s="237" t="s">
        <v>41</v>
      </c>
      <c r="O211" s="97"/>
      <c r="P211" s="238">
        <f>O211*H211</f>
        <v>0</v>
      </c>
      <c r="Q211" s="238">
        <v>0</v>
      </c>
      <c r="R211" s="238">
        <f>Q211*H211</f>
        <v>0</v>
      </c>
      <c r="S211" s="238">
        <v>0.027</v>
      </c>
      <c r="T211" s="239">
        <f>S211*H211</f>
        <v>0.16200000000000001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40" t="s">
        <v>143</v>
      </c>
      <c r="AT211" s="240" t="s">
        <v>139</v>
      </c>
      <c r="AU211" s="240" t="s">
        <v>144</v>
      </c>
      <c r="AY211" s="17" t="s">
        <v>136</v>
      </c>
      <c r="BE211" s="241">
        <f>IF(N211="základná",J211,0)</f>
        <v>0</v>
      </c>
      <c r="BF211" s="241">
        <f>IF(N211="znížená",J211,0)</f>
        <v>0</v>
      </c>
      <c r="BG211" s="241">
        <f>IF(N211="zákl. prenesená",J211,0)</f>
        <v>0</v>
      </c>
      <c r="BH211" s="241">
        <f>IF(N211="zníž. prenesená",J211,0)</f>
        <v>0</v>
      </c>
      <c r="BI211" s="241">
        <f>IF(N211="nulová",J211,0)</f>
        <v>0</v>
      </c>
      <c r="BJ211" s="17" t="s">
        <v>144</v>
      </c>
      <c r="BK211" s="242">
        <f>ROUND(I211*H211,3)</f>
        <v>0</v>
      </c>
      <c r="BL211" s="17" t="s">
        <v>143</v>
      </c>
      <c r="BM211" s="240" t="s">
        <v>316</v>
      </c>
    </row>
    <row r="212" s="2" customFormat="1" ht="24.15" customHeight="1">
      <c r="A212" s="38"/>
      <c r="B212" s="39"/>
      <c r="C212" s="229" t="s">
        <v>317</v>
      </c>
      <c r="D212" s="229" t="s">
        <v>139</v>
      </c>
      <c r="E212" s="230" t="s">
        <v>318</v>
      </c>
      <c r="F212" s="231" t="s">
        <v>319</v>
      </c>
      <c r="G212" s="232" t="s">
        <v>171</v>
      </c>
      <c r="H212" s="233">
        <v>8.6500000000000004</v>
      </c>
      <c r="I212" s="234"/>
      <c r="J212" s="233">
        <f>ROUND(I212*H212,3)</f>
        <v>0</v>
      </c>
      <c r="K212" s="235"/>
      <c r="L212" s="44"/>
      <c r="M212" s="236" t="s">
        <v>1</v>
      </c>
      <c r="N212" s="237" t="s">
        <v>41</v>
      </c>
      <c r="O212" s="97"/>
      <c r="P212" s="238">
        <f>O212*H212</f>
        <v>0</v>
      </c>
      <c r="Q212" s="238">
        <v>0</v>
      </c>
      <c r="R212" s="238">
        <f>Q212*H212</f>
        <v>0</v>
      </c>
      <c r="S212" s="238">
        <v>0.067000000000000004</v>
      </c>
      <c r="T212" s="239">
        <f>S212*H212</f>
        <v>0.57955000000000001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40" t="s">
        <v>143</v>
      </c>
      <c r="AT212" s="240" t="s">
        <v>139</v>
      </c>
      <c r="AU212" s="240" t="s">
        <v>144</v>
      </c>
      <c r="AY212" s="17" t="s">
        <v>136</v>
      </c>
      <c r="BE212" s="241">
        <f>IF(N212="základná",J212,0)</f>
        <v>0</v>
      </c>
      <c r="BF212" s="241">
        <f>IF(N212="znížená",J212,0)</f>
        <v>0</v>
      </c>
      <c r="BG212" s="241">
        <f>IF(N212="zákl. prenesená",J212,0)</f>
        <v>0</v>
      </c>
      <c r="BH212" s="241">
        <f>IF(N212="zníž. prenesená",J212,0)</f>
        <v>0</v>
      </c>
      <c r="BI212" s="241">
        <f>IF(N212="nulová",J212,0)</f>
        <v>0</v>
      </c>
      <c r="BJ212" s="17" t="s">
        <v>144</v>
      </c>
      <c r="BK212" s="242">
        <f>ROUND(I212*H212,3)</f>
        <v>0</v>
      </c>
      <c r="BL212" s="17" t="s">
        <v>143</v>
      </c>
      <c r="BM212" s="240" t="s">
        <v>320</v>
      </c>
    </row>
    <row r="213" s="2" customFormat="1" ht="24.15" customHeight="1">
      <c r="A213" s="38"/>
      <c r="B213" s="39"/>
      <c r="C213" s="229" t="s">
        <v>321</v>
      </c>
      <c r="D213" s="229" t="s">
        <v>139</v>
      </c>
      <c r="E213" s="230" t="s">
        <v>322</v>
      </c>
      <c r="F213" s="231" t="s">
        <v>323</v>
      </c>
      <c r="G213" s="232" t="s">
        <v>171</v>
      </c>
      <c r="H213" s="233">
        <v>80.799999999999997</v>
      </c>
      <c r="I213" s="234"/>
      <c r="J213" s="233">
        <f>ROUND(I213*H213,3)</f>
        <v>0</v>
      </c>
      <c r="K213" s="235"/>
      <c r="L213" s="44"/>
      <c r="M213" s="236" t="s">
        <v>1</v>
      </c>
      <c r="N213" s="237" t="s">
        <v>41</v>
      </c>
      <c r="O213" s="97"/>
      <c r="P213" s="238">
        <f>O213*H213</f>
        <v>0</v>
      </c>
      <c r="Q213" s="238">
        <v>0</v>
      </c>
      <c r="R213" s="238">
        <f>Q213*H213</f>
        <v>0</v>
      </c>
      <c r="S213" s="238">
        <v>0.075999999999999998</v>
      </c>
      <c r="T213" s="239">
        <f>S213*H213</f>
        <v>6.1407999999999996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40" t="s">
        <v>143</v>
      </c>
      <c r="AT213" s="240" t="s">
        <v>139</v>
      </c>
      <c r="AU213" s="240" t="s">
        <v>144</v>
      </c>
      <c r="AY213" s="17" t="s">
        <v>136</v>
      </c>
      <c r="BE213" s="241">
        <f>IF(N213="základná",J213,0)</f>
        <v>0</v>
      </c>
      <c r="BF213" s="241">
        <f>IF(N213="znížená",J213,0)</f>
        <v>0</v>
      </c>
      <c r="BG213" s="241">
        <f>IF(N213="zákl. prenesená",J213,0)</f>
        <v>0</v>
      </c>
      <c r="BH213" s="241">
        <f>IF(N213="zníž. prenesená",J213,0)</f>
        <v>0</v>
      </c>
      <c r="BI213" s="241">
        <f>IF(N213="nulová",J213,0)</f>
        <v>0</v>
      </c>
      <c r="BJ213" s="17" t="s">
        <v>144</v>
      </c>
      <c r="BK213" s="242">
        <f>ROUND(I213*H213,3)</f>
        <v>0</v>
      </c>
      <c r="BL213" s="17" t="s">
        <v>143</v>
      </c>
      <c r="BM213" s="240" t="s">
        <v>324</v>
      </c>
    </row>
    <row r="214" s="2" customFormat="1" ht="24.15" customHeight="1">
      <c r="A214" s="38"/>
      <c r="B214" s="39"/>
      <c r="C214" s="229" t="s">
        <v>325</v>
      </c>
      <c r="D214" s="229" t="s">
        <v>139</v>
      </c>
      <c r="E214" s="230" t="s">
        <v>326</v>
      </c>
      <c r="F214" s="231" t="s">
        <v>327</v>
      </c>
      <c r="G214" s="232" t="s">
        <v>171</v>
      </c>
      <c r="H214" s="233">
        <v>13.199999999999999</v>
      </c>
      <c r="I214" s="234"/>
      <c r="J214" s="233">
        <f>ROUND(I214*H214,3)</f>
        <v>0</v>
      </c>
      <c r="K214" s="235"/>
      <c r="L214" s="44"/>
      <c r="M214" s="236" t="s">
        <v>1</v>
      </c>
      <c r="N214" s="237" t="s">
        <v>41</v>
      </c>
      <c r="O214" s="97"/>
      <c r="P214" s="238">
        <f>O214*H214</f>
        <v>0</v>
      </c>
      <c r="Q214" s="238">
        <v>0</v>
      </c>
      <c r="R214" s="238">
        <f>Q214*H214</f>
        <v>0</v>
      </c>
      <c r="S214" s="238">
        <v>0.063</v>
      </c>
      <c r="T214" s="239">
        <f>S214*H214</f>
        <v>0.83160000000000001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40" t="s">
        <v>143</v>
      </c>
      <c r="AT214" s="240" t="s">
        <v>139</v>
      </c>
      <c r="AU214" s="240" t="s">
        <v>144</v>
      </c>
      <c r="AY214" s="17" t="s">
        <v>136</v>
      </c>
      <c r="BE214" s="241">
        <f>IF(N214="základná",J214,0)</f>
        <v>0</v>
      </c>
      <c r="BF214" s="241">
        <f>IF(N214="znížená",J214,0)</f>
        <v>0</v>
      </c>
      <c r="BG214" s="241">
        <f>IF(N214="zákl. prenesená",J214,0)</f>
        <v>0</v>
      </c>
      <c r="BH214" s="241">
        <f>IF(N214="zníž. prenesená",J214,0)</f>
        <v>0</v>
      </c>
      <c r="BI214" s="241">
        <f>IF(N214="nulová",J214,0)</f>
        <v>0</v>
      </c>
      <c r="BJ214" s="17" t="s">
        <v>144</v>
      </c>
      <c r="BK214" s="242">
        <f>ROUND(I214*H214,3)</f>
        <v>0</v>
      </c>
      <c r="BL214" s="17" t="s">
        <v>143</v>
      </c>
      <c r="BM214" s="240" t="s">
        <v>328</v>
      </c>
    </row>
    <row r="215" s="2" customFormat="1" ht="24.15" customHeight="1">
      <c r="A215" s="38"/>
      <c r="B215" s="39"/>
      <c r="C215" s="229" t="s">
        <v>329</v>
      </c>
      <c r="D215" s="229" t="s">
        <v>139</v>
      </c>
      <c r="E215" s="230" t="s">
        <v>330</v>
      </c>
      <c r="F215" s="231" t="s">
        <v>331</v>
      </c>
      <c r="G215" s="232" t="s">
        <v>142</v>
      </c>
      <c r="H215" s="233">
        <v>3</v>
      </c>
      <c r="I215" s="234"/>
      <c r="J215" s="233">
        <f>ROUND(I215*H215,3)</f>
        <v>0</v>
      </c>
      <c r="K215" s="235"/>
      <c r="L215" s="44"/>
      <c r="M215" s="236" t="s">
        <v>1</v>
      </c>
      <c r="N215" s="237" t="s">
        <v>41</v>
      </c>
      <c r="O215" s="97"/>
      <c r="P215" s="238">
        <f>O215*H215</f>
        <v>0</v>
      </c>
      <c r="Q215" s="238">
        <v>0</v>
      </c>
      <c r="R215" s="238">
        <f>Q215*H215</f>
        <v>0</v>
      </c>
      <c r="S215" s="238">
        <v>1.875</v>
      </c>
      <c r="T215" s="239">
        <f>S215*H215</f>
        <v>5.625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40" t="s">
        <v>143</v>
      </c>
      <c r="AT215" s="240" t="s">
        <v>139</v>
      </c>
      <c r="AU215" s="240" t="s">
        <v>144</v>
      </c>
      <c r="AY215" s="17" t="s">
        <v>136</v>
      </c>
      <c r="BE215" s="241">
        <f>IF(N215="základná",J215,0)</f>
        <v>0</v>
      </c>
      <c r="BF215" s="241">
        <f>IF(N215="znížená",J215,0)</f>
        <v>0</v>
      </c>
      <c r="BG215" s="241">
        <f>IF(N215="zákl. prenesená",J215,0)</f>
        <v>0</v>
      </c>
      <c r="BH215" s="241">
        <f>IF(N215="zníž. prenesená",J215,0)</f>
        <v>0</v>
      </c>
      <c r="BI215" s="241">
        <f>IF(N215="nulová",J215,0)</f>
        <v>0</v>
      </c>
      <c r="BJ215" s="17" t="s">
        <v>144</v>
      </c>
      <c r="BK215" s="242">
        <f>ROUND(I215*H215,3)</f>
        <v>0</v>
      </c>
      <c r="BL215" s="17" t="s">
        <v>143</v>
      </c>
      <c r="BM215" s="240" t="s">
        <v>332</v>
      </c>
    </row>
    <row r="216" s="2" customFormat="1" ht="24.15" customHeight="1">
      <c r="A216" s="38"/>
      <c r="B216" s="39"/>
      <c r="C216" s="229" t="s">
        <v>333</v>
      </c>
      <c r="D216" s="229" t="s">
        <v>139</v>
      </c>
      <c r="E216" s="230" t="s">
        <v>334</v>
      </c>
      <c r="F216" s="231" t="s">
        <v>335</v>
      </c>
      <c r="G216" s="232" t="s">
        <v>152</v>
      </c>
      <c r="H216" s="233">
        <v>16</v>
      </c>
      <c r="I216" s="234"/>
      <c r="J216" s="233">
        <f>ROUND(I216*H216,3)</f>
        <v>0</v>
      </c>
      <c r="K216" s="235"/>
      <c r="L216" s="44"/>
      <c r="M216" s="236" t="s">
        <v>1</v>
      </c>
      <c r="N216" s="237" t="s">
        <v>41</v>
      </c>
      <c r="O216" s="97"/>
      <c r="P216" s="238">
        <f>O216*H216</f>
        <v>0</v>
      </c>
      <c r="Q216" s="238">
        <v>0</v>
      </c>
      <c r="R216" s="238">
        <f>Q216*H216</f>
        <v>0</v>
      </c>
      <c r="S216" s="238">
        <v>0.080000000000000002</v>
      </c>
      <c r="T216" s="239">
        <f>S216*H216</f>
        <v>1.28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40" t="s">
        <v>143</v>
      </c>
      <c r="AT216" s="240" t="s">
        <v>139</v>
      </c>
      <c r="AU216" s="240" t="s">
        <v>144</v>
      </c>
      <c r="AY216" s="17" t="s">
        <v>136</v>
      </c>
      <c r="BE216" s="241">
        <f>IF(N216="základná",J216,0)</f>
        <v>0</v>
      </c>
      <c r="BF216" s="241">
        <f>IF(N216="znížená",J216,0)</f>
        <v>0</v>
      </c>
      <c r="BG216" s="241">
        <f>IF(N216="zákl. prenesená",J216,0)</f>
        <v>0</v>
      </c>
      <c r="BH216" s="241">
        <f>IF(N216="zníž. prenesená",J216,0)</f>
        <v>0</v>
      </c>
      <c r="BI216" s="241">
        <f>IF(N216="nulová",J216,0)</f>
        <v>0</v>
      </c>
      <c r="BJ216" s="17" t="s">
        <v>144</v>
      </c>
      <c r="BK216" s="242">
        <f>ROUND(I216*H216,3)</f>
        <v>0</v>
      </c>
      <c r="BL216" s="17" t="s">
        <v>143</v>
      </c>
      <c r="BM216" s="240" t="s">
        <v>336</v>
      </c>
    </row>
    <row r="217" s="2" customFormat="1" ht="33" customHeight="1">
      <c r="A217" s="38"/>
      <c r="B217" s="39"/>
      <c r="C217" s="229" t="s">
        <v>337</v>
      </c>
      <c r="D217" s="229" t="s">
        <v>139</v>
      </c>
      <c r="E217" s="230" t="s">
        <v>338</v>
      </c>
      <c r="F217" s="231" t="s">
        <v>339</v>
      </c>
      <c r="G217" s="232" t="s">
        <v>171</v>
      </c>
      <c r="H217" s="233">
        <v>230</v>
      </c>
      <c r="I217" s="234"/>
      <c r="J217" s="233">
        <f>ROUND(I217*H217,3)</f>
        <v>0</v>
      </c>
      <c r="K217" s="235"/>
      <c r="L217" s="44"/>
      <c r="M217" s="236" t="s">
        <v>1</v>
      </c>
      <c r="N217" s="237" t="s">
        <v>41</v>
      </c>
      <c r="O217" s="97"/>
      <c r="P217" s="238">
        <f>O217*H217</f>
        <v>0</v>
      </c>
      <c r="Q217" s="238">
        <v>0</v>
      </c>
      <c r="R217" s="238">
        <f>Q217*H217</f>
        <v>0</v>
      </c>
      <c r="S217" s="238">
        <v>0.045999999999999999</v>
      </c>
      <c r="T217" s="239">
        <f>S217*H217</f>
        <v>10.58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40" t="s">
        <v>143</v>
      </c>
      <c r="AT217" s="240" t="s">
        <v>139</v>
      </c>
      <c r="AU217" s="240" t="s">
        <v>144</v>
      </c>
      <c r="AY217" s="17" t="s">
        <v>136</v>
      </c>
      <c r="BE217" s="241">
        <f>IF(N217="základná",J217,0)</f>
        <v>0</v>
      </c>
      <c r="BF217" s="241">
        <f>IF(N217="znížená",J217,0)</f>
        <v>0</v>
      </c>
      <c r="BG217" s="241">
        <f>IF(N217="zákl. prenesená",J217,0)</f>
        <v>0</v>
      </c>
      <c r="BH217" s="241">
        <f>IF(N217="zníž. prenesená",J217,0)</f>
        <v>0</v>
      </c>
      <c r="BI217" s="241">
        <f>IF(N217="nulová",J217,0)</f>
        <v>0</v>
      </c>
      <c r="BJ217" s="17" t="s">
        <v>144</v>
      </c>
      <c r="BK217" s="242">
        <f>ROUND(I217*H217,3)</f>
        <v>0</v>
      </c>
      <c r="BL217" s="17" t="s">
        <v>143</v>
      </c>
      <c r="BM217" s="240" t="s">
        <v>340</v>
      </c>
    </row>
    <row r="218" s="13" customFormat="1">
      <c r="A218" s="13"/>
      <c r="B218" s="243"/>
      <c r="C218" s="244"/>
      <c r="D218" s="245" t="s">
        <v>146</v>
      </c>
      <c r="E218" s="246" t="s">
        <v>1</v>
      </c>
      <c r="F218" s="247" t="s">
        <v>341</v>
      </c>
      <c r="G218" s="244"/>
      <c r="H218" s="248">
        <v>30</v>
      </c>
      <c r="I218" s="249"/>
      <c r="J218" s="244"/>
      <c r="K218" s="244"/>
      <c r="L218" s="250"/>
      <c r="M218" s="251"/>
      <c r="N218" s="252"/>
      <c r="O218" s="252"/>
      <c r="P218" s="252"/>
      <c r="Q218" s="252"/>
      <c r="R218" s="252"/>
      <c r="S218" s="252"/>
      <c r="T218" s="25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54" t="s">
        <v>146</v>
      </c>
      <c r="AU218" s="254" t="s">
        <v>144</v>
      </c>
      <c r="AV218" s="13" t="s">
        <v>144</v>
      </c>
      <c r="AW218" s="13" t="s">
        <v>30</v>
      </c>
      <c r="AX218" s="13" t="s">
        <v>75</v>
      </c>
      <c r="AY218" s="254" t="s">
        <v>136</v>
      </c>
    </row>
    <row r="219" s="13" customFormat="1">
      <c r="A219" s="13"/>
      <c r="B219" s="243"/>
      <c r="C219" s="244"/>
      <c r="D219" s="245" t="s">
        <v>146</v>
      </c>
      <c r="E219" s="246" t="s">
        <v>1</v>
      </c>
      <c r="F219" s="247" t="s">
        <v>342</v>
      </c>
      <c r="G219" s="244"/>
      <c r="H219" s="248">
        <v>200</v>
      </c>
      <c r="I219" s="249"/>
      <c r="J219" s="244"/>
      <c r="K219" s="244"/>
      <c r="L219" s="250"/>
      <c r="M219" s="251"/>
      <c r="N219" s="252"/>
      <c r="O219" s="252"/>
      <c r="P219" s="252"/>
      <c r="Q219" s="252"/>
      <c r="R219" s="252"/>
      <c r="S219" s="252"/>
      <c r="T219" s="25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54" t="s">
        <v>146</v>
      </c>
      <c r="AU219" s="254" t="s">
        <v>144</v>
      </c>
      <c r="AV219" s="13" t="s">
        <v>144</v>
      </c>
      <c r="AW219" s="13" t="s">
        <v>30</v>
      </c>
      <c r="AX219" s="13" t="s">
        <v>75</v>
      </c>
      <c r="AY219" s="254" t="s">
        <v>136</v>
      </c>
    </row>
    <row r="220" s="14" customFormat="1">
      <c r="A220" s="14"/>
      <c r="B220" s="255"/>
      <c r="C220" s="256"/>
      <c r="D220" s="245" t="s">
        <v>146</v>
      </c>
      <c r="E220" s="257" t="s">
        <v>1</v>
      </c>
      <c r="F220" s="258" t="s">
        <v>149</v>
      </c>
      <c r="G220" s="256"/>
      <c r="H220" s="259">
        <v>230</v>
      </c>
      <c r="I220" s="260"/>
      <c r="J220" s="256"/>
      <c r="K220" s="256"/>
      <c r="L220" s="261"/>
      <c r="M220" s="262"/>
      <c r="N220" s="263"/>
      <c r="O220" s="263"/>
      <c r="P220" s="263"/>
      <c r="Q220" s="263"/>
      <c r="R220" s="263"/>
      <c r="S220" s="263"/>
      <c r="T220" s="26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65" t="s">
        <v>146</v>
      </c>
      <c r="AU220" s="265" t="s">
        <v>144</v>
      </c>
      <c r="AV220" s="14" t="s">
        <v>143</v>
      </c>
      <c r="AW220" s="14" t="s">
        <v>30</v>
      </c>
      <c r="AX220" s="14" t="s">
        <v>83</v>
      </c>
      <c r="AY220" s="265" t="s">
        <v>136</v>
      </c>
    </row>
    <row r="221" s="2" customFormat="1" ht="37.8" customHeight="1">
      <c r="A221" s="38"/>
      <c r="B221" s="39"/>
      <c r="C221" s="229" t="s">
        <v>343</v>
      </c>
      <c r="D221" s="229" t="s">
        <v>139</v>
      </c>
      <c r="E221" s="230" t="s">
        <v>344</v>
      </c>
      <c r="F221" s="231" t="s">
        <v>345</v>
      </c>
      <c r="G221" s="232" t="s">
        <v>171</v>
      </c>
      <c r="H221" s="233">
        <v>269.60000000000002</v>
      </c>
      <c r="I221" s="234"/>
      <c r="J221" s="233">
        <f>ROUND(I221*H221,3)</f>
        <v>0</v>
      </c>
      <c r="K221" s="235"/>
      <c r="L221" s="44"/>
      <c r="M221" s="236" t="s">
        <v>1</v>
      </c>
      <c r="N221" s="237" t="s">
        <v>41</v>
      </c>
      <c r="O221" s="97"/>
      <c r="P221" s="238">
        <f>O221*H221</f>
        <v>0</v>
      </c>
      <c r="Q221" s="238">
        <v>0</v>
      </c>
      <c r="R221" s="238">
        <f>Q221*H221</f>
        <v>0</v>
      </c>
      <c r="S221" s="238">
        <v>0.068000000000000005</v>
      </c>
      <c r="T221" s="239">
        <f>S221*H221</f>
        <v>18.332800000000002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40" t="s">
        <v>143</v>
      </c>
      <c r="AT221" s="240" t="s">
        <v>139</v>
      </c>
      <c r="AU221" s="240" t="s">
        <v>144</v>
      </c>
      <c r="AY221" s="17" t="s">
        <v>136</v>
      </c>
      <c r="BE221" s="241">
        <f>IF(N221="základná",J221,0)</f>
        <v>0</v>
      </c>
      <c r="BF221" s="241">
        <f>IF(N221="znížená",J221,0)</f>
        <v>0</v>
      </c>
      <c r="BG221" s="241">
        <f>IF(N221="zákl. prenesená",J221,0)</f>
        <v>0</v>
      </c>
      <c r="BH221" s="241">
        <f>IF(N221="zníž. prenesená",J221,0)</f>
        <v>0</v>
      </c>
      <c r="BI221" s="241">
        <f>IF(N221="nulová",J221,0)</f>
        <v>0</v>
      </c>
      <c r="BJ221" s="17" t="s">
        <v>144</v>
      </c>
      <c r="BK221" s="242">
        <f>ROUND(I221*H221,3)</f>
        <v>0</v>
      </c>
      <c r="BL221" s="17" t="s">
        <v>143</v>
      </c>
      <c r="BM221" s="240" t="s">
        <v>346</v>
      </c>
    </row>
    <row r="222" s="2" customFormat="1" ht="24.15" customHeight="1">
      <c r="A222" s="38"/>
      <c r="B222" s="39"/>
      <c r="C222" s="229" t="s">
        <v>347</v>
      </c>
      <c r="D222" s="229" t="s">
        <v>139</v>
      </c>
      <c r="E222" s="230" t="s">
        <v>348</v>
      </c>
      <c r="F222" s="231" t="s">
        <v>349</v>
      </c>
      <c r="G222" s="232" t="s">
        <v>190</v>
      </c>
      <c r="H222" s="233">
        <v>176.54300000000001</v>
      </c>
      <c r="I222" s="234"/>
      <c r="J222" s="233">
        <f>ROUND(I222*H222,3)</f>
        <v>0</v>
      </c>
      <c r="K222" s="235"/>
      <c r="L222" s="44"/>
      <c r="M222" s="236" t="s">
        <v>1</v>
      </c>
      <c r="N222" s="237" t="s">
        <v>41</v>
      </c>
      <c r="O222" s="97"/>
      <c r="P222" s="238">
        <f>O222*H222</f>
        <v>0</v>
      </c>
      <c r="Q222" s="238">
        <v>0</v>
      </c>
      <c r="R222" s="238">
        <f>Q222*H222</f>
        <v>0</v>
      </c>
      <c r="S222" s="238">
        <v>0</v>
      </c>
      <c r="T222" s="239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40" t="s">
        <v>143</v>
      </c>
      <c r="AT222" s="240" t="s">
        <v>139</v>
      </c>
      <c r="AU222" s="240" t="s">
        <v>144</v>
      </c>
      <c r="AY222" s="17" t="s">
        <v>136</v>
      </c>
      <c r="BE222" s="241">
        <f>IF(N222="základná",J222,0)</f>
        <v>0</v>
      </c>
      <c r="BF222" s="241">
        <f>IF(N222="znížená",J222,0)</f>
        <v>0</v>
      </c>
      <c r="BG222" s="241">
        <f>IF(N222="zákl. prenesená",J222,0)</f>
        <v>0</v>
      </c>
      <c r="BH222" s="241">
        <f>IF(N222="zníž. prenesená",J222,0)</f>
        <v>0</v>
      </c>
      <c r="BI222" s="241">
        <f>IF(N222="nulová",J222,0)</f>
        <v>0</v>
      </c>
      <c r="BJ222" s="17" t="s">
        <v>144</v>
      </c>
      <c r="BK222" s="242">
        <f>ROUND(I222*H222,3)</f>
        <v>0</v>
      </c>
      <c r="BL222" s="17" t="s">
        <v>143</v>
      </c>
      <c r="BM222" s="240" t="s">
        <v>350</v>
      </c>
    </row>
    <row r="223" s="2" customFormat="1" ht="24.15" customHeight="1">
      <c r="A223" s="38"/>
      <c r="B223" s="39"/>
      <c r="C223" s="229" t="s">
        <v>351</v>
      </c>
      <c r="D223" s="229" t="s">
        <v>139</v>
      </c>
      <c r="E223" s="230" t="s">
        <v>352</v>
      </c>
      <c r="F223" s="231" t="s">
        <v>353</v>
      </c>
      <c r="G223" s="232" t="s">
        <v>190</v>
      </c>
      <c r="H223" s="233">
        <v>353.08600000000001</v>
      </c>
      <c r="I223" s="234"/>
      <c r="J223" s="233">
        <f>ROUND(I223*H223,3)</f>
        <v>0</v>
      </c>
      <c r="K223" s="235"/>
      <c r="L223" s="44"/>
      <c r="M223" s="236" t="s">
        <v>1</v>
      </c>
      <c r="N223" s="237" t="s">
        <v>41</v>
      </c>
      <c r="O223" s="97"/>
      <c r="P223" s="238">
        <f>O223*H223</f>
        <v>0</v>
      </c>
      <c r="Q223" s="238">
        <v>0</v>
      </c>
      <c r="R223" s="238">
        <f>Q223*H223</f>
        <v>0</v>
      </c>
      <c r="S223" s="238">
        <v>0</v>
      </c>
      <c r="T223" s="239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40" t="s">
        <v>143</v>
      </c>
      <c r="AT223" s="240" t="s">
        <v>139</v>
      </c>
      <c r="AU223" s="240" t="s">
        <v>144</v>
      </c>
      <c r="AY223" s="17" t="s">
        <v>136</v>
      </c>
      <c r="BE223" s="241">
        <f>IF(N223="základná",J223,0)</f>
        <v>0</v>
      </c>
      <c r="BF223" s="241">
        <f>IF(N223="znížená",J223,0)</f>
        <v>0</v>
      </c>
      <c r="BG223" s="241">
        <f>IF(N223="zákl. prenesená",J223,0)</f>
        <v>0</v>
      </c>
      <c r="BH223" s="241">
        <f>IF(N223="zníž. prenesená",J223,0)</f>
        <v>0</v>
      </c>
      <c r="BI223" s="241">
        <f>IF(N223="nulová",J223,0)</f>
        <v>0</v>
      </c>
      <c r="BJ223" s="17" t="s">
        <v>144</v>
      </c>
      <c r="BK223" s="242">
        <f>ROUND(I223*H223,3)</f>
        <v>0</v>
      </c>
      <c r="BL223" s="17" t="s">
        <v>143</v>
      </c>
      <c r="BM223" s="240" t="s">
        <v>354</v>
      </c>
    </row>
    <row r="224" s="13" customFormat="1">
      <c r="A224" s="13"/>
      <c r="B224" s="243"/>
      <c r="C224" s="244"/>
      <c r="D224" s="245" t="s">
        <v>146</v>
      </c>
      <c r="E224" s="244"/>
      <c r="F224" s="247" t="s">
        <v>355</v>
      </c>
      <c r="G224" s="244"/>
      <c r="H224" s="248">
        <v>353.08600000000001</v>
      </c>
      <c r="I224" s="249"/>
      <c r="J224" s="244"/>
      <c r="K224" s="244"/>
      <c r="L224" s="250"/>
      <c r="M224" s="251"/>
      <c r="N224" s="252"/>
      <c r="O224" s="252"/>
      <c r="P224" s="252"/>
      <c r="Q224" s="252"/>
      <c r="R224" s="252"/>
      <c r="S224" s="252"/>
      <c r="T224" s="25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4" t="s">
        <v>146</v>
      </c>
      <c r="AU224" s="254" t="s">
        <v>144</v>
      </c>
      <c r="AV224" s="13" t="s">
        <v>144</v>
      </c>
      <c r="AW224" s="13" t="s">
        <v>4</v>
      </c>
      <c r="AX224" s="13" t="s">
        <v>83</v>
      </c>
      <c r="AY224" s="254" t="s">
        <v>136</v>
      </c>
    </row>
    <row r="225" s="2" customFormat="1" ht="21.75" customHeight="1">
      <c r="A225" s="38"/>
      <c r="B225" s="39"/>
      <c r="C225" s="229" t="s">
        <v>356</v>
      </c>
      <c r="D225" s="229" t="s">
        <v>139</v>
      </c>
      <c r="E225" s="230" t="s">
        <v>357</v>
      </c>
      <c r="F225" s="231" t="s">
        <v>358</v>
      </c>
      <c r="G225" s="232" t="s">
        <v>190</v>
      </c>
      <c r="H225" s="233">
        <v>176.54300000000001</v>
      </c>
      <c r="I225" s="234"/>
      <c r="J225" s="233">
        <f>ROUND(I225*H225,3)</f>
        <v>0</v>
      </c>
      <c r="K225" s="235"/>
      <c r="L225" s="44"/>
      <c r="M225" s="236" t="s">
        <v>1</v>
      </c>
      <c r="N225" s="237" t="s">
        <v>41</v>
      </c>
      <c r="O225" s="97"/>
      <c r="P225" s="238">
        <f>O225*H225</f>
        <v>0</v>
      </c>
      <c r="Q225" s="238">
        <v>0</v>
      </c>
      <c r="R225" s="238">
        <f>Q225*H225</f>
        <v>0</v>
      </c>
      <c r="S225" s="238">
        <v>0</v>
      </c>
      <c r="T225" s="239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40" t="s">
        <v>143</v>
      </c>
      <c r="AT225" s="240" t="s">
        <v>139</v>
      </c>
      <c r="AU225" s="240" t="s">
        <v>144</v>
      </c>
      <c r="AY225" s="17" t="s">
        <v>136</v>
      </c>
      <c r="BE225" s="241">
        <f>IF(N225="základná",J225,0)</f>
        <v>0</v>
      </c>
      <c r="BF225" s="241">
        <f>IF(N225="znížená",J225,0)</f>
        <v>0</v>
      </c>
      <c r="BG225" s="241">
        <f>IF(N225="zákl. prenesená",J225,0)</f>
        <v>0</v>
      </c>
      <c r="BH225" s="241">
        <f>IF(N225="zníž. prenesená",J225,0)</f>
        <v>0</v>
      </c>
      <c r="BI225" s="241">
        <f>IF(N225="nulová",J225,0)</f>
        <v>0</v>
      </c>
      <c r="BJ225" s="17" t="s">
        <v>144</v>
      </c>
      <c r="BK225" s="242">
        <f>ROUND(I225*H225,3)</f>
        <v>0</v>
      </c>
      <c r="BL225" s="17" t="s">
        <v>143</v>
      </c>
      <c r="BM225" s="240" t="s">
        <v>359</v>
      </c>
    </row>
    <row r="226" s="2" customFormat="1" ht="24.15" customHeight="1">
      <c r="A226" s="38"/>
      <c r="B226" s="39"/>
      <c r="C226" s="229" t="s">
        <v>360</v>
      </c>
      <c r="D226" s="229" t="s">
        <v>139</v>
      </c>
      <c r="E226" s="230" t="s">
        <v>361</v>
      </c>
      <c r="F226" s="231" t="s">
        <v>362</v>
      </c>
      <c r="G226" s="232" t="s">
        <v>190</v>
      </c>
      <c r="H226" s="233">
        <v>1765.4300000000001</v>
      </c>
      <c r="I226" s="234"/>
      <c r="J226" s="233">
        <f>ROUND(I226*H226,3)</f>
        <v>0</v>
      </c>
      <c r="K226" s="235"/>
      <c r="L226" s="44"/>
      <c r="M226" s="236" t="s">
        <v>1</v>
      </c>
      <c r="N226" s="237" t="s">
        <v>41</v>
      </c>
      <c r="O226" s="97"/>
      <c r="P226" s="238">
        <f>O226*H226</f>
        <v>0</v>
      </c>
      <c r="Q226" s="238">
        <v>0</v>
      </c>
      <c r="R226" s="238">
        <f>Q226*H226</f>
        <v>0</v>
      </c>
      <c r="S226" s="238">
        <v>0</v>
      </c>
      <c r="T226" s="239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40" t="s">
        <v>143</v>
      </c>
      <c r="AT226" s="240" t="s">
        <v>139</v>
      </c>
      <c r="AU226" s="240" t="s">
        <v>144</v>
      </c>
      <c r="AY226" s="17" t="s">
        <v>136</v>
      </c>
      <c r="BE226" s="241">
        <f>IF(N226="základná",J226,0)</f>
        <v>0</v>
      </c>
      <c r="BF226" s="241">
        <f>IF(N226="znížená",J226,0)</f>
        <v>0</v>
      </c>
      <c r="BG226" s="241">
        <f>IF(N226="zákl. prenesená",J226,0)</f>
        <v>0</v>
      </c>
      <c r="BH226" s="241">
        <f>IF(N226="zníž. prenesená",J226,0)</f>
        <v>0</v>
      </c>
      <c r="BI226" s="241">
        <f>IF(N226="nulová",J226,0)</f>
        <v>0</v>
      </c>
      <c r="BJ226" s="17" t="s">
        <v>144</v>
      </c>
      <c r="BK226" s="242">
        <f>ROUND(I226*H226,3)</f>
        <v>0</v>
      </c>
      <c r="BL226" s="17" t="s">
        <v>143</v>
      </c>
      <c r="BM226" s="240" t="s">
        <v>363</v>
      </c>
    </row>
    <row r="227" s="13" customFormat="1">
      <c r="A227" s="13"/>
      <c r="B227" s="243"/>
      <c r="C227" s="244"/>
      <c r="D227" s="245" t="s">
        <v>146</v>
      </c>
      <c r="E227" s="244"/>
      <c r="F227" s="247" t="s">
        <v>364</v>
      </c>
      <c r="G227" s="244"/>
      <c r="H227" s="248">
        <v>1765.4300000000001</v>
      </c>
      <c r="I227" s="249"/>
      <c r="J227" s="244"/>
      <c r="K227" s="244"/>
      <c r="L227" s="250"/>
      <c r="M227" s="251"/>
      <c r="N227" s="252"/>
      <c r="O227" s="252"/>
      <c r="P227" s="252"/>
      <c r="Q227" s="252"/>
      <c r="R227" s="252"/>
      <c r="S227" s="252"/>
      <c r="T227" s="25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54" t="s">
        <v>146</v>
      </c>
      <c r="AU227" s="254" t="s">
        <v>144</v>
      </c>
      <c r="AV227" s="13" t="s">
        <v>144</v>
      </c>
      <c r="AW227" s="13" t="s">
        <v>4</v>
      </c>
      <c r="AX227" s="13" t="s">
        <v>83</v>
      </c>
      <c r="AY227" s="254" t="s">
        <v>136</v>
      </c>
    </row>
    <row r="228" s="2" customFormat="1" ht="24.15" customHeight="1">
      <c r="A228" s="38"/>
      <c r="B228" s="39"/>
      <c r="C228" s="229" t="s">
        <v>365</v>
      </c>
      <c r="D228" s="229" t="s">
        <v>139</v>
      </c>
      <c r="E228" s="230" t="s">
        <v>366</v>
      </c>
      <c r="F228" s="231" t="s">
        <v>367</v>
      </c>
      <c r="G228" s="232" t="s">
        <v>190</v>
      </c>
      <c r="H228" s="233">
        <v>176.54300000000001</v>
      </c>
      <c r="I228" s="234"/>
      <c r="J228" s="233">
        <f>ROUND(I228*H228,3)</f>
        <v>0</v>
      </c>
      <c r="K228" s="235"/>
      <c r="L228" s="44"/>
      <c r="M228" s="236" t="s">
        <v>1</v>
      </c>
      <c r="N228" s="237" t="s">
        <v>41</v>
      </c>
      <c r="O228" s="97"/>
      <c r="P228" s="238">
        <f>O228*H228</f>
        <v>0</v>
      </c>
      <c r="Q228" s="238">
        <v>0</v>
      </c>
      <c r="R228" s="238">
        <f>Q228*H228</f>
        <v>0</v>
      </c>
      <c r="S228" s="238">
        <v>0</v>
      </c>
      <c r="T228" s="239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40" t="s">
        <v>143</v>
      </c>
      <c r="AT228" s="240" t="s">
        <v>139</v>
      </c>
      <c r="AU228" s="240" t="s">
        <v>144</v>
      </c>
      <c r="AY228" s="17" t="s">
        <v>136</v>
      </c>
      <c r="BE228" s="241">
        <f>IF(N228="základná",J228,0)</f>
        <v>0</v>
      </c>
      <c r="BF228" s="241">
        <f>IF(N228="znížená",J228,0)</f>
        <v>0</v>
      </c>
      <c r="BG228" s="241">
        <f>IF(N228="zákl. prenesená",J228,0)</f>
        <v>0</v>
      </c>
      <c r="BH228" s="241">
        <f>IF(N228="zníž. prenesená",J228,0)</f>
        <v>0</v>
      </c>
      <c r="BI228" s="241">
        <f>IF(N228="nulová",J228,0)</f>
        <v>0</v>
      </c>
      <c r="BJ228" s="17" t="s">
        <v>144</v>
      </c>
      <c r="BK228" s="242">
        <f>ROUND(I228*H228,3)</f>
        <v>0</v>
      </c>
      <c r="BL228" s="17" t="s">
        <v>143</v>
      </c>
      <c r="BM228" s="240" t="s">
        <v>368</v>
      </c>
    </row>
    <row r="229" s="12" customFormat="1" ht="25.92" customHeight="1">
      <c r="A229" s="12"/>
      <c r="B229" s="213"/>
      <c r="C229" s="214"/>
      <c r="D229" s="215" t="s">
        <v>74</v>
      </c>
      <c r="E229" s="216" t="s">
        <v>369</v>
      </c>
      <c r="F229" s="216" t="s">
        <v>370</v>
      </c>
      <c r="G229" s="214"/>
      <c r="H229" s="214"/>
      <c r="I229" s="217"/>
      <c r="J229" s="218">
        <f>BK229</f>
        <v>0</v>
      </c>
      <c r="K229" s="214"/>
      <c r="L229" s="219"/>
      <c r="M229" s="220"/>
      <c r="N229" s="221"/>
      <c r="O229" s="221"/>
      <c r="P229" s="222">
        <f>P230+P232+P239+P249+P288+P292+P314+P334+P336+P349+P353</f>
        <v>0</v>
      </c>
      <c r="Q229" s="221"/>
      <c r="R229" s="222">
        <f>R230+R232+R239+R249+R288+R292+R314+R334+R336+R349+R353</f>
        <v>28.759705880000002</v>
      </c>
      <c r="S229" s="221"/>
      <c r="T229" s="223">
        <f>T230+T232+T239+T249+T288+T292+T314+T334+T336+T349+T353</f>
        <v>5.2844599999999993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24" t="s">
        <v>144</v>
      </c>
      <c r="AT229" s="225" t="s">
        <v>74</v>
      </c>
      <c r="AU229" s="225" t="s">
        <v>75</v>
      </c>
      <c r="AY229" s="224" t="s">
        <v>136</v>
      </c>
      <c r="BK229" s="226">
        <f>BK230+BK232+BK239+BK249+BK288+BK292+BK314+BK334+BK336+BK349+BK353</f>
        <v>0</v>
      </c>
    </row>
    <row r="230" s="12" customFormat="1" ht="22.8" customHeight="1">
      <c r="A230" s="12"/>
      <c r="B230" s="213"/>
      <c r="C230" s="214"/>
      <c r="D230" s="215" t="s">
        <v>74</v>
      </c>
      <c r="E230" s="227" t="s">
        <v>371</v>
      </c>
      <c r="F230" s="227" t="s">
        <v>372</v>
      </c>
      <c r="G230" s="214"/>
      <c r="H230" s="214"/>
      <c r="I230" s="217"/>
      <c r="J230" s="228">
        <f>BK230</f>
        <v>0</v>
      </c>
      <c r="K230" s="214"/>
      <c r="L230" s="219"/>
      <c r="M230" s="220"/>
      <c r="N230" s="221"/>
      <c r="O230" s="221"/>
      <c r="P230" s="222">
        <f>P231</f>
        <v>0</v>
      </c>
      <c r="Q230" s="221"/>
      <c r="R230" s="222">
        <f>R231</f>
        <v>0.02256</v>
      </c>
      <c r="S230" s="221"/>
      <c r="T230" s="223">
        <f>T231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24" t="s">
        <v>144</v>
      </c>
      <c r="AT230" s="225" t="s">
        <v>74</v>
      </c>
      <c r="AU230" s="225" t="s">
        <v>83</v>
      </c>
      <c r="AY230" s="224" t="s">
        <v>136</v>
      </c>
      <c r="BK230" s="226">
        <f>BK231</f>
        <v>0</v>
      </c>
    </row>
    <row r="231" s="2" customFormat="1" ht="24.15" customHeight="1">
      <c r="A231" s="38"/>
      <c r="B231" s="39"/>
      <c r="C231" s="229" t="s">
        <v>373</v>
      </c>
      <c r="D231" s="229" t="s">
        <v>139</v>
      </c>
      <c r="E231" s="230" t="s">
        <v>374</v>
      </c>
      <c r="F231" s="231" t="s">
        <v>375</v>
      </c>
      <c r="G231" s="232" t="s">
        <v>184</v>
      </c>
      <c r="H231" s="233">
        <v>12</v>
      </c>
      <c r="I231" s="234"/>
      <c r="J231" s="233">
        <f>ROUND(I231*H231,3)</f>
        <v>0</v>
      </c>
      <c r="K231" s="235"/>
      <c r="L231" s="44"/>
      <c r="M231" s="236" t="s">
        <v>1</v>
      </c>
      <c r="N231" s="237" t="s">
        <v>41</v>
      </c>
      <c r="O231" s="97"/>
      <c r="P231" s="238">
        <f>O231*H231</f>
        <v>0</v>
      </c>
      <c r="Q231" s="238">
        <v>0.0018799999999999999</v>
      </c>
      <c r="R231" s="238">
        <f>Q231*H231</f>
        <v>0.02256</v>
      </c>
      <c r="S231" s="238">
        <v>0</v>
      </c>
      <c r="T231" s="239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40" t="s">
        <v>213</v>
      </c>
      <c r="AT231" s="240" t="s">
        <v>139</v>
      </c>
      <c r="AU231" s="240" t="s">
        <v>144</v>
      </c>
      <c r="AY231" s="17" t="s">
        <v>136</v>
      </c>
      <c r="BE231" s="241">
        <f>IF(N231="základná",J231,0)</f>
        <v>0</v>
      </c>
      <c r="BF231" s="241">
        <f>IF(N231="znížená",J231,0)</f>
        <v>0</v>
      </c>
      <c r="BG231" s="241">
        <f>IF(N231="zákl. prenesená",J231,0)</f>
        <v>0</v>
      </c>
      <c r="BH231" s="241">
        <f>IF(N231="zníž. prenesená",J231,0)</f>
        <v>0</v>
      </c>
      <c r="BI231" s="241">
        <f>IF(N231="nulová",J231,0)</f>
        <v>0</v>
      </c>
      <c r="BJ231" s="17" t="s">
        <v>144</v>
      </c>
      <c r="BK231" s="242">
        <f>ROUND(I231*H231,3)</f>
        <v>0</v>
      </c>
      <c r="BL231" s="17" t="s">
        <v>213</v>
      </c>
      <c r="BM231" s="240" t="s">
        <v>376</v>
      </c>
    </row>
    <row r="232" s="12" customFormat="1" ht="22.8" customHeight="1">
      <c r="A232" s="12"/>
      <c r="B232" s="213"/>
      <c r="C232" s="214"/>
      <c r="D232" s="215" t="s">
        <v>74</v>
      </c>
      <c r="E232" s="227" t="s">
        <v>377</v>
      </c>
      <c r="F232" s="227" t="s">
        <v>378</v>
      </c>
      <c r="G232" s="214"/>
      <c r="H232" s="214"/>
      <c r="I232" s="217"/>
      <c r="J232" s="228">
        <f>BK232</f>
        <v>0</v>
      </c>
      <c r="K232" s="214"/>
      <c r="L232" s="219"/>
      <c r="M232" s="220"/>
      <c r="N232" s="221"/>
      <c r="O232" s="221"/>
      <c r="P232" s="222">
        <f>SUM(P233:P238)</f>
        <v>0</v>
      </c>
      <c r="Q232" s="221"/>
      <c r="R232" s="222">
        <f>SUM(R233:R238)</f>
        <v>0.41983199999999998</v>
      </c>
      <c r="S232" s="221"/>
      <c r="T232" s="223">
        <f>SUM(T233:T238)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24" t="s">
        <v>144</v>
      </c>
      <c r="AT232" s="225" t="s">
        <v>74</v>
      </c>
      <c r="AU232" s="225" t="s">
        <v>83</v>
      </c>
      <c r="AY232" s="224" t="s">
        <v>136</v>
      </c>
      <c r="BK232" s="226">
        <f>SUM(BK233:BK238)</f>
        <v>0</v>
      </c>
    </row>
    <row r="233" s="2" customFormat="1" ht="24.15" customHeight="1">
      <c r="A233" s="38"/>
      <c r="B233" s="39"/>
      <c r="C233" s="229" t="s">
        <v>379</v>
      </c>
      <c r="D233" s="229" t="s">
        <v>139</v>
      </c>
      <c r="E233" s="230" t="s">
        <v>380</v>
      </c>
      <c r="F233" s="231" t="s">
        <v>381</v>
      </c>
      <c r="G233" s="232" t="s">
        <v>171</v>
      </c>
      <c r="H233" s="233">
        <v>210</v>
      </c>
      <c r="I233" s="234"/>
      <c r="J233" s="233">
        <f>ROUND(I233*H233,3)</f>
        <v>0</v>
      </c>
      <c r="K233" s="235"/>
      <c r="L233" s="44"/>
      <c r="M233" s="236" t="s">
        <v>1</v>
      </c>
      <c r="N233" s="237" t="s">
        <v>41</v>
      </c>
      <c r="O233" s="97"/>
      <c r="P233" s="238">
        <f>O233*H233</f>
        <v>0</v>
      </c>
      <c r="Q233" s="238">
        <v>0</v>
      </c>
      <c r="R233" s="238">
        <f>Q233*H233</f>
        <v>0</v>
      </c>
      <c r="S233" s="238">
        <v>0</v>
      </c>
      <c r="T233" s="239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40" t="s">
        <v>213</v>
      </c>
      <c r="AT233" s="240" t="s">
        <v>139</v>
      </c>
      <c r="AU233" s="240" t="s">
        <v>144</v>
      </c>
      <c r="AY233" s="17" t="s">
        <v>136</v>
      </c>
      <c r="BE233" s="241">
        <f>IF(N233="základná",J233,0)</f>
        <v>0</v>
      </c>
      <c r="BF233" s="241">
        <f>IF(N233="znížená",J233,0)</f>
        <v>0</v>
      </c>
      <c r="BG233" s="241">
        <f>IF(N233="zákl. prenesená",J233,0)</f>
        <v>0</v>
      </c>
      <c r="BH233" s="241">
        <f>IF(N233="zníž. prenesená",J233,0)</f>
        <v>0</v>
      </c>
      <c r="BI233" s="241">
        <f>IF(N233="nulová",J233,0)</f>
        <v>0</v>
      </c>
      <c r="BJ233" s="17" t="s">
        <v>144</v>
      </c>
      <c r="BK233" s="242">
        <f>ROUND(I233*H233,3)</f>
        <v>0</v>
      </c>
      <c r="BL233" s="17" t="s">
        <v>213</v>
      </c>
      <c r="BM233" s="240" t="s">
        <v>382</v>
      </c>
    </row>
    <row r="234" s="13" customFormat="1">
      <c r="A234" s="13"/>
      <c r="B234" s="243"/>
      <c r="C234" s="244"/>
      <c r="D234" s="245" t="s">
        <v>146</v>
      </c>
      <c r="E234" s="246" t="s">
        <v>1</v>
      </c>
      <c r="F234" s="247" t="s">
        <v>277</v>
      </c>
      <c r="G234" s="244"/>
      <c r="H234" s="248">
        <v>36</v>
      </c>
      <c r="I234" s="249"/>
      <c r="J234" s="244"/>
      <c r="K234" s="244"/>
      <c r="L234" s="250"/>
      <c r="M234" s="251"/>
      <c r="N234" s="252"/>
      <c r="O234" s="252"/>
      <c r="P234" s="252"/>
      <c r="Q234" s="252"/>
      <c r="R234" s="252"/>
      <c r="S234" s="252"/>
      <c r="T234" s="25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54" t="s">
        <v>146</v>
      </c>
      <c r="AU234" s="254" t="s">
        <v>144</v>
      </c>
      <c r="AV234" s="13" t="s">
        <v>144</v>
      </c>
      <c r="AW234" s="13" t="s">
        <v>30</v>
      </c>
      <c r="AX234" s="13" t="s">
        <v>75</v>
      </c>
      <c r="AY234" s="254" t="s">
        <v>136</v>
      </c>
    </row>
    <row r="235" s="13" customFormat="1">
      <c r="A235" s="13"/>
      <c r="B235" s="243"/>
      <c r="C235" s="244"/>
      <c r="D235" s="245" t="s">
        <v>146</v>
      </c>
      <c r="E235" s="246" t="s">
        <v>1</v>
      </c>
      <c r="F235" s="247" t="s">
        <v>278</v>
      </c>
      <c r="G235" s="244"/>
      <c r="H235" s="248">
        <v>174</v>
      </c>
      <c r="I235" s="249"/>
      <c r="J235" s="244"/>
      <c r="K235" s="244"/>
      <c r="L235" s="250"/>
      <c r="M235" s="251"/>
      <c r="N235" s="252"/>
      <c r="O235" s="252"/>
      <c r="P235" s="252"/>
      <c r="Q235" s="252"/>
      <c r="R235" s="252"/>
      <c r="S235" s="252"/>
      <c r="T235" s="25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54" t="s">
        <v>146</v>
      </c>
      <c r="AU235" s="254" t="s">
        <v>144</v>
      </c>
      <c r="AV235" s="13" t="s">
        <v>144</v>
      </c>
      <c r="AW235" s="13" t="s">
        <v>30</v>
      </c>
      <c r="AX235" s="13" t="s">
        <v>75</v>
      </c>
      <c r="AY235" s="254" t="s">
        <v>136</v>
      </c>
    </row>
    <row r="236" s="14" customFormat="1">
      <c r="A236" s="14"/>
      <c r="B236" s="255"/>
      <c r="C236" s="256"/>
      <c r="D236" s="245" t="s">
        <v>146</v>
      </c>
      <c r="E236" s="257" t="s">
        <v>1</v>
      </c>
      <c r="F236" s="258" t="s">
        <v>149</v>
      </c>
      <c r="G236" s="256"/>
      <c r="H236" s="259">
        <v>210</v>
      </c>
      <c r="I236" s="260"/>
      <c r="J236" s="256"/>
      <c r="K236" s="256"/>
      <c r="L236" s="261"/>
      <c r="M236" s="262"/>
      <c r="N236" s="263"/>
      <c r="O236" s="263"/>
      <c r="P236" s="263"/>
      <c r="Q236" s="263"/>
      <c r="R236" s="263"/>
      <c r="S236" s="263"/>
      <c r="T236" s="26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65" t="s">
        <v>146</v>
      </c>
      <c r="AU236" s="265" t="s">
        <v>144</v>
      </c>
      <c r="AV236" s="14" t="s">
        <v>143</v>
      </c>
      <c r="AW236" s="14" t="s">
        <v>30</v>
      </c>
      <c r="AX236" s="14" t="s">
        <v>83</v>
      </c>
      <c r="AY236" s="265" t="s">
        <v>136</v>
      </c>
    </row>
    <row r="237" s="2" customFormat="1" ht="24.15" customHeight="1">
      <c r="A237" s="38"/>
      <c r="B237" s="39"/>
      <c r="C237" s="266" t="s">
        <v>383</v>
      </c>
      <c r="D237" s="266" t="s">
        <v>193</v>
      </c>
      <c r="E237" s="267" t="s">
        <v>384</v>
      </c>
      <c r="F237" s="268" t="s">
        <v>385</v>
      </c>
      <c r="G237" s="269" t="s">
        <v>171</v>
      </c>
      <c r="H237" s="270">
        <v>214.19999999999999</v>
      </c>
      <c r="I237" s="271"/>
      <c r="J237" s="270">
        <f>ROUND(I237*H237,3)</f>
        <v>0</v>
      </c>
      <c r="K237" s="272"/>
      <c r="L237" s="273"/>
      <c r="M237" s="274" t="s">
        <v>1</v>
      </c>
      <c r="N237" s="275" t="s">
        <v>41</v>
      </c>
      <c r="O237" s="97"/>
      <c r="P237" s="238">
        <f>O237*H237</f>
        <v>0</v>
      </c>
      <c r="Q237" s="238">
        <v>0.0019599999999999999</v>
      </c>
      <c r="R237" s="238">
        <f>Q237*H237</f>
        <v>0.41983199999999998</v>
      </c>
      <c r="S237" s="238">
        <v>0</v>
      </c>
      <c r="T237" s="239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40" t="s">
        <v>285</v>
      </c>
      <c r="AT237" s="240" t="s">
        <v>193</v>
      </c>
      <c r="AU237" s="240" t="s">
        <v>144</v>
      </c>
      <c r="AY237" s="17" t="s">
        <v>136</v>
      </c>
      <c r="BE237" s="241">
        <f>IF(N237="základná",J237,0)</f>
        <v>0</v>
      </c>
      <c r="BF237" s="241">
        <f>IF(N237="znížená",J237,0)</f>
        <v>0</v>
      </c>
      <c r="BG237" s="241">
        <f>IF(N237="zákl. prenesená",J237,0)</f>
        <v>0</v>
      </c>
      <c r="BH237" s="241">
        <f>IF(N237="zníž. prenesená",J237,0)</f>
        <v>0</v>
      </c>
      <c r="BI237" s="241">
        <f>IF(N237="nulová",J237,0)</f>
        <v>0</v>
      </c>
      <c r="BJ237" s="17" t="s">
        <v>144</v>
      </c>
      <c r="BK237" s="242">
        <f>ROUND(I237*H237,3)</f>
        <v>0</v>
      </c>
      <c r="BL237" s="17" t="s">
        <v>213</v>
      </c>
      <c r="BM237" s="240" t="s">
        <v>386</v>
      </c>
    </row>
    <row r="238" s="13" customFormat="1">
      <c r="A238" s="13"/>
      <c r="B238" s="243"/>
      <c r="C238" s="244"/>
      <c r="D238" s="245" t="s">
        <v>146</v>
      </c>
      <c r="E238" s="244"/>
      <c r="F238" s="247" t="s">
        <v>387</v>
      </c>
      <c r="G238" s="244"/>
      <c r="H238" s="248">
        <v>214.19999999999999</v>
      </c>
      <c r="I238" s="249"/>
      <c r="J238" s="244"/>
      <c r="K238" s="244"/>
      <c r="L238" s="250"/>
      <c r="M238" s="251"/>
      <c r="N238" s="252"/>
      <c r="O238" s="252"/>
      <c r="P238" s="252"/>
      <c r="Q238" s="252"/>
      <c r="R238" s="252"/>
      <c r="S238" s="252"/>
      <c r="T238" s="25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54" t="s">
        <v>146</v>
      </c>
      <c r="AU238" s="254" t="s">
        <v>144</v>
      </c>
      <c r="AV238" s="13" t="s">
        <v>144</v>
      </c>
      <c r="AW238" s="13" t="s">
        <v>4</v>
      </c>
      <c r="AX238" s="13" t="s">
        <v>83</v>
      </c>
      <c r="AY238" s="254" t="s">
        <v>136</v>
      </c>
    </row>
    <row r="239" s="12" customFormat="1" ht="22.8" customHeight="1">
      <c r="A239" s="12"/>
      <c r="B239" s="213"/>
      <c r="C239" s="214"/>
      <c r="D239" s="215" t="s">
        <v>74</v>
      </c>
      <c r="E239" s="227" t="s">
        <v>388</v>
      </c>
      <c r="F239" s="227" t="s">
        <v>389</v>
      </c>
      <c r="G239" s="214"/>
      <c r="H239" s="214"/>
      <c r="I239" s="217"/>
      <c r="J239" s="228">
        <f>BK239</f>
        <v>0</v>
      </c>
      <c r="K239" s="214"/>
      <c r="L239" s="219"/>
      <c r="M239" s="220"/>
      <c r="N239" s="221"/>
      <c r="O239" s="221"/>
      <c r="P239" s="222">
        <f>SUM(P240:P248)</f>
        <v>0</v>
      </c>
      <c r="Q239" s="221"/>
      <c r="R239" s="222">
        <f>SUM(R240:R248)</f>
        <v>1.2647349999999999</v>
      </c>
      <c r="S239" s="221"/>
      <c r="T239" s="223">
        <f>SUM(T240:T248)</f>
        <v>0.036060000000000002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24" t="s">
        <v>144</v>
      </c>
      <c r="AT239" s="225" t="s">
        <v>74</v>
      </c>
      <c r="AU239" s="225" t="s">
        <v>83</v>
      </c>
      <c r="AY239" s="224" t="s">
        <v>136</v>
      </c>
      <c r="BK239" s="226">
        <f>SUM(BK240:BK248)</f>
        <v>0</v>
      </c>
    </row>
    <row r="240" s="2" customFormat="1" ht="33" customHeight="1">
      <c r="A240" s="38"/>
      <c r="B240" s="39"/>
      <c r="C240" s="229" t="s">
        <v>390</v>
      </c>
      <c r="D240" s="229" t="s">
        <v>139</v>
      </c>
      <c r="E240" s="230" t="s">
        <v>391</v>
      </c>
      <c r="F240" s="231" t="s">
        <v>392</v>
      </c>
      <c r="G240" s="232" t="s">
        <v>171</v>
      </c>
      <c r="H240" s="233">
        <v>150</v>
      </c>
      <c r="I240" s="234"/>
      <c r="J240" s="233">
        <f>ROUND(I240*H240,3)</f>
        <v>0</v>
      </c>
      <c r="K240" s="235"/>
      <c r="L240" s="44"/>
      <c r="M240" s="236" t="s">
        <v>1</v>
      </c>
      <c r="N240" s="237" t="s">
        <v>41</v>
      </c>
      <c r="O240" s="97"/>
      <c r="P240" s="238">
        <f>O240*H240</f>
        <v>0</v>
      </c>
      <c r="Q240" s="238">
        <v>0.0081200000000000005</v>
      </c>
      <c r="R240" s="238">
        <f>Q240*H240</f>
        <v>1.218</v>
      </c>
      <c r="S240" s="238">
        <v>0</v>
      </c>
      <c r="T240" s="239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40" t="s">
        <v>213</v>
      </c>
      <c r="AT240" s="240" t="s">
        <v>139</v>
      </c>
      <c r="AU240" s="240" t="s">
        <v>144</v>
      </c>
      <c r="AY240" s="17" t="s">
        <v>136</v>
      </c>
      <c r="BE240" s="241">
        <f>IF(N240="základná",J240,0)</f>
        <v>0</v>
      </c>
      <c r="BF240" s="241">
        <f>IF(N240="znížená",J240,0)</f>
        <v>0</v>
      </c>
      <c r="BG240" s="241">
        <f>IF(N240="zákl. prenesená",J240,0)</f>
        <v>0</v>
      </c>
      <c r="BH240" s="241">
        <f>IF(N240="zníž. prenesená",J240,0)</f>
        <v>0</v>
      </c>
      <c r="BI240" s="241">
        <f>IF(N240="nulová",J240,0)</f>
        <v>0</v>
      </c>
      <c r="BJ240" s="17" t="s">
        <v>144</v>
      </c>
      <c r="BK240" s="242">
        <f>ROUND(I240*H240,3)</f>
        <v>0</v>
      </c>
      <c r="BL240" s="17" t="s">
        <v>213</v>
      </c>
      <c r="BM240" s="240" t="s">
        <v>393</v>
      </c>
    </row>
    <row r="241" s="2" customFormat="1" ht="37.8" customHeight="1">
      <c r="A241" s="38"/>
      <c r="B241" s="39"/>
      <c r="C241" s="229" t="s">
        <v>394</v>
      </c>
      <c r="D241" s="229" t="s">
        <v>139</v>
      </c>
      <c r="E241" s="230" t="s">
        <v>395</v>
      </c>
      <c r="F241" s="231" t="s">
        <v>396</v>
      </c>
      <c r="G241" s="232" t="s">
        <v>171</v>
      </c>
      <c r="H241" s="233">
        <v>2</v>
      </c>
      <c r="I241" s="234"/>
      <c r="J241" s="233">
        <f>ROUND(I241*H241,3)</f>
        <v>0</v>
      </c>
      <c r="K241" s="235"/>
      <c r="L241" s="44"/>
      <c r="M241" s="236" t="s">
        <v>1</v>
      </c>
      <c r="N241" s="237" t="s">
        <v>41</v>
      </c>
      <c r="O241" s="97"/>
      <c r="P241" s="238">
        <f>O241*H241</f>
        <v>0</v>
      </c>
      <c r="Q241" s="238">
        <v>0</v>
      </c>
      <c r="R241" s="238">
        <f>Q241*H241</f>
        <v>0</v>
      </c>
      <c r="S241" s="238">
        <v>0.018030000000000001</v>
      </c>
      <c r="T241" s="239">
        <f>S241*H241</f>
        <v>0.036060000000000002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40" t="s">
        <v>213</v>
      </c>
      <c r="AT241" s="240" t="s">
        <v>139</v>
      </c>
      <c r="AU241" s="240" t="s">
        <v>144</v>
      </c>
      <c r="AY241" s="17" t="s">
        <v>136</v>
      </c>
      <c r="BE241" s="241">
        <f>IF(N241="základná",J241,0)</f>
        <v>0</v>
      </c>
      <c r="BF241" s="241">
        <f>IF(N241="znížená",J241,0)</f>
        <v>0</v>
      </c>
      <c r="BG241" s="241">
        <f>IF(N241="zákl. prenesená",J241,0)</f>
        <v>0</v>
      </c>
      <c r="BH241" s="241">
        <f>IF(N241="zníž. prenesená",J241,0)</f>
        <v>0</v>
      </c>
      <c r="BI241" s="241">
        <f>IF(N241="nulová",J241,0)</f>
        <v>0</v>
      </c>
      <c r="BJ241" s="17" t="s">
        <v>144</v>
      </c>
      <c r="BK241" s="242">
        <f>ROUND(I241*H241,3)</f>
        <v>0</v>
      </c>
      <c r="BL241" s="17" t="s">
        <v>213</v>
      </c>
      <c r="BM241" s="240" t="s">
        <v>397</v>
      </c>
    </row>
    <row r="242" s="2" customFormat="1" ht="37.8" customHeight="1">
      <c r="A242" s="38"/>
      <c r="B242" s="39"/>
      <c r="C242" s="229" t="s">
        <v>398</v>
      </c>
      <c r="D242" s="229" t="s">
        <v>139</v>
      </c>
      <c r="E242" s="230" t="s">
        <v>399</v>
      </c>
      <c r="F242" s="231" t="s">
        <v>400</v>
      </c>
      <c r="G242" s="232" t="s">
        <v>184</v>
      </c>
      <c r="H242" s="233">
        <v>13</v>
      </c>
      <c r="I242" s="234"/>
      <c r="J242" s="233">
        <f>ROUND(I242*H242,3)</f>
        <v>0</v>
      </c>
      <c r="K242" s="235"/>
      <c r="L242" s="44"/>
      <c r="M242" s="236" t="s">
        <v>1</v>
      </c>
      <c r="N242" s="237" t="s">
        <v>41</v>
      </c>
      <c r="O242" s="97"/>
      <c r="P242" s="238">
        <f>O242*H242</f>
        <v>0</v>
      </c>
      <c r="Q242" s="238">
        <v>0.0012999999999999999</v>
      </c>
      <c r="R242" s="238">
        <f>Q242*H242</f>
        <v>0.016899999999999998</v>
      </c>
      <c r="S242" s="238">
        <v>0</v>
      </c>
      <c r="T242" s="239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40" t="s">
        <v>213</v>
      </c>
      <c r="AT242" s="240" t="s">
        <v>139</v>
      </c>
      <c r="AU242" s="240" t="s">
        <v>144</v>
      </c>
      <c r="AY242" s="17" t="s">
        <v>136</v>
      </c>
      <c r="BE242" s="241">
        <f>IF(N242="základná",J242,0)</f>
        <v>0</v>
      </c>
      <c r="BF242" s="241">
        <f>IF(N242="znížená",J242,0)</f>
        <v>0</v>
      </c>
      <c r="BG242" s="241">
        <f>IF(N242="zákl. prenesená",J242,0)</f>
        <v>0</v>
      </c>
      <c r="BH242" s="241">
        <f>IF(N242="zníž. prenesená",J242,0)</f>
        <v>0</v>
      </c>
      <c r="BI242" s="241">
        <f>IF(N242="nulová",J242,0)</f>
        <v>0</v>
      </c>
      <c r="BJ242" s="17" t="s">
        <v>144</v>
      </c>
      <c r="BK242" s="242">
        <f>ROUND(I242*H242,3)</f>
        <v>0</v>
      </c>
      <c r="BL242" s="17" t="s">
        <v>213</v>
      </c>
      <c r="BM242" s="240" t="s">
        <v>401</v>
      </c>
    </row>
    <row r="243" s="13" customFormat="1">
      <c r="A243" s="13"/>
      <c r="B243" s="243"/>
      <c r="C243" s="244"/>
      <c r="D243" s="245" t="s">
        <v>146</v>
      </c>
      <c r="E243" s="246" t="s">
        <v>1</v>
      </c>
      <c r="F243" s="247" t="s">
        <v>402</v>
      </c>
      <c r="G243" s="244"/>
      <c r="H243" s="248">
        <v>9</v>
      </c>
      <c r="I243" s="249"/>
      <c r="J243" s="244"/>
      <c r="K243" s="244"/>
      <c r="L243" s="250"/>
      <c r="M243" s="251"/>
      <c r="N243" s="252"/>
      <c r="O243" s="252"/>
      <c r="P243" s="252"/>
      <c r="Q243" s="252"/>
      <c r="R243" s="252"/>
      <c r="S243" s="252"/>
      <c r="T243" s="25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54" t="s">
        <v>146</v>
      </c>
      <c r="AU243" s="254" t="s">
        <v>144</v>
      </c>
      <c r="AV243" s="13" t="s">
        <v>144</v>
      </c>
      <c r="AW243" s="13" t="s">
        <v>30</v>
      </c>
      <c r="AX243" s="13" t="s">
        <v>75</v>
      </c>
      <c r="AY243" s="254" t="s">
        <v>136</v>
      </c>
    </row>
    <row r="244" s="13" customFormat="1">
      <c r="A244" s="13"/>
      <c r="B244" s="243"/>
      <c r="C244" s="244"/>
      <c r="D244" s="245" t="s">
        <v>146</v>
      </c>
      <c r="E244" s="246" t="s">
        <v>1</v>
      </c>
      <c r="F244" s="247" t="s">
        <v>403</v>
      </c>
      <c r="G244" s="244"/>
      <c r="H244" s="248">
        <v>4</v>
      </c>
      <c r="I244" s="249"/>
      <c r="J244" s="244"/>
      <c r="K244" s="244"/>
      <c r="L244" s="250"/>
      <c r="M244" s="251"/>
      <c r="N244" s="252"/>
      <c r="O244" s="252"/>
      <c r="P244" s="252"/>
      <c r="Q244" s="252"/>
      <c r="R244" s="252"/>
      <c r="S244" s="252"/>
      <c r="T244" s="25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4" t="s">
        <v>146</v>
      </c>
      <c r="AU244" s="254" t="s">
        <v>144</v>
      </c>
      <c r="AV244" s="13" t="s">
        <v>144</v>
      </c>
      <c r="AW244" s="13" t="s">
        <v>30</v>
      </c>
      <c r="AX244" s="13" t="s">
        <v>75</v>
      </c>
      <c r="AY244" s="254" t="s">
        <v>136</v>
      </c>
    </row>
    <row r="245" s="14" customFormat="1">
      <c r="A245" s="14"/>
      <c r="B245" s="255"/>
      <c r="C245" s="256"/>
      <c r="D245" s="245" t="s">
        <v>146</v>
      </c>
      <c r="E245" s="257" t="s">
        <v>1</v>
      </c>
      <c r="F245" s="258" t="s">
        <v>149</v>
      </c>
      <c r="G245" s="256"/>
      <c r="H245" s="259">
        <v>13</v>
      </c>
      <c r="I245" s="260"/>
      <c r="J245" s="256"/>
      <c r="K245" s="256"/>
      <c r="L245" s="261"/>
      <c r="M245" s="262"/>
      <c r="N245" s="263"/>
      <c r="O245" s="263"/>
      <c r="P245" s="263"/>
      <c r="Q245" s="263"/>
      <c r="R245" s="263"/>
      <c r="S245" s="263"/>
      <c r="T245" s="26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65" t="s">
        <v>146</v>
      </c>
      <c r="AU245" s="265" t="s">
        <v>144</v>
      </c>
      <c r="AV245" s="14" t="s">
        <v>143</v>
      </c>
      <c r="AW245" s="14" t="s">
        <v>30</v>
      </c>
      <c r="AX245" s="14" t="s">
        <v>83</v>
      </c>
      <c r="AY245" s="265" t="s">
        <v>136</v>
      </c>
    </row>
    <row r="246" s="2" customFormat="1" ht="21.75" customHeight="1">
      <c r="A246" s="38"/>
      <c r="B246" s="39"/>
      <c r="C246" s="266" t="s">
        <v>404</v>
      </c>
      <c r="D246" s="266" t="s">
        <v>193</v>
      </c>
      <c r="E246" s="267" t="s">
        <v>405</v>
      </c>
      <c r="F246" s="268" t="s">
        <v>406</v>
      </c>
      <c r="G246" s="269" t="s">
        <v>171</v>
      </c>
      <c r="H246" s="270">
        <v>3.3149999999999999</v>
      </c>
      <c r="I246" s="271"/>
      <c r="J246" s="270">
        <f>ROUND(I246*H246,3)</f>
        <v>0</v>
      </c>
      <c r="K246" s="272"/>
      <c r="L246" s="273"/>
      <c r="M246" s="274" t="s">
        <v>1</v>
      </c>
      <c r="N246" s="275" t="s">
        <v>41</v>
      </c>
      <c r="O246" s="97"/>
      <c r="P246" s="238">
        <f>O246*H246</f>
        <v>0</v>
      </c>
      <c r="Q246" s="238">
        <v>0.0089999999999999993</v>
      </c>
      <c r="R246" s="238">
        <f>Q246*H246</f>
        <v>0.029834999999999997</v>
      </c>
      <c r="S246" s="238">
        <v>0</v>
      </c>
      <c r="T246" s="239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40" t="s">
        <v>285</v>
      </c>
      <c r="AT246" s="240" t="s">
        <v>193</v>
      </c>
      <c r="AU246" s="240" t="s">
        <v>144</v>
      </c>
      <c r="AY246" s="17" t="s">
        <v>136</v>
      </c>
      <c r="BE246" s="241">
        <f>IF(N246="základná",J246,0)</f>
        <v>0</v>
      </c>
      <c r="BF246" s="241">
        <f>IF(N246="znížená",J246,0)</f>
        <v>0</v>
      </c>
      <c r="BG246" s="241">
        <f>IF(N246="zákl. prenesená",J246,0)</f>
        <v>0</v>
      </c>
      <c r="BH246" s="241">
        <f>IF(N246="zníž. prenesená",J246,0)</f>
        <v>0</v>
      </c>
      <c r="BI246" s="241">
        <f>IF(N246="nulová",J246,0)</f>
        <v>0</v>
      </c>
      <c r="BJ246" s="17" t="s">
        <v>144</v>
      </c>
      <c r="BK246" s="242">
        <f>ROUND(I246*H246,3)</f>
        <v>0</v>
      </c>
      <c r="BL246" s="17" t="s">
        <v>213</v>
      </c>
      <c r="BM246" s="240" t="s">
        <v>407</v>
      </c>
    </row>
    <row r="247" s="13" customFormat="1">
      <c r="A247" s="13"/>
      <c r="B247" s="243"/>
      <c r="C247" s="244"/>
      <c r="D247" s="245" t="s">
        <v>146</v>
      </c>
      <c r="E247" s="244"/>
      <c r="F247" s="247" t="s">
        <v>408</v>
      </c>
      <c r="G247" s="244"/>
      <c r="H247" s="248">
        <v>3.3149999999999999</v>
      </c>
      <c r="I247" s="249"/>
      <c r="J247" s="244"/>
      <c r="K247" s="244"/>
      <c r="L247" s="250"/>
      <c r="M247" s="251"/>
      <c r="N247" s="252"/>
      <c r="O247" s="252"/>
      <c r="P247" s="252"/>
      <c r="Q247" s="252"/>
      <c r="R247" s="252"/>
      <c r="S247" s="252"/>
      <c r="T247" s="25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4" t="s">
        <v>146</v>
      </c>
      <c r="AU247" s="254" t="s">
        <v>144</v>
      </c>
      <c r="AV247" s="13" t="s">
        <v>144</v>
      </c>
      <c r="AW247" s="13" t="s">
        <v>4</v>
      </c>
      <c r="AX247" s="13" t="s">
        <v>83</v>
      </c>
      <c r="AY247" s="254" t="s">
        <v>136</v>
      </c>
    </row>
    <row r="248" s="2" customFormat="1" ht="24.15" customHeight="1">
      <c r="A248" s="38"/>
      <c r="B248" s="39"/>
      <c r="C248" s="229" t="s">
        <v>409</v>
      </c>
      <c r="D248" s="229" t="s">
        <v>139</v>
      </c>
      <c r="E248" s="230" t="s">
        <v>410</v>
      </c>
      <c r="F248" s="231" t="s">
        <v>411</v>
      </c>
      <c r="G248" s="232" t="s">
        <v>190</v>
      </c>
      <c r="H248" s="233">
        <v>1.2649999999999999</v>
      </c>
      <c r="I248" s="234"/>
      <c r="J248" s="233">
        <f>ROUND(I248*H248,3)</f>
        <v>0</v>
      </c>
      <c r="K248" s="235"/>
      <c r="L248" s="44"/>
      <c r="M248" s="236" t="s">
        <v>1</v>
      </c>
      <c r="N248" s="237" t="s">
        <v>41</v>
      </c>
      <c r="O248" s="97"/>
      <c r="P248" s="238">
        <f>O248*H248</f>
        <v>0</v>
      </c>
      <c r="Q248" s="238">
        <v>0</v>
      </c>
      <c r="R248" s="238">
        <f>Q248*H248</f>
        <v>0</v>
      </c>
      <c r="S248" s="238">
        <v>0</v>
      </c>
      <c r="T248" s="239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40" t="s">
        <v>213</v>
      </c>
      <c r="AT248" s="240" t="s">
        <v>139</v>
      </c>
      <c r="AU248" s="240" t="s">
        <v>144</v>
      </c>
      <c r="AY248" s="17" t="s">
        <v>136</v>
      </c>
      <c r="BE248" s="241">
        <f>IF(N248="základná",J248,0)</f>
        <v>0</v>
      </c>
      <c r="BF248" s="241">
        <f>IF(N248="znížená",J248,0)</f>
        <v>0</v>
      </c>
      <c r="BG248" s="241">
        <f>IF(N248="zákl. prenesená",J248,0)</f>
        <v>0</v>
      </c>
      <c r="BH248" s="241">
        <f>IF(N248="zníž. prenesená",J248,0)</f>
        <v>0</v>
      </c>
      <c r="BI248" s="241">
        <f>IF(N248="nulová",J248,0)</f>
        <v>0</v>
      </c>
      <c r="BJ248" s="17" t="s">
        <v>144</v>
      </c>
      <c r="BK248" s="242">
        <f>ROUND(I248*H248,3)</f>
        <v>0</v>
      </c>
      <c r="BL248" s="17" t="s">
        <v>213</v>
      </c>
      <c r="BM248" s="240" t="s">
        <v>412</v>
      </c>
    </row>
    <row r="249" s="12" customFormat="1" ht="22.8" customHeight="1">
      <c r="A249" s="12"/>
      <c r="B249" s="213"/>
      <c r="C249" s="214"/>
      <c r="D249" s="215" t="s">
        <v>74</v>
      </c>
      <c r="E249" s="227" t="s">
        <v>413</v>
      </c>
      <c r="F249" s="227" t="s">
        <v>414</v>
      </c>
      <c r="G249" s="214"/>
      <c r="H249" s="214"/>
      <c r="I249" s="217"/>
      <c r="J249" s="228">
        <f>BK249</f>
        <v>0</v>
      </c>
      <c r="K249" s="214"/>
      <c r="L249" s="219"/>
      <c r="M249" s="220"/>
      <c r="N249" s="221"/>
      <c r="O249" s="221"/>
      <c r="P249" s="222">
        <f>SUM(P250:P287)</f>
        <v>0</v>
      </c>
      <c r="Q249" s="221"/>
      <c r="R249" s="222">
        <f>SUM(R250:R287)</f>
        <v>2.6988800000000004</v>
      </c>
      <c r="S249" s="221"/>
      <c r="T249" s="223">
        <f>SUM(T250:T287)</f>
        <v>4.2374999999999998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24" t="s">
        <v>144</v>
      </c>
      <c r="AT249" s="225" t="s">
        <v>74</v>
      </c>
      <c r="AU249" s="225" t="s">
        <v>83</v>
      </c>
      <c r="AY249" s="224" t="s">
        <v>136</v>
      </c>
      <c r="BK249" s="226">
        <f>SUM(BK250:BK287)</f>
        <v>0</v>
      </c>
    </row>
    <row r="250" s="2" customFormat="1" ht="16.5" customHeight="1">
      <c r="A250" s="38"/>
      <c r="B250" s="39"/>
      <c r="C250" s="229" t="s">
        <v>415</v>
      </c>
      <c r="D250" s="229" t="s">
        <v>139</v>
      </c>
      <c r="E250" s="230" t="s">
        <v>416</v>
      </c>
      <c r="F250" s="231" t="s">
        <v>417</v>
      </c>
      <c r="G250" s="232" t="s">
        <v>171</v>
      </c>
      <c r="H250" s="233">
        <v>250</v>
      </c>
      <c r="I250" s="234"/>
      <c r="J250" s="233">
        <f>ROUND(I250*H250,3)</f>
        <v>0</v>
      </c>
      <c r="K250" s="235"/>
      <c r="L250" s="44"/>
      <c r="M250" s="236" t="s">
        <v>1</v>
      </c>
      <c r="N250" s="237" t="s">
        <v>41</v>
      </c>
      <c r="O250" s="97"/>
      <c r="P250" s="238">
        <f>O250*H250</f>
        <v>0</v>
      </c>
      <c r="Q250" s="238">
        <v>0</v>
      </c>
      <c r="R250" s="238">
        <f>Q250*H250</f>
        <v>0</v>
      </c>
      <c r="S250" s="238">
        <v>0.01695</v>
      </c>
      <c r="T250" s="239">
        <f>S250*H250</f>
        <v>4.2374999999999998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40" t="s">
        <v>213</v>
      </c>
      <c r="AT250" s="240" t="s">
        <v>139</v>
      </c>
      <c r="AU250" s="240" t="s">
        <v>144</v>
      </c>
      <c r="AY250" s="17" t="s">
        <v>136</v>
      </c>
      <c r="BE250" s="241">
        <f>IF(N250="základná",J250,0)</f>
        <v>0</v>
      </c>
      <c r="BF250" s="241">
        <f>IF(N250="znížená",J250,0)</f>
        <v>0</v>
      </c>
      <c r="BG250" s="241">
        <f>IF(N250="zákl. prenesená",J250,0)</f>
        <v>0</v>
      </c>
      <c r="BH250" s="241">
        <f>IF(N250="zníž. prenesená",J250,0)</f>
        <v>0</v>
      </c>
      <c r="BI250" s="241">
        <f>IF(N250="nulová",J250,0)</f>
        <v>0</v>
      </c>
      <c r="BJ250" s="17" t="s">
        <v>144</v>
      </c>
      <c r="BK250" s="242">
        <f>ROUND(I250*H250,3)</f>
        <v>0</v>
      </c>
      <c r="BL250" s="17" t="s">
        <v>213</v>
      </c>
      <c r="BM250" s="240" t="s">
        <v>418</v>
      </c>
    </row>
    <row r="251" s="13" customFormat="1">
      <c r="A251" s="13"/>
      <c r="B251" s="243"/>
      <c r="C251" s="244"/>
      <c r="D251" s="245" t="s">
        <v>146</v>
      </c>
      <c r="E251" s="246" t="s">
        <v>1</v>
      </c>
      <c r="F251" s="247" t="s">
        <v>419</v>
      </c>
      <c r="G251" s="244"/>
      <c r="H251" s="248">
        <v>250</v>
      </c>
      <c r="I251" s="249"/>
      <c r="J251" s="244"/>
      <c r="K251" s="244"/>
      <c r="L251" s="250"/>
      <c r="M251" s="251"/>
      <c r="N251" s="252"/>
      <c r="O251" s="252"/>
      <c r="P251" s="252"/>
      <c r="Q251" s="252"/>
      <c r="R251" s="252"/>
      <c r="S251" s="252"/>
      <c r="T251" s="25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54" t="s">
        <v>146</v>
      </c>
      <c r="AU251" s="254" t="s">
        <v>144</v>
      </c>
      <c r="AV251" s="13" t="s">
        <v>144</v>
      </c>
      <c r="AW251" s="13" t="s">
        <v>30</v>
      </c>
      <c r="AX251" s="13" t="s">
        <v>75</v>
      </c>
      <c r="AY251" s="254" t="s">
        <v>136</v>
      </c>
    </row>
    <row r="252" s="14" customFormat="1">
      <c r="A252" s="14"/>
      <c r="B252" s="255"/>
      <c r="C252" s="256"/>
      <c r="D252" s="245" t="s">
        <v>146</v>
      </c>
      <c r="E252" s="257" t="s">
        <v>1</v>
      </c>
      <c r="F252" s="258" t="s">
        <v>149</v>
      </c>
      <c r="G252" s="256"/>
      <c r="H252" s="259">
        <v>250</v>
      </c>
      <c r="I252" s="260"/>
      <c r="J252" s="256"/>
      <c r="K252" s="256"/>
      <c r="L252" s="261"/>
      <c r="M252" s="262"/>
      <c r="N252" s="263"/>
      <c r="O252" s="263"/>
      <c r="P252" s="263"/>
      <c r="Q252" s="263"/>
      <c r="R252" s="263"/>
      <c r="S252" s="263"/>
      <c r="T252" s="26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65" t="s">
        <v>146</v>
      </c>
      <c r="AU252" s="265" t="s">
        <v>144</v>
      </c>
      <c r="AV252" s="14" t="s">
        <v>143</v>
      </c>
      <c r="AW252" s="14" t="s">
        <v>30</v>
      </c>
      <c r="AX252" s="14" t="s">
        <v>83</v>
      </c>
      <c r="AY252" s="265" t="s">
        <v>136</v>
      </c>
    </row>
    <row r="253" s="2" customFormat="1" ht="44.25" customHeight="1">
      <c r="A253" s="38"/>
      <c r="B253" s="39"/>
      <c r="C253" s="229" t="s">
        <v>420</v>
      </c>
      <c r="D253" s="229" t="s">
        <v>139</v>
      </c>
      <c r="E253" s="230" t="s">
        <v>421</v>
      </c>
      <c r="F253" s="231" t="s">
        <v>422</v>
      </c>
      <c r="G253" s="232" t="s">
        <v>152</v>
      </c>
      <c r="H253" s="233">
        <v>3</v>
      </c>
      <c r="I253" s="234"/>
      <c r="J253" s="233">
        <f>ROUND(I253*H253,3)</f>
        <v>0</v>
      </c>
      <c r="K253" s="235"/>
      <c r="L253" s="44"/>
      <c r="M253" s="236" t="s">
        <v>1</v>
      </c>
      <c r="N253" s="237" t="s">
        <v>41</v>
      </c>
      <c r="O253" s="97"/>
      <c r="P253" s="238">
        <f>O253*H253</f>
        <v>0</v>
      </c>
      <c r="Q253" s="238">
        <v>0.0011999999999999999</v>
      </c>
      <c r="R253" s="238">
        <f>Q253*H253</f>
        <v>0.0035999999999999999</v>
      </c>
      <c r="S253" s="238">
        <v>0</v>
      </c>
      <c r="T253" s="239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40" t="s">
        <v>213</v>
      </c>
      <c r="AT253" s="240" t="s">
        <v>139</v>
      </c>
      <c r="AU253" s="240" t="s">
        <v>144</v>
      </c>
      <c r="AY253" s="17" t="s">
        <v>136</v>
      </c>
      <c r="BE253" s="241">
        <f>IF(N253="základná",J253,0)</f>
        <v>0</v>
      </c>
      <c r="BF253" s="241">
        <f>IF(N253="znížená",J253,0)</f>
        <v>0</v>
      </c>
      <c r="BG253" s="241">
        <f>IF(N253="zákl. prenesená",J253,0)</f>
        <v>0</v>
      </c>
      <c r="BH253" s="241">
        <f>IF(N253="zníž. prenesená",J253,0)</f>
        <v>0</v>
      </c>
      <c r="BI253" s="241">
        <f>IF(N253="nulová",J253,0)</f>
        <v>0</v>
      </c>
      <c r="BJ253" s="17" t="s">
        <v>144</v>
      </c>
      <c r="BK253" s="242">
        <f>ROUND(I253*H253,3)</f>
        <v>0</v>
      </c>
      <c r="BL253" s="17" t="s">
        <v>213</v>
      </c>
      <c r="BM253" s="240" t="s">
        <v>423</v>
      </c>
    </row>
    <row r="254" s="13" customFormat="1">
      <c r="A254" s="13"/>
      <c r="B254" s="243"/>
      <c r="C254" s="244"/>
      <c r="D254" s="245" t="s">
        <v>146</v>
      </c>
      <c r="E254" s="246" t="s">
        <v>1</v>
      </c>
      <c r="F254" s="247" t="s">
        <v>424</v>
      </c>
      <c r="G254" s="244"/>
      <c r="H254" s="248">
        <v>3</v>
      </c>
      <c r="I254" s="249"/>
      <c r="J254" s="244"/>
      <c r="K254" s="244"/>
      <c r="L254" s="250"/>
      <c r="M254" s="251"/>
      <c r="N254" s="252"/>
      <c r="O254" s="252"/>
      <c r="P254" s="252"/>
      <c r="Q254" s="252"/>
      <c r="R254" s="252"/>
      <c r="S254" s="252"/>
      <c r="T254" s="25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54" t="s">
        <v>146</v>
      </c>
      <c r="AU254" s="254" t="s">
        <v>144</v>
      </c>
      <c r="AV254" s="13" t="s">
        <v>144</v>
      </c>
      <c r="AW254" s="13" t="s">
        <v>30</v>
      </c>
      <c r="AX254" s="13" t="s">
        <v>75</v>
      </c>
      <c r="AY254" s="254" t="s">
        <v>136</v>
      </c>
    </row>
    <row r="255" s="14" customFormat="1">
      <c r="A255" s="14"/>
      <c r="B255" s="255"/>
      <c r="C255" s="256"/>
      <c r="D255" s="245" t="s">
        <v>146</v>
      </c>
      <c r="E255" s="257" t="s">
        <v>1</v>
      </c>
      <c r="F255" s="258" t="s">
        <v>149</v>
      </c>
      <c r="G255" s="256"/>
      <c r="H255" s="259">
        <v>3</v>
      </c>
      <c r="I255" s="260"/>
      <c r="J255" s="256"/>
      <c r="K255" s="256"/>
      <c r="L255" s="261"/>
      <c r="M255" s="262"/>
      <c r="N255" s="263"/>
      <c r="O255" s="263"/>
      <c r="P255" s="263"/>
      <c r="Q255" s="263"/>
      <c r="R255" s="263"/>
      <c r="S255" s="263"/>
      <c r="T255" s="26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65" t="s">
        <v>146</v>
      </c>
      <c r="AU255" s="265" t="s">
        <v>144</v>
      </c>
      <c r="AV255" s="14" t="s">
        <v>143</v>
      </c>
      <c r="AW255" s="14" t="s">
        <v>30</v>
      </c>
      <c r="AX255" s="14" t="s">
        <v>83</v>
      </c>
      <c r="AY255" s="265" t="s">
        <v>136</v>
      </c>
    </row>
    <row r="256" s="2" customFormat="1" ht="33" customHeight="1">
      <c r="A256" s="38"/>
      <c r="B256" s="39"/>
      <c r="C256" s="229" t="s">
        <v>425</v>
      </c>
      <c r="D256" s="229" t="s">
        <v>139</v>
      </c>
      <c r="E256" s="230" t="s">
        <v>426</v>
      </c>
      <c r="F256" s="231" t="s">
        <v>427</v>
      </c>
      <c r="G256" s="232" t="s">
        <v>152</v>
      </c>
      <c r="H256" s="233">
        <v>58</v>
      </c>
      <c r="I256" s="234"/>
      <c r="J256" s="233">
        <f>ROUND(I256*H256,3)</f>
        <v>0</v>
      </c>
      <c r="K256" s="235"/>
      <c r="L256" s="44"/>
      <c r="M256" s="236" t="s">
        <v>1</v>
      </c>
      <c r="N256" s="237" t="s">
        <v>41</v>
      </c>
      <c r="O256" s="97"/>
      <c r="P256" s="238">
        <f>O256*H256</f>
        <v>0</v>
      </c>
      <c r="Q256" s="238">
        <v>0</v>
      </c>
      <c r="R256" s="238">
        <f>Q256*H256</f>
        <v>0</v>
      </c>
      <c r="S256" s="238">
        <v>0</v>
      </c>
      <c r="T256" s="239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40" t="s">
        <v>213</v>
      </c>
      <c r="AT256" s="240" t="s">
        <v>139</v>
      </c>
      <c r="AU256" s="240" t="s">
        <v>144</v>
      </c>
      <c r="AY256" s="17" t="s">
        <v>136</v>
      </c>
      <c r="BE256" s="241">
        <f>IF(N256="základná",J256,0)</f>
        <v>0</v>
      </c>
      <c r="BF256" s="241">
        <f>IF(N256="znížená",J256,0)</f>
        <v>0</v>
      </c>
      <c r="BG256" s="241">
        <f>IF(N256="zákl. prenesená",J256,0)</f>
        <v>0</v>
      </c>
      <c r="BH256" s="241">
        <f>IF(N256="zníž. prenesená",J256,0)</f>
        <v>0</v>
      </c>
      <c r="BI256" s="241">
        <f>IF(N256="nulová",J256,0)</f>
        <v>0</v>
      </c>
      <c r="BJ256" s="17" t="s">
        <v>144</v>
      </c>
      <c r="BK256" s="242">
        <f>ROUND(I256*H256,3)</f>
        <v>0</v>
      </c>
      <c r="BL256" s="17" t="s">
        <v>213</v>
      </c>
      <c r="BM256" s="240" t="s">
        <v>428</v>
      </c>
    </row>
    <row r="257" s="13" customFormat="1">
      <c r="A257" s="13"/>
      <c r="B257" s="243"/>
      <c r="C257" s="244"/>
      <c r="D257" s="245" t="s">
        <v>146</v>
      </c>
      <c r="E257" s="246" t="s">
        <v>1</v>
      </c>
      <c r="F257" s="247" t="s">
        <v>429</v>
      </c>
      <c r="G257" s="244"/>
      <c r="H257" s="248">
        <v>6</v>
      </c>
      <c r="I257" s="249"/>
      <c r="J257" s="244"/>
      <c r="K257" s="244"/>
      <c r="L257" s="250"/>
      <c r="M257" s="251"/>
      <c r="N257" s="252"/>
      <c r="O257" s="252"/>
      <c r="P257" s="252"/>
      <c r="Q257" s="252"/>
      <c r="R257" s="252"/>
      <c r="S257" s="252"/>
      <c r="T257" s="25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54" t="s">
        <v>146</v>
      </c>
      <c r="AU257" s="254" t="s">
        <v>144</v>
      </c>
      <c r="AV257" s="13" t="s">
        <v>144</v>
      </c>
      <c r="AW257" s="13" t="s">
        <v>30</v>
      </c>
      <c r="AX257" s="13" t="s">
        <v>75</v>
      </c>
      <c r="AY257" s="254" t="s">
        <v>136</v>
      </c>
    </row>
    <row r="258" s="13" customFormat="1">
      <c r="A258" s="13"/>
      <c r="B258" s="243"/>
      <c r="C258" s="244"/>
      <c r="D258" s="245" t="s">
        <v>146</v>
      </c>
      <c r="E258" s="246" t="s">
        <v>1</v>
      </c>
      <c r="F258" s="247" t="s">
        <v>430</v>
      </c>
      <c r="G258" s="244"/>
      <c r="H258" s="248">
        <v>12</v>
      </c>
      <c r="I258" s="249"/>
      <c r="J258" s="244"/>
      <c r="K258" s="244"/>
      <c r="L258" s="250"/>
      <c r="M258" s="251"/>
      <c r="N258" s="252"/>
      <c r="O258" s="252"/>
      <c r="P258" s="252"/>
      <c r="Q258" s="252"/>
      <c r="R258" s="252"/>
      <c r="S258" s="252"/>
      <c r="T258" s="25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54" t="s">
        <v>146</v>
      </c>
      <c r="AU258" s="254" t="s">
        <v>144</v>
      </c>
      <c r="AV258" s="13" t="s">
        <v>144</v>
      </c>
      <c r="AW258" s="13" t="s">
        <v>30</v>
      </c>
      <c r="AX258" s="13" t="s">
        <v>75</v>
      </c>
      <c r="AY258" s="254" t="s">
        <v>136</v>
      </c>
    </row>
    <row r="259" s="13" customFormat="1">
      <c r="A259" s="13"/>
      <c r="B259" s="243"/>
      <c r="C259" s="244"/>
      <c r="D259" s="245" t="s">
        <v>146</v>
      </c>
      <c r="E259" s="246" t="s">
        <v>1</v>
      </c>
      <c r="F259" s="247" t="s">
        <v>431</v>
      </c>
      <c r="G259" s="244"/>
      <c r="H259" s="248">
        <v>24</v>
      </c>
      <c r="I259" s="249"/>
      <c r="J259" s="244"/>
      <c r="K259" s="244"/>
      <c r="L259" s="250"/>
      <c r="M259" s="251"/>
      <c r="N259" s="252"/>
      <c r="O259" s="252"/>
      <c r="P259" s="252"/>
      <c r="Q259" s="252"/>
      <c r="R259" s="252"/>
      <c r="S259" s="252"/>
      <c r="T259" s="25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54" t="s">
        <v>146</v>
      </c>
      <c r="AU259" s="254" t="s">
        <v>144</v>
      </c>
      <c r="AV259" s="13" t="s">
        <v>144</v>
      </c>
      <c r="AW259" s="13" t="s">
        <v>30</v>
      </c>
      <c r="AX259" s="13" t="s">
        <v>75</v>
      </c>
      <c r="AY259" s="254" t="s">
        <v>136</v>
      </c>
    </row>
    <row r="260" s="13" customFormat="1">
      <c r="A260" s="13"/>
      <c r="B260" s="243"/>
      <c r="C260" s="244"/>
      <c r="D260" s="245" t="s">
        <v>146</v>
      </c>
      <c r="E260" s="246" t="s">
        <v>1</v>
      </c>
      <c r="F260" s="247" t="s">
        <v>432</v>
      </c>
      <c r="G260" s="244"/>
      <c r="H260" s="248">
        <v>16</v>
      </c>
      <c r="I260" s="249"/>
      <c r="J260" s="244"/>
      <c r="K260" s="244"/>
      <c r="L260" s="250"/>
      <c r="M260" s="251"/>
      <c r="N260" s="252"/>
      <c r="O260" s="252"/>
      <c r="P260" s="252"/>
      <c r="Q260" s="252"/>
      <c r="R260" s="252"/>
      <c r="S260" s="252"/>
      <c r="T260" s="25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54" t="s">
        <v>146</v>
      </c>
      <c r="AU260" s="254" t="s">
        <v>144</v>
      </c>
      <c r="AV260" s="13" t="s">
        <v>144</v>
      </c>
      <c r="AW260" s="13" t="s">
        <v>30</v>
      </c>
      <c r="AX260" s="13" t="s">
        <v>75</v>
      </c>
      <c r="AY260" s="254" t="s">
        <v>136</v>
      </c>
    </row>
    <row r="261" s="14" customFormat="1">
      <c r="A261" s="14"/>
      <c r="B261" s="255"/>
      <c r="C261" s="256"/>
      <c r="D261" s="245" t="s">
        <v>146</v>
      </c>
      <c r="E261" s="257" t="s">
        <v>1</v>
      </c>
      <c r="F261" s="258" t="s">
        <v>149</v>
      </c>
      <c r="G261" s="256"/>
      <c r="H261" s="259">
        <v>58</v>
      </c>
      <c r="I261" s="260"/>
      <c r="J261" s="256"/>
      <c r="K261" s="256"/>
      <c r="L261" s="261"/>
      <c r="M261" s="262"/>
      <c r="N261" s="263"/>
      <c r="O261" s="263"/>
      <c r="P261" s="263"/>
      <c r="Q261" s="263"/>
      <c r="R261" s="263"/>
      <c r="S261" s="263"/>
      <c r="T261" s="26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65" t="s">
        <v>146</v>
      </c>
      <c r="AU261" s="265" t="s">
        <v>144</v>
      </c>
      <c r="AV261" s="14" t="s">
        <v>143</v>
      </c>
      <c r="AW261" s="14" t="s">
        <v>30</v>
      </c>
      <c r="AX261" s="14" t="s">
        <v>83</v>
      </c>
      <c r="AY261" s="265" t="s">
        <v>136</v>
      </c>
    </row>
    <row r="262" s="2" customFormat="1" ht="24.15" customHeight="1">
      <c r="A262" s="38"/>
      <c r="B262" s="39"/>
      <c r="C262" s="266" t="s">
        <v>433</v>
      </c>
      <c r="D262" s="266" t="s">
        <v>193</v>
      </c>
      <c r="E262" s="267" t="s">
        <v>434</v>
      </c>
      <c r="F262" s="268" t="s">
        <v>435</v>
      </c>
      <c r="G262" s="269" t="s">
        <v>152</v>
      </c>
      <c r="H262" s="270">
        <v>58</v>
      </c>
      <c r="I262" s="271"/>
      <c r="J262" s="270">
        <f>ROUND(I262*H262,3)</f>
        <v>0</v>
      </c>
      <c r="K262" s="272"/>
      <c r="L262" s="273"/>
      <c r="M262" s="274" t="s">
        <v>1</v>
      </c>
      <c r="N262" s="275" t="s">
        <v>41</v>
      </c>
      <c r="O262" s="97"/>
      <c r="P262" s="238">
        <f>O262*H262</f>
        <v>0</v>
      </c>
      <c r="Q262" s="238">
        <v>0.001</v>
      </c>
      <c r="R262" s="238">
        <f>Q262*H262</f>
        <v>0.058000000000000003</v>
      </c>
      <c r="S262" s="238">
        <v>0</v>
      </c>
      <c r="T262" s="239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40" t="s">
        <v>285</v>
      </c>
      <c r="AT262" s="240" t="s">
        <v>193</v>
      </c>
      <c r="AU262" s="240" t="s">
        <v>144</v>
      </c>
      <c r="AY262" s="17" t="s">
        <v>136</v>
      </c>
      <c r="BE262" s="241">
        <f>IF(N262="základná",J262,0)</f>
        <v>0</v>
      </c>
      <c r="BF262" s="241">
        <f>IF(N262="znížená",J262,0)</f>
        <v>0</v>
      </c>
      <c r="BG262" s="241">
        <f>IF(N262="zákl. prenesená",J262,0)</f>
        <v>0</v>
      </c>
      <c r="BH262" s="241">
        <f>IF(N262="zníž. prenesená",J262,0)</f>
        <v>0</v>
      </c>
      <c r="BI262" s="241">
        <f>IF(N262="nulová",J262,0)</f>
        <v>0</v>
      </c>
      <c r="BJ262" s="17" t="s">
        <v>144</v>
      </c>
      <c r="BK262" s="242">
        <f>ROUND(I262*H262,3)</f>
        <v>0</v>
      </c>
      <c r="BL262" s="17" t="s">
        <v>213</v>
      </c>
      <c r="BM262" s="240" t="s">
        <v>436</v>
      </c>
    </row>
    <row r="263" s="2" customFormat="1" ht="37.8" customHeight="1">
      <c r="A263" s="38"/>
      <c r="B263" s="39"/>
      <c r="C263" s="266" t="s">
        <v>437</v>
      </c>
      <c r="D263" s="266" t="s">
        <v>193</v>
      </c>
      <c r="E263" s="267" t="s">
        <v>438</v>
      </c>
      <c r="F263" s="268" t="s">
        <v>439</v>
      </c>
      <c r="G263" s="269" t="s">
        <v>152</v>
      </c>
      <c r="H263" s="270">
        <v>58</v>
      </c>
      <c r="I263" s="271"/>
      <c r="J263" s="270">
        <f>ROUND(I263*H263,3)</f>
        <v>0</v>
      </c>
      <c r="K263" s="272"/>
      <c r="L263" s="273"/>
      <c r="M263" s="274" t="s">
        <v>1</v>
      </c>
      <c r="N263" s="275" t="s">
        <v>41</v>
      </c>
      <c r="O263" s="97"/>
      <c r="P263" s="238">
        <f>O263*H263</f>
        <v>0</v>
      </c>
      <c r="Q263" s="238">
        <v>0.025000000000000001</v>
      </c>
      <c r="R263" s="238">
        <f>Q263*H263</f>
        <v>1.4500000000000002</v>
      </c>
      <c r="S263" s="238">
        <v>0</v>
      </c>
      <c r="T263" s="239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40" t="s">
        <v>285</v>
      </c>
      <c r="AT263" s="240" t="s">
        <v>193</v>
      </c>
      <c r="AU263" s="240" t="s">
        <v>144</v>
      </c>
      <c r="AY263" s="17" t="s">
        <v>136</v>
      </c>
      <c r="BE263" s="241">
        <f>IF(N263="základná",J263,0)</f>
        <v>0</v>
      </c>
      <c r="BF263" s="241">
        <f>IF(N263="znížená",J263,0)</f>
        <v>0</v>
      </c>
      <c r="BG263" s="241">
        <f>IF(N263="zákl. prenesená",J263,0)</f>
        <v>0</v>
      </c>
      <c r="BH263" s="241">
        <f>IF(N263="zníž. prenesená",J263,0)</f>
        <v>0</v>
      </c>
      <c r="BI263" s="241">
        <f>IF(N263="nulová",J263,0)</f>
        <v>0</v>
      </c>
      <c r="BJ263" s="17" t="s">
        <v>144</v>
      </c>
      <c r="BK263" s="242">
        <f>ROUND(I263*H263,3)</f>
        <v>0</v>
      </c>
      <c r="BL263" s="17" t="s">
        <v>213</v>
      </c>
      <c r="BM263" s="240" t="s">
        <v>440</v>
      </c>
    </row>
    <row r="264" s="2" customFormat="1" ht="37.8" customHeight="1">
      <c r="A264" s="38"/>
      <c r="B264" s="39"/>
      <c r="C264" s="229" t="s">
        <v>441</v>
      </c>
      <c r="D264" s="229" t="s">
        <v>139</v>
      </c>
      <c r="E264" s="230" t="s">
        <v>442</v>
      </c>
      <c r="F264" s="231" t="s">
        <v>443</v>
      </c>
      <c r="G264" s="232" t="s">
        <v>152</v>
      </c>
      <c r="H264" s="233">
        <v>1</v>
      </c>
      <c r="I264" s="234"/>
      <c r="J264" s="233">
        <f>ROUND(I264*H264,3)</f>
        <v>0</v>
      </c>
      <c r="K264" s="235"/>
      <c r="L264" s="44"/>
      <c r="M264" s="236" t="s">
        <v>1</v>
      </c>
      <c r="N264" s="237" t="s">
        <v>41</v>
      </c>
      <c r="O264" s="97"/>
      <c r="P264" s="238">
        <f>O264*H264</f>
        <v>0</v>
      </c>
      <c r="Q264" s="238">
        <v>0</v>
      </c>
      <c r="R264" s="238">
        <f>Q264*H264</f>
        <v>0</v>
      </c>
      <c r="S264" s="238">
        <v>0</v>
      </c>
      <c r="T264" s="239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40" t="s">
        <v>213</v>
      </c>
      <c r="AT264" s="240" t="s">
        <v>139</v>
      </c>
      <c r="AU264" s="240" t="s">
        <v>144</v>
      </c>
      <c r="AY264" s="17" t="s">
        <v>136</v>
      </c>
      <c r="BE264" s="241">
        <f>IF(N264="základná",J264,0)</f>
        <v>0</v>
      </c>
      <c r="BF264" s="241">
        <f>IF(N264="znížená",J264,0)</f>
        <v>0</v>
      </c>
      <c r="BG264" s="241">
        <f>IF(N264="zákl. prenesená",J264,0)</f>
        <v>0</v>
      </c>
      <c r="BH264" s="241">
        <f>IF(N264="zníž. prenesená",J264,0)</f>
        <v>0</v>
      </c>
      <c r="BI264" s="241">
        <f>IF(N264="nulová",J264,0)</f>
        <v>0</v>
      </c>
      <c r="BJ264" s="17" t="s">
        <v>144</v>
      </c>
      <c r="BK264" s="242">
        <f>ROUND(I264*H264,3)</f>
        <v>0</v>
      </c>
      <c r="BL264" s="17" t="s">
        <v>213</v>
      </c>
      <c r="BM264" s="240" t="s">
        <v>444</v>
      </c>
    </row>
    <row r="265" s="13" customFormat="1">
      <c r="A265" s="13"/>
      <c r="B265" s="243"/>
      <c r="C265" s="244"/>
      <c r="D265" s="245" t="s">
        <v>146</v>
      </c>
      <c r="E265" s="246" t="s">
        <v>1</v>
      </c>
      <c r="F265" s="247" t="s">
        <v>445</v>
      </c>
      <c r="G265" s="244"/>
      <c r="H265" s="248">
        <v>1</v>
      </c>
      <c r="I265" s="249"/>
      <c r="J265" s="244"/>
      <c r="K265" s="244"/>
      <c r="L265" s="250"/>
      <c r="M265" s="251"/>
      <c r="N265" s="252"/>
      <c r="O265" s="252"/>
      <c r="P265" s="252"/>
      <c r="Q265" s="252"/>
      <c r="R265" s="252"/>
      <c r="S265" s="252"/>
      <c r="T265" s="25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54" t="s">
        <v>146</v>
      </c>
      <c r="AU265" s="254" t="s">
        <v>144</v>
      </c>
      <c r="AV265" s="13" t="s">
        <v>144</v>
      </c>
      <c r="AW265" s="13" t="s">
        <v>30</v>
      </c>
      <c r="AX265" s="13" t="s">
        <v>75</v>
      </c>
      <c r="AY265" s="254" t="s">
        <v>136</v>
      </c>
    </row>
    <row r="266" s="14" customFormat="1">
      <c r="A266" s="14"/>
      <c r="B266" s="255"/>
      <c r="C266" s="256"/>
      <c r="D266" s="245" t="s">
        <v>146</v>
      </c>
      <c r="E266" s="257" t="s">
        <v>1</v>
      </c>
      <c r="F266" s="258" t="s">
        <v>149</v>
      </c>
      <c r="G266" s="256"/>
      <c r="H266" s="259">
        <v>1</v>
      </c>
      <c r="I266" s="260"/>
      <c r="J266" s="256"/>
      <c r="K266" s="256"/>
      <c r="L266" s="261"/>
      <c r="M266" s="262"/>
      <c r="N266" s="263"/>
      <c r="O266" s="263"/>
      <c r="P266" s="263"/>
      <c r="Q266" s="263"/>
      <c r="R266" s="263"/>
      <c r="S266" s="263"/>
      <c r="T266" s="26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65" t="s">
        <v>146</v>
      </c>
      <c r="AU266" s="265" t="s">
        <v>144</v>
      </c>
      <c r="AV266" s="14" t="s">
        <v>143</v>
      </c>
      <c r="AW266" s="14" t="s">
        <v>30</v>
      </c>
      <c r="AX266" s="14" t="s">
        <v>83</v>
      </c>
      <c r="AY266" s="265" t="s">
        <v>136</v>
      </c>
    </row>
    <row r="267" s="2" customFormat="1" ht="33" customHeight="1">
      <c r="A267" s="38"/>
      <c r="B267" s="39"/>
      <c r="C267" s="229" t="s">
        <v>446</v>
      </c>
      <c r="D267" s="229" t="s">
        <v>139</v>
      </c>
      <c r="E267" s="230" t="s">
        <v>447</v>
      </c>
      <c r="F267" s="231" t="s">
        <v>448</v>
      </c>
      <c r="G267" s="232" t="s">
        <v>152</v>
      </c>
      <c r="H267" s="233">
        <v>1</v>
      </c>
      <c r="I267" s="234"/>
      <c r="J267" s="233">
        <f>ROUND(I267*H267,3)</f>
        <v>0</v>
      </c>
      <c r="K267" s="235"/>
      <c r="L267" s="44"/>
      <c r="M267" s="236" t="s">
        <v>1</v>
      </c>
      <c r="N267" s="237" t="s">
        <v>41</v>
      </c>
      <c r="O267" s="97"/>
      <c r="P267" s="238">
        <f>O267*H267</f>
        <v>0</v>
      </c>
      <c r="Q267" s="238">
        <v>0</v>
      </c>
      <c r="R267" s="238">
        <f>Q267*H267</f>
        <v>0</v>
      </c>
      <c r="S267" s="238">
        <v>0</v>
      </c>
      <c r="T267" s="239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40" t="s">
        <v>213</v>
      </c>
      <c r="AT267" s="240" t="s">
        <v>139</v>
      </c>
      <c r="AU267" s="240" t="s">
        <v>144</v>
      </c>
      <c r="AY267" s="17" t="s">
        <v>136</v>
      </c>
      <c r="BE267" s="241">
        <f>IF(N267="základná",J267,0)</f>
        <v>0</v>
      </c>
      <c r="BF267" s="241">
        <f>IF(N267="znížená",J267,0)</f>
        <v>0</v>
      </c>
      <c r="BG267" s="241">
        <f>IF(N267="zákl. prenesená",J267,0)</f>
        <v>0</v>
      </c>
      <c r="BH267" s="241">
        <f>IF(N267="zníž. prenesená",J267,0)</f>
        <v>0</v>
      </c>
      <c r="BI267" s="241">
        <f>IF(N267="nulová",J267,0)</f>
        <v>0</v>
      </c>
      <c r="BJ267" s="17" t="s">
        <v>144</v>
      </c>
      <c r="BK267" s="242">
        <f>ROUND(I267*H267,3)</f>
        <v>0</v>
      </c>
      <c r="BL267" s="17" t="s">
        <v>213</v>
      </c>
      <c r="BM267" s="240" t="s">
        <v>449</v>
      </c>
    </row>
    <row r="268" s="13" customFormat="1">
      <c r="A268" s="13"/>
      <c r="B268" s="243"/>
      <c r="C268" s="244"/>
      <c r="D268" s="245" t="s">
        <v>146</v>
      </c>
      <c r="E268" s="246" t="s">
        <v>1</v>
      </c>
      <c r="F268" s="247" t="s">
        <v>450</v>
      </c>
      <c r="G268" s="244"/>
      <c r="H268" s="248">
        <v>1</v>
      </c>
      <c r="I268" s="249"/>
      <c r="J268" s="244"/>
      <c r="K268" s="244"/>
      <c r="L268" s="250"/>
      <c r="M268" s="251"/>
      <c r="N268" s="252"/>
      <c r="O268" s="252"/>
      <c r="P268" s="252"/>
      <c r="Q268" s="252"/>
      <c r="R268" s="252"/>
      <c r="S268" s="252"/>
      <c r="T268" s="25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54" t="s">
        <v>146</v>
      </c>
      <c r="AU268" s="254" t="s">
        <v>144</v>
      </c>
      <c r="AV268" s="13" t="s">
        <v>144</v>
      </c>
      <c r="AW268" s="13" t="s">
        <v>30</v>
      </c>
      <c r="AX268" s="13" t="s">
        <v>75</v>
      </c>
      <c r="AY268" s="254" t="s">
        <v>136</v>
      </c>
    </row>
    <row r="269" s="14" customFormat="1">
      <c r="A269" s="14"/>
      <c r="B269" s="255"/>
      <c r="C269" s="256"/>
      <c r="D269" s="245" t="s">
        <v>146</v>
      </c>
      <c r="E269" s="257" t="s">
        <v>1</v>
      </c>
      <c r="F269" s="258" t="s">
        <v>149</v>
      </c>
      <c r="G269" s="256"/>
      <c r="H269" s="259">
        <v>1</v>
      </c>
      <c r="I269" s="260"/>
      <c r="J269" s="256"/>
      <c r="K269" s="256"/>
      <c r="L269" s="261"/>
      <c r="M269" s="262"/>
      <c r="N269" s="263"/>
      <c r="O269" s="263"/>
      <c r="P269" s="263"/>
      <c r="Q269" s="263"/>
      <c r="R269" s="263"/>
      <c r="S269" s="263"/>
      <c r="T269" s="26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65" t="s">
        <v>146</v>
      </c>
      <c r="AU269" s="265" t="s">
        <v>144</v>
      </c>
      <c r="AV269" s="14" t="s">
        <v>143</v>
      </c>
      <c r="AW269" s="14" t="s">
        <v>30</v>
      </c>
      <c r="AX269" s="14" t="s">
        <v>83</v>
      </c>
      <c r="AY269" s="265" t="s">
        <v>136</v>
      </c>
    </row>
    <row r="270" s="2" customFormat="1" ht="24.15" customHeight="1">
      <c r="A270" s="38"/>
      <c r="B270" s="39"/>
      <c r="C270" s="266" t="s">
        <v>451</v>
      </c>
      <c r="D270" s="266" t="s">
        <v>193</v>
      </c>
      <c r="E270" s="267" t="s">
        <v>434</v>
      </c>
      <c r="F270" s="268" t="s">
        <v>435</v>
      </c>
      <c r="G270" s="269" t="s">
        <v>152</v>
      </c>
      <c r="H270" s="270">
        <v>2</v>
      </c>
      <c r="I270" s="271"/>
      <c r="J270" s="270">
        <f>ROUND(I270*H270,3)</f>
        <v>0</v>
      </c>
      <c r="K270" s="272"/>
      <c r="L270" s="273"/>
      <c r="M270" s="274" t="s">
        <v>1</v>
      </c>
      <c r="N270" s="275" t="s">
        <v>41</v>
      </c>
      <c r="O270" s="97"/>
      <c r="P270" s="238">
        <f>O270*H270</f>
        <v>0</v>
      </c>
      <c r="Q270" s="238">
        <v>0.001</v>
      </c>
      <c r="R270" s="238">
        <f>Q270*H270</f>
        <v>0.002</v>
      </c>
      <c r="S270" s="238">
        <v>0</v>
      </c>
      <c r="T270" s="239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40" t="s">
        <v>285</v>
      </c>
      <c r="AT270" s="240" t="s">
        <v>193</v>
      </c>
      <c r="AU270" s="240" t="s">
        <v>144</v>
      </c>
      <c r="AY270" s="17" t="s">
        <v>136</v>
      </c>
      <c r="BE270" s="241">
        <f>IF(N270="základná",J270,0)</f>
        <v>0</v>
      </c>
      <c r="BF270" s="241">
        <f>IF(N270="znížená",J270,0)</f>
        <v>0</v>
      </c>
      <c r="BG270" s="241">
        <f>IF(N270="zákl. prenesená",J270,0)</f>
        <v>0</v>
      </c>
      <c r="BH270" s="241">
        <f>IF(N270="zníž. prenesená",J270,0)</f>
        <v>0</v>
      </c>
      <c r="BI270" s="241">
        <f>IF(N270="nulová",J270,0)</f>
        <v>0</v>
      </c>
      <c r="BJ270" s="17" t="s">
        <v>144</v>
      </c>
      <c r="BK270" s="242">
        <f>ROUND(I270*H270,3)</f>
        <v>0</v>
      </c>
      <c r="BL270" s="17" t="s">
        <v>213</v>
      </c>
      <c r="BM270" s="240" t="s">
        <v>452</v>
      </c>
    </row>
    <row r="271" s="2" customFormat="1" ht="37.8" customHeight="1">
      <c r="A271" s="38"/>
      <c r="B271" s="39"/>
      <c r="C271" s="266" t="s">
        <v>453</v>
      </c>
      <c r="D271" s="266" t="s">
        <v>193</v>
      </c>
      <c r="E271" s="267" t="s">
        <v>454</v>
      </c>
      <c r="F271" s="268" t="s">
        <v>455</v>
      </c>
      <c r="G271" s="269" t="s">
        <v>152</v>
      </c>
      <c r="H271" s="270">
        <v>2</v>
      </c>
      <c r="I271" s="271"/>
      <c r="J271" s="270">
        <f>ROUND(I271*H271,3)</f>
        <v>0</v>
      </c>
      <c r="K271" s="272"/>
      <c r="L271" s="273"/>
      <c r="M271" s="274" t="s">
        <v>1</v>
      </c>
      <c r="N271" s="275" t="s">
        <v>41</v>
      </c>
      <c r="O271" s="97"/>
      <c r="P271" s="238">
        <f>O271*H271</f>
        <v>0</v>
      </c>
      <c r="Q271" s="238">
        <v>0.025000000000000001</v>
      </c>
      <c r="R271" s="238">
        <f>Q271*H271</f>
        <v>0.050000000000000003</v>
      </c>
      <c r="S271" s="238">
        <v>0</v>
      </c>
      <c r="T271" s="239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40" t="s">
        <v>285</v>
      </c>
      <c r="AT271" s="240" t="s">
        <v>193</v>
      </c>
      <c r="AU271" s="240" t="s">
        <v>144</v>
      </c>
      <c r="AY271" s="17" t="s">
        <v>136</v>
      </c>
      <c r="BE271" s="241">
        <f>IF(N271="základná",J271,0)</f>
        <v>0</v>
      </c>
      <c r="BF271" s="241">
        <f>IF(N271="znížená",J271,0)</f>
        <v>0</v>
      </c>
      <c r="BG271" s="241">
        <f>IF(N271="zákl. prenesená",J271,0)</f>
        <v>0</v>
      </c>
      <c r="BH271" s="241">
        <f>IF(N271="zníž. prenesená",J271,0)</f>
        <v>0</v>
      </c>
      <c r="BI271" s="241">
        <f>IF(N271="nulová",J271,0)</f>
        <v>0</v>
      </c>
      <c r="BJ271" s="17" t="s">
        <v>144</v>
      </c>
      <c r="BK271" s="242">
        <f>ROUND(I271*H271,3)</f>
        <v>0</v>
      </c>
      <c r="BL271" s="17" t="s">
        <v>213</v>
      </c>
      <c r="BM271" s="240" t="s">
        <v>456</v>
      </c>
    </row>
    <row r="272" s="2" customFormat="1" ht="24.15" customHeight="1">
      <c r="A272" s="38"/>
      <c r="B272" s="39"/>
      <c r="C272" s="229" t="s">
        <v>457</v>
      </c>
      <c r="D272" s="229" t="s">
        <v>139</v>
      </c>
      <c r="E272" s="230" t="s">
        <v>458</v>
      </c>
      <c r="F272" s="231" t="s">
        <v>459</v>
      </c>
      <c r="G272" s="232" t="s">
        <v>152</v>
      </c>
      <c r="H272" s="233">
        <v>6</v>
      </c>
      <c r="I272" s="234"/>
      <c r="J272" s="233">
        <f>ROUND(I272*H272,3)</f>
        <v>0</v>
      </c>
      <c r="K272" s="235"/>
      <c r="L272" s="44"/>
      <c r="M272" s="236" t="s">
        <v>1</v>
      </c>
      <c r="N272" s="237" t="s">
        <v>41</v>
      </c>
      <c r="O272" s="97"/>
      <c r="P272" s="238">
        <f>O272*H272</f>
        <v>0</v>
      </c>
      <c r="Q272" s="238">
        <v>0.00029999999999999997</v>
      </c>
      <c r="R272" s="238">
        <f>Q272*H272</f>
        <v>0.0018</v>
      </c>
      <c r="S272" s="238">
        <v>0</v>
      </c>
      <c r="T272" s="239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40" t="s">
        <v>213</v>
      </c>
      <c r="AT272" s="240" t="s">
        <v>139</v>
      </c>
      <c r="AU272" s="240" t="s">
        <v>144</v>
      </c>
      <c r="AY272" s="17" t="s">
        <v>136</v>
      </c>
      <c r="BE272" s="241">
        <f>IF(N272="základná",J272,0)</f>
        <v>0</v>
      </c>
      <c r="BF272" s="241">
        <f>IF(N272="znížená",J272,0)</f>
        <v>0</v>
      </c>
      <c r="BG272" s="241">
        <f>IF(N272="zákl. prenesená",J272,0)</f>
        <v>0</v>
      </c>
      <c r="BH272" s="241">
        <f>IF(N272="zníž. prenesená",J272,0)</f>
        <v>0</v>
      </c>
      <c r="BI272" s="241">
        <f>IF(N272="nulová",J272,0)</f>
        <v>0</v>
      </c>
      <c r="BJ272" s="17" t="s">
        <v>144</v>
      </c>
      <c r="BK272" s="242">
        <f>ROUND(I272*H272,3)</f>
        <v>0</v>
      </c>
      <c r="BL272" s="17" t="s">
        <v>213</v>
      </c>
      <c r="BM272" s="240" t="s">
        <v>460</v>
      </c>
    </row>
    <row r="273" s="2" customFormat="1" ht="24.15" customHeight="1">
      <c r="A273" s="38"/>
      <c r="B273" s="39"/>
      <c r="C273" s="229" t="s">
        <v>461</v>
      </c>
      <c r="D273" s="229" t="s">
        <v>139</v>
      </c>
      <c r="E273" s="230" t="s">
        <v>462</v>
      </c>
      <c r="F273" s="231" t="s">
        <v>463</v>
      </c>
      <c r="G273" s="232" t="s">
        <v>152</v>
      </c>
      <c r="H273" s="233">
        <v>8</v>
      </c>
      <c r="I273" s="234"/>
      <c r="J273" s="233">
        <f>ROUND(I273*H273,3)</f>
        <v>0</v>
      </c>
      <c r="K273" s="235"/>
      <c r="L273" s="44"/>
      <c r="M273" s="236" t="s">
        <v>1</v>
      </c>
      <c r="N273" s="237" t="s">
        <v>41</v>
      </c>
      <c r="O273" s="97"/>
      <c r="P273" s="238">
        <f>O273*H273</f>
        <v>0</v>
      </c>
      <c r="Q273" s="238">
        <v>0.00046000000000000001</v>
      </c>
      <c r="R273" s="238">
        <f>Q273*H273</f>
        <v>0.0036800000000000001</v>
      </c>
      <c r="S273" s="238">
        <v>0</v>
      </c>
      <c r="T273" s="239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40" t="s">
        <v>213</v>
      </c>
      <c r="AT273" s="240" t="s">
        <v>139</v>
      </c>
      <c r="AU273" s="240" t="s">
        <v>144</v>
      </c>
      <c r="AY273" s="17" t="s">
        <v>136</v>
      </c>
      <c r="BE273" s="241">
        <f>IF(N273="základná",J273,0)</f>
        <v>0</v>
      </c>
      <c r="BF273" s="241">
        <f>IF(N273="znížená",J273,0)</f>
        <v>0</v>
      </c>
      <c r="BG273" s="241">
        <f>IF(N273="zákl. prenesená",J273,0)</f>
        <v>0</v>
      </c>
      <c r="BH273" s="241">
        <f>IF(N273="zníž. prenesená",J273,0)</f>
        <v>0</v>
      </c>
      <c r="BI273" s="241">
        <f>IF(N273="nulová",J273,0)</f>
        <v>0</v>
      </c>
      <c r="BJ273" s="17" t="s">
        <v>144</v>
      </c>
      <c r="BK273" s="242">
        <f>ROUND(I273*H273,3)</f>
        <v>0</v>
      </c>
      <c r="BL273" s="17" t="s">
        <v>213</v>
      </c>
      <c r="BM273" s="240" t="s">
        <v>464</v>
      </c>
    </row>
    <row r="274" s="2" customFormat="1" ht="37.8" customHeight="1">
      <c r="A274" s="38"/>
      <c r="B274" s="39"/>
      <c r="C274" s="266" t="s">
        <v>465</v>
      </c>
      <c r="D274" s="266" t="s">
        <v>193</v>
      </c>
      <c r="E274" s="267" t="s">
        <v>466</v>
      </c>
      <c r="F274" s="268" t="s">
        <v>467</v>
      </c>
      <c r="G274" s="269" t="s">
        <v>184</v>
      </c>
      <c r="H274" s="270">
        <v>24</v>
      </c>
      <c r="I274" s="271"/>
      <c r="J274" s="270">
        <f>ROUND(I274*H274,3)</f>
        <v>0</v>
      </c>
      <c r="K274" s="272"/>
      <c r="L274" s="273"/>
      <c r="M274" s="274" t="s">
        <v>1</v>
      </c>
      <c r="N274" s="275" t="s">
        <v>41</v>
      </c>
      <c r="O274" s="97"/>
      <c r="P274" s="238">
        <f>O274*H274</f>
        <v>0</v>
      </c>
      <c r="Q274" s="238">
        <v>0.0013500000000000001</v>
      </c>
      <c r="R274" s="238">
        <f>Q274*H274</f>
        <v>0.032399999999999998</v>
      </c>
      <c r="S274" s="238">
        <v>0</v>
      </c>
      <c r="T274" s="239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40" t="s">
        <v>285</v>
      </c>
      <c r="AT274" s="240" t="s">
        <v>193</v>
      </c>
      <c r="AU274" s="240" t="s">
        <v>144</v>
      </c>
      <c r="AY274" s="17" t="s">
        <v>136</v>
      </c>
      <c r="BE274" s="241">
        <f>IF(N274="základná",J274,0)</f>
        <v>0</v>
      </c>
      <c r="BF274" s="241">
        <f>IF(N274="znížená",J274,0)</f>
        <v>0</v>
      </c>
      <c r="BG274" s="241">
        <f>IF(N274="zákl. prenesená",J274,0)</f>
        <v>0</v>
      </c>
      <c r="BH274" s="241">
        <f>IF(N274="zníž. prenesená",J274,0)</f>
        <v>0</v>
      </c>
      <c r="BI274" s="241">
        <f>IF(N274="nulová",J274,0)</f>
        <v>0</v>
      </c>
      <c r="BJ274" s="17" t="s">
        <v>144</v>
      </c>
      <c r="BK274" s="242">
        <f>ROUND(I274*H274,3)</f>
        <v>0</v>
      </c>
      <c r="BL274" s="17" t="s">
        <v>213</v>
      </c>
      <c r="BM274" s="240" t="s">
        <v>468</v>
      </c>
    </row>
    <row r="275" s="2" customFormat="1" ht="33" customHeight="1">
      <c r="A275" s="38"/>
      <c r="B275" s="39"/>
      <c r="C275" s="266" t="s">
        <v>469</v>
      </c>
      <c r="D275" s="266" t="s">
        <v>193</v>
      </c>
      <c r="E275" s="267" t="s">
        <v>470</v>
      </c>
      <c r="F275" s="268" t="s">
        <v>471</v>
      </c>
      <c r="G275" s="269" t="s">
        <v>152</v>
      </c>
      <c r="H275" s="270">
        <v>28</v>
      </c>
      <c r="I275" s="271"/>
      <c r="J275" s="270">
        <f>ROUND(I275*H275,3)</f>
        <v>0</v>
      </c>
      <c r="K275" s="272"/>
      <c r="L275" s="273"/>
      <c r="M275" s="274" t="s">
        <v>1</v>
      </c>
      <c r="N275" s="275" t="s">
        <v>41</v>
      </c>
      <c r="O275" s="97"/>
      <c r="P275" s="238">
        <f>O275*H275</f>
        <v>0</v>
      </c>
      <c r="Q275" s="238">
        <v>0.00010000000000000001</v>
      </c>
      <c r="R275" s="238">
        <f>Q275*H275</f>
        <v>0.0028</v>
      </c>
      <c r="S275" s="238">
        <v>0</v>
      </c>
      <c r="T275" s="239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40" t="s">
        <v>285</v>
      </c>
      <c r="AT275" s="240" t="s">
        <v>193</v>
      </c>
      <c r="AU275" s="240" t="s">
        <v>144</v>
      </c>
      <c r="AY275" s="17" t="s">
        <v>136</v>
      </c>
      <c r="BE275" s="241">
        <f>IF(N275="základná",J275,0)</f>
        <v>0</v>
      </c>
      <c r="BF275" s="241">
        <f>IF(N275="znížená",J275,0)</f>
        <v>0</v>
      </c>
      <c r="BG275" s="241">
        <f>IF(N275="zákl. prenesená",J275,0)</f>
        <v>0</v>
      </c>
      <c r="BH275" s="241">
        <f>IF(N275="zníž. prenesená",J275,0)</f>
        <v>0</v>
      </c>
      <c r="BI275" s="241">
        <f>IF(N275="nulová",J275,0)</f>
        <v>0</v>
      </c>
      <c r="BJ275" s="17" t="s">
        <v>144</v>
      </c>
      <c r="BK275" s="242">
        <f>ROUND(I275*H275,3)</f>
        <v>0</v>
      </c>
      <c r="BL275" s="17" t="s">
        <v>213</v>
      </c>
      <c r="BM275" s="240" t="s">
        <v>472</v>
      </c>
    </row>
    <row r="276" s="2" customFormat="1" ht="21.75" customHeight="1">
      <c r="A276" s="38"/>
      <c r="B276" s="39"/>
      <c r="C276" s="229" t="s">
        <v>473</v>
      </c>
      <c r="D276" s="229" t="s">
        <v>139</v>
      </c>
      <c r="E276" s="230" t="s">
        <v>474</v>
      </c>
      <c r="F276" s="231" t="s">
        <v>475</v>
      </c>
      <c r="G276" s="232" t="s">
        <v>152</v>
      </c>
      <c r="H276" s="233">
        <v>58</v>
      </c>
      <c r="I276" s="234"/>
      <c r="J276" s="233">
        <f>ROUND(I276*H276,3)</f>
        <v>0</v>
      </c>
      <c r="K276" s="235"/>
      <c r="L276" s="44"/>
      <c r="M276" s="236" t="s">
        <v>1</v>
      </c>
      <c r="N276" s="237" t="s">
        <v>41</v>
      </c>
      <c r="O276" s="97"/>
      <c r="P276" s="238">
        <f>O276*H276</f>
        <v>0</v>
      </c>
      <c r="Q276" s="238">
        <v>0.00044999999999999999</v>
      </c>
      <c r="R276" s="238">
        <f>Q276*H276</f>
        <v>0.026099999999999998</v>
      </c>
      <c r="S276" s="238">
        <v>0</v>
      </c>
      <c r="T276" s="239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40" t="s">
        <v>213</v>
      </c>
      <c r="AT276" s="240" t="s">
        <v>139</v>
      </c>
      <c r="AU276" s="240" t="s">
        <v>144</v>
      </c>
      <c r="AY276" s="17" t="s">
        <v>136</v>
      </c>
      <c r="BE276" s="241">
        <f>IF(N276="základná",J276,0)</f>
        <v>0</v>
      </c>
      <c r="BF276" s="241">
        <f>IF(N276="znížená",J276,0)</f>
        <v>0</v>
      </c>
      <c r="BG276" s="241">
        <f>IF(N276="zákl. prenesená",J276,0)</f>
        <v>0</v>
      </c>
      <c r="BH276" s="241">
        <f>IF(N276="zníž. prenesená",J276,0)</f>
        <v>0</v>
      </c>
      <c r="BI276" s="241">
        <f>IF(N276="nulová",J276,0)</f>
        <v>0</v>
      </c>
      <c r="BJ276" s="17" t="s">
        <v>144</v>
      </c>
      <c r="BK276" s="242">
        <f>ROUND(I276*H276,3)</f>
        <v>0</v>
      </c>
      <c r="BL276" s="17" t="s">
        <v>213</v>
      </c>
      <c r="BM276" s="240" t="s">
        <v>476</v>
      </c>
    </row>
    <row r="277" s="13" customFormat="1">
      <c r="A277" s="13"/>
      <c r="B277" s="243"/>
      <c r="C277" s="244"/>
      <c r="D277" s="245" t="s">
        <v>146</v>
      </c>
      <c r="E277" s="246" t="s">
        <v>1</v>
      </c>
      <c r="F277" s="247" t="s">
        <v>429</v>
      </c>
      <c r="G277" s="244"/>
      <c r="H277" s="248">
        <v>6</v>
      </c>
      <c r="I277" s="249"/>
      <c r="J277" s="244"/>
      <c r="K277" s="244"/>
      <c r="L277" s="250"/>
      <c r="M277" s="251"/>
      <c r="N277" s="252"/>
      <c r="O277" s="252"/>
      <c r="P277" s="252"/>
      <c r="Q277" s="252"/>
      <c r="R277" s="252"/>
      <c r="S277" s="252"/>
      <c r="T277" s="25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54" t="s">
        <v>146</v>
      </c>
      <c r="AU277" s="254" t="s">
        <v>144</v>
      </c>
      <c r="AV277" s="13" t="s">
        <v>144</v>
      </c>
      <c r="AW277" s="13" t="s">
        <v>30</v>
      </c>
      <c r="AX277" s="13" t="s">
        <v>75</v>
      </c>
      <c r="AY277" s="254" t="s">
        <v>136</v>
      </c>
    </row>
    <row r="278" s="13" customFormat="1">
      <c r="A278" s="13"/>
      <c r="B278" s="243"/>
      <c r="C278" s="244"/>
      <c r="D278" s="245" t="s">
        <v>146</v>
      </c>
      <c r="E278" s="246" t="s">
        <v>1</v>
      </c>
      <c r="F278" s="247" t="s">
        <v>430</v>
      </c>
      <c r="G278" s="244"/>
      <c r="H278" s="248">
        <v>12</v>
      </c>
      <c r="I278" s="249"/>
      <c r="J278" s="244"/>
      <c r="K278" s="244"/>
      <c r="L278" s="250"/>
      <c r="M278" s="251"/>
      <c r="N278" s="252"/>
      <c r="O278" s="252"/>
      <c r="P278" s="252"/>
      <c r="Q278" s="252"/>
      <c r="R278" s="252"/>
      <c r="S278" s="252"/>
      <c r="T278" s="25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54" t="s">
        <v>146</v>
      </c>
      <c r="AU278" s="254" t="s">
        <v>144</v>
      </c>
      <c r="AV278" s="13" t="s">
        <v>144</v>
      </c>
      <c r="AW278" s="13" t="s">
        <v>30</v>
      </c>
      <c r="AX278" s="13" t="s">
        <v>75</v>
      </c>
      <c r="AY278" s="254" t="s">
        <v>136</v>
      </c>
    </row>
    <row r="279" s="13" customFormat="1">
      <c r="A279" s="13"/>
      <c r="B279" s="243"/>
      <c r="C279" s="244"/>
      <c r="D279" s="245" t="s">
        <v>146</v>
      </c>
      <c r="E279" s="246" t="s">
        <v>1</v>
      </c>
      <c r="F279" s="247" t="s">
        <v>431</v>
      </c>
      <c r="G279" s="244"/>
      <c r="H279" s="248">
        <v>24</v>
      </c>
      <c r="I279" s="249"/>
      <c r="J279" s="244"/>
      <c r="K279" s="244"/>
      <c r="L279" s="250"/>
      <c r="M279" s="251"/>
      <c r="N279" s="252"/>
      <c r="O279" s="252"/>
      <c r="P279" s="252"/>
      <c r="Q279" s="252"/>
      <c r="R279" s="252"/>
      <c r="S279" s="252"/>
      <c r="T279" s="25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54" t="s">
        <v>146</v>
      </c>
      <c r="AU279" s="254" t="s">
        <v>144</v>
      </c>
      <c r="AV279" s="13" t="s">
        <v>144</v>
      </c>
      <c r="AW279" s="13" t="s">
        <v>30</v>
      </c>
      <c r="AX279" s="13" t="s">
        <v>75</v>
      </c>
      <c r="AY279" s="254" t="s">
        <v>136</v>
      </c>
    </row>
    <row r="280" s="13" customFormat="1">
      <c r="A280" s="13"/>
      <c r="B280" s="243"/>
      <c r="C280" s="244"/>
      <c r="D280" s="245" t="s">
        <v>146</v>
      </c>
      <c r="E280" s="246" t="s">
        <v>1</v>
      </c>
      <c r="F280" s="247" t="s">
        <v>432</v>
      </c>
      <c r="G280" s="244"/>
      <c r="H280" s="248">
        <v>16</v>
      </c>
      <c r="I280" s="249"/>
      <c r="J280" s="244"/>
      <c r="K280" s="244"/>
      <c r="L280" s="250"/>
      <c r="M280" s="251"/>
      <c r="N280" s="252"/>
      <c r="O280" s="252"/>
      <c r="P280" s="252"/>
      <c r="Q280" s="252"/>
      <c r="R280" s="252"/>
      <c r="S280" s="252"/>
      <c r="T280" s="25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54" t="s">
        <v>146</v>
      </c>
      <c r="AU280" s="254" t="s">
        <v>144</v>
      </c>
      <c r="AV280" s="13" t="s">
        <v>144</v>
      </c>
      <c r="AW280" s="13" t="s">
        <v>30</v>
      </c>
      <c r="AX280" s="13" t="s">
        <v>75</v>
      </c>
      <c r="AY280" s="254" t="s">
        <v>136</v>
      </c>
    </row>
    <row r="281" s="14" customFormat="1">
      <c r="A281" s="14"/>
      <c r="B281" s="255"/>
      <c r="C281" s="256"/>
      <c r="D281" s="245" t="s">
        <v>146</v>
      </c>
      <c r="E281" s="257" t="s">
        <v>1</v>
      </c>
      <c r="F281" s="258" t="s">
        <v>149</v>
      </c>
      <c r="G281" s="256"/>
      <c r="H281" s="259">
        <v>58</v>
      </c>
      <c r="I281" s="260"/>
      <c r="J281" s="256"/>
      <c r="K281" s="256"/>
      <c r="L281" s="261"/>
      <c r="M281" s="262"/>
      <c r="N281" s="263"/>
      <c r="O281" s="263"/>
      <c r="P281" s="263"/>
      <c r="Q281" s="263"/>
      <c r="R281" s="263"/>
      <c r="S281" s="263"/>
      <c r="T281" s="26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65" t="s">
        <v>146</v>
      </c>
      <c r="AU281" s="265" t="s">
        <v>144</v>
      </c>
      <c r="AV281" s="14" t="s">
        <v>143</v>
      </c>
      <c r="AW281" s="14" t="s">
        <v>30</v>
      </c>
      <c r="AX281" s="14" t="s">
        <v>83</v>
      </c>
      <c r="AY281" s="265" t="s">
        <v>136</v>
      </c>
    </row>
    <row r="282" s="2" customFormat="1" ht="44.25" customHeight="1">
      <c r="A282" s="38"/>
      <c r="B282" s="39"/>
      <c r="C282" s="266" t="s">
        <v>477</v>
      </c>
      <c r="D282" s="266" t="s">
        <v>193</v>
      </c>
      <c r="E282" s="267" t="s">
        <v>478</v>
      </c>
      <c r="F282" s="268" t="s">
        <v>479</v>
      </c>
      <c r="G282" s="269" t="s">
        <v>152</v>
      </c>
      <c r="H282" s="270">
        <v>58</v>
      </c>
      <c r="I282" s="271"/>
      <c r="J282" s="270">
        <f>ROUND(I282*H282,3)</f>
        <v>0</v>
      </c>
      <c r="K282" s="272"/>
      <c r="L282" s="273"/>
      <c r="M282" s="274" t="s">
        <v>1</v>
      </c>
      <c r="N282" s="275" t="s">
        <v>41</v>
      </c>
      <c r="O282" s="97"/>
      <c r="P282" s="238">
        <f>O282*H282</f>
        <v>0</v>
      </c>
      <c r="Q282" s="238">
        <v>0.017999999999999999</v>
      </c>
      <c r="R282" s="238">
        <f>Q282*H282</f>
        <v>1.0439999999999998</v>
      </c>
      <c r="S282" s="238">
        <v>0</v>
      </c>
      <c r="T282" s="239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40" t="s">
        <v>285</v>
      </c>
      <c r="AT282" s="240" t="s">
        <v>193</v>
      </c>
      <c r="AU282" s="240" t="s">
        <v>144</v>
      </c>
      <c r="AY282" s="17" t="s">
        <v>136</v>
      </c>
      <c r="BE282" s="241">
        <f>IF(N282="základná",J282,0)</f>
        <v>0</v>
      </c>
      <c r="BF282" s="241">
        <f>IF(N282="znížená",J282,0)</f>
        <v>0</v>
      </c>
      <c r="BG282" s="241">
        <f>IF(N282="zákl. prenesená",J282,0)</f>
        <v>0</v>
      </c>
      <c r="BH282" s="241">
        <f>IF(N282="zníž. prenesená",J282,0)</f>
        <v>0</v>
      </c>
      <c r="BI282" s="241">
        <f>IF(N282="nulová",J282,0)</f>
        <v>0</v>
      </c>
      <c r="BJ282" s="17" t="s">
        <v>144</v>
      </c>
      <c r="BK282" s="242">
        <f>ROUND(I282*H282,3)</f>
        <v>0</v>
      </c>
      <c r="BL282" s="17" t="s">
        <v>213</v>
      </c>
      <c r="BM282" s="240" t="s">
        <v>480</v>
      </c>
    </row>
    <row r="283" s="2" customFormat="1" ht="21.75" customHeight="1">
      <c r="A283" s="38"/>
      <c r="B283" s="39"/>
      <c r="C283" s="229" t="s">
        <v>481</v>
      </c>
      <c r="D283" s="229" t="s">
        <v>139</v>
      </c>
      <c r="E283" s="230" t="s">
        <v>482</v>
      </c>
      <c r="F283" s="231" t="s">
        <v>483</v>
      </c>
      <c r="G283" s="232" t="s">
        <v>152</v>
      </c>
      <c r="H283" s="233">
        <v>1</v>
      </c>
      <c r="I283" s="234"/>
      <c r="J283" s="233">
        <f>ROUND(I283*H283,3)</f>
        <v>0</v>
      </c>
      <c r="K283" s="235"/>
      <c r="L283" s="44"/>
      <c r="M283" s="236" t="s">
        <v>1</v>
      </c>
      <c r="N283" s="237" t="s">
        <v>41</v>
      </c>
      <c r="O283" s="97"/>
      <c r="P283" s="238">
        <f>O283*H283</f>
        <v>0</v>
      </c>
      <c r="Q283" s="238">
        <v>0.00050000000000000001</v>
      </c>
      <c r="R283" s="238">
        <f>Q283*H283</f>
        <v>0.00050000000000000001</v>
      </c>
      <c r="S283" s="238">
        <v>0</v>
      </c>
      <c r="T283" s="239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40" t="s">
        <v>213</v>
      </c>
      <c r="AT283" s="240" t="s">
        <v>139</v>
      </c>
      <c r="AU283" s="240" t="s">
        <v>144</v>
      </c>
      <c r="AY283" s="17" t="s">
        <v>136</v>
      </c>
      <c r="BE283" s="241">
        <f>IF(N283="základná",J283,0)</f>
        <v>0</v>
      </c>
      <c r="BF283" s="241">
        <f>IF(N283="znížená",J283,0)</f>
        <v>0</v>
      </c>
      <c r="BG283" s="241">
        <f>IF(N283="zákl. prenesená",J283,0)</f>
        <v>0</v>
      </c>
      <c r="BH283" s="241">
        <f>IF(N283="zníž. prenesená",J283,0)</f>
        <v>0</v>
      </c>
      <c r="BI283" s="241">
        <f>IF(N283="nulová",J283,0)</f>
        <v>0</v>
      </c>
      <c r="BJ283" s="17" t="s">
        <v>144</v>
      </c>
      <c r="BK283" s="242">
        <f>ROUND(I283*H283,3)</f>
        <v>0</v>
      </c>
      <c r="BL283" s="17" t="s">
        <v>213</v>
      </c>
      <c r="BM283" s="240" t="s">
        <v>484</v>
      </c>
    </row>
    <row r="284" s="13" customFormat="1">
      <c r="A284" s="13"/>
      <c r="B284" s="243"/>
      <c r="C284" s="244"/>
      <c r="D284" s="245" t="s">
        <v>146</v>
      </c>
      <c r="E284" s="246" t="s">
        <v>1</v>
      </c>
      <c r="F284" s="247" t="s">
        <v>450</v>
      </c>
      <c r="G284" s="244"/>
      <c r="H284" s="248">
        <v>1</v>
      </c>
      <c r="I284" s="249"/>
      <c r="J284" s="244"/>
      <c r="K284" s="244"/>
      <c r="L284" s="250"/>
      <c r="M284" s="251"/>
      <c r="N284" s="252"/>
      <c r="O284" s="252"/>
      <c r="P284" s="252"/>
      <c r="Q284" s="252"/>
      <c r="R284" s="252"/>
      <c r="S284" s="252"/>
      <c r="T284" s="25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54" t="s">
        <v>146</v>
      </c>
      <c r="AU284" s="254" t="s">
        <v>144</v>
      </c>
      <c r="AV284" s="13" t="s">
        <v>144</v>
      </c>
      <c r="AW284" s="13" t="s">
        <v>30</v>
      </c>
      <c r="AX284" s="13" t="s">
        <v>75</v>
      </c>
      <c r="AY284" s="254" t="s">
        <v>136</v>
      </c>
    </row>
    <row r="285" s="14" customFormat="1">
      <c r="A285" s="14"/>
      <c r="B285" s="255"/>
      <c r="C285" s="256"/>
      <c r="D285" s="245" t="s">
        <v>146</v>
      </c>
      <c r="E285" s="257" t="s">
        <v>1</v>
      </c>
      <c r="F285" s="258" t="s">
        <v>149</v>
      </c>
      <c r="G285" s="256"/>
      <c r="H285" s="259">
        <v>1</v>
      </c>
      <c r="I285" s="260"/>
      <c r="J285" s="256"/>
      <c r="K285" s="256"/>
      <c r="L285" s="261"/>
      <c r="M285" s="262"/>
      <c r="N285" s="263"/>
      <c r="O285" s="263"/>
      <c r="P285" s="263"/>
      <c r="Q285" s="263"/>
      <c r="R285" s="263"/>
      <c r="S285" s="263"/>
      <c r="T285" s="26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65" t="s">
        <v>146</v>
      </c>
      <c r="AU285" s="265" t="s">
        <v>144</v>
      </c>
      <c r="AV285" s="14" t="s">
        <v>143</v>
      </c>
      <c r="AW285" s="14" t="s">
        <v>30</v>
      </c>
      <c r="AX285" s="14" t="s">
        <v>83</v>
      </c>
      <c r="AY285" s="265" t="s">
        <v>136</v>
      </c>
    </row>
    <row r="286" s="2" customFormat="1" ht="44.25" customHeight="1">
      <c r="A286" s="38"/>
      <c r="B286" s="39"/>
      <c r="C286" s="266" t="s">
        <v>485</v>
      </c>
      <c r="D286" s="266" t="s">
        <v>193</v>
      </c>
      <c r="E286" s="267" t="s">
        <v>486</v>
      </c>
      <c r="F286" s="268" t="s">
        <v>487</v>
      </c>
      <c r="G286" s="269" t="s">
        <v>152</v>
      </c>
      <c r="H286" s="270">
        <v>1</v>
      </c>
      <c r="I286" s="271"/>
      <c r="J286" s="270">
        <f>ROUND(I286*H286,3)</f>
        <v>0</v>
      </c>
      <c r="K286" s="272"/>
      <c r="L286" s="273"/>
      <c r="M286" s="274" t="s">
        <v>1</v>
      </c>
      <c r="N286" s="275" t="s">
        <v>41</v>
      </c>
      <c r="O286" s="97"/>
      <c r="P286" s="238">
        <f>O286*H286</f>
        <v>0</v>
      </c>
      <c r="Q286" s="238">
        <v>0.024</v>
      </c>
      <c r="R286" s="238">
        <f>Q286*H286</f>
        <v>0.024</v>
      </c>
      <c r="S286" s="238">
        <v>0</v>
      </c>
      <c r="T286" s="239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40" t="s">
        <v>285</v>
      </c>
      <c r="AT286" s="240" t="s">
        <v>193</v>
      </c>
      <c r="AU286" s="240" t="s">
        <v>144</v>
      </c>
      <c r="AY286" s="17" t="s">
        <v>136</v>
      </c>
      <c r="BE286" s="241">
        <f>IF(N286="základná",J286,0)</f>
        <v>0</v>
      </c>
      <c r="BF286" s="241">
        <f>IF(N286="znížená",J286,0)</f>
        <v>0</v>
      </c>
      <c r="BG286" s="241">
        <f>IF(N286="zákl. prenesená",J286,0)</f>
        <v>0</v>
      </c>
      <c r="BH286" s="241">
        <f>IF(N286="zníž. prenesená",J286,0)</f>
        <v>0</v>
      </c>
      <c r="BI286" s="241">
        <f>IF(N286="nulová",J286,0)</f>
        <v>0</v>
      </c>
      <c r="BJ286" s="17" t="s">
        <v>144</v>
      </c>
      <c r="BK286" s="242">
        <f>ROUND(I286*H286,3)</f>
        <v>0</v>
      </c>
      <c r="BL286" s="17" t="s">
        <v>213</v>
      </c>
      <c r="BM286" s="240" t="s">
        <v>488</v>
      </c>
    </row>
    <row r="287" s="2" customFormat="1" ht="24.15" customHeight="1">
      <c r="A287" s="38"/>
      <c r="B287" s="39"/>
      <c r="C287" s="229" t="s">
        <v>489</v>
      </c>
      <c r="D287" s="229" t="s">
        <v>139</v>
      </c>
      <c r="E287" s="230" t="s">
        <v>490</v>
      </c>
      <c r="F287" s="231" t="s">
        <v>491</v>
      </c>
      <c r="G287" s="232" t="s">
        <v>190</v>
      </c>
      <c r="H287" s="233">
        <v>2.6989999999999998</v>
      </c>
      <c r="I287" s="234"/>
      <c r="J287" s="233">
        <f>ROUND(I287*H287,3)</f>
        <v>0</v>
      </c>
      <c r="K287" s="235"/>
      <c r="L287" s="44"/>
      <c r="M287" s="236" t="s">
        <v>1</v>
      </c>
      <c r="N287" s="237" t="s">
        <v>41</v>
      </c>
      <c r="O287" s="97"/>
      <c r="P287" s="238">
        <f>O287*H287</f>
        <v>0</v>
      </c>
      <c r="Q287" s="238">
        <v>0</v>
      </c>
      <c r="R287" s="238">
        <f>Q287*H287</f>
        <v>0</v>
      </c>
      <c r="S287" s="238">
        <v>0</v>
      </c>
      <c r="T287" s="239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40" t="s">
        <v>213</v>
      </c>
      <c r="AT287" s="240" t="s">
        <v>139</v>
      </c>
      <c r="AU287" s="240" t="s">
        <v>144</v>
      </c>
      <c r="AY287" s="17" t="s">
        <v>136</v>
      </c>
      <c r="BE287" s="241">
        <f>IF(N287="základná",J287,0)</f>
        <v>0</v>
      </c>
      <c r="BF287" s="241">
        <f>IF(N287="znížená",J287,0)</f>
        <v>0</v>
      </c>
      <c r="BG287" s="241">
        <f>IF(N287="zákl. prenesená",J287,0)</f>
        <v>0</v>
      </c>
      <c r="BH287" s="241">
        <f>IF(N287="zníž. prenesená",J287,0)</f>
        <v>0</v>
      </c>
      <c r="BI287" s="241">
        <f>IF(N287="nulová",J287,0)</f>
        <v>0</v>
      </c>
      <c r="BJ287" s="17" t="s">
        <v>144</v>
      </c>
      <c r="BK287" s="242">
        <f>ROUND(I287*H287,3)</f>
        <v>0</v>
      </c>
      <c r="BL287" s="17" t="s">
        <v>213</v>
      </c>
      <c r="BM287" s="240" t="s">
        <v>492</v>
      </c>
    </row>
    <row r="288" s="12" customFormat="1" ht="22.8" customHeight="1">
      <c r="A288" s="12"/>
      <c r="B288" s="213"/>
      <c r="C288" s="214"/>
      <c r="D288" s="215" t="s">
        <v>74</v>
      </c>
      <c r="E288" s="227" t="s">
        <v>493</v>
      </c>
      <c r="F288" s="227" t="s">
        <v>494</v>
      </c>
      <c r="G288" s="214"/>
      <c r="H288" s="214"/>
      <c r="I288" s="217"/>
      <c r="J288" s="228">
        <f>BK288</f>
        <v>0</v>
      </c>
      <c r="K288" s="214"/>
      <c r="L288" s="219"/>
      <c r="M288" s="220"/>
      <c r="N288" s="221"/>
      <c r="O288" s="221"/>
      <c r="P288" s="222">
        <f>SUM(P289:P291)</f>
        <v>0</v>
      </c>
      <c r="Q288" s="221"/>
      <c r="R288" s="222">
        <f>SUM(R289:R291)</f>
        <v>0.0050000000000000001</v>
      </c>
      <c r="S288" s="221"/>
      <c r="T288" s="223">
        <f>SUM(T289:T291)</f>
        <v>0.10000000000000001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24" t="s">
        <v>144</v>
      </c>
      <c r="AT288" s="225" t="s">
        <v>74</v>
      </c>
      <c r="AU288" s="225" t="s">
        <v>83</v>
      </c>
      <c r="AY288" s="224" t="s">
        <v>136</v>
      </c>
      <c r="BK288" s="226">
        <f>SUM(BK289:BK291)</f>
        <v>0</v>
      </c>
    </row>
    <row r="289" s="2" customFormat="1" ht="33" customHeight="1">
      <c r="A289" s="38"/>
      <c r="B289" s="39"/>
      <c r="C289" s="229" t="s">
        <v>495</v>
      </c>
      <c r="D289" s="229" t="s">
        <v>139</v>
      </c>
      <c r="E289" s="230" t="s">
        <v>496</v>
      </c>
      <c r="F289" s="231" t="s">
        <v>497</v>
      </c>
      <c r="G289" s="232" t="s">
        <v>271</v>
      </c>
      <c r="H289" s="233">
        <v>100</v>
      </c>
      <c r="I289" s="234"/>
      <c r="J289" s="233">
        <f>ROUND(I289*H289,3)</f>
        <v>0</v>
      </c>
      <c r="K289" s="235"/>
      <c r="L289" s="44"/>
      <c r="M289" s="236" t="s">
        <v>1</v>
      </c>
      <c r="N289" s="237" t="s">
        <v>41</v>
      </c>
      <c r="O289" s="97"/>
      <c r="P289" s="238">
        <f>O289*H289</f>
        <v>0</v>
      </c>
      <c r="Q289" s="238">
        <v>5.0000000000000002E-05</v>
      </c>
      <c r="R289" s="238">
        <f>Q289*H289</f>
        <v>0.0050000000000000001</v>
      </c>
      <c r="S289" s="238">
        <v>0.001</v>
      </c>
      <c r="T289" s="239">
        <f>S289*H289</f>
        <v>0.10000000000000001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40" t="s">
        <v>213</v>
      </c>
      <c r="AT289" s="240" t="s">
        <v>139</v>
      </c>
      <c r="AU289" s="240" t="s">
        <v>144</v>
      </c>
      <c r="AY289" s="17" t="s">
        <v>136</v>
      </c>
      <c r="BE289" s="241">
        <f>IF(N289="základná",J289,0)</f>
        <v>0</v>
      </c>
      <c r="BF289" s="241">
        <f>IF(N289="znížená",J289,0)</f>
        <v>0</v>
      </c>
      <c r="BG289" s="241">
        <f>IF(N289="zákl. prenesená",J289,0)</f>
        <v>0</v>
      </c>
      <c r="BH289" s="241">
        <f>IF(N289="zníž. prenesená",J289,0)</f>
        <v>0</v>
      </c>
      <c r="BI289" s="241">
        <f>IF(N289="nulová",J289,0)</f>
        <v>0</v>
      </c>
      <c r="BJ289" s="17" t="s">
        <v>144</v>
      </c>
      <c r="BK289" s="242">
        <f>ROUND(I289*H289,3)</f>
        <v>0</v>
      </c>
      <c r="BL289" s="17" t="s">
        <v>213</v>
      </c>
      <c r="BM289" s="240" t="s">
        <v>498</v>
      </c>
    </row>
    <row r="290" s="13" customFormat="1">
      <c r="A290" s="13"/>
      <c r="B290" s="243"/>
      <c r="C290" s="244"/>
      <c r="D290" s="245" t="s">
        <v>146</v>
      </c>
      <c r="E290" s="246" t="s">
        <v>1</v>
      </c>
      <c r="F290" s="247" t="s">
        <v>499</v>
      </c>
      <c r="G290" s="244"/>
      <c r="H290" s="248">
        <v>100</v>
      </c>
      <c r="I290" s="249"/>
      <c r="J290" s="244"/>
      <c r="K290" s="244"/>
      <c r="L290" s="250"/>
      <c r="M290" s="251"/>
      <c r="N290" s="252"/>
      <c r="O290" s="252"/>
      <c r="P290" s="252"/>
      <c r="Q290" s="252"/>
      <c r="R290" s="252"/>
      <c r="S290" s="252"/>
      <c r="T290" s="25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54" t="s">
        <v>146</v>
      </c>
      <c r="AU290" s="254" t="s">
        <v>144</v>
      </c>
      <c r="AV290" s="13" t="s">
        <v>144</v>
      </c>
      <c r="AW290" s="13" t="s">
        <v>30</v>
      </c>
      <c r="AX290" s="13" t="s">
        <v>75</v>
      </c>
      <c r="AY290" s="254" t="s">
        <v>136</v>
      </c>
    </row>
    <row r="291" s="14" customFormat="1">
      <c r="A291" s="14"/>
      <c r="B291" s="255"/>
      <c r="C291" s="256"/>
      <c r="D291" s="245" t="s">
        <v>146</v>
      </c>
      <c r="E291" s="257" t="s">
        <v>1</v>
      </c>
      <c r="F291" s="258" t="s">
        <v>149</v>
      </c>
      <c r="G291" s="256"/>
      <c r="H291" s="259">
        <v>100</v>
      </c>
      <c r="I291" s="260"/>
      <c r="J291" s="256"/>
      <c r="K291" s="256"/>
      <c r="L291" s="261"/>
      <c r="M291" s="262"/>
      <c r="N291" s="263"/>
      <c r="O291" s="263"/>
      <c r="P291" s="263"/>
      <c r="Q291" s="263"/>
      <c r="R291" s="263"/>
      <c r="S291" s="263"/>
      <c r="T291" s="26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65" t="s">
        <v>146</v>
      </c>
      <c r="AU291" s="265" t="s">
        <v>144</v>
      </c>
      <c r="AV291" s="14" t="s">
        <v>143</v>
      </c>
      <c r="AW291" s="14" t="s">
        <v>30</v>
      </c>
      <c r="AX291" s="14" t="s">
        <v>83</v>
      </c>
      <c r="AY291" s="265" t="s">
        <v>136</v>
      </c>
    </row>
    <row r="292" s="12" customFormat="1" ht="22.8" customHeight="1">
      <c r="A292" s="12"/>
      <c r="B292" s="213"/>
      <c r="C292" s="214"/>
      <c r="D292" s="215" t="s">
        <v>74</v>
      </c>
      <c r="E292" s="227" t="s">
        <v>500</v>
      </c>
      <c r="F292" s="227" t="s">
        <v>501</v>
      </c>
      <c r="G292" s="214"/>
      <c r="H292" s="214"/>
      <c r="I292" s="217"/>
      <c r="J292" s="228">
        <f>BK292</f>
        <v>0</v>
      </c>
      <c r="K292" s="214"/>
      <c r="L292" s="219"/>
      <c r="M292" s="220"/>
      <c r="N292" s="221"/>
      <c r="O292" s="221"/>
      <c r="P292" s="222">
        <f>SUM(P293:P313)</f>
        <v>0</v>
      </c>
      <c r="Q292" s="221"/>
      <c r="R292" s="222">
        <f>SUM(R293:R313)</f>
        <v>7.8729525199999992</v>
      </c>
      <c r="S292" s="221"/>
      <c r="T292" s="223">
        <f>SUM(T293:T313)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24" t="s">
        <v>144</v>
      </c>
      <c r="AT292" s="225" t="s">
        <v>74</v>
      </c>
      <c r="AU292" s="225" t="s">
        <v>83</v>
      </c>
      <c r="AY292" s="224" t="s">
        <v>136</v>
      </c>
      <c r="BK292" s="226">
        <f>SUM(BK293:BK313)</f>
        <v>0</v>
      </c>
    </row>
    <row r="293" s="2" customFormat="1" ht="33" customHeight="1">
      <c r="A293" s="38"/>
      <c r="B293" s="39"/>
      <c r="C293" s="229" t="s">
        <v>502</v>
      </c>
      <c r="D293" s="229" t="s">
        <v>139</v>
      </c>
      <c r="E293" s="230" t="s">
        <v>503</v>
      </c>
      <c r="F293" s="231" t="s">
        <v>504</v>
      </c>
      <c r="G293" s="232" t="s">
        <v>171</v>
      </c>
      <c r="H293" s="233">
        <v>54</v>
      </c>
      <c r="I293" s="234"/>
      <c r="J293" s="233">
        <f>ROUND(I293*H293,3)</f>
        <v>0</v>
      </c>
      <c r="K293" s="235"/>
      <c r="L293" s="44"/>
      <c r="M293" s="236" t="s">
        <v>1</v>
      </c>
      <c r="N293" s="237" t="s">
        <v>41</v>
      </c>
      <c r="O293" s="97"/>
      <c r="P293" s="238">
        <f>O293*H293</f>
        <v>0</v>
      </c>
      <c r="Q293" s="238">
        <v>0.00365</v>
      </c>
      <c r="R293" s="238">
        <f>Q293*H293</f>
        <v>0.1971</v>
      </c>
      <c r="S293" s="238">
        <v>0</v>
      </c>
      <c r="T293" s="239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40" t="s">
        <v>213</v>
      </c>
      <c r="AT293" s="240" t="s">
        <v>139</v>
      </c>
      <c r="AU293" s="240" t="s">
        <v>144</v>
      </c>
      <c r="AY293" s="17" t="s">
        <v>136</v>
      </c>
      <c r="BE293" s="241">
        <f>IF(N293="základná",J293,0)</f>
        <v>0</v>
      </c>
      <c r="BF293" s="241">
        <f>IF(N293="znížená",J293,0)</f>
        <v>0</v>
      </c>
      <c r="BG293" s="241">
        <f>IF(N293="zákl. prenesená",J293,0)</f>
        <v>0</v>
      </c>
      <c r="BH293" s="241">
        <f>IF(N293="zníž. prenesená",J293,0)</f>
        <v>0</v>
      </c>
      <c r="BI293" s="241">
        <f>IF(N293="nulová",J293,0)</f>
        <v>0</v>
      </c>
      <c r="BJ293" s="17" t="s">
        <v>144</v>
      </c>
      <c r="BK293" s="242">
        <f>ROUND(I293*H293,3)</f>
        <v>0</v>
      </c>
      <c r="BL293" s="17" t="s">
        <v>213</v>
      </c>
      <c r="BM293" s="240" t="s">
        <v>505</v>
      </c>
    </row>
    <row r="294" s="2" customFormat="1" ht="16.5" customHeight="1">
      <c r="A294" s="38"/>
      <c r="B294" s="39"/>
      <c r="C294" s="266" t="s">
        <v>506</v>
      </c>
      <c r="D294" s="266" t="s">
        <v>193</v>
      </c>
      <c r="E294" s="267" t="s">
        <v>507</v>
      </c>
      <c r="F294" s="268" t="s">
        <v>508</v>
      </c>
      <c r="G294" s="269" t="s">
        <v>271</v>
      </c>
      <c r="H294" s="270">
        <v>15</v>
      </c>
      <c r="I294" s="271"/>
      <c r="J294" s="270">
        <f>ROUND(I294*H294,3)</f>
        <v>0</v>
      </c>
      <c r="K294" s="272"/>
      <c r="L294" s="273"/>
      <c r="M294" s="274" t="s">
        <v>1</v>
      </c>
      <c r="N294" s="275" t="s">
        <v>41</v>
      </c>
      <c r="O294" s="97"/>
      <c r="P294" s="238">
        <f>O294*H294</f>
        <v>0</v>
      </c>
      <c r="Q294" s="238">
        <v>0.001</v>
      </c>
      <c r="R294" s="238">
        <f>Q294*H294</f>
        <v>0.014999999999999999</v>
      </c>
      <c r="S294" s="238">
        <v>0</v>
      </c>
      <c r="T294" s="239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40" t="s">
        <v>285</v>
      </c>
      <c r="AT294" s="240" t="s">
        <v>193</v>
      </c>
      <c r="AU294" s="240" t="s">
        <v>144</v>
      </c>
      <c r="AY294" s="17" t="s">
        <v>136</v>
      </c>
      <c r="BE294" s="241">
        <f>IF(N294="základná",J294,0)</f>
        <v>0</v>
      </c>
      <c r="BF294" s="241">
        <f>IF(N294="znížená",J294,0)</f>
        <v>0</v>
      </c>
      <c r="BG294" s="241">
        <f>IF(N294="zákl. prenesená",J294,0)</f>
        <v>0</v>
      </c>
      <c r="BH294" s="241">
        <f>IF(N294="zníž. prenesená",J294,0)</f>
        <v>0</v>
      </c>
      <c r="BI294" s="241">
        <f>IF(N294="nulová",J294,0)</f>
        <v>0</v>
      </c>
      <c r="BJ294" s="17" t="s">
        <v>144</v>
      </c>
      <c r="BK294" s="242">
        <f>ROUND(I294*H294,3)</f>
        <v>0</v>
      </c>
      <c r="BL294" s="17" t="s">
        <v>213</v>
      </c>
      <c r="BM294" s="240" t="s">
        <v>509</v>
      </c>
    </row>
    <row r="295" s="2" customFormat="1" ht="16.5" customHeight="1">
      <c r="A295" s="38"/>
      <c r="B295" s="39"/>
      <c r="C295" s="266" t="s">
        <v>510</v>
      </c>
      <c r="D295" s="266" t="s">
        <v>193</v>
      </c>
      <c r="E295" s="267" t="s">
        <v>511</v>
      </c>
      <c r="F295" s="268" t="s">
        <v>512</v>
      </c>
      <c r="G295" s="269" t="s">
        <v>271</v>
      </c>
      <c r="H295" s="270">
        <v>150</v>
      </c>
      <c r="I295" s="271"/>
      <c r="J295" s="270">
        <f>ROUND(I295*H295,3)</f>
        <v>0</v>
      </c>
      <c r="K295" s="272"/>
      <c r="L295" s="273"/>
      <c r="M295" s="274" t="s">
        <v>1</v>
      </c>
      <c r="N295" s="275" t="s">
        <v>41</v>
      </c>
      <c r="O295" s="97"/>
      <c r="P295" s="238">
        <f>O295*H295</f>
        <v>0</v>
      </c>
      <c r="Q295" s="238">
        <v>0.001</v>
      </c>
      <c r="R295" s="238">
        <f>Q295*H295</f>
        <v>0.14999999999999999</v>
      </c>
      <c r="S295" s="238">
        <v>0</v>
      </c>
      <c r="T295" s="239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40" t="s">
        <v>285</v>
      </c>
      <c r="AT295" s="240" t="s">
        <v>193</v>
      </c>
      <c r="AU295" s="240" t="s">
        <v>144</v>
      </c>
      <c r="AY295" s="17" t="s">
        <v>136</v>
      </c>
      <c r="BE295" s="241">
        <f>IF(N295="základná",J295,0)</f>
        <v>0</v>
      </c>
      <c r="BF295" s="241">
        <f>IF(N295="znížená",J295,0)</f>
        <v>0</v>
      </c>
      <c r="BG295" s="241">
        <f>IF(N295="zákl. prenesená",J295,0)</f>
        <v>0</v>
      </c>
      <c r="BH295" s="241">
        <f>IF(N295="zníž. prenesená",J295,0)</f>
        <v>0</v>
      </c>
      <c r="BI295" s="241">
        <f>IF(N295="nulová",J295,0)</f>
        <v>0</v>
      </c>
      <c r="BJ295" s="17" t="s">
        <v>144</v>
      </c>
      <c r="BK295" s="242">
        <f>ROUND(I295*H295,3)</f>
        <v>0</v>
      </c>
      <c r="BL295" s="17" t="s">
        <v>213</v>
      </c>
      <c r="BM295" s="240" t="s">
        <v>513</v>
      </c>
    </row>
    <row r="296" s="13" customFormat="1">
      <c r="A296" s="13"/>
      <c r="B296" s="243"/>
      <c r="C296" s="244"/>
      <c r="D296" s="245" t="s">
        <v>146</v>
      </c>
      <c r="E296" s="244"/>
      <c r="F296" s="247" t="s">
        <v>514</v>
      </c>
      <c r="G296" s="244"/>
      <c r="H296" s="248">
        <v>150</v>
      </c>
      <c r="I296" s="249"/>
      <c r="J296" s="244"/>
      <c r="K296" s="244"/>
      <c r="L296" s="250"/>
      <c r="M296" s="251"/>
      <c r="N296" s="252"/>
      <c r="O296" s="252"/>
      <c r="P296" s="252"/>
      <c r="Q296" s="252"/>
      <c r="R296" s="252"/>
      <c r="S296" s="252"/>
      <c r="T296" s="25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54" t="s">
        <v>146</v>
      </c>
      <c r="AU296" s="254" t="s">
        <v>144</v>
      </c>
      <c r="AV296" s="13" t="s">
        <v>144</v>
      </c>
      <c r="AW296" s="13" t="s">
        <v>4</v>
      </c>
      <c r="AX296" s="13" t="s">
        <v>83</v>
      </c>
      <c r="AY296" s="254" t="s">
        <v>136</v>
      </c>
    </row>
    <row r="297" s="2" customFormat="1" ht="16.5" customHeight="1">
      <c r="A297" s="38"/>
      <c r="B297" s="39"/>
      <c r="C297" s="266" t="s">
        <v>515</v>
      </c>
      <c r="D297" s="266" t="s">
        <v>193</v>
      </c>
      <c r="E297" s="267" t="s">
        <v>516</v>
      </c>
      <c r="F297" s="268" t="s">
        <v>517</v>
      </c>
      <c r="G297" s="269" t="s">
        <v>152</v>
      </c>
      <c r="H297" s="270">
        <v>318.00599999999997</v>
      </c>
      <c r="I297" s="271"/>
      <c r="J297" s="270">
        <f>ROUND(I297*H297,3)</f>
        <v>0</v>
      </c>
      <c r="K297" s="272"/>
      <c r="L297" s="273"/>
      <c r="M297" s="274" t="s">
        <v>1</v>
      </c>
      <c r="N297" s="275" t="s">
        <v>41</v>
      </c>
      <c r="O297" s="97"/>
      <c r="P297" s="238">
        <f>O297*H297</f>
        <v>0</v>
      </c>
      <c r="Q297" s="238">
        <v>0.0038700000000000002</v>
      </c>
      <c r="R297" s="238">
        <f>Q297*H297</f>
        <v>1.23068322</v>
      </c>
      <c r="S297" s="238">
        <v>0</v>
      </c>
      <c r="T297" s="239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40" t="s">
        <v>285</v>
      </c>
      <c r="AT297" s="240" t="s">
        <v>193</v>
      </c>
      <c r="AU297" s="240" t="s">
        <v>144</v>
      </c>
      <c r="AY297" s="17" t="s">
        <v>136</v>
      </c>
      <c r="BE297" s="241">
        <f>IF(N297="základná",J297,0)</f>
        <v>0</v>
      </c>
      <c r="BF297" s="241">
        <f>IF(N297="znížená",J297,0)</f>
        <v>0</v>
      </c>
      <c r="BG297" s="241">
        <f>IF(N297="zákl. prenesená",J297,0)</f>
        <v>0</v>
      </c>
      <c r="BH297" s="241">
        <f>IF(N297="zníž. prenesená",J297,0)</f>
        <v>0</v>
      </c>
      <c r="BI297" s="241">
        <f>IF(N297="nulová",J297,0)</f>
        <v>0</v>
      </c>
      <c r="BJ297" s="17" t="s">
        <v>144</v>
      </c>
      <c r="BK297" s="242">
        <f>ROUND(I297*H297,3)</f>
        <v>0</v>
      </c>
      <c r="BL297" s="17" t="s">
        <v>213</v>
      </c>
      <c r="BM297" s="240" t="s">
        <v>518</v>
      </c>
    </row>
    <row r="298" s="13" customFormat="1">
      <c r="A298" s="13"/>
      <c r="B298" s="243"/>
      <c r="C298" s="244"/>
      <c r="D298" s="245" t="s">
        <v>146</v>
      </c>
      <c r="E298" s="244"/>
      <c r="F298" s="247" t="s">
        <v>519</v>
      </c>
      <c r="G298" s="244"/>
      <c r="H298" s="248">
        <v>318.00599999999997</v>
      </c>
      <c r="I298" s="249"/>
      <c r="J298" s="244"/>
      <c r="K298" s="244"/>
      <c r="L298" s="250"/>
      <c r="M298" s="251"/>
      <c r="N298" s="252"/>
      <c r="O298" s="252"/>
      <c r="P298" s="252"/>
      <c r="Q298" s="252"/>
      <c r="R298" s="252"/>
      <c r="S298" s="252"/>
      <c r="T298" s="25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54" t="s">
        <v>146</v>
      </c>
      <c r="AU298" s="254" t="s">
        <v>144</v>
      </c>
      <c r="AV298" s="13" t="s">
        <v>144</v>
      </c>
      <c r="AW298" s="13" t="s">
        <v>4</v>
      </c>
      <c r="AX298" s="13" t="s">
        <v>83</v>
      </c>
      <c r="AY298" s="254" t="s">
        <v>136</v>
      </c>
    </row>
    <row r="299" s="2" customFormat="1" ht="24.15" customHeight="1">
      <c r="A299" s="38"/>
      <c r="B299" s="39"/>
      <c r="C299" s="229" t="s">
        <v>520</v>
      </c>
      <c r="D299" s="229" t="s">
        <v>139</v>
      </c>
      <c r="E299" s="230" t="s">
        <v>521</v>
      </c>
      <c r="F299" s="231" t="s">
        <v>522</v>
      </c>
      <c r="G299" s="232" t="s">
        <v>184</v>
      </c>
      <c r="H299" s="233">
        <v>136</v>
      </c>
      <c r="I299" s="234"/>
      <c r="J299" s="233">
        <f>ROUND(I299*H299,3)</f>
        <v>0</v>
      </c>
      <c r="K299" s="235"/>
      <c r="L299" s="44"/>
      <c r="M299" s="236" t="s">
        <v>1</v>
      </c>
      <c r="N299" s="237" t="s">
        <v>41</v>
      </c>
      <c r="O299" s="97"/>
      <c r="P299" s="238">
        <f>O299*H299</f>
        <v>0</v>
      </c>
      <c r="Q299" s="238">
        <v>0.0035699999999999998</v>
      </c>
      <c r="R299" s="238">
        <f>Q299*H299</f>
        <v>0.48551999999999995</v>
      </c>
      <c r="S299" s="238">
        <v>0</v>
      </c>
      <c r="T299" s="239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40" t="s">
        <v>213</v>
      </c>
      <c r="AT299" s="240" t="s">
        <v>139</v>
      </c>
      <c r="AU299" s="240" t="s">
        <v>144</v>
      </c>
      <c r="AY299" s="17" t="s">
        <v>136</v>
      </c>
      <c r="BE299" s="241">
        <f>IF(N299="základná",J299,0)</f>
        <v>0</v>
      </c>
      <c r="BF299" s="241">
        <f>IF(N299="znížená",J299,0)</f>
        <v>0</v>
      </c>
      <c r="BG299" s="241">
        <f>IF(N299="zákl. prenesená",J299,0)</f>
        <v>0</v>
      </c>
      <c r="BH299" s="241">
        <f>IF(N299="zníž. prenesená",J299,0)</f>
        <v>0</v>
      </c>
      <c r="BI299" s="241">
        <f>IF(N299="nulová",J299,0)</f>
        <v>0</v>
      </c>
      <c r="BJ299" s="17" t="s">
        <v>144</v>
      </c>
      <c r="BK299" s="242">
        <f>ROUND(I299*H299,3)</f>
        <v>0</v>
      </c>
      <c r="BL299" s="17" t="s">
        <v>213</v>
      </c>
      <c r="BM299" s="240" t="s">
        <v>523</v>
      </c>
    </row>
    <row r="300" s="2" customFormat="1" ht="24.15" customHeight="1">
      <c r="A300" s="38"/>
      <c r="B300" s="39"/>
      <c r="C300" s="266" t="s">
        <v>524</v>
      </c>
      <c r="D300" s="266" t="s">
        <v>193</v>
      </c>
      <c r="E300" s="267" t="s">
        <v>525</v>
      </c>
      <c r="F300" s="268" t="s">
        <v>526</v>
      </c>
      <c r="G300" s="269" t="s">
        <v>171</v>
      </c>
      <c r="H300" s="270">
        <v>14.113</v>
      </c>
      <c r="I300" s="271"/>
      <c r="J300" s="270">
        <f>ROUND(I300*H300,3)</f>
        <v>0</v>
      </c>
      <c r="K300" s="272"/>
      <c r="L300" s="273"/>
      <c r="M300" s="274" t="s">
        <v>1</v>
      </c>
      <c r="N300" s="275" t="s">
        <v>41</v>
      </c>
      <c r="O300" s="97"/>
      <c r="P300" s="238">
        <f>O300*H300</f>
        <v>0</v>
      </c>
      <c r="Q300" s="238">
        <v>0.021899999999999999</v>
      </c>
      <c r="R300" s="238">
        <f>Q300*H300</f>
        <v>0.30907469999999998</v>
      </c>
      <c r="S300" s="238">
        <v>0</v>
      </c>
      <c r="T300" s="239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40" t="s">
        <v>285</v>
      </c>
      <c r="AT300" s="240" t="s">
        <v>193</v>
      </c>
      <c r="AU300" s="240" t="s">
        <v>144</v>
      </c>
      <c r="AY300" s="17" t="s">
        <v>136</v>
      </c>
      <c r="BE300" s="241">
        <f>IF(N300="základná",J300,0)</f>
        <v>0</v>
      </c>
      <c r="BF300" s="241">
        <f>IF(N300="znížená",J300,0)</f>
        <v>0</v>
      </c>
      <c r="BG300" s="241">
        <f>IF(N300="zákl. prenesená",J300,0)</f>
        <v>0</v>
      </c>
      <c r="BH300" s="241">
        <f>IF(N300="zníž. prenesená",J300,0)</f>
        <v>0</v>
      </c>
      <c r="BI300" s="241">
        <f>IF(N300="nulová",J300,0)</f>
        <v>0</v>
      </c>
      <c r="BJ300" s="17" t="s">
        <v>144</v>
      </c>
      <c r="BK300" s="242">
        <f>ROUND(I300*H300,3)</f>
        <v>0</v>
      </c>
      <c r="BL300" s="17" t="s">
        <v>213</v>
      </c>
      <c r="BM300" s="240" t="s">
        <v>527</v>
      </c>
    </row>
    <row r="301" s="2" customFormat="1" ht="24.15" customHeight="1">
      <c r="A301" s="38"/>
      <c r="B301" s="39"/>
      <c r="C301" s="229" t="s">
        <v>528</v>
      </c>
      <c r="D301" s="229" t="s">
        <v>139</v>
      </c>
      <c r="E301" s="230" t="s">
        <v>529</v>
      </c>
      <c r="F301" s="231" t="s">
        <v>530</v>
      </c>
      <c r="G301" s="232" t="s">
        <v>184</v>
      </c>
      <c r="H301" s="233">
        <v>41</v>
      </c>
      <c r="I301" s="234"/>
      <c r="J301" s="233">
        <f>ROUND(I301*H301,3)</f>
        <v>0</v>
      </c>
      <c r="K301" s="235"/>
      <c r="L301" s="44"/>
      <c r="M301" s="236" t="s">
        <v>1</v>
      </c>
      <c r="N301" s="237" t="s">
        <v>41</v>
      </c>
      <c r="O301" s="97"/>
      <c r="P301" s="238">
        <f>O301*H301</f>
        <v>0</v>
      </c>
      <c r="Q301" s="238">
        <v>0.0022300000000000002</v>
      </c>
      <c r="R301" s="238">
        <f>Q301*H301</f>
        <v>0.091430000000000011</v>
      </c>
      <c r="S301" s="238">
        <v>0</v>
      </c>
      <c r="T301" s="239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40" t="s">
        <v>213</v>
      </c>
      <c r="AT301" s="240" t="s">
        <v>139</v>
      </c>
      <c r="AU301" s="240" t="s">
        <v>144</v>
      </c>
      <c r="AY301" s="17" t="s">
        <v>136</v>
      </c>
      <c r="BE301" s="241">
        <f>IF(N301="základná",J301,0)</f>
        <v>0</v>
      </c>
      <c r="BF301" s="241">
        <f>IF(N301="znížená",J301,0)</f>
        <v>0</v>
      </c>
      <c r="BG301" s="241">
        <f>IF(N301="zákl. prenesená",J301,0)</f>
        <v>0</v>
      </c>
      <c r="BH301" s="241">
        <f>IF(N301="zníž. prenesená",J301,0)</f>
        <v>0</v>
      </c>
      <c r="BI301" s="241">
        <f>IF(N301="nulová",J301,0)</f>
        <v>0</v>
      </c>
      <c r="BJ301" s="17" t="s">
        <v>144</v>
      </c>
      <c r="BK301" s="242">
        <f>ROUND(I301*H301,3)</f>
        <v>0</v>
      </c>
      <c r="BL301" s="17" t="s">
        <v>213</v>
      </c>
      <c r="BM301" s="240" t="s">
        <v>531</v>
      </c>
    </row>
    <row r="302" s="2" customFormat="1" ht="24.15" customHeight="1">
      <c r="A302" s="38"/>
      <c r="B302" s="39"/>
      <c r="C302" s="266" t="s">
        <v>532</v>
      </c>
      <c r="D302" s="266" t="s">
        <v>193</v>
      </c>
      <c r="E302" s="267" t="s">
        <v>525</v>
      </c>
      <c r="F302" s="268" t="s">
        <v>526</v>
      </c>
      <c r="G302" s="269" t="s">
        <v>171</v>
      </c>
      <c r="H302" s="270">
        <v>0.33800000000000002</v>
      </c>
      <c r="I302" s="271"/>
      <c r="J302" s="270">
        <f>ROUND(I302*H302,3)</f>
        <v>0</v>
      </c>
      <c r="K302" s="272"/>
      <c r="L302" s="273"/>
      <c r="M302" s="274" t="s">
        <v>1</v>
      </c>
      <c r="N302" s="275" t="s">
        <v>41</v>
      </c>
      <c r="O302" s="97"/>
      <c r="P302" s="238">
        <f>O302*H302</f>
        <v>0</v>
      </c>
      <c r="Q302" s="238">
        <v>0.021899999999999999</v>
      </c>
      <c r="R302" s="238">
        <f>Q302*H302</f>
        <v>0.0074022000000000003</v>
      </c>
      <c r="S302" s="238">
        <v>0</v>
      </c>
      <c r="T302" s="239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40" t="s">
        <v>285</v>
      </c>
      <c r="AT302" s="240" t="s">
        <v>193</v>
      </c>
      <c r="AU302" s="240" t="s">
        <v>144</v>
      </c>
      <c r="AY302" s="17" t="s">
        <v>136</v>
      </c>
      <c r="BE302" s="241">
        <f>IF(N302="základná",J302,0)</f>
        <v>0</v>
      </c>
      <c r="BF302" s="241">
        <f>IF(N302="znížená",J302,0)</f>
        <v>0</v>
      </c>
      <c r="BG302" s="241">
        <f>IF(N302="zákl. prenesená",J302,0)</f>
        <v>0</v>
      </c>
      <c r="BH302" s="241">
        <f>IF(N302="zníž. prenesená",J302,0)</f>
        <v>0</v>
      </c>
      <c r="BI302" s="241">
        <f>IF(N302="nulová",J302,0)</f>
        <v>0</v>
      </c>
      <c r="BJ302" s="17" t="s">
        <v>144</v>
      </c>
      <c r="BK302" s="242">
        <f>ROUND(I302*H302,3)</f>
        <v>0</v>
      </c>
      <c r="BL302" s="17" t="s">
        <v>213</v>
      </c>
      <c r="BM302" s="240" t="s">
        <v>533</v>
      </c>
    </row>
    <row r="303" s="13" customFormat="1">
      <c r="A303" s="13"/>
      <c r="B303" s="243"/>
      <c r="C303" s="244"/>
      <c r="D303" s="245" t="s">
        <v>146</v>
      </c>
      <c r="E303" s="244"/>
      <c r="F303" s="247" t="s">
        <v>534</v>
      </c>
      <c r="G303" s="244"/>
      <c r="H303" s="248">
        <v>0.33800000000000002</v>
      </c>
      <c r="I303" s="249"/>
      <c r="J303" s="244"/>
      <c r="K303" s="244"/>
      <c r="L303" s="250"/>
      <c r="M303" s="251"/>
      <c r="N303" s="252"/>
      <c r="O303" s="252"/>
      <c r="P303" s="252"/>
      <c r="Q303" s="252"/>
      <c r="R303" s="252"/>
      <c r="S303" s="252"/>
      <c r="T303" s="25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54" t="s">
        <v>146</v>
      </c>
      <c r="AU303" s="254" t="s">
        <v>144</v>
      </c>
      <c r="AV303" s="13" t="s">
        <v>144</v>
      </c>
      <c r="AW303" s="13" t="s">
        <v>4</v>
      </c>
      <c r="AX303" s="13" t="s">
        <v>83</v>
      </c>
      <c r="AY303" s="254" t="s">
        <v>136</v>
      </c>
    </row>
    <row r="304" s="2" customFormat="1" ht="24.15" customHeight="1">
      <c r="A304" s="38"/>
      <c r="B304" s="39"/>
      <c r="C304" s="229" t="s">
        <v>535</v>
      </c>
      <c r="D304" s="229" t="s">
        <v>139</v>
      </c>
      <c r="E304" s="230" t="s">
        <v>536</v>
      </c>
      <c r="F304" s="231" t="s">
        <v>537</v>
      </c>
      <c r="G304" s="232" t="s">
        <v>171</v>
      </c>
      <c r="H304" s="233">
        <v>183.59999999999999</v>
      </c>
      <c r="I304" s="234"/>
      <c r="J304" s="233">
        <f>ROUND(I304*H304,3)</f>
        <v>0</v>
      </c>
      <c r="K304" s="235"/>
      <c r="L304" s="44"/>
      <c r="M304" s="236" t="s">
        <v>1</v>
      </c>
      <c r="N304" s="237" t="s">
        <v>41</v>
      </c>
      <c r="O304" s="97"/>
      <c r="P304" s="238">
        <f>O304*H304</f>
        <v>0</v>
      </c>
      <c r="Q304" s="238">
        <v>0.0030699999999999998</v>
      </c>
      <c r="R304" s="238">
        <f>Q304*H304</f>
        <v>0.56365199999999993</v>
      </c>
      <c r="S304" s="238">
        <v>0</v>
      </c>
      <c r="T304" s="239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40" t="s">
        <v>213</v>
      </c>
      <c r="AT304" s="240" t="s">
        <v>139</v>
      </c>
      <c r="AU304" s="240" t="s">
        <v>144</v>
      </c>
      <c r="AY304" s="17" t="s">
        <v>136</v>
      </c>
      <c r="BE304" s="241">
        <f>IF(N304="základná",J304,0)</f>
        <v>0</v>
      </c>
      <c r="BF304" s="241">
        <f>IF(N304="znížená",J304,0)</f>
        <v>0</v>
      </c>
      <c r="BG304" s="241">
        <f>IF(N304="zákl. prenesená",J304,0)</f>
        <v>0</v>
      </c>
      <c r="BH304" s="241">
        <f>IF(N304="zníž. prenesená",J304,0)</f>
        <v>0</v>
      </c>
      <c r="BI304" s="241">
        <f>IF(N304="nulová",J304,0)</f>
        <v>0</v>
      </c>
      <c r="BJ304" s="17" t="s">
        <v>144</v>
      </c>
      <c r="BK304" s="242">
        <f>ROUND(I304*H304,3)</f>
        <v>0</v>
      </c>
      <c r="BL304" s="17" t="s">
        <v>213</v>
      </c>
      <c r="BM304" s="240" t="s">
        <v>538</v>
      </c>
    </row>
    <row r="305" s="13" customFormat="1">
      <c r="A305" s="13"/>
      <c r="B305" s="243"/>
      <c r="C305" s="244"/>
      <c r="D305" s="245" t="s">
        <v>146</v>
      </c>
      <c r="E305" s="246" t="s">
        <v>1</v>
      </c>
      <c r="F305" s="247" t="s">
        <v>539</v>
      </c>
      <c r="G305" s="244"/>
      <c r="H305" s="248">
        <v>36</v>
      </c>
      <c r="I305" s="249"/>
      <c r="J305" s="244"/>
      <c r="K305" s="244"/>
      <c r="L305" s="250"/>
      <c r="M305" s="251"/>
      <c r="N305" s="252"/>
      <c r="O305" s="252"/>
      <c r="P305" s="252"/>
      <c r="Q305" s="252"/>
      <c r="R305" s="252"/>
      <c r="S305" s="252"/>
      <c r="T305" s="25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54" t="s">
        <v>146</v>
      </c>
      <c r="AU305" s="254" t="s">
        <v>144</v>
      </c>
      <c r="AV305" s="13" t="s">
        <v>144</v>
      </c>
      <c r="AW305" s="13" t="s">
        <v>30</v>
      </c>
      <c r="AX305" s="13" t="s">
        <v>75</v>
      </c>
      <c r="AY305" s="254" t="s">
        <v>136</v>
      </c>
    </row>
    <row r="306" s="13" customFormat="1">
      <c r="A306" s="13"/>
      <c r="B306" s="243"/>
      <c r="C306" s="244"/>
      <c r="D306" s="245" t="s">
        <v>146</v>
      </c>
      <c r="E306" s="246" t="s">
        <v>1</v>
      </c>
      <c r="F306" s="247" t="s">
        <v>540</v>
      </c>
      <c r="G306" s="244"/>
      <c r="H306" s="248">
        <v>114</v>
      </c>
      <c r="I306" s="249"/>
      <c r="J306" s="244"/>
      <c r="K306" s="244"/>
      <c r="L306" s="250"/>
      <c r="M306" s="251"/>
      <c r="N306" s="252"/>
      <c r="O306" s="252"/>
      <c r="P306" s="252"/>
      <c r="Q306" s="252"/>
      <c r="R306" s="252"/>
      <c r="S306" s="252"/>
      <c r="T306" s="25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54" t="s">
        <v>146</v>
      </c>
      <c r="AU306" s="254" t="s">
        <v>144</v>
      </c>
      <c r="AV306" s="13" t="s">
        <v>144</v>
      </c>
      <c r="AW306" s="13" t="s">
        <v>30</v>
      </c>
      <c r="AX306" s="13" t="s">
        <v>75</v>
      </c>
      <c r="AY306" s="254" t="s">
        <v>136</v>
      </c>
    </row>
    <row r="307" s="13" customFormat="1">
      <c r="A307" s="13"/>
      <c r="B307" s="243"/>
      <c r="C307" s="244"/>
      <c r="D307" s="245" t="s">
        <v>146</v>
      </c>
      <c r="E307" s="246" t="s">
        <v>1</v>
      </c>
      <c r="F307" s="247" t="s">
        <v>541</v>
      </c>
      <c r="G307" s="244"/>
      <c r="H307" s="248">
        <v>33.600000000000001</v>
      </c>
      <c r="I307" s="249"/>
      <c r="J307" s="244"/>
      <c r="K307" s="244"/>
      <c r="L307" s="250"/>
      <c r="M307" s="251"/>
      <c r="N307" s="252"/>
      <c r="O307" s="252"/>
      <c r="P307" s="252"/>
      <c r="Q307" s="252"/>
      <c r="R307" s="252"/>
      <c r="S307" s="252"/>
      <c r="T307" s="25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54" t="s">
        <v>146</v>
      </c>
      <c r="AU307" s="254" t="s">
        <v>144</v>
      </c>
      <c r="AV307" s="13" t="s">
        <v>144</v>
      </c>
      <c r="AW307" s="13" t="s">
        <v>30</v>
      </c>
      <c r="AX307" s="13" t="s">
        <v>75</v>
      </c>
      <c r="AY307" s="254" t="s">
        <v>136</v>
      </c>
    </row>
    <row r="308" s="14" customFormat="1">
      <c r="A308" s="14"/>
      <c r="B308" s="255"/>
      <c r="C308" s="256"/>
      <c r="D308" s="245" t="s">
        <v>146</v>
      </c>
      <c r="E308" s="257" t="s">
        <v>1</v>
      </c>
      <c r="F308" s="258" t="s">
        <v>149</v>
      </c>
      <c r="G308" s="256"/>
      <c r="H308" s="259">
        <v>183.59999999999999</v>
      </c>
      <c r="I308" s="260"/>
      <c r="J308" s="256"/>
      <c r="K308" s="256"/>
      <c r="L308" s="261"/>
      <c r="M308" s="262"/>
      <c r="N308" s="263"/>
      <c r="O308" s="263"/>
      <c r="P308" s="263"/>
      <c r="Q308" s="263"/>
      <c r="R308" s="263"/>
      <c r="S308" s="263"/>
      <c r="T308" s="26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65" t="s">
        <v>146</v>
      </c>
      <c r="AU308" s="265" t="s">
        <v>144</v>
      </c>
      <c r="AV308" s="14" t="s">
        <v>143</v>
      </c>
      <c r="AW308" s="14" t="s">
        <v>30</v>
      </c>
      <c r="AX308" s="14" t="s">
        <v>83</v>
      </c>
      <c r="AY308" s="265" t="s">
        <v>136</v>
      </c>
    </row>
    <row r="309" s="2" customFormat="1" ht="16.5" customHeight="1">
      <c r="A309" s="38"/>
      <c r="B309" s="39"/>
      <c r="C309" s="266" t="s">
        <v>542</v>
      </c>
      <c r="D309" s="266" t="s">
        <v>193</v>
      </c>
      <c r="E309" s="267" t="s">
        <v>511</v>
      </c>
      <c r="F309" s="268" t="s">
        <v>512</v>
      </c>
      <c r="G309" s="269" t="s">
        <v>271</v>
      </c>
      <c r="H309" s="270">
        <v>510</v>
      </c>
      <c r="I309" s="271"/>
      <c r="J309" s="270">
        <f>ROUND(I309*H309,3)</f>
        <v>0</v>
      </c>
      <c r="K309" s="272"/>
      <c r="L309" s="273"/>
      <c r="M309" s="274" t="s">
        <v>1</v>
      </c>
      <c r="N309" s="275" t="s">
        <v>41</v>
      </c>
      <c r="O309" s="97"/>
      <c r="P309" s="238">
        <f>O309*H309</f>
        <v>0</v>
      </c>
      <c r="Q309" s="238">
        <v>0.001</v>
      </c>
      <c r="R309" s="238">
        <f>Q309*H309</f>
        <v>0.51000000000000001</v>
      </c>
      <c r="S309" s="238">
        <v>0</v>
      </c>
      <c r="T309" s="239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40" t="s">
        <v>285</v>
      </c>
      <c r="AT309" s="240" t="s">
        <v>193</v>
      </c>
      <c r="AU309" s="240" t="s">
        <v>144</v>
      </c>
      <c r="AY309" s="17" t="s">
        <v>136</v>
      </c>
      <c r="BE309" s="241">
        <f>IF(N309="základná",J309,0)</f>
        <v>0</v>
      </c>
      <c r="BF309" s="241">
        <f>IF(N309="znížená",J309,0)</f>
        <v>0</v>
      </c>
      <c r="BG309" s="241">
        <f>IF(N309="zákl. prenesená",J309,0)</f>
        <v>0</v>
      </c>
      <c r="BH309" s="241">
        <f>IF(N309="zníž. prenesená",J309,0)</f>
        <v>0</v>
      </c>
      <c r="BI309" s="241">
        <f>IF(N309="nulová",J309,0)</f>
        <v>0</v>
      </c>
      <c r="BJ309" s="17" t="s">
        <v>144</v>
      </c>
      <c r="BK309" s="242">
        <f>ROUND(I309*H309,3)</f>
        <v>0</v>
      </c>
      <c r="BL309" s="17" t="s">
        <v>213</v>
      </c>
      <c r="BM309" s="240" t="s">
        <v>543</v>
      </c>
    </row>
    <row r="310" s="2" customFormat="1" ht="16.5" customHeight="1">
      <c r="A310" s="38"/>
      <c r="B310" s="39"/>
      <c r="C310" s="266" t="s">
        <v>544</v>
      </c>
      <c r="D310" s="266" t="s">
        <v>193</v>
      </c>
      <c r="E310" s="267" t="s">
        <v>507</v>
      </c>
      <c r="F310" s="268" t="s">
        <v>508</v>
      </c>
      <c r="G310" s="269" t="s">
        <v>271</v>
      </c>
      <c r="H310" s="270">
        <v>51</v>
      </c>
      <c r="I310" s="271"/>
      <c r="J310" s="270">
        <f>ROUND(I310*H310,3)</f>
        <v>0</v>
      </c>
      <c r="K310" s="272"/>
      <c r="L310" s="273"/>
      <c r="M310" s="274" t="s">
        <v>1</v>
      </c>
      <c r="N310" s="275" t="s">
        <v>41</v>
      </c>
      <c r="O310" s="97"/>
      <c r="P310" s="238">
        <f>O310*H310</f>
        <v>0</v>
      </c>
      <c r="Q310" s="238">
        <v>0.001</v>
      </c>
      <c r="R310" s="238">
        <f>Q310*H310</f>
        <v>0.051000000000000004</v>
      </c>
      <c r="S310" s="238">
        <v>0</v>
      </c>
      <c r="T310" s="239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40" t="s">
        <v>285</v>
      </c>
      <c r="AT310" s="240" t="s">
        <v>193</v>
      </c>
      <c r="AU310" s="240" t="s">
        <v>144</v>
      </c>
      <c r="AY310" s="17" t="s">
        <v>136</v>
      </c>
      <c r="BE310" s="241">
        <f>IF(N310="základná",J310,0)</f>
        <v>0</v>
      </c>
      <c r="BF310" s="241">
        <f>IF(N310="znížená",J310,0)</f>
        <v>0</v>
      </c>
      <c r="BG310" s="241">
        <f>IF(N310="zákl. prenesená",J310,0)</f>
        <v>0</v>
      </c>
      <c r="BH310" s="241">
        <f>IF(N310="zníž. prenesená",J310,0)</f>
        <v>0</v>
      </c>
      <c r="BI310" s="241">
        <f>IF(N310="nulová",J310,0)</f>
        <v>0</v>
      </c>
      <c r="BJ310" s="17" t="s">
        <v>144</v>
      </c>
      <c r="BK310" s="242">
        <f>ROUND(I310*H310,3)</f>
        <v>0</v>
      </c>
      <c r="BL310" s="17" t="s">
        <v>213</v>
      </c>
      <c r="BM310" s="240" t="s">
        <v>545</v>
      </c>
    </row>
    <row r="311" s="2" customFormat="1" ht="24.15" customHeight="1">
      <c r="A311" s="38"/>
      <c r="B311" s="39"/>
      <c r="C311" s="266" t="s">
        <v>546</v>
      </c>
      <c r="D311" s="266" t="s">
        <v>193</v>
      </c>
      <c r="E311" s="267" t="s">
        <v>525</v>
      </c>
      <c r="F311" s="268" t="s">
        <v>526</v>
      </c>
      <c r="G311" s="269" t="s">
        <v>171</v>
      </c>
      <c r="H311" s="270">
        <v>194.61600000000001</v>
      </c>
      <c r="I311" s="271"/>
      <c r="J311" s="270">
        <f>ROUND(I311*H311,3)</f>
        <v>0</v>
      </c>
      <c r="K311" s="272"/>
      <c r="L311" s="273"/>
      <c r="M311" s="274" t="s">
        <v>1</v>
      </c>
      <c r="N311" s="275" t="s">
        <v>41</v>
      </c>
      <c r="O311" s="97"/>
      <c r="P311" s="238">
        <f>O311*H311</f>
        <v>0</v>
      </c>
      <c r="Q311" s="238">
        <v>0.021899999999999999</v>
      </c>
      <c r="R311" s="238">
        <f>Q311*H311</f>
        <v>4.2620903999999999</v>
      </c>
      <c r="S311" s="238">
        <v>0</v>
      </c>
      <c r="T311" s="239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40" t="s">
        <v>285</v>
      </c>
      <c r="AT311" s="240" t="s">
        <v>193</v>
      </c>
      <c r="AU311" s="240" t="s">
        <v>144</v>
      </c>
      <c r="AY311" s="17" t="s">
        <v>136</v>
      </c>
      <c r="BE311" s="241">
        <f>IF(N311="základná",J311,0)</f>
        <v>0</v>
      </c>
      <c r="BF311" s="241">
        <f>IF(N311="znížená",J311,0)</f>
        <v>0</v>
      </c>
      <c r="BG311" s="241">
        <f>IF(N311="zákl. prenesená",J311,0)</f>
        <v>0</v>
      </c>
      <c r="BH311" s="241">
        <f>IF(N311="zníž. prenesená",J311,0)</f>
        <v>0</v>
      </c>
      <c r="BI311" s="241">
        <f>IF(N311="nulová",J311,0)</f>
        <v>0</v>
      </c>
      <c r="BJ311" s="17" t="s">
        <v>144</v>
      </c>
      <c r="BK311" s="242">
        <f>ROUND(I311*H311,3)</f>
        <v>0</v>
      </c>
      <c r="BL311" s="17" t="s">
        <v>213</v>
      </c>
      <c r="BM311" s="240" t="s">
        <v>547</v>
      </c>
    </row>
    <row r="312" s="13" customFormat="1">
      <c r="A312" s="13"/>
      <c r="B312" s="243"/>
      <c r="C312" s="244"/>
      <c r="D312" s="245" t="s">
        <v>146</v>
      </c>
      <c r="E312" s="244"/>
      <c r="F312" s="247" t="s">
        <v>548</v>
      </c>
      <c r="G312" s="244"/>
      <c r="H312" s="248">
        <v>194.61600000000001</v>
      </c>
      <c r="I312" s="249"/>
      <c r="J312" s="244"/>
      <c r="K312" s="244"/>
      <c r="L312" s="250"/>
      <c r="M312" s="251"/>
      <c r="N312" s="252"/>
      <c r="O312" s="252"/>
      <c r="P312" s="252"/>
      <c r="Q312" s="252"/>
      <c r="R312" s="252"/>
      <c r="S312" s="252"/>
      <c r="T312" s="25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54" t="s">
        <v>146</v>
      </c>
      <c r="AU312" s="254" t="s">
        <v>144</v>
      </c>
      <c r="AV312" s="13" t="s">
        <v>144</v>
      </c>
      <c r="AW312" s="13" t="s">
        <v>4</v>
      </c>
      <c r="AX312" s="13" t="s">
        <v>83</v>
      </c>
      <c r="AY312" s="254" t="s">
        <v>136</v>
      </c>
    </row>
    <row r="313" s="2" customFormat="1" ht="24.15" customHeight="1">
      <c r="A313" s="38"/>
      <c r="B313" s="39"/>
      <c r="C313" s="229" t="s">
        <v>549</v>
      </c>
      <c r="D313" s="229" t="s">
        <v>139</v>
      </c>
      <c r="E313" s="230" t="s">
        <v>550</v>
      </c>
      <c r="F313" s="231" t="s">
        <v>551</v>
      </c>
      <c r="G313" s="232" t="s">
        <v>190</v>
      </c>
      <c r="H313" s="233">
        <v>7.8730000000000002</v>
      </c>
      <c r="I313" s="234"/>
      <c r="J313" s="233">
        <f>ROUND(I313*H313,3)</f>
        <v>0</v>
      </c>
      <c r="K313" s="235"/>
      <c r="L313" s="44"/>
      <c r="M313" s="236" t="s">
        <v>1</v>
      </c>
      <c r="N313" s="237" t="s">
        <v>41</v>
      </c>
      <c r="O313" s="97"/>
      <c r="P313" s="238">
        <f>O313*H313</f>
        <v>0</v>
      </c>
      <c r="Q313" s="238">
        <v>0</v>
      </c>
      <c r="R313" s="238">
        <f>Q313*H313</f>
        <v>0</v>
      </c>
      <c r="S313" s="238">
        <v>0</v>
      </c>
      <c r="T313" s="239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40" t="s">
        <v>213</v>
      </c>
      <c r="AT313" s="240" t="s">
        <v>139</v>
      </c>
      <c r="AU313" s="240" t="s">
        <v>144</v>
      </c>
      <c r="AY313" s="17" t="s">
        <v>136</v>
      </c>
      <c r="BE313" s="241">
        <f>IF(N313="základná",J313,0)</f>
        <v>0</v>
      </c>
      <c r="BF313" s="241">
        <f>IF(N313="znížená",J313,0)</f>
        <v>0</v>
      </c>
      <c r="BG313" s="241">
        <f>IF(N313="zákl. prenesená",J313,0)</f>
        <v>0</v>
      </c>
      <c r="BH313" s="241">
        <f>IF(N313="zníž. prenesená",J313,0)</f>
        <v>0</v>
      </c>
      <c r="BI313" s="241">
        <f>IF(N313="nulová",J313,0)</f>
        <v>0</v>
      </c>
      <c r="BJ313" s="17" t="s">
        <v>144</v>
      </c>
      <c r="BK313" s="242">
        <f>ROUND(I313*H313,3)</f>
        <v>0</v>
      </c>
      <c r="BL313" s="17" t="s">
        <v>213</v>
      </c>
      <c r="BM313" s="240" t="s">
        <v>552</v>
      </c>
    </row>
    <row r="314" s="12" customFormat="1" ht="22.8" customHeight="1">
      <c r="A314" s="12"/>
      <c r="B314" s="213"/>
      <c r="C314" s="214"/>
      <c r="D314" s="215" t="s">
        <v>74</v>
      </c>
      <c r="E314" s="227" t="s">
        <v>553</v>
      </c>
      <c r="F314" s="227" t="s">
        <v>554</v>
      </c>
      <c r="G314" s="214"/>
      <c r="H314" s="214"/>
      <c r="I314" s="217"/>
      <c r="J314" s="228">
        <f>BK314</f>
        <v>0</v>
      </c>
      <c r="K314" s="214"/>
      <c r="L314" s="219"/>
      <c r="M314" s="220"/>
      <c r="N314" s="221"/>
      <c r="O314" s="221"/>
      <c r="P314" s="222">
        <f>SUM(P315:P333)</f>
        <v>0</v>
      </c>
      <c r="Q314" s="221"/>
      <c r="R314" s="222">
        <f>SUM(R315:R333)</f>
        <v>0.39296516000000004</v>
      </c>
      <c r="S314" s="221"/>
      <c r="T314" s="223">
        <f>SUM(T315:T333)</f>
        <v>0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R314" s="224" t="s">
        <v>144</v>
      </c>
      <c r="AT314" s="225" t="s">
        <v>74</v>
      </c>
      <c r="AU314" s="225" t="s">
        <v>83</v>
      </c>
      <c r="AY314" s="224" t="s">
        <v>136</v>
      </c>
      <c r="BK314" s="226">
        <f>SUM(BK315:BK333)</f>
        <v>0</v>
      </c>
    </row>
    <row r="315" s="2" customFormat="1" ht="24.15" customHeight="1">
      <c r="A315" s="38"/>
      <c r="B315" s="39"/>
      <c r="C315" s="229" t="s">
        <v>555</v>
      </c>
      <c r="D315" s="229" t="s">
        <v>139</v>
      </c>
      <c r="E315" s="230" t="s">
        <v>556</v>
      </c>
      <c r="F315" s="231" t="s">
        <v>557</v>
      </c>
      <c r="G315" s="232" t="s">
        <v>184</v>
      </c>
      <c r="H315" s="233">
        <v>570</v>
      </c>
      <c r="I315" s="234"/>
      <c r="J315" s="233">
        <f>ROUND(I315*H315,3)</f>
        <v>0</v>
      </c>
      <c r="K315" s="235"/>
      <c r="L315" s="44"/>
      <c r="M315" s="236" t="s">
        <v>1</v>
      </c>
      <c r="N315" s="237" t="s">
        <v>41</v>
      </c>
      <c r="O315" s="97"/>
      <c r="P315" s="238">
        <f>O315*H315</f>
        <v>0</v>
      </c>
      <c r="Q315" s="238">
        <v>1.0000000000000001E-05</v>
      </c>
      <c r="R315" s="238">
        <f>Q315*H315</f>
        <v>0.0057000000000000002</v>
      </c>
      <c r="S315" s="238">
        <v>0</v>
      </c>
      <c r="T315" s="239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40" t="s">
        <v>213</v>
      </c>
      <c r="AT315" s="240" t="s">
        <v>139</v>
      </c>
      <c r="AU315" s="240" t="s">
        <v>144</v>
      </c>
      <c r="AY315" s="17" t="s">
        <v>136</v>
      </c>
      <c r="BE315" s="241">
        <f>IF(N315="základná",J315,0)</f>
        <v>0</v>
      </c>
      <c r="BF315" s="241">
        <f>IF(N315="znížená",J315,0)</f>
        <v>0</v>
      </c>
      <c r="BG315" s="241">
        <f>IF(N315="zákl. prenesená",J315,0)</f>
        <v>0</v>
      </c>
      <c r="BH315" s="241">
        <f>IF(N315="zníž. prenesená",J315,0)</f>
        <v>0</v>
      </c>
      <c r="BI315" s="241">
        <f>IF(N315="nulová",J315,0)</f>
        <v>0</v>
      </c>
      <c r="BJ315" s="17" t="s">
        <v>144</v>
      </c>
      <c r="BK315" s="242">
        <f>ROUND(I315*H315,3)</f>
        <v>0</v>
      </c>
      <c r="BL315" s="17" t="s">
        <v>213</v>
      </c>
      <c r="BM315" s="240" t="s">
        <v>558</v>
      </c>
    </row>
    <row r="316" s="2" customFormat="1" ht="21.75" customHeight="1">
      <c r="A316" s="38"/>
      <c r="B316" s="39"/>
      <c r="C316" s="266" t="s">
        <v>559</v>
      </c>
      <c r="D316" s="266" t="s">
        <v>193</v>
      </c>
      <c r="E316" s="267" t="s">
        <v>560</v>
      </c>
      <c r="F316" s="268" t="s">
        <v>561</v>
      </c>
      <c r="G316" s="269" t="s">
        <v>184</v>
      </c>
      <c r="H316" s="270">
        <v>575.70000000000005</v>
      </c>
      <c r="I316" s="271"/>
      <c r="J316" s="270">
        <f>ROUND(I316*H316,3)</f>
        <v>0</v>
      </c>
      <c r="K316" s="272"/>
      <c r="L316" s="273"/>
      <c r="M316" s="274" t="s">
        <v>1</v>
      </c>
      <c r="N316" s="275" t="s">
        <v>41</v>
      </c>
      <c r="O316" s="97"/>
      <c r="P316" s="238">
        <f>O316*H316</f>
        <v>0</v>
      </c>
      <c r="Q316" s="238">
        <v>0.00050000000000000001</v>
      </c>
      <c r="R316" s="238">
        <f>Q316*H316</f>
        <v>0.28785000000000005</v>
      </c>
      <c r="S316" s="238">
        <v>0</v>
      </c>
      <c r="T316" s="239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40" t="s">
        <v>285</v>
      </c>
      <c r="AT316" s="240" t="s">
        <v>193</v>
      </c>
      <c r="AU316" s="240" t="s">
        <v>144</v>
      </c>
      <c r="AY316" s="17" t="s">
        <v>136</v>
      </c>
      <c r="BE316" s="241">
        <f>IF(N316="základná",J316,0)</f>
        <v>0</v>
      </c>
      <c r="BF316" s="241">
        <f>IF(N316="znížená",J316,0)</f>
        <v>0</v>
      </c>
      <c r="BG316" s="241">
        <f>IF(N316="zákl. prenesená",J316,0)</f>
        <v>0</v>
      </c>
      <c r="BH316" s="241">
        <f>IF(N316="zníž. prenesená",J316,0)</f>
        <v>0</v>
      </c>
      <c r="BI316" s="241">
        <f>IF(N316="nulová",J316,0)</f>
        <v>0</v>
      </c>
      <c r="BJ316" s="17" t="s">
        <v>144</v>
      </c>
      <c r="BK316" s="242">
        <f>ROUND(I316*H316,3)</f>
        <v>0</v>
      </c>
      <c r="BL316" s="17" t="s">
        <v>213</v>
      </c>
      <c r="BM316" s="240" t="s">
        <v>562</v>
      </c>
    </row>
    <row r="317" s="13" customFormat="1">
      <c r="A317" s="13"/>
      <c r="B317" s="243"/>
      <c r="C317" s="244"/>
      <c r="D317" s="245" t="s">
        <v>146</v>
      </c>
      <c r="E317" s="244"/>
      <c r="F317" s="247" t="s">
        <v>563</v>
      </c>
      <c r="G317" s="244"/>
      <c r="H317" s="248">
        <v>575.70000000000005</v>
      </c>
      <c r="I317" s="249"/>
      <c r="J317" s="244"/>
      <c r="K317" s="244"/>
      <c r="L317" s="250"/>
      <c r="M317" s="251"/>
      <c r="N317" s="252"/>
      <c r="O317" s="252"/>
      <c r="P317" s="252"/>
      <c r="Q317" s="252"/>
      <c r="R317" s="252"/>
      <c r="S317" s="252"/>
      <c r="T317" s="25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54" t="s">
        <v>146</v>
      </c>
      <c r="AU317" s="254" t="s">
        <v>144</v>
      </c>
      <c r="AV317" s="13" t="s">
        <v>144</v>
      </c>
      <c r="AW317" s="13" t="s">
        <v>4</v>
      </c>
      <c r="AX317" s="13" t="s">
        <v>83</v>
      </c>
      <c r="AY317" s="254" t="s">
        <v>136</v>
      </c>
    </row>
    <row r="318" s="2" customFormat="1" ht="16.5" customHeight="1">
      <c r="A318" s="38"/>
      <c r="B318" s="39"/>
      <c r="C318" s="229" t="s">
        <v>564</v>
      </c>
      <c r="D318" s="229" t="s">
        <v>139</v>
      </c>
      <c r="E318" s="230" t="s">
        <v>565</v>
      </c>
      <c r="F318" s="231" t="s">
        <v>566</v>
      </c>
      <c r="G318" s="232" t="s">
        <v>184</v>
      </c>
      <c r="H318" s="233">
        <v>40</v>
      </c>
      <c r="I318" s="234"/>
      <c r="J318" s="233">
        <f>ROUND(I318*H318,3)</f>
        <v>0</v>
      </c>
      <c r="K318" s="235"/>
      <c r="L318" s="44"/>
      <c r="M318" s="236" t="s">
        <v>1</v>
      </c>
      <c r="N318" s="237" t="s">
        <v>41</v>
      </c>
      <c r="O318" s="97"/>
      <c r="P318" s="238">
        <f>O318*H318</f>
        <v>0</v>
      </c>
      <c r="Q318" s="238">
        <v>1.0000000000000001E-05</v>
      </c>
      <c r="R318" s="238">
        <f>Q318*H318</f>
        <v>0.00040000000000000002</v>
      </c>
      <c r="S318" s="238">
        <v>0</v>
      </c>
      <c r="T318" s="239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40" t="s">
        <v>213</v>
      </c>
      <c r="AT318" s="240" t="s">
        <v>139</v>
      </c>
      <c r="AU318" s="240" t="s">
        <v>144</v>
      </c>
      <c r="AY318" s="17" t="s">
        <v>136</v>
      </c>
      <c r="BE318" s="241">
        <f>IF(N318="základná",J318,0)</f>
        <v>0</v>
      </c>
      <c r="BF318" s="241">
        <f>IF(N318="znížená",J318,0)</f>
        <v>0</v>
      </c>
      <c r="BG318" s="241">
        <f>IF(N318="zákl. prenesená",J318,0)</f>
        <v>0</v>
      </c>
      <c r="BH318" s="241">
        <f>IF(N318="zníž. prenesená",J318,0)</f>
        <v>0</v>
      </c>
      <c r="BI318" s="241">
        <f>IF(N318="nulová",J318,0)</f>
        <v>0</v>
      </c>
      <c r="BJ318" s="17" t="s">
        <v>144</v>
      </c>
      <c r="BK318" s="242">
        <f>ROUND(I318*H318,3)</f>
        <v>0</v>
      </c>
      <c r="BL318" s="17" t="s">
        <v>213</v>
      </c>
      <c r="BM318" s="240" t="s">
        <v>567</v>
      </c>
    </row>
    <row r="319" s="2" customFormat="1" ht="16.5" customHeight="1">
      <c r="A319" s="38"/>
      <c r="B319" s="39"/>
      <c r="C319" s="266" t="s">
        <v>568</v>
      </c>
      <c r="D319" s="266" t="s">
        <v>193</v>
      </c>
      <c r="E319" s="267" t="s">
        <v>569</v>
      </c>
      <c r="F319" s="268" t="s">
        <v>570</v>
      </c>
      <c r="G319" s="269" t="s">
        <v>184</v>
      </c>
      <c r="H319" s="270">
        <v>40.399999999999999</v>
      </c>
      <c r="I319" s="271"/>
      <c r="J319" s="270">
        <f>ROUND(I319*H319,3)</f>
        <v>0</v>
      </c>
      <c r="K319" s="272"/>
      <c r="L319" s="273"/>
      <c r="M319" s="274" t="s">
        <v>1</v>
      </c>
      <c r="N319" s="275" t="s">
        <v>41</v>
      </c>
      <c r="O319" s="97"/>
      <c r="P319" s="238">
        <f>O319*H319</f>
        <v>0</v>
      </c>
      <c r="Q319" s="238">
        <v>0.00020000000000000001</v>
      </c>
      <c r="R319" s="238">
        <f>Q319*H319</f>
        <v>0.0080800000000000004</v>
      </c>
      <c r="S319" s="238">
        <v>0</v>
      </c>
      <c r="T319" s="239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40" t="s">
        <v>285</v>
      </c>
      <c r="AT319" s="240" t="s">
        <v>193</v>
      </c>
      <c r="AU319" s="240" t="s">
        <v>144</v>
      </c>
      <c r="AY319" s="17" t="s">
        <v>136</v>
      </c>
      <c r="BE319" s="241">
        <f>IF(N319="základná",J319,0)</f>
        <v>0</v>
      </c>
      <c r="BF319" s="241">
        <f>IF(N319="znížená",J319,0)</f>
        <v>0</v>
      </c>
      <c r="BG319" s="241">
        <f>IF(N319="zákl. prenesená",J319,0)</f>
        <v>0</v>
      </c>
      <c r="BH319" s="241">
        <f>IF(N319="zníž. prenesená",J319,0)</f>
        <v>0</v>
      </c>
      <c r="BI319" s="241">
        <f>IF(N319="nulová",J319,0)</f>
        <v>0</v>
      </c>
      <c r="BJ319" s="17" t="s">
        <v>144</v>
      </c>
      <c r="BK319" s="242">
        <f>ROUND(I319*H319,3)</f>
        <v>0</v>
      </c>
      <c r="BL319" s="17" t="s">
        <v>213</v>
      </c>
      <c r="BM319" s="240" t="s">
        <v>571</v>
      </c>
    </row>
    <row r="320" s="13" customFormat="1">
      <c r="A320" s="13"/>
      <c r="B320" s="243"/>
      <c r="C320" s="244"/>
      <c r="D320" s="245" t="s">
        <v>146</v>
      </c>
      <c r="E320" s="244"/>
      <c r="F320" s="247" t="s">
        <v>572</v>
      </c>
      <c r="G320" s="244"/>
      <c r="H320" s="248">
        <v>40.399999999999999</v>
      </c>
      <c r="I320" s="249"/>
      <c r="J320" s="244"/>
      <c r="K320" s="244"/>
      <c r="L320" s="250"/>
      <c r="M320" s="251"/>
      <c r="N320" s="252"/>
      <c r="O320" s="252"/>
      <c r="P320" s="252"/>
      <c r="Q320" s="252"/>
      <c r="R320" s="252"/>
      <c r="S320" s="252"/>
      <c r="T320" s="25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54" t="s">
        <v>146</v>
      </c>
      <c r="AU320" s="254" t="s">
        <v>144</v>
      </c>
      <c r="AV320" s="13" t="s">
        <v>144</v>
      </c>
      <c r="AW320" s="13" t="s">
        <v>4</v>
      </c>
      <c r="AX320" s="13" t="s">
        <v>83</v>
      </c>
      <c r="AY320" s="254" t="s">
        <v>136</v>
      </c>
    </row>
    <row r="321" s="2" customFormat="1" ht="24.15" customHeight="1">
      <c r="A321" s="38"/>
      <c r="B321" s="39"/>
      <c r="C321" s="229" t="s">
        <v>573</v>
      </c>
      <c r="D321" s="229" t="s">
        <v>139</v>
      </c>
      <c r="E321" s="230" t="s">
        <v>574</v>
      </c>
      <c r="F321" s="231" t="s">
        <v>575</v>
      </c>
      <c r="G321" s="232" t="s">
        <v>171</v>
      </c>
      <c r="H321" s="233">
        <v>556.10000000000002</v>
      </c>
      <c r="I321" s="234"/>
      <c r="J321" s="233">
        <f>ROUND(I321*H321,3)</f>
        <v>0</v>
      </c>
      <c r="K321" s="235"/>
      <c r="L321" s="44"/>
      <c r="M321" s="236" t="s">
        <v>1</v>
      </c>
      <c r="N321" s="237" t="s">
        <v>41</v>
      </c>
      <c r="O321" s="97"/>
      <c r="P321" s="238">
        <f>O321*H321</f>
        <v>0</v>
      </c>
      <c r="Q321" s="238">
        <v>2.0000000000000002E-05</v>
      </c>
      <c r="R321" s="238">
        <f>Q321*H321</f>
        <v>0.011122000000000002</v>
      </c>
      <c r="S321" s="238">
        <v>0</v>
      </c>
      <c r="T321" s="239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40" t="s">
        <v>213</v>
      </c>
      <c r="AT321" s="240" t="s">
        <v>139</v>
      </c>
      <c r="AU321" s="240" t="s">
        <v>144</v>
      </c>
      <c r="AY321" s="17" t="s">
        <v>136</v>
      </c>
      <c r="BE321" s="241">
        <f>IF(N321="základná",J321,0)</f>
        <v>0</v>
      </c>
      <c r="BF321" s="241">
        <f>IF(N321="znížená",J321,0)</f>
        <v>0</v>
      </c>
      <c r="BG321" s="241">
        <f>IF(N321="zákl. prenesená",J321,0)</f>
        <v>0</v>
      </c>
      <c r="BH321" s="241">
        <f>IF(N321="zníž. prenesená",J321,0)</f>
        <v>0</v>
      </c>
      <c r="BI321" s="241">
        <f>IF(N321="nulová",J321,0)</f>
        <v>0</v>
      </c>
      <c r="BJ321" s="17" t="s">
        <v>144</v>
      </c>
      <c r="BK321" s="242">
        <f>ROUND(I321*H321,3)</f>
        <v>0</v>
      </c>
      <c r="BL321" s="17" t="s">
        <v>213</v>
      </c>
      <c r="BM321" s="240" t="s">
        <v>576</v>
      </c>
    </row>
    <row r="322" s="2" customFormat="1" ht="16.5" customHeight="1">
      <c r="A322" s="38"/>
      <c r="B322" s="39"/>
      <c r="C322" s="266" t="s">
        <v>577</v>
      </c>
      <c r="D322" s="266" t="s">
        <v>193</v>
      </c>
      <c r="E322" s="267" t="s">
        <v>578</v>
      </c>
      <c r="F322" s="268" t="s">
        <v>579</v>
      </c>
      <c r="G322" s="269" t="s">
        <v>171</v>
      </c>
      <c r="H322" s="270">
        <v>567.22199999999998</v>
      </c>
      <c r="I322" s="271"/>
      <c r="J322" s="270">
        <f>ROUND(I322*H322,3)</f>
        <v>0</v>
      </c>
      <c r="K322" s="272"/>
      <c r="L322" s="273"/>
      <c r="M322" s="274" t="s">
        <v>1</v>
      </c>
      <c r="N322" s="275" t="s">
        <v>41</v>
      </c>
      <c r="O322" s="97"/>
      <c r="P322" s="238">
        <f>O322*H322</f>
        <v>0</v>
      </c>
      <c r="Q322" s="238">
        <v>0</v>
      </c>
      <c r="R322" s="238">
        <f>Q322*H322</f>
        <v>0</v>
      </c>
      <c r="S322" s="238">
        <v>0</v>
      </c>
      <c r="T322" s="239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40" t="s">
        <v>285</v>
      </c>
      <c r="AT322" s="240" t="s">
        <v>193</v>
      </c>
      <c r="AU322" s="240" t="s">
        <v>144</v>
      </c>
      <c r="AY322" s="17" t="s">
        <v>136</v>
      </c>
      <c r="BE322" s="241">
        <f>IF(N322="základná",J322,0)</f>
        <v>0</v>
      </c>
      <c r="BF322" s="241">
        <f>IF(N322="znížená",J322,0)</f>
        <v>0</v>
      </c>
      <c r="BG322" s="241">
        <f>IF(N322="zákl. prenesená",J322,0)</f>
        <v>0</v>
      </c>
      <c r="BH322" s="241">
        <f>IF(N322="zníž. prenesená",J322,0)</f>
        <v>0</v>
      </c>
      <c r="BI322" s="241">
        <f>IF(N322="nulová",J322,0)</f>
        <v>0</v>
      </c>
      <c r="BJ322" s="17" t="s">
        <v>144</v>
      </c>
      <c r="BK322" s="242">
        <f>ROUND(I322*H322,3)</f>
        <v>0</v>
      </c>
      <c r="BL322" s="17" t="s">
        <v>213</v>
      </c>
      <c r="BM322" s="240" t="s">
        <v>580</v>
      </c>
    </row>
    <row r="323" s="13" customFormat="1">
      <c r="A323" s="13"/>
      <c r="B323" s="243"/>
      <c r="C323" s="244"/>
      <c r="D323" s="245" t="s">
        <v>146</v>
      </c>
      <c r="E323" s="244"/>
      <c r="F323" s="247" t="s">
        <v>581</v>
      </c>
      <c r="G323" s="244"/>
      <c r="H323" s="248">
        <v>567.22199999999998</v>
      </c>
      <c r="I323" s="249"/>
      <c r="J323" s="244"/>
      <c r="K323" s="244"/>
      <c r="L323" s="250"/>
      <c r="M323" s="251"/>
      <c r="N323" s="252"/>
      <c r="O323" s="252"/>
      <c r="P323" s="252"/>
      <c r="Q323" s="252"/>
      <c r="R323" s="252"/>
      <c r="S323" s="252"/>
      <c r="T323" s="25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54" t="s">
        <v>146</v>
      </c>
      <c r="AU323" s="254" t="s">
        <v>144</v>
      </c>
      <c r="AV323" s="13" t="s">
        <v>144</v>
      </c>
      <c r="AW323" s="13" t="s">
        <v>4</v>
      </c>
      <c r="AX323" s="13" t="s">
        <v>83</v>
      </c>
      <c r="AY323" s="254" t="s">
        <v>136</v>
      </c>
    </row>
    <row r="324" s="2" customFormat="1" ht="24.15" customHeight="1">
      <c r="A324" s="38"/>
      <c r="B324" s="39"/>
      <c r="C324" s="229" t="s">
        <v>582</v>
      </c>
      <c r="D324" s="229" t="s">
        <v>139</v>
      </c>
      <c r="E324" s="230" t="s">
        <v>583</v>
      </c>
      <c r="F324" s="231" t="s">
        <v>584</v>
      </c>
      <c r="G324" s="232" t="s">
        <v>171</v>
      </c>
      <c r="H324" s="233">
        <v>71</v>
      </c>
      <c r="I324" s="234"/>
      <c r="J324" s="233">
        <f>ROUND(I324*H324,3)</f>
        <v>0</v>
      </c>
      <c r="K324" s="235"/>
      <c r="L324" s="44"/>
      <c r="M324" s="236" t="s">
        <v>1</v>
      </c>
      <c r="N324" s="237" t="s">
        <v>41</v>
      </c>
      <c r="O324" s="97"/>
      <c r="P324" s="238">
        <f>O324*H324</f>
        <v>0</v>
      </c>
      <c r="Q324" s="238">
        <v>0.00036000000000000002</v>
      </c>
      <c r="R324" s="238">
        <f>Q324*H324</f>
        <v>0.025560000000000003</v>
      </c>
      <c r="S324" s="238">
        <v>0</v>
      </c>
      <c r="T324" s="239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40" t="s">
        <v>213</v>
      </c>
      <c r="AT324" s="240" t="s">
        <v>139</v>
      </c>
      <c r="AU324" s="240" t="s">
        <v>144</v>
      </c>
      <c r="AY324" s="17" t="s">
        <v>136</v>
      </c>
      <c r="BE324" s="241">
        <f>IF(N324="základná",J324,0)</f>
        <v>0</v>
      </c>
      <c r="BF324" s="241">
        <f>IF(N324="znížená",J324,0)</f>
        <v>0</v>
      </c>
      <c r="BG324" s="241">
        <f>IF(N324="zákl. prenesená",J324,0)</f>
        <v>0</v>
      </c>
      <c r="BH324" s="241">
        <f>IF(N324="zníž. prenesená",J324,0)</f>
        <v>0</v>
      </c>
      <c r="BI324" s="241">
        <f>IF(N324="nulová",J324,0)</f>
        <v>0</v>
      </c>
      <c r="BJ324" s="17" t="s">
        <v>144</v>
      </c>
      <c r="BK324" s="242">
        <f>ROUND(I324*H324,3)</f>
        <v>0</v>
      </c>
      <c r="BL324" s="17" t="s">
        <v>213</v>
      </c>
      <c r="BM324" s="240" t="s">
        <v>585</v>
      </c>
    </row>
    <row r="325" s="13" customFormat="1">
      <c r="A325" s="13"/>
      <c r="B325" s="243"/>
      <c r="C325" s="244"/>
      <c r="D325" s="245" t="s">
        <v>146</v>
      </c>
      <c r="E325" s="246" t="s">
        <v>1</v>
      </c>
      <c r="F325" s="247" t="s">
        <v>586</v>
      </c>
      <c r="G325" s="244"/>
      <c r="H325" s="248">
        <v>71</v>
      </c>
      <c r="I325" s="249"/>
      <c r="J325" s="244"/>
      <c r="K325" s="244"/>
      <c r="L325" s="250"/>
      <c r="M325" s="251"/>
      <c r="N325" s="252"/>
      <c r="O325" s="252"/>
      <c r="P325" s="252"/>
      <c r="Q325" s="252"/>
      <c r="R325" s="252"/>
      <c r="S325" s="252"/>
      <c r="T325" s="25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54" t="s">
        <v>146</v>
      </c>
      <c r="AU325" s="254" t="s">
        <v>144</v>
      </c>
      <c r="AV325" s="13" t="s">
        <v>144</v>
      </c>
      <c r="AW325" s="13" t="s">
        <v>30</v>
      </c>
      <c r="AX325" s="13" t="s">
        <v>75</v>
      </c>
      <c r="AY325" s="254" t="s">
        <v>136</v>
      </c>
    </row>
    <row r="326" s="14" customFormat="1">
      <c r="A326" s="14"/>
      <c r="B326" s="255"/>
      <c r="C326" s="256"/>
      <c r="D326" s="245" t="s">
        <v>146</v>
      </c>
      <c r="E326" s="257" t="s">
        <v>1</v>
      </c>
      <c r="F326" s="258" t="s">
        <v>149</v>
      </c>
      <c r="G326" s="256"/>
      <c r="H326" s="259">
        <v>71</v>
      </c>
      <c r="I326" s="260"/>
      <c r="J326" s="256"/>
      <c r="K326" s="256"/>
      <c r="L326" s="261"/>
      <c r="M326" s="262"/>
      <c r="N326" s="263"/>
      <c r="O326" s="263"/>
      <c r="P326" s="263"/>
      <c r="Q326" s="263"/>
      <c r="R326" s="263"/>
      <c r="S326" s="263"/>
      <c r="T326" s="26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65" t="s">
        <v>146</v>
      </c>
      <c r="AU326" s="265" t="s">
        <v>144</v>
      </c>
      <c r="AV326" s="14" t="s">
        <v>143</v>
      </c>
      <c r="AW326" s="14" t="s">
        <v>30</v>
      </c>
      <c r="AX326" s="14" t="s">
        <v>83</v>
      </c>
      <c r="AY326" s="265" t="s">
        <v>136</v>
      </c>
    </row>
    <row r="327" s="2" customFormat="1" ht="24.15" customHeight="1">
      <c r="A327" s="38"/>
      <c r="B327" s="39"/>
      <c r="C327" s="229" t="s">
        <v>587</v>
      </c>
      <c r="D327" s="229" t="s">
        <v>139</v>
      </c>
      <c r="E327" s="230" t="s">
        <v>588</v>
      </c>
      <c r="F327" s="231" t="s">
        <v>589</v>
      </c>
      <c r="G327" s="232" t="s">
        <v>171</v>
      </c>
      <c r="H327" s="233">
        <v>71</v>
      </c>
      <c r="I327" s="234"/>
      <c r="J327" s="233">
        <f>ROUND(I327*H327,3)</f>
        <v>0</v>
      </c>
      <c r="K327" s="235"/>
      <c r="L327" s="44"/>
      <c r="M327" s="236" t="s">
        <v>1</v>
      </c>
      <c r="N327" s="237" t="s">
        <v>41</v>
      </c>
      <c r="O327" s="97"/>
      <c r="P327" s="238">
        <f>O327*H327</f>
        <v>0</v>
      </c>
      <c r="Q327" s="238">
        <v>0.00027999999999999998</v>
      </c>
      <c r="R327" s="238">
        <f>Q327*H327</f>
        <v>0.019879999999999998</v>
      </c>
      <c r="S327" s="238">
        <v>0</v>
      </c>
      <c r="T327" s="239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40" t="s">
        <v>213</v>
      </c>
      <c r="AT327" s="240" t="s">
        <v>139</v>
      </c>
      <c r="AU327" s="240" t="s">
        <v>144</v>
      </c>
      <c r="AY327" s="17" t="s">
        <v>136</v>
      </c>
      <c r="BE327" s="241">
        <f>IF(N327="základná",J327,0)</f>
        <v>0</v>
      </c>
      <c r="BF327" s="241">
        <f>IF(N327="znížená",J327,0)</f>
        <v>0</v>
      </c>
      <c r="BG327" s="241">
        <f>IF(N327="zákl. prenesená",J327,0)</f>
        <v>0</v>
      </c>
      <c r="BH327" s="241">
        <f>IF(N327="zníž. prenesená",J327,0)</f>
        <v>0</v>
      </c>
      <c r="BI327" s="241">
        <f>IF(N327="nulová",J327,0)</f>
        <v>0</v>
      </c>
      <c r="BJ327" s="17" t="s">
        <v>144</v>
      </c>
      <c r="BK327" s="242">
        <f>ROUND(I327*H327,3)</f>
        <v>0</v>
      </c>
      <c r="BL327" s="17" t="s">
        <v>213</v>
      </c>
      <c r="BM327" s="240" t="s">
        <v>590</v>
      </c>
    </row>
    <row r="328" s="13" customFormat="1">
      <c r="A328" s="13"/>
      <c r="B328" s="243"/>
      <c r="C328" s="244"/>
      <c r="D328" s="245" t="s">
        <v>146</v>
      </c>
      <c r="E328" s="246" t="s">
        <v>1</v>
      </c>
      <c r="F328" s="247" t="s">
        <v>586</v>
      </c>
      <c r="G328" s="244"/>
      <c r="H328" s="248">
        <v>71</v>
      </c>
      <c r="I328" s="249"/>
      <c r="J328" s="244"/>
      <c r="K328" s="244"/>
      <c r="L328" s="250"/>
      <c r="M328" s="251"/>
      <c r="N328" s="252"/>
      <c r="O328" s="252"/>
      <c r="P328" s="252"/>
      <c r="Q328" s="252"/>
      <c r="R328" s="252"/>
      <c r="S328" s="252"/>
      <c r="T328" s="25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54" t="s">
        <v>146</v>
      </c>
      <c r="AU328" s="254" t="s">
        <v>144</v>
      </c>
      <c r="AV328" s="13" t="s">
        <v>144</v>
      </c>
      <c r="AW328" s="13" t="s">
        <v>30</v>
      </c>
      <c r="AX328" s="13" t="s">
        <v>75</v>
      </c>
      <c r="AY328" s="254" t="s">
        <v>136</v>
      </c>
    </row>
    <row r="329" s="14" customFormat="1">
      <c r="A329" s="14"/>
      <c r="B329" s="255"/>
      <c r="C329" s="256"/>
      <c r="D329" s="245" t="s">
        <v>146</v>
      </c>
      <c r="E329" s="257" t="s">
        <v>1</v>
      </c>
      <c r="F329" s="258" t="s">
        <v>149</v>
      </c>
      <c r="G329" s="256"/>
      <c r="H329" s="259">
        <v>71</v>
      </c>
      <c r="I329" s="260"/>
      <c r="J329" s="256"/>
      <c r="K329" s="256"/>
      <c r="L329" s="261"/>
      <c r="M329" s="262"/>
      <c r="N329" s="263"/>
      <c r="O329" s="263"/>
      <c r="P329" s="263"/>
      <c r="Q329" s="263"/>
      <c r="R329" s="263"/>
      <c r="S329" s="263"/>
      <c r="T329" s="26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65" t="s">
        <v>146</v>
      </c>
      <c r="AU329" s="265" t="s">
        <v>144</v>
      </c>
      <c r="AV329" s="14" t="s">
        <v>143</v>
      </c>
      <c r="AW329" s="14" t="s">
        <v>30</v>
      </c>
      <c r="AX329" s="14" t="s">
        <v>83</v>
      </c>
      <c r="AY329" s="265" t="s">
        <v>136</v>
      </c>
    </row>
    <row r="330" s="2" customFormat="1" ht="24.15" customHeight="1">
      <c r="A330" s="38"/>
      <c r="B330" s="39"/>
      <c r="C330" s="229" t="s">
        <v>591</v>
      </c>
      <c r="D330" s="229" t="s">
        <v>139</v>
      </c>
      <c r="E330" s="230" t="s">
        <v>592</v>
      </c>
      <c r="F330" s="231" t="s">
        <v>593</v>
      </c>
      <c r="G330" s="232" t="s">
        <v>171</v>
      </c>
      <c r="H330" s="233">
        <v>556.20000000000005</v>
      </c>
      <c r="I330" s="234"/>
      <c r="J330" s="233">
        <f>ROUND(I330*H330,3)</f>
        <v>0</v>
      </c>
      <c r="K330" s="235"/>
      <c r="L330" s="44"/>
      <c r="M330" s="236" t="s">
        <v>1</v>
      </c>
      <c r="N330" s="237" t="s">
        <v>41</v>
      </c>
      <c r="O330" s="97"/>
      <c r="P330" s="238">
        <f>O330*H330</f>
        <v>0</v>
      </c>
      <c r="Q330" s="238">
        <v>0</v>
      </c>
      <c r="R330" s="238">
        <f>Q330*H330</f>
        <v>0</v>
      </c>
      <c r="S330" s="238">
        <v>0</v>
      </c>
      <c r="T330" s="239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40" t="s">
        <v>213</v>
      </c>
      <c r="AT330" s="240" t="s">
        <v>139</v>
      </c>
      <c r="AU330" s="240" t="s">
        <v>144</v>
      </c>
      <c r="AY330" s="17" t="s">
        <v>136</v>
      </c>
      <c r="BE330" s="241">
        <f>IF(N330="základná",J330,0)</f>
        <v>0</v>
      </c>
      <c r="BF330" s="241">
        <f>IF(N330="znížená",J330,0)</f>
        <v>0</v>
      </c>
      <c r="BG330" s="241">
        <f>IF(N330="zákl. prenesená",J330,0)</f>
        <v>0</v>
      </c>
      <c r="BH330" s="241">
        <f>IF(N330="zníž. prenesená",J330,0)</f>
        <v>0</v>
      </c>
      <c r="BI330" s="241">
        <f>IF(N330="nulová",J330,0)</f>
        <v>0</v>
      </c>
      <c r="BJ330" s="17" t="s">
        <v>144</v>
      </c>
      <c r="BK330" s="242">
        <f>ROUND(I330*H330,3)</f>
        <v>0</v>
      </c>
      <c r="BL330" s="17" t="s">
        <v>213</v>
      </c>
      <c r="BM330" s="240" t="s">
        <v>594</v>
      </c>
    </row>
    <row r="331" s="2" customFormat="1" ht="24.15" customHeight="1">
      <c r="A331" s="38"/>
      <c r="B331" s="39"/>
      <c r="C331" s="266" t="s">
        <v>595</v>
      </c>
      <c r="D331" s="266" t="s">
        <v>193</v>
      </c>
      <c r="E331" s="267" t="s">
        <v>596</v>
      </c>
      <c r="F331" s="268" t="s">
        <v>597</v>
      </c>
      <c r="G331" s="269" t="s">
        <v>171</v>
      </c>
      <c r="H331" s="270">
        <v>572.88599999999997</v>
      </c>
      <c r="I331" s="271"/>
      <c r="J331" s="270">
        <f>ROUND(I331*H331,3)</f>
        <v>0</v>
      </c>
      <c r="K331" s="272"/>
      <c r="L331" s="273"/>
      <c r="M331" s="274" t="s">
        <v>1</v>
      </c>
      <c r="N331" s="275" t="s">
        <v>41</v>
      </c>
      <c r="O331" s="97"/>
      <c r="P331" s="238">
        <f>O331*H331</f>
        <v>0</v>
      </c>
      <c r="Q331" s="238">
        <v>6.0000000000000002E-05</v>
      </c>
      <c r="R331" s="238">
        <f>Q331*H331</f>
        <v>0.03437316</v>
      </c>
      <c r="S331" s="238">
        <v>0</v>
      </c>
      <c r="T331" s="239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40" t="s">
        <v>285</v>
      </c>
      <c r="AT331" s="240" t="s">
        <v>193</v>
      </c>
      <c r="AU331" s="240" t="s">
        <v>144</v>
      </c>
      <c r="AY331" s="17" t="s">
        <v>136</v>
      </c>
      <c r="BE331" s="241">
        <f>IF(N331="základná",J331,0)</f>
        <v>0</v>
      </c>
      <c r="BF331" s="241">
        <f>IF(N331="znížená",J331,0)</f>
        <v>0</v>
      </c>
      <c r="BG331" s="241">
        <f>IF(N331="zákl. prenesená",J331,0)</f>
        <v>0</v>
      </c>
      <c r="BH331" s="241">
        <f>IF(N331="zníž. prenesená",J331,0)</f>
        <v>0</v>
      </c>
      <c r="BI331" s="241">
        <f>IF(N331="nulová",J331,0)</f>
        <v>0</v>
      </c>
      <c r="BJ331" s="17" t="s">
        <v>144</v>
      </c>
      <c r="BK331" s="242">
        <f>ROUND(I331*H331,3)</f>
        <v>0</v>
      </c>
      <c r="BL331" s="17" t="s">
        <v>213</v>
      </c>
      <c r="BM331" s="240" t="s">
        <v>598</v>
      </c>
    </row>
    <row r="332" s="13" customFormat="1">
      <c r="A332" s="13"/>
      <c r="B332" s="243"/>
      <c r="C332" s="244"/>
      <c r="D332" s="245" t="s">
        <v>146</v>
      </c>
      <c r="E332" s="244"/>
      <c r="F332" s="247" t="s">
        <v>599</v>
      </c>
      <c r="G332" s="244"/>
      <c r="H332" s="248">
        <v>572.88599999999997</v>
      </c>
      <c r="I332" s="249"/>
      <c r="J332" s="244"/>
      <c r="K332" s="244"/>
      <c r="L332" s="250"/>
      <c r="M332" s="251"/>
      <c r="N332" s="252"/>
      <c r="O332" s="252"/>
      <c r="P332" s="252"/>
      <c r="Q332" s="252"/>
      <c r="R332" s="252"/>
      <c r="S332" s="252"/>
      <c r="T332" s="25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54" t="s">
        <v>146</v>
      </c>
      <c r="AU332" s="254" t="s">
        <v>144</v>
      </c>
      <c r="AV332" s="13" t="s">
        <v>144</v>
      </c>
      <c r="AW332" s="13" t="s">
        <v>4</v>
      </c>
      <c r="AX332" s="13" t="s">
        <v>83</v>
      </c>
      <c r="AY332" s="254" t="s">
        <v>136</v>
      </c>
    </row>
    <row r="333" s="2" customFormat="1" ht="24.15" customHeight="1">
      <c r="A333" s="38"/>
      <c r="B333" s="39"/>
      <c r="C333" s="229" t="s">
        <v>600</v>
      </c>
      <c r="D333" s="229" t="s">
        <v>139</v>
      </c>
      <c r="E333" s="230" t="s">
        <v>601</v>
      </c>
      <c r="F333" s="231" t="s">
        <v>602</v>
      </c>
      <c r="G333" s="232" t="s">
        <v>190</v>
      </c>
      <c r="H333" s="233">
        <v>0.39300000000000002</v>
      </c>
      <c r="I333" s="234"/>
      <c r="J333" s="233">
        <f>ROUND(I333*H333,3)</f>
        <v>0</v>
      </c>
      <c r="K333" s="235"/>
      <c r="L333" s="44"/>
      <c r="M333" s="236" t="s">
        <v>1</v>
      </c>
      <c r="N333" s="237" t="s">
        <v>41</v>
      </c>
      <c r="O333" s="97"/>
      <c r="P333" s="238">
        <f>O333*H333</f>
        <v>0</v>
      </c>
      <c r="Q333" s="238">
        <v>0</v>
      </c>
      <c r="R333" s="238">
        <f>Q333*H333</f>
        <v>0</v>
      </c>
      <c r="S333" s="238">
        <v>0</v>
      </c>
      <c r="T333" s="239">
        <f>S333*H333</f>
        <v>0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40" t="s">
        <v>213</v>
      </c>
      <c r="AT333" s="240" t="s">
        <v>139</v>
      </c>
      <c r="AU333" s="240" t="s">
        <v>144</v>
      </c>
      <c r="AY333" s="17" t="s">
        <v>136</v>
      </c>
      <c r="BE333" s="241">
        <f>IF(N333="základná",J333,0)</f>
        <v>0</v>
      </c>
      <c r="BF333" s="241">
        <f>IF(N333="znížená",J333,0)</f>
        <v>0</v>
      </c>
      <c r="BG333" s="241">
        <f>IF(N333="zákl. prenesená",J333,0)</f>
        <v>0</v>
      </c>
      <c r="BH333" s="241">
        <f>IF(N333="zníž. prenesená",J333,0)</f>
        <v>0</v>
      </c>
      <c r="BI333" s="241">
        <f>IF(N333="nulová",J333,0)</f>
        <v>0</v>
      </c>
      <c r="BJ333" s="17" t="s">
        <v>144</v>
      </c>
      <c r="BK333" s="242">
        <f>ROUND(I333*H333,3)</f>
        <v>0</v>
      </c>
      <c r="BL333" s="17" t="s">
        <v>213</v>
      </c>
      <c r="BM333" s="240" t="s">
        <v>603</v>
      </c>
    </row>
    <row r="334" s="12" customFormat="1" ht="22.8" customHeight="1">
      <c r="A334" s="12"/>
      <c r="B334" s="213"/>
      <c r="C334" s="214"/>
      <c r="D334" s="215" t="s">
        <v>74</v>
      </c>
      <c r="E334" s="227" t="s">
        <v>604</v>
      </c>
      <c r="F334" s="227" t="s">
        <v>605</v>
      </c>
      <c r="G334" s="214"/>
      <c r="H334" s="214"/>
      <c r="I334" s="217"/>
      <c r="J334" s="228">
        <f>BK334</f>
        <v>0</v>
      </c>
      <c r="K334" s="214"/>
      <c r="L334" s="219"/>
      <c r="M334" s="220"/>
      <c r="N334" s="221"/>
      <c r="O334" s="221"/>
      <c r="P334" s="222">
        <f>P335</f>
        <v>0</v>
      </c>
      <c r="Q334" s="221"/>
      <c r="R334" s="222">
        <f>R335</f>
        <v>0</v>
      </c>
      <c r="S334" s="221"/>
      <c r="T334" s="223">
        <f>T335</f>
        <v>0.22</v>
      </c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R334" s="224" t="s">
        <v>144</v>
      </c>
      <c r="AT334" s="225" t="s">
        <v>74</v>
      </c>
      <c r="AU334" s="225" t="s">
        <v>83</v>
      </c>
      <c r="AY334" s="224" t="s">
        <v>136</v>
      </c>
      <c r="BK334" s="226">
        <f>BK335</f>
        <v>0</v>
      </c>
    </row>
    <row r="335" s="2" customFormat="1" ht="24.15" customHeight="1">
      <c r="A335" s="38"/>
      <c r="B335" s="39"/>
      <c r="C335" s="229" t="s">
        <v>606</v>
      </c>
      <c r="D335" s="229" t="s">
        <v>139</v>
      </c>
      <c r="E335" s="230" t="s">
        <v>607</v>
      </c>
      <c r="F335" s="231" t="s">
        <v>608</v>
      </c>
      <c r="G335" s="232" t="s">
        <v>171</v>
      </c>
      <c r="H335" s="233">
        <v>220</v>
      </c>
      <c r="I335" s="234"/>
      <c r="J335" s="233">
        <f>ROUND(I335*H335,3)</f>
        <v>0</v>
      </c>
      <c r="K335" s="235"/>
      <c r="L335" s="44"/>
      <c r="M335" s="236" t="s">
        <v>1</v>
      </c>
      <c r="N335" s="237" t="s">
        <v>41</v>
      </c>
      <c r="O335" s="97"/>
      <c r="P335" s="238">
        <f>O335*H335</f>
        <v>0</v>
      </c>
      <c r="Q335" s="238">
        <v>0</v>
      </c>
      <c r="R335" s="238">
        <f>Q335*H335</f>
        <v>0</v>
      </c>
      <c r="S335" s="238">
        <v>0.001</v>
      </c>
      <c r="T335" s="239">
        <f>S335*H335</f>
        <v>0.22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40" t="s">
        <v>213</v>
      </c>
      <c r="AT335" s="240" t="s">
        <v>139</v>
      </c>
      <c r="AU335" s="240" t="s">
        <v>144</v>
      </c>
      <c r="AY335" s="17" t="s">
        <v>136</v>
      </c>
      <c r="BE335" s="241">
        <f>IF(N335="základná",J335,0)</f>
        <v>0</v>
      </c>
      <c r="BF335" s="241">
        <f>IF(N335="znížená",J335,0)</f>
        <v>0</v>
      </c>
      <c r="BG335" s="241">
        <f>IF(N335="zákl. prenesená",J335,0)</f>
        <v>0</v>
      </c>
      <c r="BH335" s="241">
        <f>IF(N335="zníž. prenesená",J335,0)</f>
        <v>0</v>
      </c>
      <c r="BI335" s="241">
        <f>IF(N335="nulová",J335,0)</f>
        <v>0</v>
      </c>
      <c r="BJ335" s="17" t="s">
        <v>144</v>
      </c>
      <c r="BK335" s="242">
        <f>ROUND(I335*H335,3)</f>
        <v>0</v>
      </c>
      <c r="BL335" s="17" t="s">
        <v>213</v>
      </c>
      <c r="BM335" s="240" t="s">
        <v>609</v>
      </c>
    </row>
    <row r="336" s="12" customFormat="1" ht="22.8" customHeight="1">
      <c r="A336" s="12"/>
      <c r="B336" s="213"/>
      <c r="C336" s="214"/>
      <c r="D336" s="215" t="s">
        <v>74</v>
      </c>
      <c r="E336" s="227" t="s">
        <v>610</v>
      </c>
      <c r="F336" s="227" t="s">
        <v>611</v>
      </c>
      <c r="G336" s="214"/>
      <c r="H336" s="214"/>
      <c r="I336" s="217"/>
      <c r="J336" s="228">
        <f>BK336</f>
        <v>0</v>
      </c>
      <c r="K336" s="214"/>
      <c r="L336" s="219"/>
      <c r="M336" s="220"/>
      <c r="N336" s="221"/>
      <c r="O336" s="221"/>
      <c r="P336" s="222">
        <f>SUM(P337:P348)</f>
        <v>0</v>
      </c>
      <c r="Q336" s="221"/>
      <c r="R336" s="222">
        <f>SUM(R337:R348)</f>
        <v>15.531081200000001</v>
      </c>
      <c r="S336" s="221"/>
      <c r="T336" s="223">
        <f>SUM(T337:T348)</f>
        <v>0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224" t="s">
        <v>144</v>
      </c>
      <c r="AT336" s="225" t="s">
        <v>74</v>
      </c>
      <c r="AU336" s="225" t="s">
        <v>83</v>
      </c>
      <c r="AY336" s="224" t="s">
        <v>136</v>
      </c>
      <c r="BK336" s="226">
        <f>SUM(BK337:BK348)</f>
        <v>0</v>
      </c>
    </row>
    <row r="337" s="2" customFormat="1" ht="16.5" customHeight="1">
      <c r="A337" s="38"/>
      <c r="B337" s="39"/>
      <c r="C337" s="229" t="s">
        <v>612</v>
      </c>
      <c r="D337" s="229" t="s">
        <v>139</v>
      </c>
      <c r="E337" s="230" t="s">
        <v>613</v>
      </c>
      <c r="F337" s="231" t="s">
        <v>614</v>
      </c>
      <c r="G337" s="232" t="s">
        <v>184</v>
      </c>
      <c r="H337" s="233">
        <v>300</v>
      </c>
      <c r="I337" s="234"/>
      <c r="J337" s="233">
        <f>ROUND(I337*H337,3)</f>
        <v>0</v>
      </c>
      <c r="K337" s="235"/>
      <c r="L337" s="44"/>
      <c r="M337" s="236" t="s">
        <v>1</v>
      </c>
      <c r="N337" s="237" t="s">
        <v>41</v>
      </c>
      <c r="O337" s="97"/>
      <c r="P337" s="238">
        <f>O337*H337</f>
        <v>0</v>
      </c>
      <c r="Q337" s="238">
        <v>0.029319999999999999</v>
      </c>
      <c r="R337" s="238">
        <f>Q337*H337</f>
        <v>8.7959999999999994</v>
      </c>
      <c r="S337" s="238">
        <v>0</v>
      </c>
      <c r="T337" s="239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40" t="s">
        <v>213</v>
      </c>
      <c r="AT337" s="240" t="s">
        <v>139</v>
      </c>
      <c r="AU337" s="240" t="s">
        <v>144</v>
      </c>
      <c r="AY337" s="17" t="s">
        <v>136</v>
      </c>
      <c r="BE337" s="241">
        <f>IF(N337="základná",J337,0)</f>
        <v>0</v>
      </c>
      <c r="BF337" s="241">
        <f>IF(N337="znížená",J337,0)</f>
        <v>0</v>
      </c>
      <c r="BG337" s="241">
        <f>IF(N337="zákl. prenesená",J337,0)</f>
        <v>0</v>
      </c>
      <c r="BH337" s="241">
        <f>IF(N337="zníž. prenesená",J337,0)</f>
        <v>0</v>
      </c>
      <c r="BI337" s="241">
        <f>IF(N337="nulová",J337,0)</f>
        <v>0</v>
      </c>
      <c r="BJ337" s="17" t="s">
        <v>144</v>
      </c>
      <c r="BK337" s="242">
        <f>ROUND(I337*H337,3)</f>
        <v>0</v>
      </c>
      <c r="BL337" s="17" t="s">
        <v>213</v>
      </c>
      <c r="BM337" s="240" t="s">
        <v>615</v>
      </c>
    </row>
    <row r="338" s="2" customFormat="1" ht="16.5" customHeight="1">
      <c r="A338" s="38"/>
      <c r="B338" s="39"/>
      <c r="C338" s="229" t="s">
        <v>616</v>
      </c>
      <c r="D338" s="229" t="s">
        <v>139</v>
      </c>
      <c r="E338" s="230" t="s">
        <v>617</v>
      </c>
      <c r="F338" s="231" t="s">
        <v>618</v>
      </c>
      <c r="G338" s="232" t="s">
        <v>152</v>
      </c>
      <c r="H338" s="233">
        <v>6</v>
      </c>
      <c r="I338" s="234"/>
      <c r="J338" s="233">
        <f>ROUND(I338*H338,3)</f>
        <v>0</v>
      </c>
      <c r="K338" s="235"/>
      <c r="L338" s="44"/>
      <c r="M338" s="236" t="s">
        <v>1</v>
      </c>
      <c r="N338" s="237" t="s">
        <v>41</v>
      </c>
      <c r="O338" s="97"/>
      <c r="P338" s="238">
        <f>O338*H338</f>
        <v>0</v>
      </c>
      <c r="Q338" s="238">
        <v>0.029319999999999999</v>
      </c>
      <c r="R338" s="238">
        <f>Q338*H338</f>
        <v>0.17591999999999999</v>
      </c>
      <c r="S338" s="238">
        <v>0</v>
      </c>
      <c r="T338" s="239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40" t="s">
        <v>213</v>
      </c>
      <c r="AT338" s="240" t="s">
        <v>139</v>
      </c>
      <c r="AU338" s="240" t="s">
        <v>144</v>
      </c>
      <c r="AY338" s="17" t="s">
        <v>136</v>
      </c>
      <c r="BE338" s="241">
        <f>IF(N338="základná",J338,0)</f>
        <v>0</v>
      </c>
      <c r="BF338" s="241">
        <f>IF(N338="znížená",J338,0)</f>
        <v>0</v>
      </c>
      <c r="BG338" s="241">
        <f>IF(N338="zákl. prenesená",J338,0)</f>
        <v>0</v>
      </c>
      <c r="BH338" s="241">
        <f>IF(N338="zníž. prenesená",J338,0)</f>
        <v>0</v>
      </c>
      <c r="BI338" s="241">
        <f>IF(N338="nulová",J338,0)</f>
        <v>0</v>
      </c>
      <c r="BJ338" s="17" t="s">
        <v>144</v>
      </c>
      <c r="BK338" s="242">
        <f>ROUND(I338*H338,3)</f>
        <v>0</v>
      </c>
      <c r="BL338" s="17" t="s">
        <v>213</v>
      </c>
      <c r="BM338" s="240" t="s">
        <v>619</v>
      </c>
    </row>
    <row r="339" s="2" customFormat="1" ht="33" customHeight="1">
      <c r="A339" s="38"/>
      <c r="B339" s="39"/>
      <c r="C339" s="229" t="s">
        <v>620</v>
      </c>
      <c r="D339" s="229" t="s">
        <v>139</v>
      </c>
      <c r="E339" s="230" t="s">
        <v>621</v>
      </c>
      <c r="F339" s="231" t="s">
        <v>622</v>
      </c>
      <c r="G339" s="232" t="s">
        <v>171</v>
      </c>
      <c r="H339" s="233">
        <v>276</v>
      </c>
      <c r="I339" s="234"/>
      <c r="J339" s="233">
        <f>ROUND(I339*H339,3)</f>
        <v>0</v>
      </c>
      <c r="K339" s="235"/>
      <c r="L339" s="44"/>
      <c r="M339" s="236" t="s">
        <v>1</v>
      </c>
      <c r="N339" s="237" t="s">
        <v>41</v>
      </c>
      <c r="O339" s="97"/>
      <c r="P339" s="238">
        <f>O339*H339</f>
        <v>0</v>
      </c>
      <c r="Q339" s="238">
        <v>0.00265</v>
      </c>
      <c r="R339" s="238">
        <f>Q339*H339</f>
        <v>0.73140000000000005</v>
      </c>
      <c r="S339" s="238">
        <v>0</v>
      </c>
      <c r="T339" s="239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40" t="s">
        <v>213</v>
      </c>
      <c r="AT339" s="240" t="s">
        <v>139</v>
      </c>
      <c r="AU339" s="240" t="s">
        <v>144</v>
      </c>
      <c r="AY339" s="17" t="s">
        <v>136</v>
      </c>
      <c r="BE339" s="241">
        <f>IF(N339="základná",J339,0)</f>
        <v>0</v>
      </c>
      <c r="BF339" s="241">
        <f>IF(N339="znížená",J339,0)</f>
        <v>0</v>
      </c>
      <c r="BG339" s="241">
        <f>IF(N339="zákl. prenesená",J339,0)</f>
        <v>0</v>
      </c>
      <c r="BH339" s="241">
        <f>IF(N339="zníž. prenesená",J339,0)</f>
        <v>0</v>
      </c>
      <c r="BI339" s="241">
        <f>IF(N339="nulová",J339,0)</f>
        <v>0</v>
      </c>
      <c r="BJ339" s="17" t="s">
        <v>144</v>
      </c>
      <c r="BK339" s="242">
        <f>ROUND(I339*H339,3)</f>
        <v>0</v>
      </c>
      <c r="BL339" s="17" t="s">
        <v>213</v>
      </c>
      <c r="BM339" s="240" t="s">
        <v>623</v>
      </c>
    </row>
    <row r="340" s="2" customFormat="1" ht="16.5" customHeight="1">
      <c r="A340" s="38"/>
      <c r="B340" s="39"/>
      <c r="C340" s="266" t="s">
        <v>624</v>
      </c>
      <c r="D340" s="266" t="s">
        <v>193</v>
      </c>
      <c r="E340" s="267" t="s">
        <v>625</v>
      </c>
      <c r="F340" s="268" t="s">
        <v>626</v>
      </c>
      <c r="G340" s="269" t="s">
        <v>171</v>
      </c>
      <c r="H340" s="270">
        <v>292.56</v>
      </c>
      <c r="I340" s="271"/>
      <c r="J340" s="270">
        <f>ROUND(I340*H340,3)</f>
        <v>0</v>
      </c>
      <c r="K340" s="272"/>
      <c r="L340" s="273"/>
      <c r="M340" s="274" t="s">
        <v>1</v>
      </c>
      <c r="N340" s="275" t="s">
        <v>41</v>
      </c>
      <c r="O340" s="97"/>
      <c r="P340" s="238">
        <f>O340*H340</f>
        <v>0</v>
      </c>
      <c r="Q340" s="238">
        <v>0.018519999999999998</v>
      </c>
      <c r="R340" s="238">
        <f>Q340*H340</f>
        <v>5.4182111999999991</v>
      </c>
      <c r="S340" s="238">
        <v>0</v>
      </c>
      <c r="T340" s="239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40" t="s">
        <v>285</v>
      </c>
      <c r="AT340" s="240" t="s">
        <v>193</v>
      </c>
      <c r="AU340" s="240" t="s">
        <v>144</v>
      </c>
      <c r="AY340" s="17" t="s">
        <v>136</v>
      </c>
      <c r="BE340" s="241">
        <f>IF(N340="základná",J340,0)</f>
        <v>0</v>
      </c>
      <c r="BF340" s="241">
        <f>IF(N340="znížená",J340,0)</f>
        <v>0</v>
      </c>
      <c r="BG340" s="241">
        <f>IF(N340="zákl. prenesená",J340,0)</f>
        <v>0</v>
      </c>
      <c r="BH340" s="241">
        <f>IF(N340="zníž. prenesená",J340,0)</f>
        <v>0</v>
      </c>
      <c r="BI340" s="241">
        <f>IF(N340="nulová",J340,0)</f>
        <v>0</v>
      </c>
      <c r="BJ340" s="17" t="s">
        <v>144</v>
      </c>
      <c r="BK340" s="242">
        <f>ROUND(I340*H340,3)</f>
        <v>0</v>
      </c>
      <c r="BL340" s="17" t="s">
        <v>213</v>
      </c>
      <c r="BM340" s="240" t="s">
        <v>627</v>
      </c>
    </row>
    <row r="341" s="13" customFormat="1">
      <c r="A341" s="13"/>
      <c r="B341" s="243"/>
      <c r="C341" s="244"/>
      <c r="D341" s="245" t="s">
        <v>146</v>
      </c>
      <c r="E341" s="244"/>
      <c r="F341" s="247" t="s">
        <v>628</v>
      </c>
      <c r="G341" s="244"/>
      <c r="H341" s="248">
        <v>292.56</v>
      </c>
      <c r="I341" s="249"/>
      <c r="J341" s="244"/>
      <c r="K341" s="244"/>
      <c r="L341" s="250"/>
      <c r="M341" s="251"/>
      <c r="N341" s="252"/>
      <c r="O341" s="252"/>
      <c r="P341" s="252"/>
      <c r="Q341" s="252"/>
      <c r="R341" s="252"/>
      <c r="S341" s="252"/>
      <c r="T341" s="25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54" t="s">
        <v>146</v>
      </c>
      <c r="AU341" s="254" t="s">
        <v>144</v>
      </c>
      <c r="AV341" s="13" t="s">
        <v>144</v>
      </c>
      <c r="AW341" s="13" t="s">
        <v>4</v>
      </c>
      <c r="AX341" s="13" t="s">
        <v>83</v>
      </c>
      <c r="AY341" s="254" t="s">
        <v>136</v>
      </c>
    </row>
    <row r="342" s="2" customFormat="1" ht="16.5" customHeight="1">
      <c r="A342" s="38"/>
      <c r="B342" s="39"/>
      <c r="C342" s="266" t="s">
        <v>629</v>
      </c>
      <c r="D342" s="266" t="s">
        <v>193</v>
      </c>
      <c r="E342" s="267" t="s">
        <v>511</v>
      </c>
      <c r="F342" s="268" t="s">
        <v>512</v>
      </c>
      <c r="G342" s="269" t="s">
        <v>271</v>
      </c>
      <c r="H342" s="270">
        <v>371</v>
      </c>
      <c r="I342" s="271"/>
      <c r="J342" s="270">
        <f>ROUND(I342*H342,3)</f>
        <v>0</v>
      </c>
      <c r="K342" s="272"/>
      <c r="L342" s="273"/>
      <c r="M342" s="274" t="s">
        <v>1</v>
      </c>
      <c r="N342" s="275" t="s">
        <v>41</v>
      </c>
      <c r="O342" s="97"/>
      <c r="P342" s="238">
        <f>O342*H342</f>
        <v>0</v>
      </c>
      <c r="Q342" s="238">
        <v>0.001</v>
      </c>
      <c r="R342" s="238">
        <f>Q342*H342</f>
        <v>0.371</v>
      </c>
      <c r="S342" s="238">
        <v>0</v>
      </c>
      <c r="T342" s="239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40" t="s">
        <v>285</v>
      </c>
      <c r="AT342" s="240" t="s">
        <v>193</v>
      </c>
      <c r="AU342" s="240" t="s">
        <v>144</v>
      </c>
      <c r="AY342" s="17" t="s">
        <v>136</v>
      </c>
      <c r="BE342" s="241">
        <f>IF(N342="základná",J342,0)</f>
        <v>0</v>
      </c>
      <c r="BF342" s="241">
        <f>IF(N342="znížená",J342,0)</f>
        <v>0</v>
      </c>
      <c r="BG342" s="241">
        <f>IF(N342="zákl. prenesená",J342,0)</f>
        <v>0</v>
      </c>
      <c r="BH342" s="241">
        <f>IF(N342="zníž. prenesená",J342,0)</f>
        <v>0</v>
      </c>
      <c r="BI342" s="241">
        <f>IF(N342="nulová",J342,0)</f>
        <v>0</v>
      </c>
      <c r="BJ342" s="17" t="s">
        <v>144</v>
      </c>
      <c r="BK342" s="242">
        <f>ROUND(I342*H342,3)</f>
        <v>0</v>
      </c>
      <c r="BL342" s="17" t="s">
        <v>213</v>
      </c>
      <c r="BM342" s="240" t="s">
        <v>630</v>
      </c>
    </row>
    <row r="343" s="13" customFormat="1">
      <c r="A343" s="13"/>
      <c r="B343" s="243"/>
      <c r="C343" s="244"/>
      <c r="D343" s="245" t="s">
        <v>146</v>
      </c>
      <c r="E343" s="244"/>
      <c r="F343" s="247" t="s">
        <v>631</v>
      </c>
      <c r="G343" s="244"/>
      <c r="H343" s="248">
        <v>371</v>
      </c>
      <c r="I343" s="249"/>
      <c r="J343" s="244"/>
      <c r="K343" s="244"/>
      <c r="L343" s="250"/>
      <c r="M343" s="251"/>
      <c r="N343" s="252"/>
      <c r="O343" s="252"/>
      <c r="P343" s="252"/>
      <c r="Q343" s="252"/>
      <c r="R343" s="252"/>
      <c r="S343" s="252"/>
      <c r="T343" s="25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54" t="s">
        <v>146</v>
      </c>
      <c r="AU343" s="254" t="s">
        <v>144</v>
      </c>
      <c r="AV343" s="13" t="s">
        <v>144</v>
      </c>
      <c r="AW343" s="13" t="s">
        <v>4</v>
      </c>
      <c r="AX343" s="13" t="s">
        <v>83</v>
      </c>
      <c r="AY343" s="254" t="s">
        <v>136</v>
      </c>
    </row>
    <row r="344" s="2" customFormat="1" ht="16.5" customHeight="1">
      <c r="A344" s="38"/>
      <c r="B344" s="39"/>
      <c r="C344" s="266" t="s">
        <v>632</v>
      </c>
      <c r="D344" s="266" t="s">
        <v>193</v>
      </c>
      <c r="E344" s="267" t="s">
        <v>507</v>
      </c>
      <c r="F344" s="268" t="s">
        <v>508</v>
      </c>
      <c r="G344" s="269" t="s">
        <v>271</v>
      </c>
      <c r="H344" s="270">
        <v>31.800000000000001</v>
      </c>
      <c r="I344" s="271"/>
      <c r="J344" s="270">
        <f>ROUND(I344*H344,3)</f>
        <v>0</v>
      </c>
      <c r="K344" s="272"/>
      <c r="L344" s="273"/>
      <c r="M344" s="274" t="s">
        <v>1</v>
      </c>
      <c r="N344" s="275" t="s">
        <v>41</v>
      </c>
      <c r="O344" s="97"/>
      <c r="P344" s="238">
        <f>O344*H344</f>
        <v>0</v>
      </c>
      <c r="Q344" s="238">
        <v>0.001</v>
      </c>
      <c r="R344" s="238">
        <f>Q344*H344</f>
        <v>0.031800000000000002</v>
      </c>
      <c r="S344" s="238">
        <v>0</v>
      </c>
      <c r="T344" s="239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40" t="s">
        <v>285</v>
      </c>
      <c r="AT344" s="240" t="s">
        <v>193</v>
      </c>
      <c r="AU344" s="240" t="s">
        <v>144</v>
      </c>
      <c r="AY344" s="17" t="s">
        <v>136</v>
      </c>
      <c r="BE344" s="241">
        <f>IF(N344="základná",J344,0)</f>
        <v>0</v>
      </c>
      <c r="BF344" s="241">
        <f>IF(N344="znížená",J344,0)</f>
        <v>0</v>
      </c>
      <c r="BG344" s="241">
        <f>IF(N344="zákl. prenesená",J344,0)</f>
        <v>0</v>
      </c>
      <c r="BH344" s="241">
        <f>IF(N344="zníž. prenesená",J344,0)</f>
        <v>0</v>
      </c>
      <c r="BI344" s="241">
        <f>IF(N344="nulová",J344,0)</f>
        <v>0</v>
      </c>
      <c r="BJ344" s="17" t="s">
        <v>144</v>
      </c>
      <c r="BK344" s="242">
        <f>ROUND(I344*H344,3)</f>
        <v>0</v>
      </c>
      <c r="BL344" s="17" t="s">
        <v>213</v>
      </c>
      <c r="BM344" s="240" t="s">
        <v>633</v>
      </c>
    </row>
    <row r="345" s="13" customFormat="1">
      <c r="A345" s="13"/>
      <c r="B345" s="243"/>
      <c r="C345" s="244"/>
      <c r="D345" s="245" t="s">
        <v>146</v>
      </c>
      <c r="E345" s="244"/>
      <c r="F345" s="247" t="s">
        <v>634</v>
      </c>
      <c r="G345" s="244"/>
      <c r="H345" s="248">
        <v>31.800000000000001</v>
      </c>
      <c r="I345" s="249"/>
      <c r="J345" s="244"/>
      <c r="K345" s="244"/>
      <c r="L345" s="250"/>
      <c r="M345" s="251"/>
      <c r="N345" s="252"/>
      <c r="O345" s="252"/>
      <c r="P345" s="252"/>
      <c r="Q345" s="252"/>
      <c r="R345" s="252"/>
      <c r="S345" s="252"/>
      <c r="T345" s="25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54" t="s">
        <v>146</v>
      </c>
      <c r="AU345" s="254" t="s">
        <v>144</v>
      </c>
      <c r="AV345" s="13" t="s">
        <v>144</v>
      </c>
      <c r="AW345" s="13" t="s">
        <v>4</v>
      </c>
      <c r="AX345" s="13" t="s">
        <v>83</v>
      </c>
      <c r="AY345" s="254" t="s">
        <v>136</v>
      </c>
    </row>
    <row r="346" s="2" customFormat="1" ht="24.15" customHeight="1">
      <c r="A346" s="38"/>
      <c r="B346" s="39"/>
      <c r="C346" s="229" t="s">
        <v>635</v>
      </c>
      <c r="D346" s="229" t="s">
        <v>139</v>
      </c>
      <c r="E346" s="230" t="s">
        <v>636</v>
      </c>
      <c r="F346" s="231" t="s">
        <v>637</v>
      </c>
      <c r="G346" s="232" t="s">
        <v>152</v>
      </c>
      <c r="H346" s="233">
        <v>3</v>
      </c>
      <c r="I346" s="234"/>
      <c r="J346" s="233">
        <f>ROUND(I346*H346,3)</f>
        <v>0</v>
      </c>
      <c r="K346" s="235"/>
      <c r="L346" s="44"/>
      <c r="M346" s="236" t="s">
        <v>1</v>
      </c>
      <c r="N346" s="237" t="s">
        <v>41</v>
      </c>
      <c r="O346" s="97"/>
      <c r="P346" s="238">
        <f>O346*H346</f>
        <v>0</v>
      </c>
      <c r="Q346" s="238">
        <v>0.00044999999999999999</v>
      </c>
      <c r="R346" s="238">
        <f>Q346*H346</f>
        <v>0.0013500000000000001</v>
      </c>
      <c r="S346" s="238">
        <v>0</v>
      </c>
      <c r="T346" s="239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40" t="s">
        <v>213</v>
      </c>
      <c r="AT346" s="240" t="s">
        <v>139</v>
      </c>
      <c r="AU346" s="240" t="s">
        <v>144</v>
      </c>
      <c r="AY346" s="17" t="s">
        <v>136</v>
      </c>
      <c r="BE346" s="241">
        <f>IF(N346="základná",J346,0)</f>
        <v>0</v>
      </c>
      <c r="BF346" s="241">
        <f>IF(N346="znížená",J346,0)</f>
        <v>0</v>
      </c>
      <c r="BG346" s="241">
        <f>IF(N346="zákl. prenesená",J346,0)</f>
        <v>0</v>
      </c>
      <c r="BH346" s="241">
        <f>IF(N346="zníž. prenesená",J346,0)</f>
        <v>0</v>
      </c>
      <c r="BI346" s="241">
        <f>IF(N346="nulová",J346,0)</f>
        <v>0</v>
      </c>
      <c r="BJ346" s="17" t="s">
        <v>144</v>
      </c>
      <c r="BK346" s="242">
        <f>ROUND(I346*H346,3)</f>
        <v>0</v>
      </c>
      <c r="BL346" s="17" t="s">
        <v>213</v>
      </c>
      <c r="BM346" s="240" t="s">
        <v>638</v>
      </c>
    </row>
    <row r="347" s="2" customFormat="1" ht="21.75" customHeight="1">
      <c r="A347" s="38"/>
      <c r="B347" s="39"/>
      <c r="C347" s="229" t="s">
        <v>639</v>
      </c>
      <c r="D347" s="229" t="s">
        <v>139</v>
      </c>
      <c r="E347" s="230" t="s">
        <v>640</v>
      </c>
      <c r="F347" s="231" t="s">
        <v>641</v>
      </c>
      <c r="G347" s="232" t="s">
        <v>152</v>
      </c>
      <c r="H347" s="233">
        <v>6</v>
      </c>
      <c r="I347" s="234"/>
      <c r="J347" s="233">
        <f>ROUND(I347*H347,3)</f>
        <v>0</v>
      </c>
      <c r="K347" s="235"/>
      <c r="L347" s="44"/>
      <c r="M347" s="236" t="s">
        <v>1</v>
      </c>
      <c r="N347" s="237" t="s">
        <v>41</v>
      </c>
      <c r="O347" s="97"/>
      <c r="P347" s="238">
        <f>O347*H347</f>
        <v>0</v>
      </c>
      <c r="Q347" s="238">
        <v>0.00089999999999999998</v>
      </c>
      <c r="R347" s="238">
        <f>Q347*H347</f>
        <v>0.0054000000000000003</v>
      </c>
      <c r="S347" s="238">
        <v>0</v>
      </c>
      <c r="T347" s="239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40" t="s">
        <v>213</v>
      </c>
      <c r="AT347" s="240" t="s">
        <v>139</v>
      </c>
      <c r="AU347" s="240" t="s">
        <v>144</v>
      </c>
      <c r="AY347" s="17" t="s">
        <v>136</v>
      </c>
      <c r="BE347" s="241">
        <f>IF(N347="základná",J347,0)</f>
        <v>0</v>
      </c>
      <c r="BF347" s="241">
        <f>IF(N347="znížená",J347,0)</f>
        <v>0</v>
      </c>
      <c r="BG347" s="241">
        <f>IF(N347="zákl. prenesená",J347,0)</f>
        <v>0</v>
      </c>
      <c r="BH347" s="241">
        <f>IF(N347="zníž. prenesená",J347,0)</f>
        <v>0</v>
      </c>
      <c r="BI347" s="241">
        <f>IF(N347="nulová",J347,0)</f>
        <v>0</v>
      </c>
      <c r="BJ347" s="17" t="s">
        <v>144</v>
      </c>
      <c r="BK347" s="242">
        <f>ROUND(I347*H347,3)</f>
        <v>0</v>
      </c>
      <c r="BL347" s="17" t="s">
        <v>213</v>
      </c>
      <c r="BM347" s="240" t="s">
        <v>642</v>
      </c>
    </row>
    <row r="348" s="2" customFormat="1" ht="24.15" customHeight="1">
      <c r="A348" s="38"/>
      <c r="B348" s="39"/>
      <c r="C348" s="229" t="s">
        <v>643</v>
      </c>
      <c r="D348" s="229" t="s">
        <v>139</v>
      </c>
      <c r="E348" s="230" t="s">
        <v>644</v>
      </c>
      <c r="F348" s="231" t="s">
        <v>645</v>
      </c>
      <c r="G348" s="232" t="s">
        <v>190</v>
      </c>
      <c r="H348" s="233">
        <v>15.531000000000001</v>
      </c>
      <c r="I348" s="234"/>
      <c r="J348" s="233">
        <f>ROUND(I348*H348,3)</f>
        <v>0</v>
      </c>
      <c r="K348" s="235"/>
      <c r="L348" s="44"/>
      <c r="M348" s="236" t="s">
        <v>1</v>
      </c>
      <c r="N348" s="237" t="s">
        <v>41</v>
      </c>
      <c r="O348" s="97"/>
      <c r="P348" s="238">
        <f>O348*H348</f>
        <v>0</v>
      </c>
      <c r="Q348" s="238">
        <v>0</v>
      </c>
      <c r="R348" s="238">
        <f>Q348*H348</f>
        <v>0</v>
      </c>
      <c r="S348" s="238">
        <v>0</v>
      </c>
      <c r="T348" s="239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240" t="s">
        <v>213</v>
      </c>
      <c r="AT348" s="240" t="s">
        <v>139</v>
      </c>
      <c r="AU348" s="240" t="s">
        <v>144</v>
      </c>
      <c r="AY348" s="17" t="s">
        <v>136</v>
      </c>
      <c r="BE348" s="241">
        <f>IF(N348="základná",J348,0)</f>
        <v>0</v>
      </c>
      <c r="BF348" s="241">
        <f>IF(N348="znížená",J348,0)</f>
        <v>0</v>
      </c>
      <c r="BG348" s="241">
        <f>IF(N348="zákl. prenesená",J348,0)</f>
        <v>0</v>
      </c>
      <c r="BH348" s="241">
        <f>IF(N348="zníž. prenesená",J348,0)</f>
        <v>0</v>
      </c>
      <c r="BI348" s="241">
        <f>IF(N348="nulová",J348,0)</f>
        <v>0</v>
      </c>
      <c r="BJ348" s="17" t="s">
        <v>144</v>
      </c>
      <c r="BK348" s="242">
        <f>ROUND(I348*H348,3)</f>
        <v>0</v>
      </c>
      <c r="BL348" s="17" t="s">
        <v>213</v>
      </c>
      <c r="BM348" s="240" t="s">
        <v>646</v>
      </c>
    </row>
    <row r="349" s="12" customFormat="1" ht="22.8" customHeight="1">
      <c r="A349" s="12"/>
      <c r="B349" s="213"/>
      <c r="C349" s="214"/>
      <c r="D349" s="215" t="s">
        <v>74</v>
      </c>
      <c r="E349" s="227" t="s">
        <v>647</v>
      </c>
      <c r="F349" s="227" t="s">
        <v>648</v>
      </c>
      <c r="G349" s="214"/>
      <c r="H349" s="214"/>
      <c r="I349" s="217"/>
      <c r="J349" s="228">
        <f>BK349</f>
        <v>0</v>
      </c>
      <c r="K349" s="214"/>
      <c r="L349" s="219"/>
      <c r="M349" s="220"/>
      <c r="N349" s="221"/>
      <c r="O349" s="221"/>
      <c r="P349" s="222">
        <f>SUM(P350:P352)</f>
        <v>0</v>
      </c>
      <c r="Q349" s="221"/>
      <c r="R349" s="222">
        <f>SUM(R350:R352)</f>
        <v>0.022009999999999998</v>
      </c>
      <c r="S349" s="221"/>
      <c r="T349" s="223">
        <f>SUM(T350:T352)</f>
        <v>0</v>
      </c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R349" s="224" t="s">
        <v>144</v>
      </c>
      <c r="AT349" s="225" t="s">
        <v>74</v>
      </c>
      <c r="AU349" s="225" t="s">
        <v>83</v>
      </c>
      <c r="AY349" s="224" t="s">
        <v>136</v>
      </c>
      <c r="BK349" s="226">
        <f>SUM(BK350:BK352)</f>
        <v>0</v>
      </c>
    </row>
    <row r="350" s="2" customFormat="1" ht="24.15" customHeight="1">
      <c r="A350" s="38"/>
      <c r="B350" s="39"/>
      <c r="C350" s="229" t="s">
        <v>649</v>
      </c>
      <c r="D350" s="229" t="s">
        <v>139</v>
      </c>
      <c r="E350" s="230" t="s">
        <v>650</v>
      </c>
      <c r="F350" s="231" t="s">
        <v>651</v>
      </c>
      <c r="G350" s="232" t="s">
        <v>171</v>
      </c>
      <c r="H350" s="233">
        <v>71</v>
      </c>
      <c r="I350" s="234"/>
      <c r="J350" s="233">
        <f>ROUND(I350*H350,3)</f>
        <v>0</v>
      </c>
      <c r="K350" s="235"/>
      <c r="L350" s="44"/>
      <c r="M350" s="236" t="s">
        <v>1</v>
      </c>
      <c r="N350" s="237" t="s">
        <v>41</v>
      </c>
      <c r="O350" s="97"/>
      <c r="P350" s="238">
        <f>O350*H350</f>
        <v>0</v>
      </c>
      <c r="Q350" s="238">
        <v>0.00031</v>
      </c>
      <c r="R350" s="238">
        <f>Q350*H350</f>
        <v>0.022009999999999998</v>
      </c>
      <c r="S350" s="238">
        <v>0</v>
      </c>
      <c r="T350" s="239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40" t="s">
        <v>213</v>
      </c>
      <c r="AT350" s="240" t="s">
        <v>139</v>
      </c>
      <c r="AU350" s="240" t="s">
        <v>144</v>
      </c>
      <c r="AY350" s="17" t="s">
        <v>136</v>
      </c>
      <c r="BE350" s="241">
        <f>IF(N350="základná",J350,0)</f>
        <v>0</v>
      </c>
      <c r="BF350" s="241">
        <f>IF(N350="znížená",J350,0)</f>
        <v>0</v>
      </c>
      <c r="BG350" s="241">
        <f>IF(N350="zákl. prenesená",J350,0)</f>
        <v>0</v>
      </c>
      <c r="BH350" s="241">
        <f>IF(N350="zníž. prenesená",J350,0)</f>
        <v>0</v>
      </c>
      <c r="BI350" s="241">
        <f>IF(N350="nulová",J350,0)</f>
        <v>0</v>
      </c>
      <c r="BJ350" s="17" t="s">
        <v>144</v>
      </c>
      <c r="BK350" s="242">
        <f>ROUND(I350*H350,3)</f>
        <v>0</v>
      </c>
      <c r="BL350" s="17" t="s">
        <v>213</v>
      </c>
      <c r="BM350" s="240" t="s">
        <v>652</v>
      </c>
    </row>
    <row r="351" s="13" customFormat="1">
      <c r="A351" s="13"/>
      <c r="B351" s="243"/>
      <c r="C351" s="244"/>
      <c r="D351" s="245" t="s">
        <v>146</v>
      </c>
      <c r="E351" s="246" t="s">
        <v>1</v>
      </c>
      <c r="F351" s="247" t="s">
        <v>586</v>
      </c>
      <c r="G351" s="244"/>
      <c r="H351" s="248">
        <v>71</v>
      </c>
      <c r="I351" s="249"/>
      <c r="J351" s="244"/>
      <c r="K351" s="244"/>
      <c r="L351" s="250"/>
      <c r="M351" s="251"/>
      <c r="N351" s="252"/>
      <c r="O351" s="252"/>
      <c r="P351" s="252"/>
      <c r="Q351" s="252"/>
      <c r="R351" s="252"/>
      <c r="S351" s="252"/>
      <c r="T351" s="25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54" t="s">
        <v>146</v>
      </c>
      <c r="AU351" s="254" t="s">
        <v>144</v>
      </c>
      <c r="AV351" s="13" t="s">
        <v>144</v>
      </c>
      <c r="AW351" s="13" t="s">
        <v>30</v>
      </c>
      <c r="AX351" s="13" t="s">
        <v>75</v>
      </c>
      <c r="AY351" s="254" t="s">
        <v>136</v>
      </c>
    </row>
    <row r="352" s="14" customFormat="1">
      <c r="A352" s="14"/>
      <c r="B352" s="255"/>
      <c r="C352" s="256"/>
      <c r="D352" s="245" t="s">
        <v>146</v>
      </c>
      <c r="E352" s="257" t="s">
        <v>1</v>
      </c>
      <c r="F352" s="258" t="s">
        <v>149</v>
      </c>
      <c r="G352" s="256"/>
      <c r="H352" s="259">
        <v>71</v>
      </c>
      <c r="I352" s="260"/>
      <c r="J352" s="256"/>
      <c r="K352" s="256"/>
      <c r="L352" s="261"/>
      <c r="M352" s="262"/>
      <c r="N352" s="263"/>
      <c r="O352" s="263"/>
      <c r="P352" s="263"/>
      <c r="Q352" s="263"/>
      <c r="R352" s="263"/>
      <c r="S352" s="263"/>
      <c r="T352" s="26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65" t="s">
        <v>146</v>
      </c>
      <c r="AU352" s="265" t="s">
        <v>144</v>
      </c>
      <c r="AV352" s="14" t="s">
        <v>143</v>
      </c>
      <c r="AW352" s="14" t="s">
        <v>30</v>
      </c>
      <c r="AX352" s="14" t="s">
        <v>83</v>
      </c>
      <c r="AY352" s="265" t="s">
        <v>136</v>
      </c>
    </row>
    <row r="353" s="12" customFormat="1" ht="22.8" customHeight="1">
      <c r="A353" s="12"/>
      <c r="B353" s="213"/>
      <c r="C353" s="214"/>
      <c r="D353" s="215" t="s">
        <v>74</v>
      </c>
      <c r="E353" s="227" t="s">
        <v>653</v>
      </c>
      <c r="F353" s="227" t="s">
        <v>654</v>
      </c>
      <c r="G353" s="214"/>
      <c r="H353" s="214"/>
      <c r="I353" s="217"/>
      <c r="J353" s="228">
        <f>BK353</f>
        <v>0</v>
      </c>
      <c r="K353" s="214"/>
      <c r="L353" s="219"/>
      <c r="M353" s="220"/>
      <c r="N353" s="221"/>
      <c r="O353" s="221"/>
      <c r="P353" s="222">
        <f>SUM(P354:P363)</f>
        <v>0</v>
      </c>
      <c r="Q353" s="221"/>
      <c r="R353" s="222">
        <f>SUM(R354:R363)</f>
        <v>0.52968999999999999</v>
      </c>
      <c r="S353" s="221"/>
      <c r="T353" s="223">
        <f>SUM(T354:T363)</f>
        <v>0.69089999999999996</v>
      </c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R353" s="224" t="s">
        <v>144</v>
      </c>
      <c r="AT353" s="225" t="s">
        <v>74</v>
      </c>
      <c r="AU353" s="225" t="s">
        <v>83</v>
      </c>
      <c r="AY353" s="224" t="s">
        <v>136</v>
      </c>
      <c r="BK353" s="226">
        <f>SUM(BK354:BK363)</f>
        <v>0</v>
      </c>
    </row>
    <row r="354" s="2" customFormat="1" ht="24.15" customHeight="1">
      <c r="A354" s="38"/>
      <c r="B354" s="39"/>
      <c r="C354" s="229" t="s">
        <v>655</v>
      </c>
      <c r="D354" s="229" t="s">
        <v>139</v>
      </c>
      <c r="E354" s="230" t="s">
        <v>656</v>
      </c>
      <c r="F354" s="231" t="s">
        <v>657</v>
      </c>
      <c r="G354" s="232" t="s">
        <v>171</v>
      </c>
      <c r="H354" s="233">
        <v>2303</v>
      </c>
      <c r="I354" s="234"/>
      <c r="J354" s="233">
        <f>ROUND(I354*H354,3)</f>
        <v>0</v>
      </c>
      <c r="K354" s="235"/>
      <c r="L354" s="44"/>
      <c r="M354" s="236" t="s">
        <v>1</v>
      </c>
      <c r="N354" s="237" t="s">
        <v>41</v>
      </c>
      <c r="O354" s="97"/>
      <c r="P354" s="238">
        <f>O354*H354</f>
        <v>0</v>
      </c>
      <c r="Q354" s="238">
        <v>0</v>
      </c>
      <c r="R354" s="238">
        <f>Q354*H354</f>
        <v>0</v>
      </c>
      <c r="S354" s="238">
        <v>0.00029999999999999997</v>
      </c>
      <c r="T354" s="239">
        <f>S354*H354</f>
        <v>0.69089999999999996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40" t="s">
        <v>213</v>
      </c>
      <c r="AT354" s="240" t="s">
        <v>139</v>
      </c>
      <c r="AU354" s="240" t="s">
        <v>144</v>
      </c>
      <c r="AY354" s="17" t="s">
        <v>136</v>
      </c>
      <c r="BE354" s="241">
        <f>IF(N354="základná",J354,0)</f>
        <v>0</v>
      </c>
      <c r="BF354" s="241">
        <f>IF(N354="znížená",J354,0)</f>
        <v>0</v>
      </c>
      <c r="BG354" s="241">
        <f>IF(N354="zákl. prenesená",J354,0)</f>
        <v>0</v>
      </c>
      <c r="BH354" s="241">
        <f>IF(N354="zníž. prenesená",J354,0)</f>
        <v>0</v>
      </c>
      <c r="BI354" s="241">
        <f>IF(N354="nulová",J354,0)</f>
        <v>0</v>
      </c>
      <c r="BJ354" s="17" t="s">
        <v>144</v>
      </c>
      <c r="BK354" s="242">
        <f>ROUND(I354*H354,3)</f>
        <v>0</v>
      </c>
      <c r="BL354" s="17" t="s">
        <v>213</v>
      </c>
      <c r="BM354" s="240" t="s">
        <v>658</v>
      </c>
    </row>
    <row r="355" s="13" customFormat="1">
      <c r="A355" s="13"/>
      <c r="B355" s="243"/>
      <c r="C355" s="244"/>
      <c r="D355" s="245" t="s">
        <v>146</v>
      </c>
      <c r="E355" s="246" t="s">
        <v>1</v>
      </c>
      <c r="F355" s="247" t="s">
        <v>659</v>
      </c>
      <c r="G355" s="244"/>
      <c r="H355" s="248">
        <v>1650</v>
      </c>
      <c r="I355" s="249"/>
      <c r="J355" s="244"/>
      <c r="K355" s="244"/>
      <c r="L355" s="250"/>
      <c r="M355" s="251"/>
      <c r="N355" s="252"/>
      <c r="O355" s="252"/>
      <c r="P355" s="252"/>
      <c r="Q355" s="252"/>
      <c r="R355" s="252"/>
      <c r="S355" s="252"/>
      <c r="T355" s="25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54" t="s">
        <v>146</v>
      </c>
      <c r="AU355" s="254" t="s">
        <v>144</v>
      </c>
      <c r="AV355" s="13" t="s">
        <v>144</v>
      </c>
      <c r="AW355" s="13" t="s">
        <v>30</v>
      </c>
      <c r="AX355" s="13" t="s">
        <v>75</v>
      </c>
      <c r="AY355" s="254" t="s">
        <v>136</v>
      </c>
    </row>
    <row r="356" s="15" customFormat="1">
      <c r="A356" s="15"/>
      <c r="B356" s="276"/>
      <c r="C356" s="277"/>
      <c r="D356" s="245" t="s">
        <v>146</v>
      </c>
      <c r="E356" s="278" t="s">
        <v>1</v>
      </c>
      <c r="F356" s="279" t="s">
        <v>660</v>
      </c>
      <c r="G356" s="277"/>
      <c r="H356" s="278" t="s">
        <v>1</v>
      </c>
      <c r="I356" s="280"/>
      <c r="J356" s="277"/>
      <c r="K356" s="277"/>
      <c r="L356" s="281"/>
      <c r="M356" s="282"/>
      <c r="N356" s="283"/>
      <c r="O356" s="283"/>
      <c r="P356" s="283"/>
      <c r="Q356" s="283"/>
      <c r="R356" s="283"/>
      <c r="S356" s="283"/>
      <c r="T356" s="284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T356" s="285" t="s">
        <v>146</v>
      </c>
      <c r="AU356" s="285" t="s">
        <v>144</v>
      </c>
      <c r="AV356" s="15" t="s">
        <v>83</v>
      </c>
      <c r="AW356" s="15" t="s">
        <v>30</v>
      </c>
      <c r="AX356" s="15" t="s">
        <v>75</v>
      </c>
      <c r="AY356" s="285" t="s">
        <v>136</v>
      </c>
    </row>
    <row r="357" s="13" customFormat="1">
      <c r="A357" s="13"/>
      <c r="B357" s="243"/>
      <c r="C357" s="244"/>
      <c r="D357" s="245" t="s">
        <v>146</v>
      </c>
      <c r="E357" s="246" t="s">
        <v>1</v>
      </c>
      <c r="F357" s="247" t="s">
        <v>661</v>
      </c>
      <c r="G357" s="244"/>
      <c r="H357" s="248">
        <v>653</v>
      </c>
      <c r="I357" s="249"/>
      <c r="J357" s="244"/>
      <c r="K357" s="244"/>
      <c r="L357" s="250"/>
      <c r="M357" s="251"/>
      <c r="N357" s="252"/>
      <c r="O357" s="252"/>
      <c r="P357" s="252"/>
      <c r="Q357" s="252"/>
      <c r="R357" s="252"/>
      <c r="S357" s="252"/>
      <c r="T357" s="25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54" t="s">
        <v>146</v>
      </c>
      <c r="AU357" s="254" t="s">
        <v>144</v>
      </c>
      <c r="AV357" s="13" t="s">
        <v>144</v>
      </c>
      <c r="AW357" s="13" t="s">
        <v>30</v>
      </c>
      <c r="AX357" s="13" t="s">
        <v>75</v>
      </c>
      <c r="AY357" s="254" t="s">
        <v>136</v>
      </c>
    </row>
    <row r="358" s="14" customFormat="1">
      <c r="A358" s="14"/>
      <c r="B358" s="255"/>
      <c r="C358" s="256"/>
      <c r="D358" s="245" t="s">
        <v>146</v>
      </c>
      <c r="E358" s="257" t="s">
        <v>1</v>
      </c>
      <c r="F358" s="258" t="s">
        <v>149</v>
      </c>
      <c r="G358" s="256"/>
      <c r="H358" s="259">
        <v>2303</v>
      </c>
      <c r="I358" s="260"/>
      <c r="J358" s="256"/>
      <c r="K358" s="256"/>
      <c r="L358" s="261"/>
      <c r="M358" s="262"/>
      <c r="N358" s="263"/>
      <c r="O358" s="263"/>
      <c r="P358" s="263"/>
      <c r="Q358" s="263"/>
      <c r="R358" s="263"/>
      <c r="S358" s="263"/>
      <c r="T358" s="26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65" t="s">
        <v>146</v>
      </c>
      <c r="AU358" s="265" t="s">
        <v>144</v>
      </c>
      <c r="AV358" s="14" t="s">
        <v>143</v>
      </c>
      <c r="AW358" s="14" t="s">
        <v>30</v>
      </c>
      <c r="AX358" s="14" t="s">
        <v>83</v>
      </c>
      <c r="AY358" s="265" t="s">
        <v>136</v>
      </c>
    </row>
    <row r="359" s="2" customFormat="1" ht="37.8" customHeight="1">
      <c r="A359" s="38"/>
      <c r="B359" s="39"/>
      <c r="C359" s="229" t="s">
        <v>662</v>
      </c>
      <c r="D359" s="229" t="s">
        <v>139</v>
      </c>
      <c r="E359" s="230" t="s">
        <v>663</v>
      </c>
      <c r="F359" s="231" t="s">
        <v>664</v>
      </c>
      <c r="G359" s="232" t="s">
        <v>171</v>
      </c>
      <c r="H359" s="233">
        <v>2303</v>
      </c>
      <c r="I359" s="234"/>
      <c r="J359" s="233">
        <f>ROUND(I359*H359,3)</f>
        <v>0</v>
      </c>
      <c r="K359" s="235"/>
      <c r="L359" s="44"/>
      <c r="M359" s="236" t="s">
        <v>1</v>
      </c>
      <c r="N359" s="237" t="s">
        <v>41</v>
      </c>
      <c r="O359" s="97"/>
      <c r="P359" s="238">
        <f>O359*H359</f>
        <v>0</v>
      </c>
      <c r="Q359" s="238">
        <v>0.00023000000000000001</v>
      </c>
      <c r="R359" s="238">
        <f>Q359*H359</f>
        <v>0.52968999999999999</v>
      </c>
      <c r="S359" s="238">
        <v>0</v>
      </c>
      <c r="T359" s="239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240" t="s">
        <v>213</v>
      </c>
      <c r="AT359" s="240" t="s">
        <v>139</v>
      </c>
      <c r="AU359" s="240" t="s">
        <v>144</v>
      </c>
      <c r="AY359" s="17" t="s">
        <v>136</v>
      </c>
      <c r="BE359" s="241">
        <f>IF(N359="základná",J359,0)</f>
        <v>0</v>
      </c>
      <c r="BF359" s="241">
        <f>IF(N359="znížená",J359,0)</f>
        <v>0</v>
      </c>
      <c r="BG359" s="241">
        <f>IF(N359="zákl. prenesená",J359,0)</f>
        <v>0</v>
      </c>
      <c r="BH359" s="241">
        <f>IF(N359="zníž. prenesená",J359,0)</f>
        <v>0</v>
      </c>
      <c r="BI359" s="241">
        <f>IF(N359="nulová",J359,0)</f>
        <v>0</v>
      </c>
      <c r="BJ359" s="17" t="s">
        <v>144</v>
      </c>
      <c r="BK359" s="242">
        <f>ROUND(I359*H359,3)</f>
        <v>0</v>
      </c>
      <c r="BL359" s="17" t="s">
        <v>213</v>
      </c>
      <c r="BM359" s="240" t="s">
        <v>665</v>
      </c>
    </row>
    <row r="360" s="13" customFormat="1">
      <c r="A360" s="13"/>
      <c r="B360" s="243"/>
      <c r="C360" s="244"/>
      <c r="D360" s="245" t="s">
        <v>146</v>
      </c>
      <c r="E360" s="246" t="s">
        <v>1</v>
      </c>
      <c r="F360" s="247" t="s">
        <v>659</v>
      </c>
      <c r="G360" s="244"/>
      <c r="H360" s="248">
        <v>1650</v>
      </c>
      <c r="I360" s="249"/>
      <c r="J360" s="244"/>
      <c r="K360" s="244"/>
      <c r="L360" s="250"/>
      <c r="M360" s="251"/>
      <c r="N360" s="252"/>
      <c r="O360" s="252"/>
      <c r="P360" s="252"/>
      <c r="Q360" s="252"/>
      <c r="R360" s="252"/>
      <c r="S360" s="252"/>
      <c r="T360" s="25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54" t="s">
        <v>146</v>
      </c>
      <c r="AU360" s="254" t="s">
        <v>144</v>
      </c>
      <c r="AV360" s="13" t="s">
        <v>144</v>
      </c>
      <c r="AW360" s="13" t="s">
        <v>30</v>
      </c>
      <c r="AX360" s="13" t="s">
        <v>75</v>
      </c>
      <c r="AY360" s="254" t="s">
        <v>136</v>
      </c>
    </row>
    <row r="361" s="15" customFormat="1">
      <c r="A361" s="15"/>
      <c r="B361" s="276"/>
      <c r="C361" s="277"/>
      <c r="D361" s="245" t="s">
        <v>146</v>
      </c>
      <c r="E361" s="278" t="s">
        <v>1</v>
      </c>
      <c r="F361" s="279" t="s">
        <v>660</v>
      </c>
      <c r="G361" s="277"/>
      <c r="H361" s="278" t="s">
        <v>1</v>
      </c>
      <c r="I361" s="280"/>
      <c r="J361" s="277"/>
      <c r="K361" s="277"/>
      <c r="L361" s="281"/>
      <c r="M361" s="282"/>
      <c r="N361" s="283"/>
      <c r="O361" s="283"/>
      <c r="P361" s="283"/>
      <c r="Q361" s="283"/>
      <c r="R361" s="283"/>
      <c r="S361" s="283"/>
      <c r="T361" s="284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T361" s="285" t="s">
        <v>146</v>
      </c>
      <c r="AU361" s="285" t="s">
        <v>144</v>
      </c>
      <c r="AV361" s="15" t="s">
        <v>83</v>
      </c>
      <c r="AW361" s="15" t="s">
        <v>30</v>
      </c>
      <c r="AX361" s="15" t="s">
        <v>75</v>
      </c>
      <c r="AY361" s="285" t="s">
        <v>136</v>
      </c>
    </row>
    <row r="362" s="13" customFormat="1">
      <c r="A362" s="13"/>
      <c r="B362" s="243"/>
      <c r="C362" s="244"/>
      <c r="D362" s="245" t="s">
        <v>146</v>
      </c>
      <c r="E362" s="246" t="s">
        <v>1</v>
      </c>
      <c r="F362" s="247" t="s">
        <v>661</v>
      </c>
      <c r="G362" s="244"/>
      <c r="H362" s="248">
        <v>653</v>
      </c>
      <c r="I362" s="249"/>
      <c r="J362" s="244"/>
      <c r="K362" s="244"/>
      <c r="L362" s="250"/>
      <c r="M362" s="251"/>
      <c r="N362" s="252"/>
      <c r="O362" s="252"/>
      <c r="P362" s="252"/>
      <c r="Q362" s="252"/>
      <c r="R362" s="252"/>
      <c r="S362" s="252"/>
      <c r="T362" s="25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54" t="s">
        <v>146</v>
      </c>
      <c r="AU362" s="254" t="s">
        <v>144</v>
      </c>
      <c r="AV362" s="13" t="s">
        <v>144</v>
      </c>
      <c r="AW362" s="13" t="s">
        <v>30</v>
      </c>
      <c r="AX362" s="13" t="s">
        <v>75</v>
      </c>
      <c r="AY362" s="254" t="s">
        <v>136</v>
      </c>
    </row>
    <row r="363" s="14" customFormat="1">
      <c r="A363" s="14"/>
      <c r="B363" s="255"/>
      <c r="C363" s="256"/>
      <c r="D363" s="245" t="s">
        <v>146</v>
      </c>
      <c r="E363" s="257" t="s">
        <v>1</v>
      </c>
      <c r="F363" s="258" t="s">
        <v>149</v>
      </c>
      <c r="G363" s="256"/>
      <c r="H363" s="259">
        <v>2303</v>
      </c>
      <c r="I363" s="260"/>
      <c r="J363" s="256"/>
      <c r="K363" s="256"/>
      <c r="L363" s="261"/>
      <c r="M363" s="262"/>
      <c r="N363" s="263"/>
      <c r="O363" s="263"/>
      <c r="P363" s="263"/>
      <c r="Q363" s="263"/>
      <c r="R363" s="263"/>
      <c r="S363" s="263"/>
      <c r="T363" s="26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65" t="s">
        <v>146</v>
      </c>
      <c r="AU363" s="265" t="s">
        <v>144</v>
      </c>
      <c r="AV363" s="14" t="s">
        <v>143</v>
      </c>
      <c r="AW363" s="14" t="s">
        <v>30</v>
      </c>
      <c r="AX363" s="14" t="s">
        <v>83</v>
      </c>
      <c r="AY363" s="265" t="s">
        <v>136</v>
      </c>
    </row>
    <row r="364" s="12" customFormat="1" ht="25.92" customHeight="1">
      <c r="A364" s="12"/>
      <c r="B364" s="213"/>
      <c r="C364" s="214"/>
      <c r="D364" s="215" t="s">
        <v>74</v>
      </c>
      <c r="E364" s="216" t="s">
        <v>666</v>
      </c>
      <c r="F364" s="216" t="s">
        <v>667</v>
      </c>
      <c r="G364" s="214"/>
      <c r="H364" s="214"/>
      <c r="I364" s="217"/>
      <c r="J364" s="218">
        <f>BK364</f>
        <v>0</v>
      </c>
      <c r="K364" s="214"/>
      <c r="L364" s="219"/>
      <c r="M364" s="220"/>
      <c r="N364" s="221"/>
      <c r="O364" s="221"/>
      <c r="P364" s="222">
        <f>P365</f>
        <v>0</v>
      </c>
      <c r="Q364" s="221"/>
      <c r="R364" s="222">
        <f>R365</f>
        <v>0</v>
      </c>
      <c r="S364" s="221"/>
      <c r="T364" s="223">
        <f>T365</f>
        <v>0</v>
      </c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R364" s="224" t="s">
        <v>160</v>
      </c>
      <c r="AT364" s="225" t="s">
        <v>74</v>
      </c>
      <c r="AU364" s="225" t="s">
        <v>75</v>
      </c>
      <c r="AY364" s="224" t="s">
        <v>136</v>
      </c>
      <c r="BK364" s="226">
        <f>BK365</f>
        <v>0</v>
      </c>
    </row>
    <row r="365" s="2" customFormat="1" ht="49.05" customHeight="1">
      <c r="A365" s="38"/>
      <c r="B365" s="39"/>
      <c r="C365" s="229" t="s">
        <v>668</v>
      </c>
      <c r="D365" s="229" t="s">
        <v>139</v>
      </c>
      <c r="E365" s="230" t="s">
        <v>669</v>
      </c>
      <c r="F365" s="231" t="s">
        <v>670</v>
      </c>
      <c r="G365" s="232" t="s">
        <v>671</v>
      </c>
      <c r="H365" s="233">
        <v>1000</v>
      </c>
      <c r="I365" s="234"/>
      <c r="J365" s="233">
        <f>ROUND(I365*H365,3)</f>
        <v>0</v>
      </c>
      <c r="K365" s="235"/>
      <c r="L365" s="44"/>
      <c r="M365" s="286" t="s">
        <v>1</v>
      </c>
      <c r="N365" s="287" t="s">
        <v>41</v>
      </c>
      <c r="O365" s="288"/>
      <c r="P365" s="289">
        <f>O365*H365</f>
        <v>0</v>
      </c>
      <c r="Q365" s="289">
        <v>0</v>
      </c>
      <c r="R365" s="289">
        <f>Q365*H365</f>
        <v>0</v>
      </c>
      <c r="S365" s="289">
        <v>0</v>
      </c>
      <c r="T365" s="290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40" t="s">
        <v>672</v>
      </c>
      <c r="AT365" s="240" t="s">
        <v>139</v>
      </c>
      <c r="AU365" s="240" t="s">
        <v>83</v>
      </c>
      <c r="AY365" s="17" t="s">
        <v>136</v>
      </c>
      <c r="BE365" s="241">
        <f>IF(N365="základná",J365,0)</f>
        <v>0</v>
      </c>
      <c r="BF365" s="241">
        <f>IF(N365="znížená",J365,0)</f>
        <v>0</v>
      </c>
      <c r="BG365" s="241">
        <f>IF(N365="zákl. prenesená",J365,0)</f>
        <v>0</v>
      </c>
      <c r="BH365" s="241">
        <f>IF(N365="zníž. prenesená",J365,0)</f>
        <v>0</v>
      </c>
      <c r="BI365" s="241">
        <f>IF(N365="nulová",J365,0)</f>
        <v>0</v>
      </c>
      <c r="BJ365" s="17" t="s">
        <v>144</v>
      </c>
      <c r="BK365" s="242">
        <f>ROUND(I365*H365,3)</f>
        <v>0</v>
      </c>
      <c r="BL365" s="17" t="s">
        <v>672</v>
      </c>
      <c r="BM365" s="240" t="s">
        <v>673</v>
      </c>
    </row>
    <row r="366" s="2" customFormat="1" ht="6.96" customHeight="1">
      <c r="A366" s="38"/>
      <c r="B366" s="72"/>
      <c r="C366" s="73"/>
      <c r="D366" s="73"/>
      <c r="E366" s="73"/>
      <c r="F366" s="73"/>
      <c r="G366" s="73"/>
      <c r="H366" s="73"/>
      <c r="I366" s="73"/>
      <c r="J366" s="73"/>
      <c r="K366" s="73"/>
      <c r="L366" s="44"/>
      <c r="M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</row>
  </sheetData>
  <sheetProtection sheet="1" autoFilter="0" formatColumns="0" formatRows="0" objects="1" scenarios="1" spinCount="100000" saltValue="JFIbqwo+dt6OEp419xie7V4BB97SZW5QCZ0kk0lP8EVyHlD+RbqhlfBvtEf+nvhvzkyk1rIWFVH19RjCJn9D4A==" hashValue="sYZWC+fsWMIcTvvadgXMBEwBmNWQGsToHWgjR8SOVnaSzNJczYq3wFY8+Kq2UwUB9T73AJM+ylM6VHUAEwSsug==" algorithmName="SHA-512" password="CC35"/>
  <autoFilter ref="C133:K365"/>
  <mergeCells count="9">
    <mergeCell ref="E7:H7"/>
    <mergeCell ref="E9:H9"/>
    <mergeCell ref="E18:H18"/>
    <mergeCell ref="E27:H27"/>
    <mergeCell ref="E85:H85"/>
    <mergeCell ref="E87:H87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86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0"/>
      <c r="AT3" s="17" t="s">
        <v>75</v>
      </c>
    </row>
    <row r="4" s="1" customFormat="1" ht="24.96" customHeight="1">
      <c r="B4" s="20"/>
      <c r="D4" s="144" t="s">
        <v>96</v>
      </c>
      <c r="L4" s="20"/>
      <c r="M4" s="145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6" t="s">
        <v>14</v>
      </c>
      <c r="L6" s="20"/>
    </row>
    <row r="7" s="1" customFormat="1" ht="16.5" customHeight="1">
      <c r="B7" s="20"/>
      <c r="E7" s="147" t="str">
        <f>'Rekapitulácia stavby'!K6</f>
        <v>AB Vranov - stavebné úpravy vnútorných priestorov</v>
      </c>
      <c r="F7" s="146"/>
      <c r="G7" s="146"/>
      <c r="H7" s="146"/>
      <c r="L7" s="20"/>
    </row>
    <row r="8" s="2" customFormat="1" ht="12" customHeight="1">
      <c r="A8" s="38"/>
      <c r="B8" s="44"/>
      <c r="C8" s="38"/>
      <c r="D8" s="146" t="s">
        <v>97</v>
      </c>
      <c r="E8" s="38"/>
      <c r="F8" s="38"/>
      <c r="G8" s="38"/>
      <c r="H8" s="38"/>
      <c r="I8" s="38"/>
      <c r="J8" s="38"/>
      <c r="K8" s="38"/>
      <c r="L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8" t="s">
        <v>674</v>
      </c>
      <c r="F9" s="38"/>
      <c r="G9" s="38"/>
      <c r="H9" s="38"/>
      <c r="I9" s="38"/>
      <c r="J9" s="38"/>
      <c r="K9" s="38"/>
      <c r="L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6" t="s">
        <v>16</v>
      </c>
      <c r="E11" s="38"/>
      <c r="F11" s="149" t="s">
        <v>1</v>
      </c>
      <c r="G11" s="38"/>
      <c r="H11" s="38"/>
      <c r="I11" s="146" t="s">
        <v>17</v>
      </c>
      <c r="J11" s="149" t="s">
        <v>1</v>
      </c>
      <c r="K11" s="38"/>
      <c r="L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6" t="s">
        <v>18</v>
      </c>
      <c r="E12" s="38"/>
      <c r="F12" s="149" t="s">
        <v>19</v>
      </c>
      <c r="G12" s="38"/>
      <c r="H12" s="38"/>
      <c r="I12" s="146" t="s">
        <v>20</v>
      </c>
      <c r="J12" s="150" t="str">
        <f>'Rekapitulácia stavby'!AN8</f>
        <v>23.5.2022</v>
      </c>
      <c r="K12" s="38"/>
      <c r="L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6" t="s">
        <v>22</v>
      </c>
      <c r="E14" s="38"/>
      <c r="F14" s="38"/>
      <c r="G14" s="38"/>
      <c r="H14" s="38"/>
      <c r="I14" s="146" t="s">
        <v>23</v>
      </c>
      <c r="J14" s="149" t="s">
        <v>1</v>
      </c>
      <c r="K14" s="38"/>
      <c r="L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9" t="s">
        <v>24</v>
      </c>
      <c r="F15" s="38"/>
      <c r="G15" s="38"/>
      <c r="H15" s="38"/>
      <c r="I15" s="146" t="s">
        <v>25</v>
      </c>
      <c r="J15" s="149" t="s">
        <v>1</v>
      </c>
      <c r="K15" s="38"/>
      <c r="L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6" t="s">
        <v>26</v>
      </c>
      <c r="E17" s="38"/>
      <c r="F17" s="38"/>
      <c r="G17" s="38"/>
      <c r="H17" s="38"/>
      <c r="I17" s="146" t="s">
        <v>23</v>
      </c>
      <c r="J17" s="33" t="str">
        <f>'Rekapitulácia stavby'!AN13</f>
        <v>Vyplň údaj</v>
      </c>
      <c r="K17" s="38"/>
      <c r="L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9"/>
      <c r="G18" s="149"/>
      <c r="H18" s="149"/>
      <c r="I18" s="146" t="s">
        <v>25</v>
      </c>
      <c r="J18" s="33" t="str">
        <f>'Rekapitulácia stavby'!AN14</f>
        <v>Vyplň údaj</v>
      </c>
      <c r="K18" s="38"/>
      <c r="L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6" t="s">
        <v>28</v>
      </c>
      <c r="E20" s="38"/>
      <c r="F20" s="38"/>
      <c r="G20" s="38"/>
      <c r="H20" s="38"/>
      <c r="I20" s="146" t="s">
        <v>23</v>
      </c>
      <c r="J20" s="149" t="s">
        <v>1</v>
      </c>
      <c r="K20" s="38"/>
      <c r="L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9" t="s">
        <v>29</v>
      </c>
      <c r="F21" s="38"/>
      <c r="G21" s="38"/>
      <c r="H21" s="38"/>
      <c r="I21" s="146" t="s">
        <v>25</v>
      </c>
      <c r="J21" s="149" t="s">
        <v>1</v>
      </c>
      <c r="K21" s="38"/>
      <c r="L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6" t="s">
        <v>32</v>
      </c>
      <c r="E23" s="38"/>
      <c r="F23" s="38"/>
      <c r="G23" s="38"/>
      <c r="H23" s="38"/>
      <c r="I23" s="146" t="s">
        <v>23</v>
      </c>
      <c r="J23" s="149" t="s">
        <v>1</v>
      </c>
      <c r="K23" s="38"/>
      <c r="L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9" t="s">
        <v>33</v>
      </c>
      <c r="F24" s="38"/>
      <c r="G24" s="38"/>
      <c r="H24" s="38"/>
      <c r="I24" s="146" t="s">
        <v>25</v>
      </c>
      <c r="J24" s="149" t="s">
        <v>1</v>
      </c>
      <c r="K24" s="38"/>
      <c r="L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6" t="s">
        <v>34</v>
      </c>
      <c r="E26" s="38"/>
      <c r="F26" s="38"/>
      <c r="G26" s="38"/>
      <c r="H26" s="38"/>
      <c r="I26" s="38"/>
      <c r="J26" s="38"/>
      <c r="K26" s="38"/>
      <c r="L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1"/>
      <c r="B27" s="152"/>
      <c r="C27" s="151"/>
      <c r="D27" s="151"/>
      <c r="E27" s="153" t="s">
        <v>1</v>
      </c>
      <c r="F27" s="153"/>
      <c r="G27" s="153"/>
      <c r="H27" s="153"/>
      <c r="I27" s="151"/>
      <c r="J27" s="151"/>
      <c r="K27" s="151"/>
      <c r="L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5"/>
      <c r="E29" s="155"/>
      <c r="F29" s="155"/>
      <c r="G29" s="155"/>
      <c r="H29" s="155"/>
      <c r="I29" s="155"/>
      <c r="J29" s="155"/>
      <c r="K29" s="155"/>
      <c r="L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35</v>
      </c>
      <c r="E30" s="38"/>
      <c r="F30" s="38"/>
      <c r="G30" s="38"/>
      <c r="H30" s="38"/>
      <c r="I30" s="38"/>
      <c r="J30" s="157">
        <f>ROUND(J125, 2)</f>
        <v>0</v>
      </c>
      <c r="K30" s="38"/>
      <c r="L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5"/>
      <c r="E31" s="155"/>
      <c r="F31" s="155"/>
      <c r="G31" s="155"/>
      <c r="H31" s="155"/>
      <c r="I31" s="155"/>
      <c r="J31" s="155"/>
      <c r="K31" s="155"/>
      <c r="L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37</v>
      </c>
      <c r="G32" s="38"/>
      <c r="H32" s="38"/>
      <c r="I32" s="158" t="s">
        <v>36</v>
      </c>
      <c r="J32" s="158" t="s">
        <v>38</v>
      </c>
      <c r="K32" s="38"/>
      <c r="L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9" t="s">
        <v>39</v>
      </c>
      <c r="E33" s="160" t="s">
        <v>40</v>
      </c>
      <c r="F33" s="161">
        <f>ROUND((SUM(BE125:BE168)),  2)</f>
        <v>0</v>
      </c>
      <c r="G33" s="162"/>
      <c r="H33" s="162"/>
      <c r="I33" s="163">
        <v>0.20000000000000001</v>
      </c>
      <c r="J33" s="161">
        <f>ROUND(((SUM(BE125:BE168))*I33),  2)</f>
        <v>0</v>
      </c>
      <c r="K33" s="38"/>
      <c r="L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60" t="s">
        <v>41</v>
      </c>
      <c r="F34" s="161">
        <f>ROUND((SUM(BF125:BF168)),  2)</f>
        <v>0</v>
      </c>
      <c r="G34" s="162"/>
      <c r="H34" s="162"/>
      <c r="I34" s="163">
        <v>0.20000000000000001</v>
      </c>
      <c r="J34" s="161">
        <f>ROUND(((SUM(BF125:BF168))*I34),  2)</f>
        <v>0</v>
      </c>
      <c r="K34" s="38"/>
      <c r="L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6" t="s">
        <v>42</v>
      </c>
      <c r="F35" s="164">
        <f>ROUND((SUM(BG125:BG168)),  2)</f>
        <v>0</v>
      </c>
      <c r="G35" s="38"/>
      <c r="H35" s="38"/>
      <c r="I35" s="165">
        <v>0.20000000000000001</v>
      </c>
      <c r="J35" s="164">
        <f>0</f>
        <v>0</v>
      </c>
      <c r="K35" s="38"/>
      <c r="L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6" t="s">
        <v>43</v>
      </c>
      <c r="F36" s="164">
        <f>ROUND((SUM(BH125:BH168)),  2)</f>
        <v>0</v>
      </c>
      <c r="G36" s="38"/>
      <c r="H36" s="38"/>
      <c r="I36" s="165">
        <v>0.20000000000000001</v>
      </c>
      <c r="J36" s="164">
        <f>0</f>
        <v>0</v>
      </c>
      <c r="K36" s="38"/>
      <c r="L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60" t="s">
        <v>44</v>
      </c>
      <c r="F37" s="161">
        <f>ROUND((SUM(BI125:BI168)),  2)</f>
        <v>0</v>
      </c>
      <c r="G37" s="162"/>
      <c r="H37" s="162"/>
      <c r="I37" s="163">
        <v>0</v>
      </c>
      <c r="J37" s="161">
        <f>0</f>
        <v>0</v>
      </c>
      <c r="K37" s="38"/>
      <c r="L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6"/>
      <c r="D39" s="167" t="s">
        <v>45</v>
      </c>
      <c r="E39" s="168"/>
      <c r="F39" s="168"/>
      <c r="G39" s="169" t="s">
        <v>46</v>
      </c>
      <c r="H39" s="170" t="s">
        <v>47</v>
      </c>
      <c r="I39" s="168"/>
      <c r="J39" s="171">
        <f>SUM(J30:J37)</f>
        <v>0</v>
      </c>
      <c r="K39" s="172"/>
      <c r="L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9"/>
      <c r="D50" s="173" t="s">
        <v>48</v>
      </c>
      <c r="E50" s="174"/>
      <c r="F50" s="174"/>
      <c r="G50" s="173" t="s">
        <v>49</v>
      </c>
      <c r="H50" s="174"/>
      <c r="I50" s="174"/>
      <c r="J50" s="174"/>
      <c r="K50" s="174"/>
      <c r="L50" s="69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50</v>
      </c>
      <c r="E61" s="176"/>
      <c r="F61" s="177" t="s">
        <v>51</v>
      </c>
      <c r="G61" s="175" t="s">
        <v>50</v>
      </c>
      <c r="H61" s="176"/>
      <c r="I61" s="176"/>
      <c r="J61" s="178" t="s">
        <v>51</v>
      </c>
      <c r="K61" s="176"/>
      <c r="L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52</v>
      </c>
      <c r="E65" s="179"/>
      <c r="F65" s="179"/>
      <c r="G65" s="173" t="s">
        <v>53</v>
      </c>
      <c r="H65" s="179"/>
      <c r="I65" s="179"/>
      <c r="J65" s="179"/>
      <c r="K65" s="179"/>
      <c r="L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50</v>
      </c>
      <c r="E76" s="176"/>
      <c r="F76" s="177" t="s">
        <v>51</v>
      </c>
      <c r="G76" s="175" t="s">
        <v>50</v>
      </c>
      <c r="H76" s="176"/>
      <c r="I76" s="176"/>
      <c r="J76" s="178" t="s">
        <v>51</v>
      </c>
      <c r="K76" s="176"/>
      <c r="L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40"/>
      <c r="E82" s="40"/>
      <c r="F82" s="40"/>
      <c r="G82" s="40"/>
      <c r="H82" s="40"/>
      <c r="I82" s="40"/>
      <c r="J82" s="40"/>
      <c r="K82" s="40"/>
      <c r="L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14</v>
      </c>
      <c r="D84" s="40"/>
      <c r="E84" s="40"/>
      <c r="F84" s="40"/>
      <c r="G84" s="40"/>
      <c r="H84" s="40"/>
      <c r="I84" s="40"/>
      <c r="J84" s="40"/>
      <c r="K84" s="40"/>
      <c r="L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AB Vranov - stavebné úpravy vnútorných priestorov</v>
      </c>
      <c r="F85" s="32"/>
      <c r="G85" s="32"/>
      <c r="H85" s="32"/>
      <c r="I85" s="40"/>
      <c r="J85" s="40"/>
      <c r="K85" s="40"/>
      <c r="L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40"/>
      <c r="E86" s="40"/>
      <c r="F86" s="40"/>
      <c r="G86" s="40"/>
      <c r="H86" s="40"/>
      <c r="I86" s="40"/>
      <c r="J86" s="40"/>
      <c r="K86" s="40"/>
      <c r="L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02 - Ústredné vykurovanie</v>
      </c>
      <c r="F87" s="40"/>
      <c r="G87" s="40"/>
      <c r="H87" s="40"/>
      <c r="I87" s="40"/>
      <c r="J87" s="40"/>
      <c r="K87" s="40"/>
      <c r="L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18</v>
      </c>
      <c r="D89" s="40"/>
      <c r="E89" s="40"/>
      <c r="F89" s="27" t="str">
        <f>F12</f>
        <v>Vranov nad Topľou</v>
      </c>
      <c r="G89" s="40"/>
      <c r="H89" s="40"/>
      <c r="I89" s="32" t="s">
        <v>20</v>
      </c>
      <c r="J89" s="85" t="str">
        <f>IF(J12="","",J12)</f>
        <v>23.5.2022</v>
      </c>
      <c r="K89" s="40"/>
      <c r="L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22</v>
      </c>
      <c r="D91" s="40"/>
      <c r="E91" s="40"/>
      <c r="F91" s="27" t="str">
        <f>E15</f>
        <v>LESY SR š.p., OZ Vihorlat</v>
      </c>
      <c r="G91" s="40"/>
      <c r="H91" s="40"/>
      <c r="I91" s="32" t="s">
        <v>28</v>
      </c>
      <c r="J91" s="36" t="str">
        <f>E21</f>
        <v>Ing. Ľudovít Koháni</v>
      </c>
      <c r="K91" s="40"/>
      <c r="L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26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>Ing. Koháni</v>
      </c>
      <c r="K92" s="40"/>
      <c r="L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100</v>
      </c>
      <c r="D94" s="186"/>
      <c r="E94" s="186"/>
      <c r="F94" s="186"/>
      <c r="G94" s="186"/>
      <c r="H94" s="186"/>
      <c r="I94" s="186"/>
      <c r="J94" s="187" t="s">
        <v>101</v>
      </c>
      <c r="K94" s="186"/>
      <c r="L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102</v>
      </c>
      <c r="D96" s="40"/>
      <c r="E96" s="40"/>
      <c r="F96" s="40"/>
      <c r="G96" s="40"/>
      <c r="H96" s="40"/>
      <c r="I96" s="40"/>
      <c r="J96" s="116">
        <f>J125</f>
        <v>0</v>
      </c>
      <c r="K96" s="40"/>
      <c r="L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103</v>
      </c>
    </row>
    <row r="97" s="9" customFormat="1" ht="24.96" customHeight="1">
      <c r="A97" s="9"/>
      <c r="B97" s="189"/>
      <c r="C97" s="190"/>
      <c r="D97" s="191" t="s">
        <v>109</v>
      </c>
      <c r="E97" s="192"/>
      <c r="F97" s="192"/>
      <c r="G97" s="192"/>
      <c r="H97" s="192"/>
      <c r="I97" s="192"/>
      <c r="J97" s="193">
        <f>J126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96"/>
      <c r="D98" s="197" t="s">
        <v>111</v>
      </c>
      <c r="E98" s="198"/>
      <c r="F98" s="198"/>
      <c r="G98" s="198"/>
      <c r="H98" s="198"/>
      <c r="I98" s="198"/>
      <c r="J98" s="199">
        <f>J127</f>
        <v>0</v>
      </c>
      <c r="K98" s="196"/>
      <c r="L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96"/>
      <c r="D99" s="197" t="s">
        <v>675</v>
      </c>
      <c r="E99" s="198"/>
      <c r="F99" s="198"/>
      <c r="G99" s="198"/>
      <c r="H99" s="198"/>
      <c r="I99" s="198"/>
      <c r="J99" s="199">
        <f>J132</f>
        <v>0</v>
      </c>
      <c r="K99" s="196"/>
      <c r="L99" s="20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5"/>
      <c r="C100" s="196"/>
      <c r="D100" s="197" t="s">
        <v>676</v>
      </c>
      <c r="E100" s="198"/>
      <c r="F100" s="198"/>
      <c r="G100" s="198"/>
      <c r="H100" s="198"/>
      <c r="I100" s="198"/>
      <c r="J100" s="199">
        <f>J134</f>
        <v>0</v>
      </c>
      <c r="K100" s="196"/>
      <c r="L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96"/>
      <c r="D101" s="197" t="s">
        <v>677</v>
      </c>
      <c r="E101" s="198"/>
      <c r="F101" s="198"/>
      <c r="G101" s="198"/>
      <c r="H101" s="198"/>
      <c r="I101" s="198"/>
      <c r="J101" s="199">
        <f>J140</f>
        <v>0</v>
      </c>
      <c r="K101" s="196"/>
      <c r="L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96"/>
      <c r="D102" s="197" t="s">
        <v>678</v>
      </c>
      <c r="E102" s="198"/>
      <c r="F102" s="198"/>
      <c r="G102" s="198"/>
      <c r="H102" s="198"/>
      <c r="I102" s="198"/>
      <c r="J102" s="199">
        <f>J151</f>
        <v>0</v>
      </c>
      <c r="K102" s="196"/>
      <c r="L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96"/>
      <c r="D103" s="197" t="s">
        <v>119</v>
      </c>
      <c r="E103" s="198"/>
      <c r="F103" s="198"/>
      <c r="G103" s="198"/>
      <c r="H103" s="198"/>
      <c r="I103" s="198"/>
      <c r="J103" s="199">
        <f>J163</f>
        <v>0</v>
      </c>
      <c r="K103" s="196"/>
      <c r="L103" s="20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9"/>
      <c r="C104" s="190"/>
      <c r="D104" s="191" t="s">
        <v>679</v>
      </c>
      <c r="E104" s="192"/>
      <c r="F104" s="192"/>
      <c r="G104" s="192"/>
      <c r="H104" s="192"/>
      <c r="I104" s="192"/>
      <c r="J104" s="193">
        <f>J165</f>
        <v>0</v>
      </c>
      <c r="K104" s="190"/>
      <c r="L104" s="19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89"/>
      <c r="C105" s="190"/>
      <c r="D105" s="191" t="s">
        <v>680</v>
      </c>
      <c r="E105" s="192"/>
      <c r="F105" s="192"/>
      <c r="G105" s="192"/>
      <c r="H105" s="192"/>
      <c r="I105" s="192"/>
      <c r="J105" s="193">
        <f>J167</f>
        <v>0</v>
      </c>
      <c r="K105" s="190"/>
      <c r="L105" s="19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2" customFormat="1" ht="21.84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9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72"/>
      <c r="C107" s="73"/>
      <c r="D107" s="73"/>
      <c r="E107" s="73"/>
      <c r="F107" s="73"/>
      <c r="G107" s="73"/>
      <c r="H107" s="73"/>
      <c r="I107" s="73"/>
      <c r="J107" s="73"/>
      <c r="K107" s="73"/>
      <c r="L107" s="69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11" s="2" customFormat="1" ht="6.96" customHeight="1">
      <c r="A111" s="38"/>
      <c r="B111" s="74"/>
      <c r="C111" s="75"/>
      <c r="D111" s="75"/>
      <c r="E111" s="75"/>
      <c r="F111" s="75"/>
      <c r="G111" s="75"/>
      <c r="H111" s="75"/>
      <c r="I111" s="75"/>
      <c r="J111" s="75"/>
      <c r="K111" s="75"/>
      <c r="L111" s="69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4.96" customHeight="1">
      <c r="A112" s="38"/>
      <c r="B112" s="39"/>
      <c r="C112" s="23" t="s">
        <v>122</v>
      </c>
      <c r="D112" s="40"/>
      <c r="E112" s="40"/>
      <c r="F112" s="40"/>
      <c r="G112" s="40"/>
      <c r="H112" s="40"/>
      <c r="I112" s="40"/>
      <c r="J112" s="40"/>
      <c r="K112" s="40"/>
      <c r="L112" s="69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9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14</v>
      </c>
      <c r="D114" s="40"/>
      <c r="E114" s="40"/>
      <c r="F114" s="40"/>
      <c r="G114" s="40"/>
      <c r="H114" s="40"/>
      <c r="I114" s="40"/>
      <c r="J114" s="40"/>
      <c r="K114" s="40"/>
      <c r="L114" s="69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184" t="str">
        <f>E7</f>
        <v>AB Vranov - stavebné úpravy vnútorných priestorov</v>
      </c>
      <c r="F115" s="32"/>
      <c r="G115" s="32"/>
      <c r="H115" s="32"/>
      <c r="I115" s="40"/>
      <c r="J115" s="40"/>
      <c r="K115" s="40"/>
      <c r="L115" s="69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97</v>
      </c>
      <c r="D116" s="40"/>
      <c r="E116" s="40"/>
      <c r="F116" s="40"/>
      <c r="G116" s="40"/>
      <c r="H116" s="40"/>
      <c r="I116" s="40"/>
      <c r="J116" s="40"/>
      <c r="K116" s="40"/>
      <c r="L116" s="69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82" t="str">
        <f>E9</f>
        <v>02 - Ústredné vykurovanie</v>
      </c>
      <c r="F117" s="40"/>
      <c r="G117" s="40"/>
      <c r="H117" s="40"/>
      <c r="I117" s="40"/>
      <c r="J117" s="40"/>
      <c r="K117" s="40"/>
      <c r="L117" s="69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9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18</v>
      </c>
      <c r="D119" s="40"/>
      <c r="E119" s="40"/>
      <c r="F119" s="27" t="str">
        <f>F12</f>
        <v>Vranov nad Topľou</v>
      </c>
      <c r="G119" s="40"/>
      <c r="H119" s="40"/>
      <c r="I119" s="32" t="s">
        <v>20</v>
      </c>
      <c r="J119" s="85" t="str">
        <f>IF(J12="","",J12)</f>
        <v>23.5.2022</v>
      </c>
      <c r="K119" s="40"/>
      <c r="L119" s="69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9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22</v>
      </c>
      <c r="D121" s="40"/>
      <c r="E121" s="40"/>
      <c r="F121" s="27" t="str">
        <f>E15</f>
        <v>LESY SR š.p., OZ Vihorlat</v>
      </c>
      <c r="G121" s="40"/>
      <c r="H121" s="40"/>
      <c r="I121" s="32" t="s">
        <v>28</v>
      </c>
      <c r="J121" s="36" t="str">
        <f>E21</f>
        <v>Ing. Ľudovít Koháni</v>
      </c>
      <c r="K121" s="40"/>
      <c r="L121" s="69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26</v>
      </c>
      <c r="D122" s="40"/>
      <c r="E122" s="40"/>
      <c r="F122" s="27" t="str">
        <f>IF(E18="","",E18)</f>
        <v>Vyplň údaj</v>
      </c>
      <c r="G122" s="40"/>
      <c r="H122" s="40"/>
      <c r="I122" s="32" t="s">
        <v>32</v>
      </c>
      <c r="J122" s="36" t="str">
        <f>E24</f>
        <v>Ing. Koháni</v>
      </c>
      <c r="K122" s="40"/>
      <c r="L122" s="69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9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201"/>
      <c r="B124" s="202"/>
      <c r="C124" s="203" t="s">
        <v>123</v>
      </c>
      <c r="D124" s="204" t="s">
        <v>60</v>
      </c>
      <c r="E124" s="204" t="s">
        <v>56</v>
      </c>
      <c r="F124" s="204" t="s">
        <v>57</v>
      </c>
      <c r="G124" s="204" t="s">
        <v>124</v>
      </c>
      <c r="H124" s="204" t="s">
        <v>125</v>
      </c>
      <c r="I124" s="204" t="s">
        <v>126</v>
      </c>
      <c r="J124" s="205" t="s">
        <v>101</v>
      </c>
      <c r="K124" s="206" t="s">
        <v>127</v>
      </c>
      <c r="L124" s="207"/>
      <c r="M124" s="106" t="s">
        <v>1</v>
      </c>
      <c r="N124" s="107" t="s">
        <v>39</v>
      </c>
      <c r="O124" s="107" t="s">
        <v>128</v>
      </c>
      <c r="P124" s="107" t="s">
        <v>129</v>
      </c>
      <c r="Q124" s="107" t="s">
        <v>130</v>
      </c>
      <c r="R124" s="107" t="s">
        <v>131</v>
      </c>
      <c r="S124" s="107" t="s">
        <v>132</v>
      </c>
      <c r="T124" s="108" t="s">
        <v>133</v>
      </c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</row>
    <row r="125" s="2" customFormat="1" ht="22.8" customHeight="1">
      <c r="A125" s="38"/>
      <c r="B125" s="39"/>
      <c r="C125" s="113" t="s">
        <v>102</v>
      </c>
      <c r="D125" s="40"/>
      <c r="E125" s="40"/>
      <c r="F125" s="40"/>
      <c r="G125" s="40"/>
      <c r="H125" s="40"/>
      <c r="I125" s="40"/>
      <c r="J125" s="208">
        <f>BK125</f>
        <v>0</v>
      </c>
      <c r="K125" s="40"/>
      <c r="L125" s="44"/>
      <c r="M125" s="109"/>
      <c r="N125" s="209"/>
      <c r="O125" s="110"/>
      <c r="P125" s="210">
        <f>P126+P165+P167</f>
        <v>0</v>
      </c>
      <c r="Q125" s="110"/>
      <c r="R125" s="210">
        <f>R126+R165+R167</f>
        <v>0.55523699999999998</v>
      </c>
      <c r="S125" s="110"/>
      <c r="T125" s="211">
        <f>T126+T165+T167</f>
        <v>0.25549499999999997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74</v>
      </c>
      <c r="AU125" s="17" t="s">
        <v>103</v>
      </c>
      <c r="BK125" s="212">
        <f>BK126+BK165+BK167</f>
        <v>0</v>
      </c>
    </row>
    <row r="126" s="12" customFormat="1" ht="25.92" customHeight="1">
      <c r="A126" s="12"/>
      <c r="B126" s="213"/>
      <c r="C126" s="214"/>
      <c r="D126" s="215" t="s">
        <v>74</v>
      </c>
      <c r="E126" s="216" t="s">
        <v>369</v>
      </c>
      <c r="F126" s="216" t="s">
        <v>370</v>
      </c>
      <c r="G126" s="214"/>
      <c r="H126" s="214"/>
      <c r="I126" s="217"/>
      <c r="J126" s="218">
        <f>BK126</f>
        <v>0</v>
      </c>
      <c r="K126" s="214"/>
      <c r="L126" s="219"/>
      <c r="M126" s="220"/>
      <c r="N126" s="221"/>
      <c r="O126" s="221"/>
      <c r="P126" s="222">
        <f>P127+P132+P134+P140+P151+P163</f>
        <v>0</v>
      </c>
      <c r="Q126" s="221"/>
      <c r="R126" s="222">
        <f>R127+R132+R134+R140+R151+R163</f>
        <v>0.55523699999999998</v>
      </c>
      <c r="S126" s="221"/>
      <c r="T126" s="223">
        <f>T127+T132+T134+T140+T151+T163</f>
        <v>0.25549499999999997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4" t="s">
        <v>144</v>
      </c>
      <c r="AT126" s="225" t="s">
        <v>74</v>
      </c>
      <c r="AU126" s="225" t="s">
        <v>75</v>
      </c>
      <c r="AY126" s="224" t="s">
        <v>136</v>
      </c>
      <c r="BK126" s="226">
        <f>BK127+BK132+BK134+BK140+BK151+BK163</f>
        <v>0</v>
      </c>
    </row>
    <row r="127" s="12" customFormat="1" ht="22.8" customHeight="1">
      <c r="A127" s="12"/>
      <c r="B127" s="213"/>
      <c r="C127" s="214"/>
      <c r="D127" s="215" t="s">
        <v>74</v>
      </c>
      <c r="E127" s="227" t="s">
        <v>377</v>
      </c>
      <c r="F127" s="227" t="s">
        <v>378</v>
      </c>
      <c r="G127" s="214"/>
      <c r="H127" s="214"/>
      <c r="I127" s="217"/>
      <c r="J127" s="228">
        <f>BK127</f>
        <v>0</v>
      </c>
      <c r="K127" s="214"/>
      <c r="L127" s="219"/>
      <c r="M127" s="220"/>
      <c r="N127" s="221"/>
      <c r="O127" s="221"/>
      <c r="P127" s="222">
        <f>SUM(P128:P131)</f>
        <v>0</v>
      </c>
      <c r="Q127" s="221"/>
      <c r="R127" s="222">
        <f>SUM(R128:R131)</f>
        <v>0.0010570000000000002</v>
      </c>
      <c r="S127" s="221"/>
      <c r="T127" s="223">
        <f>SUM(T128:T131)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4" t="s">
        <v>144</v>
      </c>
      <c r="AT127" s="225" t="s">
        <v>74</v>
      </c>
      <c r="AU127" s="225" t="s">
        <v>83</v>
      </c>
      <c r="AY127" s="224" t="s">
        <v>136</v>
      </c>
      <c r="BK127" s="226">
        <f>SUM(BK128:BK131)</f>
        <v>0</v>
      </c>
    </row>
    <row r="128" s="2" customFormat="1" ht="24.15" customHeight="1">
      <c r="A128" s="38"/>
      <c r="B128" s="39"/>
      <c r="C128" s="229" t="s">
        <v>83</v>
      </c>
      <c r="D128" s="229" t="s">
        <v>139</v>
      </c>
      <c r="E128" s="230" t="s">
        <v>681</v>
      </c>
      <c r="F128" s="231" t="s">
        <v>682</v>
      </c>
      <c r="G128" s="232" t="s">
        <v>184</v>
      </c>
      <c r="H128" s="233">
        <v>35</v>
      </c>
      <c r="I128" s="234"/>
      <c r="J128" s="233">
        <f>ROUND(I128*H128,3)</f>
        <v>0</v>
      </c>
      <c r="K128" s="235"/>
      <c r="L128" s="44"/>
      <c r="M128" s="236" t="s">
        <v>1</v>
      </c>
      <c r="N128" s="237" t="s">
        <v>41</v>
      </c>
      <c r="O128" s="97"/>
      <c r="P128" s="238">
        <f>O128*H128</f>
        <v>0</v>
      </c>
      <c r="Q128" s="238">
        <v>2.0000000000000002E-05</v>
      </c>
      <c r="R128" s="238">
        <f>Q128*H128</f>
        <v>0.0007000000000000001</v>
      </c>
      <c r="S128" s="238">
        <v>0</v>
      </c>
      <c r="T128" s="239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40" t="s">
        <v>213</v>
      </c>
      <c r="AT128" s="240" t="s">
        <v>139</v>
      </c>
      <c r="AU128" s="240" t="s">
        <v>144</v>
      </c>
      <c r="AY128" s="17" t="s">
        <v>136</v>
      </c>
      <c r="BE128" s="241">
        <f>IF(N128="základná",J128,0)</f>
        <v>0</v>
      </c>
      <c r="BF128" s="241">
        <f>IF(N128="znížená",J128,0)</f>
        <v>0</v>
      </c>
      <c r="BG128" s="241">
        <f>IF(N128="zákl. prenesená",J128,0)</f>
        <v>0</v>
      </c>
      <c r="BH128" s="241">
        <f>IF(N128="zníž. prenesená",J128,0)</f>
        <v>0</v>
      </c>
      <c r="BI128" s="241">
        <f>IF(N128="nulová",J128,0)</f>
        <v>0</v>
      </c>
      <c r="BJ128" s="17" t="s">
        <v>144</v>
      </c>
      <c r="BK128" s="242">
        <f>ROUND(I128*H128,3)</f>
        <v>0</v>
      </c>
      <c r="BL128" s="17" t="s">
        <v>213</v>
      </c>
      <c r="BM128" s="240" t="s">
        <v>683</v>
      </c>
    </row>
    <row r="129" s="2" customFormat="1" ht="24.15" customHeight="1">
      <c r="A129" s="38"/>
      <c r="B129" s="39"/>
      <c r="C129" s="266" t="s">
        <v>144</v>
      </c>
      <c r="D129" s="266" t="s">
        <v>193</v>
      </c>
      <c r="E129" s="267" t="s">
        <v>684</v>
      </c>
      <c r="F129" s="268" t="s">
        <v>685</v>
      </c>
      <c r="G129" s="269" t="s">
        <v>184</v>
      </c>
      <c r="H129" s="270">
        <v>35.700000000000003</v>
      </c>
      <c r="I129" s="271"/>
      <c r="J129" s="270">
        <f>ROUND(I129*H129,3)</f>
        <v>0</v>
      </c>
      <c r="K129" s="272"/>
      <c r="L129" s="273"/>
      <c r="M129" s="274" t="s">
        <v>1</v>
      </c>
      <c r="N129" s="275" t="s">
        <v>41</v>
      </c>
      <c r="O129" s="97"/>
      <c r="P129" s="238">
        <f>O129*H129</f>
        <v>0</v>
      </c>
      <c r="Q129" s="238">
        <v>1.0000000000000001E-05</v>
      </c>
      <c r="R129" s="238">
        <f>Q129*H129</f>
        <v>0.00035700000000000006</v>
      </c>
      <c r="S129" s="238">
        <v>0</v>
      </c>
      <c r="T129" s="239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40" t="s">
        <v>285</v>
      </c>
      <c r="AT129" s="240" t="s">
        <v>193</v>
      </c>
      <c r="AU129" s="240" t="s">
        <v>144</v>
      </c>
      <c r="AY129" s="17" t="s">
        <v>136</v>
      </c>
      <c r="BE129" s="241">
        <f>IF(N129="základná",J129,0)</f>
        <v>0</v>
      </c>
      <c r="BF129" s="241">
        <f>IF(N129="znížená",J129,0)</f>
        <v>0</v>
      </c>
      <c r="BG129" s="241">
        <f>IF(N129="zákl. prenesená",J129,0)</f>
        <v>0</v>
      </c>
      <c r="BH129" s="241">
        <f>IF(N129="zníž. prenesená",J129,0)</f>
        <v>0</v>
      </c>
      <c r="BI129" s="241">
        <f>IF(N129="nulová",J129,0)</f>
        <v>0</v>
      </c>
      <c r="BJ129" s="17" t="s">
        <v>144</v>
      </c>
      <c r="BK129" s="242">
        <f>ROUND(I129*H129,3)</f>
        <v>0</v>
      </c>
      <c r="BL129" s="17" t="s">
        <v>213</v>
      </c>
      <c r="BM129" s="240" t="s">
        <v>686</v>
      </c>
    </row>
    <row r="130" s="13" customFormat="1">
      <c r="A130" s="13"/>
      <c r="B130" s="243"/>
      <c r="C130" s="244"/>
      <c r="D130" s="245" t="s">
        <v>146</v>
      </c>
      <c r="E130" s="244"/>
      <c r="F130" s="247" t="s">
        <v>687</v>
      </c>
      <c r="G130" s="244"/>
      <c r="H130" s="248">
        <v>35.700000000000003</v>
      </c>
      <c r="I130" s="249"/>
      <c r="J130" s="244"/>
      <c r="K130" s="244"/>
      <c r="L130" s="250"/>
      <c r="M130" s="251"/>
      <c r="N130" s="252"/>
      <c r="O130" s="252"/>
      <c r="P130" s="252"/>
      <c r="Q130" s="252"/>
      <c r="R130" s="252"/>
      <c r="S130" s="252"/>
      <c r="T130" s="25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4" t="s">
        <v>146</v>
      </c>
      <c r="AU130" s="254" t="s">
        <v>144</v>
      </c>
      <c r="AV130" s="13" t="s">
        <v>144</v>
      </c>
      <c r="AW130" s="13" t="s">
        <v>4</v>
      </c>
      <c r="AX130" s="13" t="s">
        <v>83</v>
      </c>
      <c r="AY130" s="254" t="s">
        <v>136</v>
      </c>
    </row>
    <row r="131" s="2" customFormat="1" ht="24.15" customHeight="1">
      <c r="A131" s="38"/>
      <c r="B131" s="39"/>
      <c r="C131" s="229" t="s">
        <v>137</v>
      </c>
      <c r="D131" s="229" t="s">
        <v>139</v>
      </c>
      <c r="E131" s="230" t="s">
        <v>688</v>
      </c>
      <c r="F131" s="231" t="s">
        <v>689</v>
      </c>
      <c r="G131" s="232" t="s">
        <v>190</v>
      </c>
      <c r="H131" s="233">
        <v>0.001</v>
      </c>
      <c r="I131" s="234"/>
      <c r="J131" s="233">
        <f>ROUND(I131*H131,3)</f>
        <v>0</v>
      </c>
      <c r="K131" s="235"/>
      <c r="L131" s="44"/>
      <c r="M131" s="236" t="s">
        <v>1</v>
      </c>
      <c r="N131" s="237" t="s">
        <v>41</v>
      </c>
      <c r="O131" s="97"/>
      <c r="P131" s="238">
        <f>O131*H131</f>
        <v>0</v>
      </c>
      <c r="Q131" s="238">
        <v>0</v>
      </c>
      <c r="R131" s="238">
        <f>Q131*H131</f>
        <v>0</v>
      </c>
      <c r="S131" s="238">
        <v>0</v>
      </c>
      <c r="T131" s="239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40" t="s">
        <v>213</v>
      </c>
      <c r="AT131" s="240" t="s">
        <v>139</v>
      </c>
      <c r="AU131" s="240" t="s">
        <v>144</v>
      </c>
      <c r="AY131" s="17" t="s">
        <v>136</v>
      </c>
      <c r="BE131" s="241">
        <f>IF(N131="základná",J131,0)</f>
        <v>0</v>
      </c>
      <c r="BF131" s="241">
        <f>IF(N131="znížená",J131,0)</f>
        <v>0</v>
      </c>
      <c r="BG131" s="241">
        <f>IF(N131="zákl. prenesená",J131,0)</f>
        <v>0</v>
      </c>
      <c r="BH131" s="241">
        <f>IF(N131="zníž. prenesená",J131,0)</f>
        <v>0</v>
      </c>
      <c r="BI131" s="241">
        <f>IF(N131="nulová",J131,0)</f>
        <v>0</v>
      </c>
      <c r="BJ131" s="17" t="s">
        <v>144</v>
      </c>
      <c r="BK131" s="242">
        <f>ROUND(I131*H131,3)</f>
        <v>0</v>
      </c>
      <c r="BL131" s="17" t="s">
        <v>213</v>
      </c>
      <c r="BM131" s="240" t="s">
        <v>690</v>
      </c>
    </row>
    <row r="132" s="12" customFormat="1" ht="22.8" customHeight="1">
      <c r="A132" s="12"/>
      <c r="B132" s="213"/>
      <c r="C132" s="214"/>
      <c r="D132" s="215" t="s">
        <v>74</v>
      </c>
      <c r="E132" s="227" t="s">
        <v>691</v>
      </c>
      <c r="F132" s="227" t="s">
        <v>692</v>
      </c>
      <c r="G132" s="214"/>
      <c r="H132" s="214"/>
      <c r="I132" s="217"/>
      <c r="J132" s="228">
        <f>BK132</f>
        <v>0</v>
      </c>
      <c r="K132" s="214"/>
      <c r="L132" s="219"/>
      <c r="M132" s="220"/>
      <c r="N132" s="221"/>
      <c r="O132" s="221"/>
      <c r="P132" s="222">
        <f>P133</f>
        <v>0</v>
      </c>
      <c r="Q132" s="221"/>
      <c r="R132" s="222">
        <f>R133</f>
        <v>0.0028600000000000001</v>
      </c>
      <c r="S132" s="221"/>
      <c r="T132" s="223">
        <f>T133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4" t="s">
        <v>144</v>
      </c>
      <c r="AT132" s="225" t="s">
        <v>74</v>
      </c>
      <c r="AU132" s="225" t="s">
        <v>83</v>
      </c>
      <c r="AY132" s="224" t="s">
        <v>136</v>
      </c>
      <c r="BK132" s="226">
        <f>BK133</f>
        <v>0</v>
      </c>
    </row>
    <row r="133" s="2" customFormat="1" ht="24.15" customHeight="1">
      <c r="A133" s="38"/>
      <c r="B133" s="39"/>
      <c r="C133" s="229" t="s">
        <v>143</v>
      </c>
      <c r="D133" s="229" t="s">
        <v>139</v>
      </c>
      <c r="E133" s="230" t="s">
        <v>693</v>
      </c>
      <c r="F133" s="231" t="s">
        <v>694</v>
      </c>
      <c r="G133" s="232" t="s">
        <v>152</v>
      </c>
      <c r="H133" s="233">
        <v>2</v>
      </c>
      <c r="I133" s="234"/>
      <c r="J133" s="233">
        <f>ROUND(I133*H133,3)</f>
        <v>0</v>
      </c>
      <c r="K133" s="235"/>
      <c r="L133" s="44"/>
      <c r="M133" s="236" t="s">
        <v>1</v>
      </c>
      <c r="N133" s="237" t="s">
        <v>41</v>
      </c>
      <c r="O133" s="97"/>
      <c r="P133" s="238">
        <f>O133*H133</f>
        <v>0</v>
      </c>
      <c r="Q133" s="238">
        <v>0.0014300000000000001</v>
      </c>
      <c r="R133" s="238">
        <f>Q133*H133</f>
        <v>0.0028600000000000001</v>
      </c>
      <c r="S133" s="238">
        <v>0</v>
      </c>
      <c r="T133" s="239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40" t="s">
        <v>213</v>
      </c>
      <c r="AT133" s="240" t="s">
        <v>139</v>
      </c>
      <c r="AU133" s="240" t="s">
        <v>144</v>
      </c>
      <c r="AY133" s="17" t="s">
        <v>136</v>
      </c>
      <c r="BE133" s="241">
        <f>IF(N133="základná",J133,0)</f>
        <v>0</v>
      </c>
      <c r="BF133" s="241">
        <f>IF(N133="znížená",J133,0)</f>
        <v>0</v>
      </c>
      <c r="BG133" s="241">
        <f>IF(N133="zákl. prenesená",J133,0)</f>
        <v>0</v>
      </c>
      <c r="BH133" s="241">
        <f>IF(N133="zníž. prenesená",J133,0)</f>
        <v>0</v>
      </c>
      <c r="BI133" s="241">
        <f>IF(N133="nulová",J133,0)</f>
        <v>0</v>
      </c>
      <c r="BJ133" s="17" t="s">
        <v>144</v>
      </c>
      <c r="BK133" s="242">
        <f>ROUND(I133*H133,3)</f>
        <v>0</v>
      </c>
      <c r="BL133" s="17" t="s">
        <v>213</v>
      </c>
      <c r="BM133" s="240" t="s">
        <v>695</v>
      </c>
    </row>
    <row r="134" s="12" customFormat="1" ht="22.8" customHeight="1">
      <c r="A134" s="12"/>
      <c r="B134" s="213"/>
      <c r="C134" s="214"/>
      <c r="D134" s="215" t="s">
        <v>74</v>
      </c>
      <c r="E134" s="227" t="s">
        <v>696</v>
      </c>
      <c r="F134" s="227" t="s">
        <v>697</v>
      </c>
      <c r="G134" s="214"/>
      <c r="H134" s="214"/>
      <c r="I134" s="217"/>
      <c r="J134" s="228">
        <f>BK134</f>
        <v>0</v>
      </c>
      <c r="K134" s="214"/>
      <c r="L134" s="219"/>
      <c r="M134" s="220"/>
      <c r="N134" s="221"/>
      <c r="O134" s="221"/>
      <c r="P134" s="222">
        <f>SUM(P135:P139)</f>
        <v>0</v>
      </c>
      <c r="Q134" s="221"/>
      <c r="R134" s="222">
        <f>SUM(R135:R139)</f>
        <v>0.066500000000000004</v>
      </c>
      <c r="S134" s="221"/>
      <c r="T134" s="223">
        <f>SUM(T135:T139)</f>
        <v>0.112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4" t="s">
        <v>144</v>
      </c>
      <c r="AT134" s="225" t="s">
        <v>74</v>
      </c>
      <c r="AU134" s="225" t="s">
        <v>83</v>
      </c>
      <c r="AY134" s="224" t="s">
        <v>136</v>
      </c>
      <c r="BK134" s="226">
        <f>SUM(BK135:BK139)</f>
        <v>0</v>
      </c>
    </row>
    <row r="135" s="2" customFormat="1" ht="24.15" customHeight="1">
      <c r="A135" s="38"/>
      <c r="B135" s="39"/>
      <c r="C135" s="229" t="s">
        <v>160</v>
      </c>
      <c r="D135" s="229" t="s">
        <v>139</v>
      </c>
      <c r="E135" s="230" t="s">
        <v>698</v>
      </c>
      <c r="F135" s="231" t="s">
        <v>699</v>
      </c>
      <c r="G135" s="232" t="s">
        <v>184</v>
      </c>
      <c r="H135" s="233">
        <v>35</v>
      </c>
      <c r="I135" s="234"/>
      <c r="J135" s="233">
        <f>ROUND(I135*H135,3)</f>
        <v>0</v>
      </c>
      <c r="K135" s="235"/>
      <c r="L135" s="44"/>
      <c r="M135" s="236" t="s">
        <v>1</v>
      </c>
      <c r="N135" s="237" t="s">
        <v>41</v>
      </c>
      <c r="O135" s="97"/>
      <c r="P135" s="238">
        <f>O135*H135</f>
        <v>0</v>
      </c>
      <c r="Q135" s="238">
        <v>2.0000000000000002E-05</v>
      </c>
      <c r="R135" s="238">
        <f>Q135*H135</f>
        <v>0.0007000000000000001</v>
      </c>
      <c r="S135" s="238">
        <v>0.0032000000000000002</v>
      </c>
      <c r="T135" s="239">
        <f>S135*H135</f>
        <v>0.112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40" t="s">
        <v>213</v>
      </c>
      <c r="AT135" s="240" t="s">
        <v>139</v>
      </c>
      <c r="AU135" s="240" t="s">
        <v>144</v>
      </c>
      <c r="AY135" s="17" t="s">
        <v>136</v>
      </c>
      <c r="BE135" s="241">
        <f>IF(N135="základná",J135,0)</f>
        <v>0</v>
      </c>
      <c r="BF135" s="241">
        <f>IF(N135="znížená",J135,0)</f>
        <v>0</v>
      </c>
      <c r="BG135" s="241">
        <f>IF(N135="zákl. prenesená",J135,0)</f>
        <v>0</v>
      </c>
      <c r="BH135" s="241">
        <f>IF(N135="zníž. prenesená",J135,0)</f>
        <v>0</v>
      </c>
      <c r="BI135" s="241">
        <f>IF(N135="nulová",J135,0)</f>
        <v>0</v>
      </c>
      <c r="BJ135" s="17" t="s">
        <v>144</v>
      </c>
      <c r="BK135" s="242">
        <f>ROUND(I135*H135,3)</f>
        <v>0</v>
      </c>
      <c r="BL135" s="17" t="s">
        <v>213</v>
      </c>
      <c r="BM135" s="240" t="s">
        <v>700</v>
      </c>
    </row>
    <row r="136" s="2" customFormat="1" ht="24.15" customHeight="1">
      <c r="A136" s="38"/>
      <c r="B136" s="39"/>
      <c r="C136" s="229" t="s">
        <v>164</v>
      </c>
      <c r="D136" s="229" t="s">
        <v>139</v>
      </c>
      <c r="E136" s="230" t="s">
        <v>701</v>
      </c>
      <c r="F136" s="231" t="s">
        <v>702</v>
      </c>
      <c r="G136" s="232" t="s">
        <v>184</v>
      </c>
      <c r="H136" s="233">
        <v>5</v>
      </c>
      <c r="I136" s="234"/>
      <c r="J136" s="233">
        <f>ROUND(I136*H136,3)</f>
        <v>0</v>
      </c>
      <c r="K136" s="235"/>
      <c r="L136" s="44"/>
      <c r="M136" s="236" t="s">
        <v>1</v>
      </c>
      <c r="N136" s="237" t="s">
        <v>41</v>
      </c>
      <c r="O136" s="97"/>
      <c r="P136" s="238">
        <f>O136*H136</f>
        <v>0</v>
      </c>
      <c r="Q136" s="238">
        <v>0.0015200000000000001</v>
      </c>
      <c r="R136" s="238">
        <f>Q136*H136</f>
        <v>0.0076000000000000009</v>
      </c>
      <c r="S136" s="238">
        <v>0</v>
      </c>
      <c r="T136" s="239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40" t="s">
        <v>213</v>
      </c>
      <c r="AT136" s="240" t="s">
        <v>139</v>
      </c>
      <c r="AU136" s="240" t="s">
        <v>144</v>
      </c>
      <c r="AY136" s="17" t="s">
        <v>136</v>
      </c>
      <c r="BE136" s="241">
        <f>IF(N136="základná",J136,0)</f>
        <v>0</v>
      </c>
      <c r="BF136" s="241">
        <f>IF(N136="znížená",J136,0)</f>
        <v>0</v>
      </c>
      <c r="BG136" s="241">
        <f>IF(N136="zákl. prenesená",J136,0)</f>
        <v>0</v>
      </c>
      <c r="BH136" s="241">
        <f>IF(N136="zníž. prenesená",J136,0)</f>
        <v>0</v>
      </c>
      <c r="BI136" s="241">
        <f>IF(N136="nulová",J136,0)</f>
        <v>0</v>
      </c>
      <c r="BJ136" s="17" t="s">
        <v>144</v>
      </c>
      <c r="BK136" s="242">
        <f>ROUND(I136*H136,3)</f>
        <v>0</v>
      </c>
      <c r="BL136" s="17" t="s">
        <v>213</v>
      </c>
      <c r="BM136" s="240" t="s">
        <v>703</v>
      </c>
    </row>
    <row r="137" s="2" customFormat="1" ht="24.15" customHeight="1">
      <c r="A137" s="38"/>
      <c r="B137" s="39"/>
      <c r="C137" s="229" t="s">
        <v>168</v>
      </c>
      <c r="D137" s="229" t="s">
        <v>139</v>
      </c>
      <c r="E137" s="230" t="s">
        <v>704</v>
      </c>
      <c r="F137" s="231" t="s">
        <v>705</v>
      </c>
      <c r="G137" s="232" t="s">
        <v>184</v>
      </c>
      <c r="H137" s="233">
        <v>30</v>
      </c>
      <c r="I137" s="234"/>
      <c r="J137" s="233">
        <f>ROUND(I137*H137,3)</f>
        <v>0</v>
      </c>
      <c r="K137" s="235"/>
      <c r="L137" s="44"/>
      <c r="M137" s="236" t="s">
        <v>1</v>
      </c>
      <c r="N137" s="237" t="s">
        <v>41</v>
      </c>
      <c r="O137" s="97"/>
      <c r="P137" s="238">
        <f>O137*H137</f>
        <v>0</v>
      </c>
      <c r="Q137" s="238">
        <v>0.0019400000000000001</v>
      </c>
      <c r="R137" s="238">
        <f>Q137*H137</f>
        <v>0.058200000000000002</v>
      </c>
      <c r="S137" s="238">
        <v>0</v>
      </c>
      <c r="T137" s="239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40" t="s">
        <v>213</v>
      </c>
      <c r="AT137" s="240" t="s">
        <v>139</v>
      </c>
      <c r="AU137" s="240" t="s">
        <v>144</v>
      </c>
      <c r="AY137" s="17" t="s">
        <v>136</v>
      </c>
      <c r="BE137" s="241">
        <f>IF(N137="základná",J137,0)</f>
        <v>0</v>
      </c>
      <c r="BF137" s="241">
        <f>IF(N137="znížená",J137,0)</f>
        <v>0</v>
      </c>
      <c r="BG137" s="241">
        <f>IF(N137="zákl. prenesená",J137,0)</f>
        <v>0</v>
      </c>
      <c r="BH137" s="241">
        <f>IF(N137="zníž. prenesená",J137,0)</f>
        <v>0</v>
      </c>
      <c r="BI137" s="241">
        <f>IF(N137="nulová",J137,0)</f>
        <v>0</v>
      </c>
      <c r="BJ137" s="17" t="s">
        <v>144</v>
      </c>
      <c r="BK137" s="242">
        <f>ROUND(I137*H137,3)</f>
        <v>0</v>
      </c>
      <c r="BL137" s="17" t="s">
        <v>213</v>
      </c>
      <c r="BM137" s="240" t="s">
        <v>706</v>
      </c>
    </row>
    <row r="138" s="2" customFormat="1" ht="21.75" customHeight="1">
      <c r="A138" s="38"/>
      <c r="B138" s="39"/>
      <c r="C138" s="229" t="s">
        <v>173</v>
      </c>
      <c r="D138" s="229" t="s">
        <v>139</v>
      </c>
      <c r="E138" s="230" t="s">
        <v>707</v>
      </c>
      <c r="F138" s="231" t="s">
        <v>708</v>
      </c>
      <c r="G138" s="232" t="s">
        <v>184</v>
      </c>
      <c r="H138" s="233">
        <v>820</v>
      </c>
      <c r="I138" s="234"/>
      <c r="J138" s="233">
        <f>ROUND(I138*H138,3)</f>
        <v>0</v>
      </c>
      <c r="K138" s="235"/>
      <c r="L138" s="44"/>
      <c r="M138" s="236" t="s">
        <v>1</v>
      </c>
      <c r="N138" s="237" t="s">
        <v>41</v>
      </c>
      <c r="O138" s="97"/>
      <c r="P138" s="238">
        <f>O138*H138</f>
        <v>0</v>
      </c>
      <c r="Q138" s="238">
        <v>0</v>
      </c>
      <c r="R138" s="238">
        <f>Q138*H138</f>
        <v>0</v>
      </c>
      <c r="S138" s="238">
        <v>0</v>
      </c>
      <c r="T138" s="239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40" t="s">
        <v>213</v>
      </c>
      <c r="AT138" s="240" t="s">
        <v>139</v>
      </c>
      <c r="AU138" s="240" t="s">
        <v>144</v>
      </c>
      <c r="AY138" s="17" t="s">
        <v>136</v>
      </c>
      <c r="BE138" s="241">
        <f>IF(N138="základná",J138,0)</f>
        <v>0</v>
      </c>
      <c r="BF138" s="241">
        <f>IF(N138="znížená",J138,0)</f>
        <v>0</v>
      </c>
      <c r="BG138" s="241">
        <f>IF(N138="zákl. prenesená",J138,0)</f>
        <v>0</v>
      </c>
      <c r="BH138" s="241">
        <f>IF(N138="zníž. prenesená",J138,0)</f>
        <v>0</v>
      </c>
      <c r="BI138" s="241">
        <f>IF(N138="nulová",J138,0)</f>
        <v>0</v>
      </c>
      <c r="BJ138" s="17" t="s">
        <v>144</v>
      </c>
      <c r="BK138" s="242">
        <f>ROUND(I138*H138,3)</f>
        <v>0</v>
      </c>
      <c r="BL138" s="17" t="s">
        <v>213</v>
      </c>
      <c r="BM138" s="240" t="s">
        <v>709</v>
      </c>
    </row>
    <row r="139" s="2" customFormat="1" ht="24.15" customHeight="1">
      <c r="A139" s="38"/>
      <c r="B139" s="39"/>
      <c r="C139" s="229" t="s">
        <v>177</v>
      </c>
      <c r="D139" s="229" t="s">
        <v>139</v>
      </c>
      <c r="E139" s="230" t="s">
        <v>710</v>
      </c>
      <c r="F139" s="231" t="s">
        <v>711</v>
      </c>
      <c r="G139" s="232" t="s">
        <v>190</v>
      </c>
      <c r="H139" s="233">
        <v>0.067000000000000004</v>
      </c>
      <c r="I139" s="234"/>
      <c r="J139" s="233">
        <f>ROUND(I139*H139,3)</f>
        <v>0</v>
      </c>
      <c r="K139" s="235"/>
      <c r="L139" s="44"/>
      <c r="M139" s="236" t="s">
        <v>1</v>
      </c>
      <c r="N139" s="237" t="s">
        <v>41</v>
      </c>
      <c r="O139" s="97"/>
      <c r="P139" s="238">
        <f>O139*H139</f>
        <v>0</v>
      </c>
      <c r="Q139" s="238">
        <v>0</v>
      </c>
      <c r="R139" s="238">
        <f>Q139*H139</f>
        <v>0</v>
      </c>
      <c r="S139" s="238">
        <v>0</v>
      </c>
      <c r="T139" s="239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40" t="s">
        <v>213</v>
      </c>
      <c r="AT139" s="240" t="s">
        <v>139</v>
      </c>
      <c r="AU139" s="240" t="s">
        <v>144</v>
      </c>
      <c r="AY139" s="17" t="s">
        <v>136</v>
      </c>
      <c r="BE139" s="241">
        <f>IF(N139="základná",J139,0)</f>
        <v>0</v>
      </c>
      <c r="BF139" s="241">
        <f>IF(N139="znížená",J139,0)</f>
        <v>0</v>
      </c>
      <c r="BG139" s="241">
        <f>IF(N139="zákl. prenesená",J139,0)</f>
        <v>0</v>
      </c>
      <c r="BH139" s="241">
        <f>IF(N139="zníž. prenesená",J139,0)</f>
        <v>0</v>
      </c>
      <c r="BI139" s="241">
        <f>IF(N139="nulová",J139,0)</f>
        <v>0</v>
      </c>
      <c r="BJ139" s="17" t="s">
        <v>144</v>
      </c>
      <c r="BK139" s="242">
        <f>ROUND(I139*H139,3)</f>
        <v>0</v>
      </c>
      <c r="BL139" s="17" t="s">
        <v>213</v>
      </c>
      <c r="BM139" s="240" t="s">
        <v>712</v>
      </c>
    </row>
    <row r="140" s="12" customFormat="1" ht="22.8" customHeight="1">
      <c r="A140" s="12"/>
      <c r="B140" s="213"/>
      <c r="C140" s="214"/>
      <c r="D140" s="215" t="s">
        <v>74</v>
      </c>
      <c r="E140" s="227" t="s">
        <v>713</v>
      </c>
      <c r="F140" s="227" t="s">
        <v>714</v>
      </c>
      <c r="G140" s="214"/>
      <c r="H140" s="214"/>
      <c r="I140" s="217"/>
      <c r="J140" s="228">
        <f>BK140</f>
        <v>0</v>
      </c>
      <c r="K140" s="214"/>
      <c r="L140" s="219"/>
      <c r="M140" s="220"/>
      <c r="N140" s="221"/>
      <c r="O140" s="221"/>
      <c r="P140" s="222">
        <f>SUM(P141:P150)</f>
        <v>0</v>
      </c>
      <c r="Q140" s="221"/>
      <c r="R140" s="222">
        <f>SUM(R141:R150)</f>
        <v>0.022139999999999996</v>
      </c>
      <c r="S140" s="221"/>
      <c r="T140" s="223">
        <f>SUM(T141:T150)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4" t="s">
        <v>144</v>
      </c>
      <c r="AT140" s="225" t="s">
        <v>74</v>
      </c>
      <c r="AU140" s="225" t="s">
        <v>83</v>
      </c>
      <c r="AY140" s="224" t="s">
        <v>136</v>
      </c>
      <c r="BK140" s="226">
        <f>SUM(BK141:BK150)</f>
        <v>0</v>
      </c>
    </row>
    <row r="141" s="2" customFormat="1" ht="16.5" customHeight="1">
      <c r="A141" s="38"/>
      <c r="B141" s="39"/>
      <c r="C141" s="229" t="s">
        <v>181</v>
      </c>
      <c r="D141" s="229" t="s">
        <v>139</v>
      </c>
      <c r="E141" s="230" t="s">
        <v>715</v>
      </c>
      <c r="F141" s="231" t="s">
        <v>716</v>
      </c>
      <c r="G141" s="232" t="s">
        <v>152</v>
      </c>
      <c r="H141" s="233">
        <v>14</v>
      </c>
      <c r="I141" s="234"/>
      <c r="J141" s="233">
        <f>ROUND(I141*H141,3)</f>
        <v>0</v>
      </c>
      <c r="K141" s="235"/>
      <c r="L141" s="44"/>
      <c r="M141" s="236" t="s">
        <v>1</v>
      </c>
      <c r="N141" s="237" t="s">
        <v>41</v>
      </c>
      <c r="O141" s="97"/>
      <c r="P141" s="238">
        <f>O141*H141</f>
        <v>0</v>
      </c>
      <c r="Q141" s="238">
        <v>3.0000000000000001E-05</v>
      </c>
      <c r="R141" s="238">
        <f>Q141*H141</f>
        <v>0.00042000000000000002</v>
      </c>
      <c r="S141" s="238">
        <v>0</v>
      </c>
      <c r="T141" s="239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40" t="s">
        <v>213</v>
      </c>
      <c r="AT141" s="240" t="s">
        <v>139</v>
      </c>
      <c r="AU141" s="240" t="s">
        <v>144</v>
      </c>
      <c r="AY141" s="17" t="s">
        <v>136</v>
      </c>
      <c r="BE141" s="241">
        <f>IF(N141="základná",J141,0)</f>
        <v>0</v>
      </c>
      <c r="BF141" s="241">
        <f>IF(N141="znížená",J141,0)</f>
        <v>0</v>
      </c>
      <c r="BG141" s="241">
        <f>IF(N141="zákl. prenesená",J141,0)</f>
        <v>0</v>
      </c>
      <c r="BH141" s="241">
        <f>IF(N141="zníž. prenesená",J141,0)</f>
        <v>0</v>
      </c>
      <c r="BI141" s="241">
        <f>IF(N141="nulová",J141,0)</f>
        <v>0</v>
      </c>
      <c r="BJ141" s="17" t="s">
        <v>144</v>
      </c>
      <c r="BK141" s="242">
        <f>ROUND(I141*H141,3)</f>
        <v>0</v>
      </c>
      <c r="BL141" s="17" t="s">
        <v>213</v>
      </c>
      <c r="BM141" s="240" t="s">
        <v>717</v>
      </c>
    </row>
    <row r="142" s="2" customFormat="1" ht="16.5" customHeight="1">
      <c r="A142" s="38"/>
      <c r="B142" s="39"/>
      <c r="C142" s="229" t="s">
        <v>187</v>
      </c>
      <c r="D142" s="229" t="s">
        <v>139</v>
      </c>
      <c r="E142" s="230" t="s">
        <v>718</v>
      </c>
      <c r="F142" s="231" t="s">
        <v>719</v>
      </c>
      <c r="G142" s="232" t="s">
        <v>152</v>
      </c>
      <c r="H142" s="233">
        <v>14</v>
      </c>
      <c r="I142" s="234"/>
      <c r="J142" s="233">
        <f>ROUND(I142*H142,3)</f>
        <v>0</v>
      </c>
      <c r="K142" s="235"/>
      <c r="L142" s="44"/>
      <c r="M142" s="236" t="s">
        <v>1</v>
      </c>
      <c r="N142" s="237" t="s">
        <v>41</v>
      </c>
      <c r="O142" s="97"/>
      <c r="P142" s="238">
        <f>O142*H142</f>
        <v>0</v>
      </c>
      <c r="Q142" s="238">
        <v>2.0000000000000002E-05</v>
      </c>
      <c r="R142" s="238">
        <f>Q142*H142</f>
        <v>0.00028000000000000003</v>
      </c>
      <c r="S142" s="238">
        <v>0</v>
      </c>
      <c r="T142" s="239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40" t="s">
        <v>213</v>
      </c>
      <c r="AT142" s="240" t="s">
        <v>139</v>
      </c>
      <c r="AU142" s="240" t="s">
        <v>144</v>
      </c>
      <c r="AY142" s="17" t="s">
        <v>136</v>
      </c>
      <c r="BE142" s="241">
        <f>IF(N142="základná",J142,0)</f>
        <v>0</v>
      </c>
      <c r="BF142" s="241">
        <f>IF(N142="znížená",J142,0)</f>
        <v>0</v>
      </c>
      <c r="BG142" s="241">
        <f>IF(N142="zákl. prenesená",J142,0)</f>
        <v>0</v>
      </c>
      <c r="BH142" s="241">
        <f>IF(N142="zníž. prenesená",J142,0)</f>
        <v>0</v>
      </c>
      <c r="BI142" s="241">
        <f>IF(N142="nulová",J142,0)</f>
        <v>0</v>
      </c>
      <c r="BJ142" s="17" t="s">
        <v>144</v>
      </c>
      <c r="BK142" s="242">
        <f>ROUND(I142*H142,3)</f>
        <v>0</v>
      </c>
      <c r="BL142" s="17" t="s">
        <v>213</v>
      </c>
      <c r="BM142" s="240" t="s">
        <v>720</v>
      </c>
    </row>
    <row r="143" s="2" customFormat="1" ht="24.15" customHeight="1">
      <c r="A143" s="38"/>
      <c r="B143" s="39"/>
      <c r="C143" s="229" t="s">
        <v>192</v>
      </c>
      <c r="D143" s="229" t="s">
        <v>139</v>
      </c>
      <c r="E143" s="230" t="s">
        <v>721</v>
      </c>
      <c r="F143" s="231" t="s">
        <v>722</v>
      </c>
      <c r="G143" s="232" t="s">
        <v>152</v>
      </c>
      <c r="H143" s="233">
        <v>14</v>
      </c>
      <c r="I143" s="234"/>
      <c r="J143" s="233">
        <f>ROUND(I143*H143,3)</f>
        <v>0</v>
      </c>
      <c r="K143" s="235"/>
      <c r="L143" s="44"/>
      <c r="M143" s="236" t="s">
        <v>1</v>
      </c>
      <c r="N143" s="237" t="s">
        <v>41</v>
      </c>
      <c r="O143" s="97"/>
      <c r="P143" s="238">
        <f>O143*H143</f>
        <v>0</v>
      </c>
      <c r="Q143" s="238">
        <v>1.0000000000000001E-05</v>
      </c>
      <c r="R143" s="238">
        <f>Q143*H143</f>
        <v>0.00014000000000000002</v>
      </c>
      <c r="S143" s="238">
        <v>0</v>
      </c>
      <c r="T143" s="239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40" t="s">
        <v>213</v>
      </c>
      <c r="AT143" s="240" t="s">
        <v>139</v>
      </c>
      <c r="AU143" s="240" t="s">
        <v>144</v>
      </c>
      <c r="AY143" s="17" t="s">
        <v>136</v>
      </c>
      <c r="BE143" s="241">
        <f>IF(N143="základná",J143,0)</f>
        <v>0</v>
      </c>
      <c r="BF143" s="241">
        <f>IF(N143="znížená",J143,0)</f>
        <v>0</v>
      </c>
      <c r="BG143" s="241">
        <f>IF(N143="zákl. prenesená",J143,0)</f>
        <v>0</v>
      </c>
      <c r="BH143" s="241">
        <f>IF(N143="zníž. prenesená",J143,0)</f>
        <v>0</v>
      </c>
      <c r="BI143" s="241">
        <f>IF(N143="nulová",J143,0)</f>
        <v>0</v>
      </c>
      <c r="BJ143" s="17" t="s">
        <v>144</v>
      </c>
      <c r="BK143" s="242">
        <f>ROUND(I143*H143,3)</f>
        <v>0</v>
      </c>
      <c r="BL143" s="17" t="s">
        <v>213</v>
      </c>
      <c r="BM143" s="240" t="s">
        <v>723</v>
      </c>
    </row>
    <row r="144" s="2" customFormat="1" ht="24.15" customHeight="1">
      <c r="A144" s="38"/>
      <c r="B144" s="39"/>
      <c r="C144" s="266" t="s">
        <v>199</v>
      </c>
      <c r="D144" s="266" t="s">
        <v>193</v>
      </c>
      <c r="E144" s="267" t="s">
        <v>724</v>
      </c>
      <c r="F144" s="268" t="s">
        <v>725</v>
      </c>
      <c r="G144" s="269" t="s">
        <v>152</v>
      </c>
      <c r="H144" s="270">
        <v>14</v>
      </c>
      <c r="I144" s="271"/>
      <c r="J144" s="270">
        <f>ROUND(I144*H144,3)</f>
        <v>0</v>
      </c>
      <c r="K144" s="272"/>
      <c r="L144" s="273"/>
      <c r="M144" s="274" t="s">
        <v>1</v>
      </c>
      <c r="N144" s="275" t="s">
        <v>41</v>
      </c>
      <c r="O144" s="97"/>
      <c r="P144" s="238">
        <f>O144*H144</f>
        <v>0</v>
      </c>
      <c r="Q144" s="238">
        <v>0.00020000000000000001</v>
      </c>
      <c r="R144" s="238">
        <f>Q144*H144</f>
        <v>0.0028</v>
      </c>
      <c r="S144" s="238">
        <v>0</v>
      </c>
      <c r="T144" s="239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40" t="s">
        <v>285</v>
      </c>
      <c r="AT144" s="240" t="s">
        <v>193</v>
      </c>
      <c r="AU144" s="240" t="s">
        <v>144</v>
      </c>
      <c r="AY144" s="17" t="s">
        <v>136</v>
      </c>
      <c r="BE144" s="241">
        <f>IF(N144="základná",J144,0)</f>
        <v>0</v>
      </c>
      <c r="BF144" s="241">
        <f>IF(N144="znížená",J144,0)</f>
        <v>0</v>
      </c>
      <c r="BG144" s="241">
        <f>IF(N144="zákl. prenesená",J144,0)</f>
        <v>0</v>
      </c>
      <c r="BH144" s="241">
        <f>IF(N144="zníž. prenesená",J144,0)</f>
        <v>0</v>
      </c>
      <c r="BI144" s="241">
        <f>IF(N144="nulová",J144,0)</f>
        <v>0</v>
      </c>
      <c r="BJ144" s="17" t="s">
        <v>144</v>
      </c>
      <c r="BK144" s="242">
        <f>ROUND(I144*H144,3)</f>
        <v>0</v>
      </c>
      <c r="BL144" s="17" t="s">
        <v>213</v>
      </c>
      <c r="BM144" s="240" t="s">
        <v>726</v>
      </c>
    </row>
    <row r="145" s="2" customFormat="1" ht="24.15" customHeight="1">
      <c r="A145" s="38"/>
      <c r="B145" s="39"/>
      <c r="C145" s="229" t="s">
        <v>203</v>
      </c>
      <c r="D145" s="229" t="s">
        <v>139</v>
      </c>
      <c r="E145" s="230" t="s">
        <v>727</v>
      </c>
      <c r="F145" s="231" t="s">
        <v>728</v>
      </c>
      <c r="G145" s="232" t="s">
        <v>152</v>
      </c>
      <c r="H145" s="233">
        <v>14</v>
      </c>
      <c r="I145" s="234"/>
      <c r="J145" s="233">
        <f>ROUND(I145*H145,3)</f>
        <v>0</v>
      </c>
      <c r="K145" s="235"/>
      <c r="L145" s="44"/>
      <c r="M145" s="236" t="s">
        <v>1</v>
      </c>
      <c r="N145" s="237" t="s">
        <v>41</v>
      </c>
      <c r="O145" s="97"/>
      <c r="P145" s="238">
        <f>O145*H145</f>
        <v>0</v>
      </c>
      <c r="Q145" s="238">
        <v>0.00035</v>
      </c>
      <c r="R145" s="238">
        <f>Q145*H145</f>
        <v>0.0048999999999999998</v>
      </c>
      <c r="S145" s="238">
        <v>0</v>
      </c>
      <c r="T145" s="239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40" t="s">
        <v>213</v>
      </c>
      <c r="AT145" s="240" t="s">
        <v>139</v>
      </c>
      <c r="AU145" s="240" t="s">
        <v>144</v>
      </c>
      <c r="AY145" s="17" t="s">
        <v>136</v>
      </c>
      <c r="BE145" s="241">
        <f>IF(N145="základná",J145,0)</f>
        <v>0</v>
      </c>
      <c r="BF145" s="241">
        <f>IF(N145="znížená",J145,0)</f>
        <v>0</v>
      </c>
      <c r="BG145" s="241">
        <f>IF(N145="zákl. prenesená",J145,0)</f>
        <v>0</v>
      </c>
      <c r="BH145" s="241">
        <f>IF(N145="zníž. prenesená",J145,0)</f>
        <v>0</v>
      </c>
      <c r="BI145" s="241">
        <f>IF(N145="nulová",J145,0)</f>
        <v>0</v>
      </c>
      <c r="BJ145" s="17" t="s">
        <v>144</v>
      </c>
      <c r="BK145" s="242">
        <f>ROUND(I145*H145,3)</f>
        <v>0</v>
      </c>
      <c r="BL145" s="17" t="s">
        <v>213</v>
      </c>
      <c r="BM145" s="240" t="s">
        <v>729</v>
      </c>
    </row>
    <row r="146" s="2" customFormat="1" ht="16.5" customHeight="1">
      <c r="A146" s="38"/>
      <c r="B146" s="39"/>
      <c r="C146" s="229" t="s">
        <v>208</v>
      </c>
      <c r="D146" s="229" t="s">
        <v>139</v>
      </c>
      <c r="E146" s="230" t="s">
        <v>730</v>
      </c>
      <c r="F146" s="231" t="s">
        <v>731</v>
      </c>
      <c r="G146" s="232" t="s">
        <v>152</v>
      </c>
      <c r="H146" s="233">
        <v>14</v>
      </c>
      <c r="I146" s="234"/>
      <c r="J146" s="233">
        <f>ROUND(I146*H146,3)</f>
        <v>0</v>
      </c>
      <c r="K146" s="235"/>
      <c r="L146" s="44"/>
      <c r="M146" s="236" t="s">
        <v>1</v>
      </c>
      <c r="N146" s="237" t="s">
        <v>41</v>
      </c>
      <c r="O146" s="97"/>
      <c r="P146" s="238">
        <f>O146*H146</f>
        <v>0</v>
      </c>
      <c r="Q146" s="238">
        <v>0.00035</v>
      </c>
      <c r="R146" s="238">
        <f>Q146*H146</f>
        <v>0.0048999999999999998</v>
      </c>
      <c r="S146" s="238">
        <v>0</v>
      </c>
      <c r="T146" s="239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40" t="s">
        <v>213</v>
      </c>
      <c r="AT146" s="240" t="s">
        <v>139</v>
      </c>
      <c r="AU146" s="240" t="s">
        <v>144</v>
      </c>
      <c r="AY146" s="17" t="s">
        <v>136</v>
      </c>
      <c r="BE146" s="241">
        <f>IF(N146="základná",J146,0)</f>
        <v>0</v>
      </c>
      <c r="BF146" s="241">
        <f>IF(N146="znížená",J146,0)</f>
        <v>0</v>
      </c>
      <c r="BG146" s="241">
        <f>IF(N146="zákl. prenesená",J146,0)</f>
        <v>0</v>
      </c>
      <c r="BH146" s="241">
        <f>IF(N146="zníž. prenesená",J146,0)</f>
        <v>0</v>
      </c>
      <c r="BI146" s="241">
        <f>IF(N146="nulová",J146,0)</f>
        <v>0</v>
      </c>
      <c r="BJ146" s="17" t="s">
        <v>144</v>
      </c>
      <c r="BK146" s="242">
        <f>ROUND(I146*H146,3)</f>
        <v>0</v>
      </c>
      <c r="BL146" s="17" t="s">
        <v>213</v>
      </c>
      <c r="BM146" s="240" t="s">
        <v>732</v>
      </c>
    </row>
    <row r="147" s="2" customFormat="1" ht="16.5" customHeight="1">
      <c r="A147" s="38"/>
      <c r="B147" s="39"/>
      <c r="C147" s="229" t="s">
        <v>213</v>
      </c>
      <c r="D147" s="229" t="s">
        <v>139</v>
      </c>
      <c r="E147" s="230" t="s">
        <v>733</v>
      </c>
      <c r="F147" s="231" t="s">
        <v>734</v>
      </c>
      <c r="G147" s="232" t="s">
        <v>152</v>
      </c>
      <c r="H147" s="233">
        <v>14</v>
      </c>
      <c r="I147" s="234"/>
      <c r="J147" s="233">
        <f>ROUND(I147*H147,3)</f>
        <v>0</v>
      </c>
      <c r="K147" s="235"/>
      <c r="L147" s="44"/>
      <c r="M147" s="236" t="s">
        <v>1</v>
      </c>
      <c r="N147" s="237" t="s">
        <v>41</v>
      </c>
      <c r="O147" s="97"/>
      <c r="P147" s="238">
        <f>O147*H147</f>
        <v>0</v>
      </c>
      <c r="Q147" s="238">
        <v>0.00035</v>
      </c>
      <c r="R147" s="238">
        <f>Q147*H147</f>
        <v>0.0048999999999999998</v>
      </c>
      <c r="S147" s="238">
        <v>0</v>
      </c>
      <c r="T147" s="239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40" t="s">
        <v>213</v>
      </c>
      <c r="AT147" s="240" t="s">
        <v>139</v>
      </c>
      <c r="AU147" s="240" t="s">
        <v>144</v>
      </c>
      <c r="AY147" s="17" t="s">
        <v>136</v>
      </c>
      <c r="BE147" s="241">
        <f>IF(N147="základná",J147,0)</f>
        <v>0</v>
      </c>
      <c r="BF147" s="241">
        <f>IF(N147="znížená",J147,0)</f>
        <v>0</v>
      </c>
      <c r="BG147" s="241">
        <f>IF(N147="zákl. prenesená",J147,0)</f>
        <v>0</v>
      </c>
      <c r="BH147" s="241">
        <f>IF(N147="zníž. prenesená",J147,0)</f>
        <v>0</v>
      </c>
      <c r="BI147" s="241">
        <f>IF(N147="nulová",J147,0)</f>
        <v>0</v>
      </c>
      <c r="BJ147" s="17" t="s">
        <v>144</v>
      </c>
      <c r="BK147" s="242">
        <f>ROUND(I147*H147,3)</f>
        <v>0</v>
      </c>
      <c r="BL147" s="17" t="s">
        <v>213</v>
      </c>
      <c r="BM147" s="240" t="s">
        <v>735</v>
      </c>
    </row>
    <row r="148" s="2" customFormat="1" ht="24.15" customHeight="1">
      <c r="A148" s="38"/>
      <c r="B148" s="39"/>
      <c r="C148" s="229" t="s">
        <v>217</v>
      </c>
      <c r="D148" s="229" t="s">
        <v>139</v>
      </c>
      <c r="E148" s="230" t="s">
        <v>736</v>
      </c>
      <c r="F148" s="231" t="s">
        <v>737</v>
      </c>
      <c r="G148" s="232" t="s">
        <v>152</v>
      </c>
      <c r="H148" s="233">
        <v>4</v>
      </c>
      <c r="I148" s="234"/>
      <c r="J148" s="233">
        <f>ROUND(I148*H148,3)</f>
        <v>0</v>
      </c>
      <c r="K148" s="235"/>
      <c r="L148" s="44"/>
      <c r="M148" s="236" t="s">
        <v>1</v>
      </c>
      <c r="N148" s="237" t="s">
        <v>41</v>
      </c>
      <c r="O148" s="97"/>
      <c r="P148" s="238">
        <f>O148*H148</f>
        <v>0</v>
      </c>
      <c r="Q148" s="238">
        <v>5.0000000000000002E-05</v>
      </c>
      <c r="R148" s="238">
        <f>Q148*H148</f>
        <v>0.00020000000000000001</v>
      </c>
      <c r="S148" s="238">
        <v>0</v>
      </c>
      <c r="T148" s="239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40" t="s">
        <v>213</v>
      </c>
      <c r="AT148" s="240" t="s">
        <v>139</v>
      </c>
      <c r="AU148" s="240" t="s">
        <v>144</v>
      </c>
      <c r="AY148" s="17" t="s">
        <v>136</v>
      </c>
      <c r="BE148" s="241">
        <f>IF(N148="základná",J148,0)</f>
        <v>0</v>
      </c>
      <c r="BF148" s="241">
        <f>IF(N148="znížená",J148,0)</f>
        <v>0</v>
      </c>
      <c r="BG148" s="241">
        <f>IF(N148="zákl. prenesená",J148,0)</f>
        <v>0</v>
      </c>
      <c r="BH148" s="241">
        <f>IF(N148="zníž. prenesená",J148,0)</f>
        <v>0</v>
      </c>
      <c r="BI148" s="241">
        <f>IF(N148="nulová",J148,0)</f>
        <v>0</v>
      </c>
      <c r="BJ148" s="17" t="s">
        <v>144</v>
      </c>
      <c r="BK148" s="242">
        <f>ROUND(I148*H148,3)</f>
        <v>0</v>
      </c>
      <c r="BL148" s="17" t="s">
        <v>213</v>
      </c>
      <c r="BM148" s="240" t="s">
        <v>738</v>
      </c>
    </row>
    <row r="149" s="2" customFormat="1" ht="24.15" customHeight="1">
      <c r="A149" s="38"/>
      <c r="B149" s="39"/>
      <c r="C149" s="266" t="s">
        <v>221</v>
      </c>
      <c r="D149" s="266" t="s">
        <v>193</v>
      </c>
      <c r="E149" s="267" t="s">
        <v>739</v>
      </c>
      <c r="F149" s="268" t="s">
        <v>740</v>
      </c>
      <c r="G149" s="269" t="s">
        <v>152</v>
      </c>
      <c r="H149" s="270">
        <v>4</v>
      </c>
      <c r="I149" s="271"/>
      <c r="J149" s="270">
        <f>ROUND(I149*H149,3)</f>
        <v>0</v>
      </c>
      <c r="K149" s="272"/>
      <c r="L149" s="273"/>
      <c r="M149" s="274" t="s">
        <v>1</v>
      </c>
      <c r="N149" s="275" t="s">
        <v>41</v>
      </c>
      <c r="O149" s="97"/>
      <c r="P149" s="238">
        <f>O149*H149</f>
        <v>0</v>
      </c>
      <c r="Q149" s="238">
        <v>0.00089999999999999998</v>
      </c>
      <c r="R149" s="238">
        <f>Q149*H149</f>
        <v>0.0035999999999999999</v>
      </c>
      <c r="S149" s="238">
        <v>0</v>
      </c>
      <c r="T149" s="239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40" t="s">
        <v>285</v>
      </c>
      <c r="AT149" s="240" t="s">
        <v>193</v>
      </c>
      <c r="AU149" s="240" t="s">
        <v>144</v>
      </c>
      <c r="AY149" s="17" t="s">
        <v>136</v>
      </c>
      <c r="BE149" s="241">
        <f>IF(N149="základná",J149,0)</f>
        <v>0</v>
      </c>
      <c r="BF149" s="241">
        <f>IF(N149="znížená",J149,0)</f>
        <v>0</v>
      </c>
      <c r="BG149" s="241">
        <f>IF(N149="zákl. prenesená",J149,0)</f>
        <v>0</v>
      </c>
      <c r="BH149" s="241">
        <f>IF(N149="zníž. prenesená",J149,0)</f>
        <v>0</v>
      </c>
      <c r="BI149" s="241">
        <f>IF(N149="nulová",J149,0)</f>
        <v>0</v>
      </c>
      <c r="BJ149" s="17" t="s">
        <v>144</v>
      </c>
      <c r="BK149" s="242">
        <f>ROUND(I149*H149,3)</f>
        <v>0</v>
      </c>
      <c r="BL149" s="17" t="s">
        <v>213</v>
      </c>
      <c r="BM149" s="240" t="s">
        <v>741</v>
      </c>
    </row>
    <row r="150" s="2" customFormat="1" ht="21.75" customHeight="1">
      <c r="A150" s="38"/>
      <c r="B150" s="39"/>
      <c r="C150" s="229" t="s">
        <v>226</v>
      </c>
      <c r="D150" s="229" t="s">
        <v>139</v>
      </c>
      <c r="E150" s="230" t="s">
        <v>742</v>
      </c>
      <c r="F150" s="231" t="s">
        <v>743</v>
      </c>
      <c r="G150" s="232" t="s">
        <v>190</v>
      </c>
      <c r="H150" s="233">
        <v>0.021999999999999999</v>
      </c>
      <c r="I150" s="234"/>
      <c r="J150" s="233">
        <f>ROUND(I150*H150,3)</f>
        <v>0</v>
      </c>
      <c r="K150" s="235"/>
      <c r="L150" s="44"/>
      <c r="M150" s="236" t="s">
        <v>1</v>
      </c>
      <c r="N150" s="237" t="s">
        <v>41</v>
      </c>
      <c r="O150" s="97"/>
      <c r="P150" s="238">
        <f>O150*H150</f>
        <v>0</v>
      </c>
      <c r="Q150" s="238">
        <v>0</v>
      </c>
      <c r="R150" s="238">
        <f>Q150*H150</f>
        <v>0</v>
      </c>
      <c r="S150" s="238">
        <v>0</v>
      </c>
      <c r="T150" s="239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40" t="s">
        <v>213</v>
      </c>
      <c r="AT150" s="240" t="s">
        <v>139</v>
      </c>
      <c r="AU150" s="240" t="s">
        <v>144</v>
      </c>
      <c r="AY150" s="17" t="s">
        <v>136</v>
      </c>
      <c r="BE150" s="241">
        <f>IF(N150="základná",J150,0)</f>
        <v>0</v>
      </c>
      <c r="BF150" s="241">
        <f>IF(N150="znížená",J150,0)</f>
        <v>0</v>
      </c>
      <c r="BG150" s="241">
        <f>IF(N150="zákl. prenesená",J150,0)</f>
        <v>0</v>
      </c>
      <c r="BH150" s="241">
        <f>IF(N150="zníž. prenesená",J150,0)</f>
        <v>0</v>
      </c>
      <c r="BI150" s="241">
        <f>IF(N150="nulová",J150,0)</f>
        <v>0</v>
      </c>
      <c r="BJ150" s="17" t="s">
        <v>144</v>
      </c>
      <c r="BK150" s="242">
        <f>ROUND(I150*H150,3)</f>
        <v>0</v>
      </c>
      <c r="BL150" s="17" t="s">
        <v>213</v>
      </c>
      <c r="BM150" s="240" t="s">
        <v>744</v>
      </c>
    </row>
    <row r="151" s="12" customFormat="1" ht="22.8" customHeight="1">
      <c r="A151" s="12"/>
      <c r="B151" s="213"/>
      <c r="C151" s="214"/>
      <c r="D151" s="215" t="s">
        <v>74</v>
      </c>
      <c r="E151" s="227" t="s">
        <v>745</v>
      </c>
      <c r="F151" s="227" t="s">
        <v>746</v>
      </c>
      <c r="G151" s="214"/>
      <c r="H151" s="214"/>
      <c r="I151" s="217"/>
      <c r="J151" s="228">
        <f>BK151</f>
        <v>0</v>
      </c>
      <c r="K151" s="214"/>
      <c r="L151" s="219"/>
      <c r="M151" s="220"/>
      <c r="N151" s="221"/>
      <c r="O151" s="221"/>
      <c r="P151" s="222">
        <f>SUM(P152:P162)</f>
        <v>0</v>
      </c>
      <c r="Q151" s="221"/>
      <c r="R151" s="222">
        <f>SUM(R152:R162)</f>
        <v>0.43567999999999996</v>
      </c>
      <c r="S151" s="221"/>
      <c r="T151" s="223">
        <f>SUM(T152:T162)</f>
        <v>0.14349499999999998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4" t="s">
        <v>144</v>
      </c>
      <c r="AT151" s="225" t="s">
        <v>74</v>
      </c>
      <c r="AU151" s="225" t="s">
        <v>83</v>
      </c>
      <c r="AY151" s="224" t="s">
        <v>136</v>
      </c>
      <c r="BK151" s="226">
        <f>SUM(BK152:BK162)</f>
        <v>0</v>
      </c>
    </row>
    <row r="152" s="2" customFormat="1" ht="24.15" customHeight="1">
      <c r="A152" s="38"/>
      <c r="B152" s="39"/>
      <c r="C152" s="229" t="s">
        <v>7</v>
      </c>
      <c r="D152" s="229" t="s">
        <v>139</v>
      </c>
      <c r="E152" s="230" t="s">
        <v>747</v>
      </c>
      <c r="F152" s="231" t="s">
        <v>748</v>
      </c>
      <c r="G152" s="232" t="s">
        <v>171</v>
      </c>
      <c r="H152" s="233">
        <v>6.5</v>
      </c>
      <c r="I152" s="234"/>
      <c r="J152" s="233">
        <f>ROUND(I152*H152,3)</f>
        <v>0</v>
      </c>
      <c r="K152" s="235"/>
      <c r="L152" s="44"/>
      <c r="M152" s="236" t="s">
        <v>1</v>
      </c>
      <c r="N152" s="237" t="s">
        <v>41</v>
      </c>
      <c r="O152" s="97"/>
      <c r="P152" s="238">
        <f>O152*H152</f>
        <v>0</v>
      </c>
      <c r="Q152" s="238">
        <v>0</v>
      </c>
      <c r="R152" s="238">
        <f>Q152*H152</f>
        <v>0</v>
      </c>
      <c r="S152" s="238">
        <v>0.01057</v>
      </c>
      <c r="T152" s="239">
        <f>S152*H152</f>
        <v>0.068705000000000002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40" t="s">
        <v>213</v>
      </c>
      <c r="AT152" s="240" t="s">
        <v>139</v>
      </c>
      <c r="AU152" s="240" t="s">
        <v>144</v>
      </c>
      <c r="AY152" s="17" t="s">
        <v>136</v>
      </c>
      <c r="BE152" s="241">
        <f>IF(N152="základná",J152,0)</f>
        <v>0</v>
      </c>
      <c r="BF152" s="241">
        <f>IF(N152="znížená",J152,0)</f>
        <v>0</v>
      </c>
      <c r="BG152" s="241">
        <f>IF(N152="zákl. prenesená",J152,0)</f>
        <v>0</v>
      </c>
      <c r="BH152" s="241">
        <f>IF(N152="zníž. prenesená",J152,0)</f>
        <v>0</v>
      </c>
      <c r="BI152" s="241">
        <f>IF(N152="nulová",J152,0)</f>
        <v>0</v>
      </c>
      <c r="BJ152" s="17" t="s">
        <v>144</v>
      </c>
      <c r="BK152" s="242">
        <f>ROUND(I152*H152,3)</f>
        <v>0</v>
      </c>
      <c r="BL152" s="17" t="s">
        <v>213</v>
      </c>
      <c r="BM152" s="240" t="s">
        <v>749</v>
      </c>
    </row>
    <row r="153" s="2" customFormat="1" ht="33" customHeight="1">
      <c r="A153" s="38"/>
      <c r="B153" s="39"/>
      <c r="C153" s="229" t="s">
        <v>233</v>
      </c>
      <c r="D153" s="229" t="s">
        <v>139</v>
      </c>
      <c r="E153" s="230" t="s">
        <v>750</v>
      </c>
      <c r="F153" s="231" t="s">
        <v>751</v>
      </c>
      <c r="G153" s="232" t="s">
        <v>152</v>
      </c>
      <c r="H153" s="233">
        <v>3</v>
      </c>
      <c r="I153" s="234"/>
      <c r="J153" s="233">
        <f>ROUND(I153*H153,3)</f>
        <v>0</v>
      </c>
      <c r="K153" s="235"/>
      <c r="L153" s="44"/>
      <c r="M153" s="236" t="s">
        <v>1</v>
      </c>
      <c r="N153" s="237" t="s">
        <v>41</v>
      </c>
      <c r="O153" s="97"/>
      <c r="P153" s="238">
        <f>O153*H153</f>
        <v>0</v>
      </c>
      <c r="Q153" s="238">
        <v>8.0000000000000007E-05</v>
      </c>
      <c r="R153" s="238">
        <f>Q153*H153</f>
        <v>0.00024000000000000003</v>
      </c>
      <c r="S153" s="238">
        <v>0.024930000000000001</v>
      </c>
      <c r="T153" s="239">
        <f>S153*H153</f>
        <v>0.074789999999999995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40" t="s">
        <v>213</v>
      </c>
      <c r="AT153" s="240" t="s">
        <v>139</v>
      </c>
      <c r="AU153" s="240" t="s">
        <v>144</v>
      </c>
      <c r="AY153" s="17" t="s">
        <v>136</v>
      </c>
      <c r="BE153" s="241">
        <f>IF(N153="základná",J153,0)</f>
        <v>0</v>
      </c>
      <c r="BF153" s="241">
        <f>IF(N153="znížená",J153,0)</f>
        <v>0</v>
      </c>
      <c r="BG153" s="241">
        <f>IF(N153="zákl. prenesená",J153,0)</f>
        <v>0</v>
      </c>
      <c r="BH153" s="241">
        <f>IF(N153="zníž. prenesená",J153,0)</f>
        <v>0</v>
      </c>
      <c r="BI153" s="241">
        <f>IF(N153="nulová",J153,0)</f>
        <v>0</v>
      </c>
      <c r="BJ153" s="17" t="s">
        <v>144</v>
      </c>
      <c r="BK153" s="242">
        <f>ROUND(I153*H153,3)</f>
        <v>0</v>
      </c>
      <c r="BL153" s="17" t="s">
        <v>213</v>
      </c>
      <c r="BM153" s="240" t="s">
        <v>752</v>
      </c>
    </row>
    <row r="154" s="2" customFormat="1" ht="24.15" customHeight="1">
      <c r="A154" s="38"/>
      <c r="B154" s="39"/>
      <c r="C154" s="229" t="s">
        <v>237</v>
      </c>
      <c r="D154" s="229" t="s">
        <v>139</v>
      </c>
      <c r="E154" s="230" t="s">
        <v>753</v>
      </c>
      <c r="F154" s="231" t="s">
        <v>754</v>
      </c>
      <c r="G154" s="232" t="s">
        <v>152</v>
      </c>
      <c r="H154" s="233">
        <v>5</v>
      </c>
      <c r="I154" s="234"/>
      <c r="J154" s="233">
        <f>ROUND(I154*H154,3)</f>
        <v>0</v>
      </c>
      <c r="K154" s="235"/>
      <c r="L154" s="44"/>
      <c r="M154" s="236" t="s">
        <v>1</v>
      </c>
      <c r="N154" s="237" t="s">
        <v>41</v>
      </c>
      <c r="O154" s="97"/>
      <c r="P154" s="238">
        <f>O154*H154</f>
        <v>0</v>
      </c>
      <c r="Q154" s="238">
        <v>2.0000000000000002E-05</v>
      </c>
      <c r="R154" s="238">
        <f>Q154*H154</f>
        <v>0.00010000000000000001</v>
      </c>
      <c r="S154" s="238">
        <v>0</v>
      </c>
      <c r="T154" s="239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40" t="s">
        <v>213</v>
      </c>
      <c r="AT154" s="240" t="s">
        <v>139</v>
      </c>
      <c r="AU154" s="240" t="s">
        <v>144</v>
      </c>
      <c r="AY154" s="17" t="s">
        <v>136</v>
      </c>
      <c r="BE154" s="241">
        <f>IF(N154="základná",J154,0)</f>
        <v>0</v>
      </c>
      <c r="BF154" s="241">
        <f>IF(N154="znížená",J154,0)</f>
        <v>0</v>
      </c>
      <c r="BG154" s="241">
        <f>IF(N154="zákl. prenesená",J154,0)</f>
        <v>0</v>
      </c>
      <c r="BH154" s="241">
        <f>IF(N154="zníž. prenesená",J154,0)</f>
        <v>0</v>
      </c>
      <c r="BI154" s="241">
        <f>IF(N154="nulová",J154,0)</f>
        <v>0</v>
      </c>
      <c r="BJ154" s="17" t="s">
        <v>144</v>
      </c>
      <c r="BK154" s="242">
        <f>ROUND(I154*H154,3)</f>
        <v>0</v>
      </c>
      <c r="BL154" s="17" t="s">
        <v>213</v>
      </c>
      <c r="BM154" s="240" t="s">
        <v>755</v>
      </c>
    </row>
    <row r="155" s="2" customFormat="1" ht="37.8" customHeight="1">
      <c r="A155" s="38"/>
      <c r="B155" s="39"/>
      <c r="C155" s="266" t="s">
        <v>243</v>
      </c>
      <c r="D155" s="266" t="s">
        <v>193</v>
      </c>
      <c r="E155" s="267" t="s">
        <v>756</v>
      </c>
      <c r="F155" s="268" t="s">
        <v>757</v>
      </c>
      <c r="G155" s="269" t="s">
        <v>152</v>
      </c>
      <c r="H155" s="270">
        <v>5</v>
      </c>
      <c r="I155" s="271"/>
      <c r="J155" s="270">
        <f>ROUND(I155*H155,3)</f>
        <v>0</v>
      </c>
      <c r="K155" s="272"/>
      <c r="L155" s="273"/>
      <c r="M155" s="274" t="s">
        <v>1</v>
      </c>
      <c r="N155" s="275" t="s">
        <v>41</v>
      </c>
      <c r="O155" s="97"/>
      <c r="P155" s="238">
        <f>O155*H155</f>
        <v>0</v>
      </c>
      <c r="Q155" s="238">
        <v>0.018919999999999999</v>
      </c>
      <c r="R155" s="238">
        <f>Q155*H155</f>
        <v>0.09459999999999999</v>
      </c>
      <c r="S155" s="238">
        <v>0</v>
      </c>
      <c r="T155" s="239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40" t="s">
        <v>285</v>
      </c>
      <c r="AT155" s="240" t="s">
        <v>193</v>
      </c>
      <c r="AU155" s="240" t="s">
        <v>144</v>
      </c>
      <c r="AY155" s="17" t="s">
        <v>136</v>
      </c>
      <c r="BE155" s="241">
        <f>IF(N155="základná",J155,0)</f>
        <v>0</v>
      </c>
      <c r="BF155" s="241">
        <f>IF(N155="znížená",J155,0)</f>
        <v>0</v>
      </c>
      <c r="BG155" s="241">
        <f>IF(N155="zákl. prenesená",J155,0)</f>
        <v>0</v>
      </c>
      <c r="BH155" s="241">
        <f>IF(N155="zníž. prenesená",J155,0)</f>
        <v>0</v>
      </c>
      <c r="BI155" s="241">
        <f>IF(N155="nulová",J155,0)</f>
        <v>0</v>
      </c>
      <c r="BJ155" s="17" t="s">
        <v>144</v>
      </c>
      <c r="BK155" s="242">
        <f>ROUND(I155*H155,3)</f>
        <v>0</v>
      </c>
      <c r="BL155" s="17" t="s">
        <v>213</v>
      </c>
      <c r="BM155" s="240" t="s">
        <v>758</v>
      </c>
    </row>
    <row r="156" s="2" customFormat="1" ht="33" customHeight="1">
      <c r="A156" s="38"/>
      <c r="B156" s="39"/>
      <c r="C156" s="229" t="s">
        <v>247</v>
      </c>
      <c r="D156" s="229" t="s">
        <v>139</v>
      </c>
      <c r="E156" s="230" t="s">
        <v>759</v>
      </c>
      <c r="F156" s="231" t="s">
        <v>760</v>
      </c>
      <c r="G156" s="232" t="s">
        <v>152</v>
      </c>
      <c r="H156" s="233">
        <v>9</v>
      </c>
      <c r="I156" s="234"/>
      <c r="J156" s="233">
        <f>ROUND(I156*H156,3)</f>
        <v>0</v>
      </c>
      <c r="K156" s="235"/>
      <c r="L156" s="44"/>
      <c r="M156" s="236" t="s">
        <v>1</v>
      </c>
      <c r="N156" s="237" t="s">
        <v>41</v>
      </c>
      <c r="O156" s="97"/>
      <c r="P156" s="238">
        <f>O156*H156</f>
        <v>0</v>
      </c>
      <c r="Q156" s="238">
        <v>2.0000000000000002E-05</v>
      </c>
      <c r="R156" s="238">
        <f>Q156*H156</f>
        <v>0.00018000000000000001</v>
      </c>
      <c r="S156" s="238">
        <v>0</v>
      </c>
      <c r="T156" s="239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40" t="s">
        <v>213</v>
      </c>
      <c r="AT156" s="240" t="s">
        <v>139</v>
      </c>
      <c r="AU156" s="240" t="s">
        <v>144</v>
      </c>
      <c r="AY156" s="17" t="s">
        <v>136</v>
      </c>
      <c r="BE156" s="241">
        <f>IF(N156="základná",J156,0)</f>
        <v>0</v>
      </c>
      <c r="BF156" s="241">
        <f>IF(N156="znížená",J156,0)</f>
        <v>0</v>
      </c>
      <c r="BG156" s="241">
        <f>IF(N156="zákl. prenesená",J156,0)</f>
        <v>0</v>
      </c>
      <c r="BH156" s="241">
        <f>IF(N156="zníž. prenesená",J156,0)</f>
        <v>0</v>
      </c>
      <c r="BI156" s="241">
        <f>IF(N156="nulová",J156,0)</f>
        <v>0</v>
      </c>
      <c r="BJ156" s="17" t="s">
        <v>144</v>
      </c>
      <c r="BK156" s="242">
        <f>ROUND(I156*H156,3)</f>
        <v>0</v>
      </c>
      <c r="BL156" s="17" t="s">
        <v>213</v>
      </c>
      <c r="BM156" s="240" t="s">
        <v>761</v>
      </c>
    </row>
    <row r="157" s="2" customFormat="1" ht="44.25" customHeight="1">
      <c r="A157" s="38"/>
      <c r="B157" s="39"/>
      <c r="C157" s="266" t="s">
        <v>251</v>
      </c>
      <c r="D157" s="266" t="s">
        <v>193</v>
      </c>
      <c r="E157" s="267" t="s">
        <v>762</v>
      </c>
      <c r="F157" s="268" t="s">
        <v>763</v>
      </c>
      <c r="G157" s="269" t="s">
        <v>152</v>
      </c>
      <c r="H157" s="270">
        <v>9</v>
      </c>
      <c r="I157" s="271"/>
      <c r="J157" s="270">
        <f>ROUND(I157*H157,3)</f>
        <v>0</v>
      </c>
      <c r="K157" s="272"/>
      <c r="L157" s="273"/>
      <c r="M157" s="274" t="s">
        <v>1</v>
      </c>
      <c r="N157" s="275" t="s">
        <v>41</v>
      </c>
      <c r="O157" s="97"/>
      <c r="P157" s="238">
        <f>O157*H157</f>
        <v>0</v>
      </c>
      <c r="Q157" s="238">
        <v>0.037839999999999999</v>
      </c>
      <c r="R157" s="238">
        <f>Q157*H157</f>
        <v>0.34055999999999997</v>
      </c>
      <c r="S157" s="238">
        <v>0</v>
      </c>
      <c r="T157" s="239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40" t="s">
        <v>285</v>
      </c>
      <c r="AT157" s="240" t="s">
        <v>193</v>
      </c>
      <c r="AU157" s="240" t="s">
        <v>144</v>
      </c>
      <c r="AY157" s="17" t="s">
        <v>136</v>
      </c>
      <c r="BE157" s="241">
        <f>IF(N157="základná",J157,0)</f>
        <v>0</v>
      </c>
      <c r="BF157" s="241">
        <f>IF(N157="znížená",J157,0)</f>
        <v>0</v>
      </c>
      <c r="BG157" s="241">
        <f>IF(N157="zákl. prenesená",J157,0)</f>
        <v>0</v>
      </c>
      <c r="BH157" s="241">
        <f>IF(N157="zníž. prenesená",J157,0)</f>
        <v>0</v>
      </c>
      <c r="BI157" s="241">
        <f>IF(N157="nulová",J157,0)</f>
        <v>0</v>
      </c>
      <c r="BJ157" s="17" t="s">
        <v>144</v>
      </c>
      <c r="BK157" s="242">
        <f>ROUND(I157*H157,3)</f>
        <v>0</v>
      </c>
      <c r="BL157" s="17" t="s">
        <v>213</v>
      </c>
      <c r="BM157" s="240" t="s">
        <v>764</v>
      </c>
    </row>
    <row r="158" s="2" customFormat="1" ht="24.15" customHeight="1">
      <c r="A158" s="38"/>
      <c r="B158" s="39"/>
      <c r="C158" s="229" t="s">
        <v>255</v>
      </c>
      <c r="D158" s="229" t="s">
        <v>139</v>
      </c>
      <c r="E158" s="230" t="s">
        <v>765</v>
      </c>
      <c r="F158" s="231" t="s">
        <v>766</v>
      </c>
      <c r="G158" s="232" t="s">
        <v>152</v>
      </c>
      <c r="H158" s="233">
        <v>14</v>
      </c>
      <c r="I158" s="234"/>
      <c r="J158" s="233">
        <f>ROUND(I158*H158,3)</f>
        <v>0</v>
      </c>
      <c r="K158" s="235"/>
      <c r="L158" s="44"/>
      <c r="M158" s="236" t="s">
        <v>1</v>
      </c>
      <c r="N158" s="237" t="s">
        <v>41</v>
      </c>
      <c r="O158" s="97"/>
      <c r="P158" s="238">
        <f>O158*H158</f>
        <v>0</v>
      </c>
      <c r="Q158" s="238">
        <v>0</v>
      </c>
      <c r="R158" s="238">
        <f>Q158*H158</f>
        <v>0</v>
      </c>
      <c r="S158" s="238">
        <v>0</v>
      </c>
      <c r="T158" s="239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40" t="s">
        <v>213</v>
      </c>
      <c r="AT158" s="240" t="s">
        <v>139</v>
      </c>
      <c r="AU158" s="240" t="s">
        <v>144</v>
      </c>
      <c r="AY158" s="17" t="s">
        <v>136</v>
      </c>
      <c r="BE158" s="241">
        <f>IF(N158="základná",J158,0)</f>
        <v>0</v>
      </c>
      <c r="BF158" s="241">
        <f>IF(N158="znížená",J158,0)</f>
        <v>0</v>
      </c>
      <c r="BG158" s="241">
        <f>IF(N158="zákl. prenesená",J158,0)</f>
        <v>0</v>
      </c>
      <c r="BH158" s="241">
        <f>IF(N158="zníž. prenesená",J158,0)</f>
        <v>0</v>
      </c>
      <c r="BI158" s="241">
        <f>IF(N158="nulová",J158,0)</f>
        <v>0</v>
      </c>
      <c r="BJ158" s="17" t="s">
        <v>144</v>
      </c>
      <c r="BK158" s="242">
        <f>ROUND(I158*H158,3)</f>
        <v>0</v>
      </c>
      <c r="BL158" s="17" t="s">
        <v>213</v>
      </c>
      <c r="BM158" s="240" t="s">
        <v>767</v>
      </c>
    </row>
    <row r="159" s="2" customFormat="1" ht="24.15" customHeight="1">
      <c r="A159" s="38"/>
      <c r="B159" s="39"/>
      <c r="C159" s="229" t="s">
        <v>259</v>
      </c>
      <c r="D159" s="229" t="s">
        <v>139</v>
      </c>
      <c r="E159" s="230" t="s">
        <v>768</v>
      </c>
      <c r="F159" s="231" t="s">
        <v>769</v>
      </c>
      <c r="G159" s="232" t="s">
        <v>171</v>
      </c>
      <c r="H159" s="233">
        <v>100</v>
      </c>
      <c r="I159" s="234"/>
      <c r="J159" s="233">
        <f>ROUND(I159*H159,3)</f>
        <v>0</v>
      </c>
      <c r="K159" s="235"/>
      <c r="L159" s="44"/>
      <c r="M159" s="236" t="s">
        <v>1</v>
      </c>
      <c r="N159" s="237" t="s">
        <v>41</v>
      </c>
      <c r="O159" s="97"/>
      <c r="P159" s="238">
        <f>O159*H159</f>
        <v>0</v>
      </c>
      <c r="Q159" s="238">
        <v>0</v>
      </c>
      <c r="R159" s="238">
        <f>Q159*H159</f>
        <v>0</v>
      </c>
      <c r="S159" s="238">
        <v>0</v>
      </c>
      <c r="T159" s="239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40" t="s">
        <v>213</v>
      </c>
      <c r="AT159" s="240" t="s">
        <v>139</v>
      </c>
      <c r="AU159" s="240" t="s">
        <v>144</v>
      </c>
      <c r="AY159" s="17" t="s">
        <v>136</v>
      </c>
      <c r="BE159" s="241">
        <f>IF(N159="základná",J159,0)</f>
        <v>0</v>
      </c>
      <c r="BF159" s="241">
        <f>IF(N159="znížená",J159,0)</f>
        <v>0</v>
      </c>
      <c r="BG159" s="241">
        <f>IF(N159="zákl. prenesená",J159,0)</f>
        <v>0</v>
      </c>
      <c r="BH159" s="241">
        <f>IF(N159="zníž. prenesená",J159,0)</f>
        <v>0</v>
      </c>
      <c r="BI159" s="241">
        <f>IF(N159="nulová",J159,0)</f>
        <v>0</v>
      </c>
      <c r="BJ159" s="17" t="s">
        <v>144</v>
      </c>
      <c r="BK159" s="242">
        <f>ROUND(I159*H159,3)</f>
        <v>0</v>
      </c>
      <c r="BL159" s="17" t="s">
        <v>213</v>
      </c>
      <c r="BM159" s="240" t="s">
        <v>770</v>
      </c>
    </row>
    <row r="160" s="2" customFormat="1" ht="24.15" customHeight="1">
      <c r="A160" s="38"/>
      <c r="B160" s="39"/>
      <c r="C160" s="229" t="s">
        <v>264</v>
      </c>
      <c r="D160" s="229" t="s">
        <v>139</v>
      </c>
      <c r="E160" s="230" t="s">
        <v>771</v>
      </c>
      <c r="F160" s="231" t="s">
        <v>772</v>
      </c>
      <c r="G160" s="232" t="s">
        <v>171</v>
      </c>
      <c r="H160" s="233">
        <v>100</v>
      </c>
      <c r="I160" s="234"/>
      <c r="J160" s="233">
        <f>ROUND(I160*H160,3)</f>
        <v>0</v>
      </c>
      <c r="K160" s="235"/>
      <c r="L160" s="44"/>
      <c r="M160" s="236" t="s">
        <v>1</v>
      </c>
      <c r="N160" s="237" t="s">
        <v>41</v>
      </c>
      <c r="O160" s="97"/>
      <c r="P160" s="238">
        <f>O160*H160</f>
        <v>0</v>
      </c>
      <c r="Q160" s="238">
        <v>0</v>
      </c>
      <c r="R160" s="238">
        <f>Q160*H160</f>
        <v>0</v>
      </c>
      <c r="S160" s="238">
        <v>0</v>
      </c>
      <c r="T160" s="239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40" t="s">
        <v>213</v>
      </c>
      <c r="AT160" s="240" t="s">
        <v>139</v>
      </c>
      <c r="AU160" s="240" t="s">
        <v>144</v>
      </c>
      <c r="AY160" s="17" t="s">
        <v>136</v>
      </c>
      <c r="BE160" s="241">
        <f>IF(N160="základná",J160,0)</f>
        <v>0</v>
      </c>
      <c r="BF160" s="241">
        <f>IF(N160="znížená",J160,0)</f>
        <v>0</v>
      </c>
      <c r="BG160" s="241">
        <f>IF(N160="zákl. prenesená",J160,0)</f>
        <v>0</v>
      </c>
      <c r="BH160" s="241">
        <f>IF(N160="zníž. prenesená",J160,0)</f>
        <v>0</v>
      </c>
      <c r="BI160" s="241">
        <f>IF(N160="nulová",J160,0)</f>
        <v>0</v>
      </c>
      <c r="BJ160" s="17" t="s">
        <v>144</v>
      </c>
      <c r="BK160" s="242">
        <f>ROUND(I160*H160,3)</f>
        <v>0</v>
      </c>
      <c r="BL160" s="17" t="s">
        <v>213</v>
      </c>
      <c r="BM160" s="240" t="s">
        <v>773</v>
      </c>
    </row>
    <row r="161" s="2" customFormat="1" ht="24.15" customHeight="1">
      <c r="A161" s="38"/>
      <c r="B161" s="39"/>
      <c r="C161" s="229" t="s">
        <v>268</v>
      </c>
      <c r="D161" s="229" t="s">
        <v>139</v>
      </c>
      <c r="E161" s="230" t="s">
        <v>774</v>
      </c>
      <c r="F161" s="231" t="s">
        <v>775</v>
      </c>
      <c r="G161" s="232" t="s">
        <v>190</v>
      </c>
      <c r="H161" s="233">
        <v>0.14299999999999999</v>
      </c>
      <c r="I161" s="234"/>
      <c r="J161" s="233">
        <f>ROUND(I161*H161,3)</f>
        <v>0</v>
      </c>
      <c r="K161" s="235"/>
      <c r="L161" s="44"/>
      <c r="M161" s="236" t="s">
        <v>1</v>
      </c>
      <c r="N161" s="237" t="s">
        <v>41</v>
      </c>
      <c r="O161" s="97"/>
      <c r="P161" s="238">
        <f>O161*H161</f>
        <v>0</v>
      </c>
      <c r="Q161" s="238">
        <v>0</v>
      </c>
      <c r="R161" s="238">
        <f>Q161*H161</f>
        <v>0</v>
      </c>
      <c r="S161" s="238">
        <v>0</v>
      </c>
      <c r="T161" s="239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40" t="s">
        <v>213</v>
      </c>
      <c r="AT161" s="240" t="s">
        <v>139</v>
      </c>
      <c r="AU161" s="240" t="s">
        <v>144</v>
      </c>
      <c r="AY161" s="17" t="s">
        <v>136</v>
      </c>
      <c r="BE161" s="241">
        <f>IF(N161="základná",J161,0)</f>
        <v>0</v>
      </c>
      <c r="BF161" s="241">
        <f>IF(N161="znížená",J161,0)</f>
        <v>0</v>
      </c>
      <c r="BG161" s="241">
        <f>IF(N161="zákl. prenesená",J161,0)</f>
        <v>0</v>
      </c>
      <c r="BH161" s="241">
        <f>IF(N161="zníž. prenesená",J161,0)</f>
        <v>0</v>
      </c>
      <c r="BI161" s="241">
        <f>IF(N161="nulová",J161,0)</f>
        <v>0</v>
      </c>
      <c r="BJ161" s="17" t="s">
        <v>144</v>
      </c>
      <c r="BK161" s="242">
        <f>ROUND(I161*H161,3)</f>
        <v>0</v>
      </c>
      <c r="BL161" s="17" t="s">
        <v>213</v>
      </c>
      <c r="BM161" s="240" t="s">
        <v>776</v>
      </c>
    </row>
    <row r="162" s="2" customFormat="1" ht="24.15" customHeight="1">
      <c r="A162" s="38"/>
      <c r="B162" s="39"/>
      <c r="C162" s="229" t="s">
        <v>273</v>
      </c>
      <c r="D162" s="229" t="s">
        <v>139</v>
      </c>
      <c r="E162" s="230" t="s">
        <v>777</v>
      </c>
      <c r="F162" s="231" t="s">
        <v>778</v>
      </c>
      <c r="G162" s="232" t="s">
        <v>779</v>
      </c>
      <c r="H162" s="234"/>
      <c r="I162" s="234"/>
      <c r="J162" s="233">
        <f>ROUND(I162*H162,3)</f>
        <v>0</v>
      </c>
      <c r="K162" s="235"/>
      <c r="L162" s="44"/>
      <c r="M162" s="236" t="s">
        <v>1</v>
      </c>
      <c r="N162" s="237" t="s">
        <v>41</v>
      </c>
      <c r="O162" s="97"/>
      <c r="P162" s="238">
        <f>O162*H162</f>
        <v>0</v>
      </c>
      <c r="Q162" s="238">
        <v>0</v>
      </c>
      <c r="R162" s="238">
        <f>Q162*H162</f>
        <v>0</v>
      </c>
      <c r="S162" s="238">
        <v>0</v>
      </c>
      <c r="T162" s="239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40" t="s">
        <v>213</v>
      </c>
      <c r="AT162" s="240" t="s">
        <v>139</v>
      </c>
      <c r="AU162" s="240" t="s">
        <v>144</v>
      </c>
      <c r="AY162" s="17" t="s">
        <v>136</v>
      </c>
      <c r="BE162" s="241">
        <f>IF(N162="základná",J162,0)</f>
        <v>0</v>
      </c>
      <c r="BF162" s="241">
        <f>IF(N162="znížená",J162,0)</f>
        <v>0</v>
      </c>
      <c r="BG162" s="241">
        <f>IF(N162="zákl. prenesená",J162,0)</f>
        <v>0</v>
      </c>
      <c r="BH162" s="241">
        <f>IF(N162="zníž. prenesená",J162,0)</f>
        <v>0</v>
      </c>
      <c r="BI162" s="241">
        <f>IF(N162="nulová",J162,0)</f>
        <v>0</v>
      </c>
      <c r="BJ162" s="17" t="s">
        <v>144</v>
      </c>
      <c r="BK162" s="242">
        <f>ROUND(I162*H162,3)</f>
        <v>0</v>
      </c>
      <c r="BL162" s="17" t="s">
        <v>213</v>
      </c>
      <c r="BM162" s="240" t="s">
        <v>780</v>
      </c>
    </row>
    <row r="163" s="12" customFormat="1" ht="22.8" customHeight="1">
      <c r="A163" s="12"/>
      <c r="B163" s="213"/>
      <c r="C163" s="214"/>
      <c r="D163" s="215" t="s">
        <v>74</v>
      </c>
      <c r="E163" s="227" t="s">
        <v>647</v>
      </c>
      <c r="F163" s="227" t="s">
        <v>648</v>
      </c>
      <c r="G163" s="214"/>
      <c r="H163" s="214"/>
      <c r="I163" s="217"/>
      <c r="J163" s="228">
        <f>BK163</f>
        <v>0</v>
      </c>
      <c r="K163" s="214"/>
      <c r="L163" s="219"/>
      <c r="M163" s="220"/>
      <c r="N163" s="221"/>
      <c r="O163" s="221"/>
      <c r="P163" s="222">
        <f>P164</f>
        <v>0</v>
      </c>
      <c r="Q163" s="221"/>
      <c r="R163" s="222">
        <f>R164</f>
        <v>0.027000000000000003</v>
      </c>
      <c r="S163" s="221"/>
      <c r="T163" s="223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24" t="s">
        <v>144</v>
      </c>
      <c r="AT163" s="225" t="s">
        <v>74</v>
      </c>
      <c r="AU163" s="225" t="s">
        <v>83</v>
      </c>
      <c r="AY163" s="224" t="s">
        <v>136</v>
      </c>
      <c r="BK163" s="226">
        <f>BK164</f>
        <v>0</v>
      </c>
    </row>
    <row r="164" s="2" customFormat="1" ht="33" customHeight="1">
      <c r="A164" s="38"/>
      <c r="B164" s="39"/>
      <c r="C164" s="229" t="s">
        <v>279</v>
      </c>
      <c r="D164" s="229" t="s">
        <v>139</v>
      </c>
      <c r="E164" s="230" t="s">
        <v>781</v>
      </c>
      <c r="F164" s="231" t="s">
        <v>782</v>
      </c>
      <c r="G164" s="232" t="s">
        <v>184</v>
      </c>
      <c r="H164" s="233">
        <v>300</v>
      </c>
      <c r="I164" s="234"/>
      <c r="J164" s="233">
        <f>ROUND(I164*H164,3)</f>
        <v>0</v>
      </c>
      <c r="K164" s="235"/>
      <c r="L164" s="44"/>
      <c r="M164" s="236" t="s">
        <v>1</v>
      </c>
      <c r="N164" s="237" t="s">
        <v>41</v>
      </c>
      <c r="O164" s="97"/>
      <c r="P164" s="238">
        <f>O164*H164</f>
        <v>0</v>
      </c>
      <c r="Q164" s="238">
        <v>9.0000000000000006E-05</v>
      </c>
      <c r="R164" s="238">
        <f>Q164*H164</f>
        <v>0.027000000000000003</v>
      </c>
      <c r="S164" s="238">
        <v>0</v>
      </c>
      <c r="T164" s="239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40" t="s">
        <v>213</v>
      </c>
      <c r="AT164" s="240" t="s">
        <v>139</v>
      </c>
      <c r="AU164" s="240" t="s">
        <v>144</v>
      </c>
      <c r="AY164" s="17" t="s">
        <v>136</v>
      </c>
      <c r="BE164" s="241">
        <f>IF(N164="základná",J164,0)</f>
        <v>0</v>
      </c>
      <c r="BF164" s="241">
        <f>IF(N164="znížená",J164,0)</f>
        <v>0</v>
      </c>
      <c r="BG164" s="241">
        <f>IF(N164="zákl. prenesená",J164,0)</f>
        <v>0</v>
      </c>
      <c r="BH164" s="241">
        <f>IF(N164="zníž. prenesená",J164,0)</f>
        <v>0</v>
      </c>
      <c r="BI164" s="241">
        <f>IF(N164="nulová",J164,0)</f>
        <v>0</v>
      </c>
      <c r="BJ164" s="17" t="s">
        <v>144</v>
      </c>
      <c r="BK164" s="242">
        <f>ROUND(I164*H164,3)</f>
        <v>0</v>
      </c>
      <c r="BL164" s="17" t="s">
        <v>213</v>
      </c>
      <c r="BM164" s="240" t="s">
        <v>783</v>
      </c>
    </row>
    <row r="165" s="12" customFormat="1" ht="25.92" customHeight="1">
      <c r="A165" s="12"/>
      <c r="B165" s="213"/>
      <c r="C165" s="214"/>
      <c r="D165" s="215" t="s">
        <v>74</v>
      </c>
      <c r="E165" s="216" t="s">
        <v>784</v>
      </c>
      <c r="F165" s="216" t="s">
        <v>785</v>
      </c>
      <c r="G165" s="214"/>
      <c r="H165" s="214"/>
      <c r="I165" s="217"/>
      <c r="J165" s="218">
        <f>BK165</f>
        <v>0</v>
      </c>
      <c r="K165" s="214"/>
      <c r="L165" s="219"/>
      <c r="M165" s="220"/>
      <c r="N165" s="221"/>
      <c r="O165" s="221"/>
      <c r="P165" s="222">
        <f>P166</f>
        <v>0</v>
      </c>
      <c r="Q165" s="221"/>
      <c r="R165" s="222">
        <f>R166</f>
        <v>0</v>
      </c>
      <c r="S165" s="221"/>
      <c r="T165" s="223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24" t="s">
        <v>143</v>
      </c>
      <c r="AT165" s="225" t="s">
        <v>74</v>
      </c>
      <c r="AU165" s="225" t="s">
        <v>75</v>
      </c>
      <c r="AY165" s="224" t="s">
        <v>136</v>
      </c>
      <c r="BK165" s="226">
        <f>BK166</f>
        <v>0</v>
      </c>
    </row>
    <row r="166" s="2" customFormat="1" ht="37.8" customHeight="1">
      <c r="A166" s="38"/>
      <c r="B166" s="39"/>
      <c r="C166" s="229" t="s">
        <v>285</v>
      </c>
      <c r="D166" s="229" t="s">
        <v>139</v>
      </c>
      <c r="E166" s="230" t="s">
        <v>786</v>
      </c>
      <c r="F166" s="231" t="s">
        <v>787</v>
      </c>
      <c r="G166" s="232" t="s">
        <v>788</v>
      </c>
      <c r="H166" s="233">
        <v>20</v>
      </c>
      <c r="I166" s="234"/>
      <c r="J166" s="233">
        <f>ROUND(I166*H166,3)</f>
        <v>0</v>
      </c>
      <c r="K166" s="235"/>
      <c r="L166" s="44"/>
      <c r="M166" s="236" t="s">
        <v>1</v>
      </c>
      <c r="N166" s="237" t="s">
        <v>41</v>
      </c>
      <c r="O166" s="97"/>
      <c r="P166" s="238">
        <f>O166*H166</f>
        <v>0</v>
      </c>
      <c r="Q166" s="238">
        <v>0</v>
      </c>
      <c r="R166" s="238">
        <f>Q166*H166</f>
        <v>0</v>
      </c>
      <c r="S166" s="238">
        <v>0</v>
      </c>
      <c r="T166" s="239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40" t="s">
        <v>789</v>
      </c>
      <c r="AT166" s="240" t="s">
        <v>139</v>
      </c>
      <c r="AU166" s="240" t="s">
        <v>83</v>
      </c>
      <c r="AY166" s="17" t="s">
        <v>136</v>
      </c>
      <c r="BE166" s="241">
        <f>IF(N166="základná",J166,0)</f>
        <v>0</v>
      </c>
      <c r="BF166" s="241">
        <f>IF(N166="znížená",J166,0)</f>
        <v>0</v>
      </c>
      <c r="BG166" s="241">
        <f>IF(N166="zákl. prenesená",J166,0)</f>
        <v>0</v>
      </c>
      <c r="BH166" s="241">
        <f>IF(N166="zníž. prenesená",J166,0)</f>
        <v>0</v>
      </c>
      <c r="BI166" s="241">
        <f>IF(N166="nulová",J166,0)</f>
        <v>0</v>
      </c>
      <c r="BJ166" s="17" t="s">
        <v>144</v>
      </c>
      <c r="BK166" s="242">
        <f>ROUND(I166*H166,3)</f>
        <v>0</v>
      </c>
      <c r="BL166" s="17" t="s">
        <v>789</v>
      </c>
      <c r="BM166" s="240" t="s">
        <v>790</v>
      </c>
    </row>
    <row r="167" s="12" customFormat="1" ht="25.92" customHeight="1">
      <c r="A167" s="12"/>
      <c r="B167" s="213"/>
      <c r="C167" s="214"/>
      <c r="D167" s="215" t="s">
        <v>74</v>
      </c>
      <c r="E167" s="216" t="s">
        <v>666</v>
      </c>
      <c r="F167" s="216" t="s">
        <v>791</v>
      </c>
      <c r="G167" s="214"/>
      <c r="H167" s="214"/>
      <c r="I167" s="217"/>
      <c r="J167" s="218">
        <f>BK167</f>
        <v>0</v>
      </c>
      <c r="K167" s="214"/>
      <c r="L167" s="219"/>
      <c r="M167" s="220"/>
      <c r="N167" s="221"/>
      <c r="O167" s="221"/>
      <c r="P167" s="222">
        <f>P168</f>
        <v>0</v>
      </c>
      <c r="Q167" s="221"/>
      <c r="R167" s="222">
        <f>R168</f>
        <v>0</v>
      </c>
      <c r="S167" s="221"/>
      <c r="T167" s="223">
        <f>T168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24" t="s">
        <v>160</v>
      </c>
      <c r="AT167" s="225" t="s">
        <v>74</v>
      </c>
      <c r="AU167" s="225" t="s">
        <v>75</v>
      </c>
      <c r="AY167" s="224" t="s">
        <v>136</v>
      </c>
      <c r="BK167" s="226">
        <f>BK168</f>
        <v>0</v>
      </c>
    </row>
    <row r="168" s="2" customFormat="1" ht="44.25" customHeight="1">
      <c r="A168" s="38"/>
      <c r="B168" s="39"/>
      <c r="C168" s="229" t="s">
        <v>291</v>
      </c>
      <c r="D168" s="229" t="s">
        <v>139</v>
      </c>
      <c r="E168" s="230" t="s">
        <v>792</v>
      </c>
      <c r="F168" s="231" t="s">
        <v>793</v>
      </c>
      <c r="G168" s="232" t="s">
        <v>671</v>
      </c>
      <c r="H168" s="233">
        <v>1</v>
      </c>
      <c r="I168" s="234"/>
      <c r="J168" s="233">
        <f>ROUND(I168*H168,3)</f>
        <v>0</v>
      </c>
      <c r="K168" s="235"/>
      <c r="L168" s="44"/>
      <c r="M168" s="286" t="s">
        <v>1</v>
      </c>
      <c r="N168" s="287" t="s">
        <v>41</v>
      </c>
      <c r="O168" s="288"/>
      <c r="P168" s="289">
        <f>O168*H168</f>
        <v>0</v>
      </c>
      <c r="Q168" s="289">
        <v>0</v>
      </c>
      <c r="R168" s="289">
        <f>Q168*H168</f>
        <v>0</v>
      </c>
      <c r="S168" s="289">
        <v>0</v>
      </c>
      <c r="T168" s="290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40" t="s">
        <v>672</v>
      </c>
      <c r="AT168" s="240" t="s">
        <v>139</v>
      </c>
      <c r="AU168" s="240" t="s">
        <v>83</v>
      </c>
      <c r="AY168" s="17" t="s">
        <v>136</v>
      </c>
      <c r="BE168" s="241">
        <f>IF(N168="základná",J168,0)</f>
        <v>0</v>
      </c>
      <c r="BF168" s="241">
        <f>IF(N168="znížená",J168,0)</f>
        <v>0</v>
      </c>
      <c r="BG168" s="241">
        <f>IF(N168="zákl. prenesená",J168,0)</f>
        <v>0</v>
      </c>
      <c r="BH168" s="241">
        <f>IF(N168="zníž. prenesená",J168,0)</f>
        <v>0</v>
      </c>
      <c r="BI168" s="241">
        <f>IF(N168="nulová",J168,0)</f>
        <v>0</v>
      </c>
      <c r="BJ168" s="17" t="s">
        <v>144</v>
      </c>
      <c r="BK168" s="242">
        <f>ROUND(I168*H168,3)</f>
        <v>0</v>
      </c>
      <c r="BL168" s="17" t="s">
        <v>672</v>
      </c>
      <c r="BM168" s="240" t="s">
        <v>794</v>
      </c>
    </row>
    <row r="169" s="2" customFormat="1" ht="6.96" customHeight="1">
      <c r="A169" s="38"/>
      <c r="B169" s="72"/>
      <c r="C169" s="73"/>
      <c r="D169" s="73"/>
      <c r="E169" s="73"/>
      <c r="F169" s="73"/>
      <c r="G169" s="73"/>
      <c r="H169" s="73"/>
      <c r="I169" s="73"/>
      <c r="J169" s="73"/>
      <c r="K169" s="73"/>
      <c r="L169" s="44"/>
      <c r="M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</row>
  </sheetData>
  <sheetProtection sheet="1" autoFilter="0" formatColumns="0" formatRows="0" objects="1" scenarios="1" spinCount="100000" saltValue="Tg/oOlQmgxNyf/VCwX6z/LHHZNjgrHnJ6ZmqGmDLA6WD0jItpMpGFp/QwsUvp/17uFYYZ0LA8tqTWykOdJ4izw==" hashValue="nNJCyjntHr4IWJk+Sv5SUS2vueoopKBwsDqovrlmx8DPk5Y38rexEPljOUv/a8CWFi5GGBx3YqAovJfmdpevQg==" algorithmName="SHA-512" password="CC35"/>
  <autoFilter ref="C124:K168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0"/>
      <c r="AT3" s="17" t="s">
        <v>75</v>
      </c>
    </row>
    <row r="4" s="1" customFormat="1" ht="24.96" customHeight="1">
      <c r="B4" s="20"/>
      <c r="D4" s="144" t="s">
        <v>96</v>
      </c>
      <c r="L4" s="20"/>
      <c r="M4" s="145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6" t="s">
        <v>14</v>
      </c>
      <c r="L6" s="20"/>
    </row>
    <row r="7" s="1" customFormat="1" ht="16.5" customHeight="1">
      <c r="B7" s="20"/>
      <c r="E7" s="147" t="str">
        <f>'Rekapitulácia stavby'!K6</f>
        <v>AB Vranov - stavebné úpravy vnútorných priestorov</v>
      </c>
      <c r="F7" s="146"/>
      <c r="G7" s="146"/>
      <c r="H7" s="146"/>
      <c r="L7" s="20"/>
    </row>
    <row r="8" s="2" customFormat="1" ht="12" customHeight="1">
      <c r="A8" s="38"/>
      <c r="B8" s="44"/>
      <c r="C8" s="38"/>
      <c r="D8" s="146" t="s">
        <v>97</v>
      </c>
      <c r="E8" s="38"/>
      <c r="F8" s="38"/>
      <c r="G8" s="38"/>
      <c r="H8" s="38"/>
      <c r="I8" s="38"/>
      <c r="J8" s="38"/>
      <c r="K8" s="38"/>
      <c r="L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8" t="s">
        <v>795</v>
      </c>
      <c r="F9" s="38"/>
      <c r="G9" s="38"/>
      <c r="H9" s="38"/>
      <c r="I9" s="38"/>
      <c r="J9" s="38"/>
      <c r="K9" s="38"/>
      <c r="L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6" t="s">
        <v>16</v>
      </c>
      <c r="E11" s="38"/>
      <c r="F11" s="149" t="s">
        <v>1</v>
      </c>
      <c r="G11" s="38"/>
      <c r="H11" s="38"/>
      <c r="I11" s="146" t="s">
        <v>17</v>
      </c>
      <c r="J11" s="149" t="s">
        <v>1</v>
      </c>
      <c r="K11" s="38"/>
      <c r="L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6" t="s">
        <v>18</v>
      </c>
      <c r="E12" s="38"/>
      <c r="F12" s="149" t="s">
        <v>19</v>
      </c>
      <c r="G12" s="38"/>
      <c r="H12" s="38"/>
      <c r="I12" s="146" t="s">
        <v>20</v>
      </c>
      <c r="J12" s="150" t="str">
        <f>'Rekapitulácia stavby'!AN8</f>
        <v>23.5.2022</v>
      </c>
      <c r="K12" s="38"/>
      <c r="L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6" t="s">
        <v>22</v>
      </c>
      <c r="E14" s="38"/>
      <c r="F14" s="38"/>
      <c r="G14" s="38"/>
      <c r="H14" s="38"/>
      <c r="I14" s="146" t="s">
        <v>23</v>
      </c>
      <c r="J14" s="149" t="s">
        <v>1</v>
      </c>
      <c r="K14" s="38"/>
      <c r="L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9" t="s">
        <v>24</v>
      </c>
      <c r="F15" s="38"/>
      <c r="G15" s="38"/>
      <c r="H15" s="38"/>
      <c r="I15" s="146" t="s">
        <v>25</v>
      </c>
      <c r="J15" s="149" t="s">
        <v>1</v>
      </c>
      <c r="K15" s="38"/>
      <c r="L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6" t="s">
        <v>26</v>
      </c>
      <c r="E17" s="38"/>
      <c r="F17" s="38"/>
      <c r="G17" s="38"/>
      <c r="H17" s="38"/>
      <c r="I17" s="146" t="s">
        <v>23</v>
      </c>
      <c r="J17" s="33" t="str">
        <f>'Rekapitulácia stavby'!AN13</f>
        <v>Vyplň údaj</v>
      </c>
      <c r="K17" s="38"/>
      <c r="L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9"/>
      <c r="G18" s="149"/>
      <c r="H18" s="149"/>
      <c r="I18" s="146" t="s">
        <v>25</v>
      </c>
      <c r="J18" s="33" t="str">
        <f>'Rekapitulácia stavby'!AN14</f>
        <v>Vyplň údaj</v>
      </c>
      <c r="K18" s="38"/>
      <c r="L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6" t="s">
        <v>28</v>
      </c>
      <c r="E20" s="38"/>
      <c r="F20" s="38"/>
      <c r="G20" s="38"/>
      <c r="H20" s="38"/>
      <c r="I20" s="146" t="s">
        <v>23</v>
      </c>
      <c r="J20" s="149" t="s">
        <v>1</v>
      </c>
      <c r="K20" s="38"/>
      <c r="L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9" t="s">
        <v>29</v>
      </c>
      <c r="F21" s="38"/>
      <c r="G21" s="38"/>
      <c r="H21" s="38"/>
      <c r="I21" s="146" t="s">
        <v>25</v>
      </c>
      <c r="J21" s="149" t="s">
        <v>1</v>
      </c>
      <c r="K21" s="38"/>
      <c r="L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6" t="s">
        <v>32</v>
      </c>
      <c r="E23" s="38"/>
      <c r="F23" s="38"/>
      <c r="G23" s="38"/>
      <c r="H23" s="38"/>
      <c r="I23" s="146" t="s">
        <v>23</v>
      </c>
      <c r="J23" s="149" t="s">
        <v>1</v>
      </c>
      <c r="K23" s="38"/>
      <c r="L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9" t="s">
        <v>33</v>
      </c>
      <c r="F24" s="38"/>
      <c r="G24" s="38"/>
      <c r="H24" s="38"/>
      <c r="I24" s="146" t="s">
        <v>25</v>
      </c>
      <c r="J24" s="149" t="s">
        <v>1</v>
      </c>
      <c r="K24" s="38"/>
      <c r="L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6" t="s">
        <v>34</v>
      </c>
      <c r="E26" s="38"/>
      <c r="F26" s="38"/>
      <c r="G26" s="38"/>
      <c r="H26" s="38"/>
      <c r="I26" s="38"/>
      <c r="J26" s="38"/>
      <c r="K26" s="38"/>
      <c r="L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1"/>
      <c r="B27" s="152"/>
      <c r="C27" s="151"/>
      <c r="D27" s="151"/>
      <c r="E27" s="153" t="s">
        <v>1</v>
      </c>
      <c r="F27" s="153"/>
      <c r="G27" s="153"/>
      <c r="H27" s="153"/>
      <c r="I27" s="151"/>
      <c r="J27" s="151"/>
      <c r="K27" s="151"/>
      <c r="L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5"/>
      <c r="E29" s="155"/>
      <c r="F29" s="155"/>
      <c r="G29" s="155"/>
      <c r="H29" s="155"/>
      <c r="I29" s="155"/>
      <c r="J29" s="155"/>
      <c r="K29" s="155"/>
      <c r="L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35</v>
      </c>
      <c r="E30" s="38"/>
      <c r="F30" s="38"/>
      <c r="G30" s="38"/>
      <c r="H30" s="38"/>
      <c r="I30" s="38"/>
      <c r="J30" s="157">
        <f>ROUND(J124, 2)</f>
        <v>0</v>
      </c>
      <c r="K30" s="38"/>
      <c r="L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5"/>
      <c r="E31" s="155"/>
      <c r="F31" s="155"/>
      <c r="G31" s="155"/>
      <c r="H31" s="155"/>
      <c r="I31" s="155"/>
      <c r="J31" s="155"/>
      <c r="K31" s="155"/>
      <c r="L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37</v>
      </c>
      <c r="G32" s="38"/>
      <c r="H32" s="38"/>
      <c r="I32" s="158" t="s">
        <v>36</v>
      </c>
      <c r="J32" s="158" t="s">
        <v>38</v>
      </c>
      <c r="K32" s="38"/>
      <c r="L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9" t="s">
        <v>39</v>
      </c>
      <c r="E33" s="160" t="s">
        <v>40</v>
      </c>
      <c r="F33" s="161">
        <f>ROUND((SUM(BE124:BE226)),  2)</f>
        <v>0</v>
      </c>
      <c r="G33" s="162"/>
      <c r="H33" s="162"/>
      <c r="I33" s="163">
        <v>0.20000000000000001</v>
      </c>
      <c r="J33" s="161">
        <f>ROUND(((SUM(BE124:BE226))*I33),  2)</f>
        <v>0</v>
      </c>
      <c r="K33" s="38"/>
      <c r="L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60" t="s">
        <v>41</v>
      </c>
      <c r="F34" s="161">
        <f>ROUND((SUM(BF124:BF226)),  2)</f>
        <v>0</v>
      </c>
      <c r="G34" s="162"/>
      <c r="H34" s="162"/>
      <c r="I34" s="163">
        <v>0.20000000000000001</v>
      </c>
      <c r="J34" s="161">
        <f>ROUND(((SUM(BF124:BF226))*I34),  2)</f>
        <v>0</v>
      </c>
      <c r="K34" s="38"/>
      <c r="L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6" t="s">
        <v>42</v>
      </c>
      <c r="F35" s="164">
        <f>ROUND((SUM(BG124:BG226)),  2)</f>
        <v>0</v>
      </c>
      <c r="G35" s="38"/>
      <c r="H35" s="38"/>
      <c r="I35" s="165">
        <v>0.20000000000000001</v>
      </c>
      <c r="J35" s="164">
        <f>0</f>
        <v>0</v>
      </c>
      <c r="K35" s="38"/>
      <c r="L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6" t="s">
        <v>43</v>
      </c>
      <c r="F36" s="164">
        <f>ROUND((SUM(BH124:BH226)),  2)</f>
        <v>0</v>
      </c>
      <c r="G36" s="38"/>
      <c r="H36" s="38"/>
      <c r="I36" s="165">
        <v>0.20000000000000001</v>
      </c>
      <c r="J36" s="164">
        <f>0</f>
        <v>0</v>
      </c>
      <c r="K36" s="38"/>
      <c r="L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60" t="s">
        <v>44</v>
      </c>
      <c r="F37" s="161">
        <f>ROUND((SUM(BI124:BI226)),  2)</f>
        <v>0</v>
      </c>
      <c r="G37" s="162"/>
      <c r="H37" s="162"/>
      <c r="I37" s="163">
        <v>0</v>
      </c>
      <c r="J37" s="161">
        <f>0</f>
        <v>0</v>
      </c>
      <c r="K37" s="38"/>
      <c r="L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6"/>
      <c r="D39" s="167" t="s">
        <v>45</v>
      </c>
      <c r="E39" s="168"/>
      <c r="F39" s="168"/>
      <c r="G39" s="169" t="s">
        <v>46</v>
      </c>
      <c r="H39" s="170" t="s">
        <v>47</v>
      </c>
      <c r="I39" s="168"/>
      <c r="J39" s="171">
        <f>SUM(J30:J37)</f>
        <v>0</v>
      </c>
      <c r="K39" s="172"/>
      <c r="L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9"/>
      <c r="D50" s="173" t="s">
        <v>48</v>
      </c>
      <c r="E50" s="174"/>
      <c r="F50" s="174"/>
      <c r="G50" s="173" t="s">
        <v>49</v>
      </c>
      <c r="H50" s="174"/>
      <c r="I50" s="174"/>
      <c r="J50" s="174"/>
      <c r="K50" s="174"/>
      <c r="L50" s="69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50</v>
      </c>
      <c r="E61" s="176"/>
      <c r="F61" s="177" t="s">
        <v>51</v>
      </c>
      <c r="G61" s="175" t="s">
        <v>50</v>
      </c>
      <c r="H61" s="176"/>
      <c r="I61" s="176"/>
      <c r="J61" s="178" t="s">
        <v>51</v>
      </c>
      <c r="K61" s="176"/>
      <c r="L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52</v>
      </c>
      <c r="E65" s="179"/>
      <c r="F65" s="179"/>
      <c r="G65" s="173" t="s">
        <v>53</v>
      </c>
      <c r="H65" s="179"/>
      <c r="I65" s="179"/>
      <c r="J65" s="179"/>
      <c r="K65" s="179"/>
      <c r="L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50</v>
      </c>
      <c r="E76" s="176"/>
      <c r="F76" s="177" t="s">
        <v>51</v>
      </c>
      <c r="G76" s="175" t="s">
        <v>50</v>
      </c>
      <c r="H76" s="176"/>
      <c r="I76" s="176"/>
      <c r="J76" s="178" t="s">
        <v>51</v>
      </c>
      <c r="K76" s="176"/>
      <c r="L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40"/>
      <c r="E82" s="40"/>
      <c r="F82" s="40"/>
      <c r="G82" s="40"/>
      <c r="H82" s="40"/>
      <c r="I82" s="40"/>
      <c r="J82" s="40"/>
      <c r="K82" s="40"/>
      <c r="L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14</v>
      </c>
      <c r="D84" s="40"/>
      <c r="E84" s="40"/>
      <c r="F84" s="40"/>
      <c r="G84" s="40"/>
      <c r="H84" s="40"/>
      <c r="I84" s="40"/>
      <c r="J84" s="40"/>
      <c r="K84" s="40"/>
      <c r="L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AB Vranov - stavebné úpravy vnútorných priestorov</v>
      </c>
      <c r="F85" s="32"/>
      <c r="G85" s="32"/>
      <c r="H85" s="32"/>
      <c r="I85" s="40"/>
      <c r="J85" s="40"/>
      <c r="K85" s="40"/>
      <c r="L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40"/>
      <c r="E86" s="40"/>
      <c r="F86" s="40"/>
      <c r="G86" s="40"/>
      <c r="H86" s="40"/>
      <c r="I86" s="40"/>
      <c r="J86" s="40"/>
      <c r="K86" s="40"/>
      <c r="L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03 - Zdravotechnika</v>
      </c>
      <c r="F87" s="40"/>
      <c r="G87" s="40"/>
      <c r="H87" s="40"/>
      <c r="I87" s="40"/>
      <c r="J87" s="40"/>
      <c r="K87" s="40"/>
      <c r="L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18</v>
      </c>
      <c r="D89" s="40"/>
      <c r="E89" s="40"/>
      <c r="F89" s="27" t="str">
        <f>F12</f>
        <v>Vranov nad Topľou</v>
      </c>
      <c r="G89" s="40"/>
      <c r="H89" s="40"/>
      <c r="I89" s="32" t="s">
        <v>20</v>
      </c>
      <c r="J89" s="85" t="str">
        <f>IF(J12="","",J12)</f>
        <v>23.5.2022</v>
      </c>
      <c r="K89" s="40"/>
      <c r="L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22</v>
      </c>
      <c r="D91" s="40"/>
      <c r="E91" s="40"/>
      <c r="F91" s="27" t="str">
        <f>E15</f>
        <v>LESY SR š.p., OZ Vihorlat</v>
      </c>
      <c r="G91" s="40"/>
      <c r="H91" s="40"/>
      <c r="I91" s="32" t="s">
        <v>28</v>
      </c>
      <c r="J91" s="36" t="str">
        <f>E21</f>
        <v>Ing. Ľudovít Koháni</v>
      </c>
      <c r="K91" s="40"/>
      <c r="L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26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>Ing. Koháni</v>
      </c>
      <c r="K92" s="40"/>
      <c r="L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100</v>
      </c>
      <c r="D94" s="186"/>
      <c r="E94" s="186"/>
      <c r="F94" s="186"/>
      <c r="G94" s="186"/>
      <c r="H94" s="186"/>
      <c r="I94" s="186"/>
      <c r="J94" s="187" t="s">
        <v>101</v>
      </c>
      <c r="K94" s="186"/>
      <c r="L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102</v>
      </c>
      <c r="D96" s="40"/>
      <c r="E96" s="40"/>
      <c r="F96" s="40"/>
      <c r="G96" s="40"/>
      <c r="H96" s="40"/>
      <c r="I96" s="40"/>
      <c r="J96" s="116">
        <f>J124</f>
        <v>0</v>
      </c>
      <c r="K96" s="40"/>
      <c r="L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103</v>
      </c>
    </row>
    <row r="97" s="9" customFormat="1" ht="24.96" customHeight="1">
      <c r="A97" s="9"/>
      <c r="B97" s="189"/>
      <c r="C97" s="190"/>
      <c r="D97" s="191" t="s">
        <v>104</v>
      </c>
      <c r="E97" s="192"/>
      <c r="F97" s="192"/>
      <c r="G97" s="192"/>
      <c r="H97" s="192"/>
      <c r="I97" s="192"/>
      <c r="J97" s="193">
        <f>J125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96"/>
      <c r="D98" s="197" t="s">
        <v>107</v>
      </c>
      <c r="E98" s="198"/>
      <c r="F98" s="198"/>
      <c r="G98" s="198"/>
      <c r="H98" s="198"/>
      <c r="I98" s="198"/>
      <c r="J98" s="199">
        <f>J126</f>
        <v>0</v>
      </c>
      <c r="K98" s="196"/>
      <c r="L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89"/>
      <c r="C99" s="190"/>
      <c r="D99" s="191" t="s">
        <v>109</v>
      </c>
      <c r="E99" s="192"/>
      <c r="F99" s="192"/>
      <c r="G99" s="192"/>
      <c r="H99" s="192"/>
      <c r="I99" s="192"/>
      <c r="J99" s="193">
        <f>J128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96"/>
      <c r="D100" s="197" t="s">
        <v>111</v>
      </c>
      <c r="E100" s="198"/>
      <c r="F100" s="198"/>
      <c r="G100" s="198"/>
      <c r="H100" s="198"/>
      <c r="I100" s="198"/>
      <c r="J100" s="199">
        <f>J129</f>
        <v>0</v>
      </c>
      <c r="K100" s="196"/>
      <c r="L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96"/>
      <c r="D101" s="197" t="s">
        <v>675</v>
      </c>
      <c r="E101" s="198"/>
      <c r="F101" s="198"/>
      <c r="G101" s="198"/>
      <c r="H101" s="198"/>
      <c r="I101" s="198"/>
      <c r="J101" s="199">
        <f>J134</f>
        <v>0</v>
      </c>
      <c r="K101" s="196"/>
      <c r="L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96"/>
      <c r="D102" s="197" t="s">
        <v>796</v>
      </c>
      <c r="E102" s="198"/>
      <c r="F102" s="198"/>
      <c r="G102" s="198"/>
      <c r="H102" s="198"/>
      <c r="I102" s="198"/>
      <c r="J102" s="199">
        <f>J160</f>
        <v>0</v>
      </c>
      <c r="K102" s="196"/>
      <c r="L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96"/>
      <c r="D103" s="197" t="s">
        <v>797</v>
      </c>
      <c r="E103" s="198"/>
      <c r="F103" s="198"/>
      <c r="G103" s="198"/>
      <c r="H103" s="198"/>
      <c r="I103" s="198"/>
      <c r="J103" s="199">
        <f>J187</f>
        <v>0</v>
      </c>
      <c r="K103" s="196"/>
      <c r="L103" s="20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96"/>
      <c r="D104" s="197" t="s">
        <v>798</v>
      </c>
      <c r="E104" s="198"/>
      <c r="F104" s="198"/>
      <c r="G104" s="198"/>
      <c r="H104" s="198"/>
      <c r="I104" s="198"/>
      <c r="J104" s="199">
        <f>J189</f>
        <v>0</v>
      </c>
      <c r="K104" s="196"/>
      <c r="L104" s="20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9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72"/>
      <c r="C106" s="73"/>
      <c r="D106" s="73"/>
      <c r="E106" s="73"/>
      <c r="F106" s="73"/>
      <c r="G106" s="73"/>
      <c r="H106" s="73"/>
      <c r="I106" s="73"/>
      <c r="J106" s="73"/>
      <c r="K106" s="73"/>
      <c r="L106" s="69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74"/>
      <c r="C110" s="75"/>
      <c r="D110" s="75"/>
      <c r="E110" s="75"/>
      <c r="F110" s="75"/>
      <c r="G110" s="75"/>
      <c r="H110" s="75"/>
      <c r="I110" s="75"/>
      <c r="J110" s="75"/>
      <c r="K110" s="75"/>
      <c r="L110" s="69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122</v>
      </c>
      <c r="D111" s="40"/>
      <c r="E111" s="40"/>
      <c r="F111" s="40"/>
      <c r="G111" s="40"/>
      <c r="H111" s="40"/>
      <c r="I111" s="40"/>
      <c r="J111" s="40"/>
      <c r="K111" s="40"/>
      <c r="L111" s="69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9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14</v>
      </c>
      <c r="D113" s="40"/>
      <c r="E113" s="40"/>
      <c r="F113" s="40"/>
      <c r="G113" s="40"/>
      <c r="H113" s="40"/>
      <c r="I113" s="40"/>
      <c r="J113" s="40"/>
      <c r="K113" s="40"/>
      <c r="L113" s="69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84" t="str">
        <f>E7</f>
        <v>AB Vranov - stavebné úpravy vnútorných priestorov</v>
      </c>
      <c r="F114" s="32"/>
      <c r="G114" s="32"/>
      <c r="H114" s="32"/>
      <c r="I114" s="40"/>
      <c r="J114" s="40"/>
      <c r="K114" s="40"/>
      <c r="L114" s="69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97</v>
      </c>
      <c r="D115" s="40"/>
      <c r="E115" s="40"/>
      <c r="F115" s="40"/>
      <c r="G115" s="40"/>
      <c r="H115" s="40"/>
      <c r="I115" s="40"/>
      <c r="J115" s="40"/>
      <c r="K115" s="40"/>
      <c r="L115" s="69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82" t="str">
        <f>E9</f>
        <v>03 - Zdravotechnika</v>
      </c>
      <c r="F116" s="40"/>
      <c r="G116" s="40"/>
      <c r="H116" s="40"/>
      <c r="I116" s="40"/>
      <c r="J116" s="40"/>
      <c r="K116" s="40"/>
      <c r="L116" s="69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9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18</v>
      </c>
      <c r="D118" s="40"/>
      <c r="E118" s="40"/>
      <c r="F118" s="27" t="str">
        <f>F12</f>
        <v>Vranov nad Topľou</v>
      </c>
      <c r="G118" s="40"/>
      <c r="H118" s="40"/>
      <c r="I118" s="32" t="s">
        <v>20</v>
      </c>
      <c r="J118" s="85" t="str">
        <f>IF(J12="","",J12)</f>
        <v>23.5.2022</v>
      </c>
      <c r="K118" s="40"/>
      <c r="L118" s="69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9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22</v>
      </c>
      <c r="D120" s="40"/>
      <c r="E120" s="40"/>
      <c r="F120" s="27" t="str">
        <f>E15</f>
        <v>LESY SR š.p., OZ Vihorlat</v>
      </c>
      <c r="G120" s="40"/>
      <c r="H120" s="40"/>
      <c r="I120" s="32" t="s">
        <v>28</v>
      </c>
      <c r="J120" s="36" t="str">
        <f>E21</f>
        <v>Ing. Ľudovít Koháni</v>
      </c>
      <c r="K120" s="40"/>
      <c r="L120" s="69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26</v>
      </c>
      <c r="D121" s="40"/>
      <c r="E121" s="40"/>
      <c r="F121" s="27" t="str">
        <f>IF(E18="","",E18)</f>
        <v>Vyplň údaj</v>
      </c>
      <c r="G121" s="40"/>
      <c r="H121" s="40"/>
      <c r="I121" s="32" t="s">
        <v>32</v>
      </c>
      <c r="J121" s="36" t="str">
        <f>E24</f>
        <v>Ing. Koháni</v>
      </c>
      <c r="K121" s="40"/>
      <c r="L121" s="69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9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201"/>
      <c r="B123" s="202"/>
      <c r="C123" s="203" t="s">
        <v>123</v>
      </c>
      <c r="D123" s="204" t="s">
        <v>60</v>
      </c>
      <c r="E123" s="204" t="s">
        <v>56</v>
      </c>
      <c r="F123" s="204" t="s">
        <v>57</v>
      </c>
      <c r="G123" s="204" t="s">
        <v>124</v>
      </c>
      <c r="H123" s="204" t="s">
        <v>125</v>
      </c>
      <c r="I123" s="204" t="s">
        <v>126</v>
      </c>
      <c r="J123" s="205" t="s">
        <v>101</v>
      </c>
      <c r="K123" s="206" t="s">
        <v>127</v>
      </c>
      <c r="L123" s="207"/>
      <c r="M123" s="106" t="s">
        <v>1</v>
      </c>
      <c r="N123" s="107" t="s">
        <v>39</v>
      </c>
      <c r="O123" s="107" t="s">
        <v>128</v>
      </c>
      <c r="P123" s="107" t="s">
        <v>129</v>
      </c>
      <c r="Q123" s="107" t="s">
        <v>130</v>
      </c>
      <c r="R123" s="107" t="s">
        <v>131</v>
      </c>
      <c r="S123" s="107" t="s">
        <v>132</v>
      </c>
      <c r="T123" s="108" t="s">
        <v>133</v>
      </c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</row>
    <row r="124" s="2" customFormat="1" ht="22.8" customHeight="1">
      <c r="A124" s="38"/>
      <c r="B124" s="39"/>
      <c r="C124" s="113" t="s">
        <v>102</v>
      </c>
      <c r="D124" s="40"/>
      <c r="E124" s="40"/>
      <c r="F124" s="40"/>
      <c r="G124" s="40"/>
      <c r="H124" s="40"/>
      <c r="I124" s="40"/>
      <c r="J124" s="208">
        <f>BK124</f>
        <v>0</v>
      </c>
      <c r="K124" s="40"/>
      <c r="L124" s="44"/>
      <c r="M124" s="109"/>
      <c r="N124" s="209"/>
      <c r="O124" s="110"/>
      <c r="P124" s="210">
        <f>P125+P128</f>
        <v>0</v>
      </c>
      <c r="Q124" s="110"/>
      <c r="R124" s="210">
        <f>R125+R128</f>
        <v>4.5665416600000004</v>
      </c>
      <c r="S124" s="110"/>
      <c r="T124" s="211">
        <f>T125+T128</f>
        <v>1.6206140000000002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74</v>
      </c>
      <c r="AU124" s="17" t="s">
        <v>103</v>
      </c>
      <c r="BK124" s="212">
        <f>BK125+BK128</f>
        <v>0</v>
      </c>
    </row>
    <row r="125" s="12" customFormat="1" ht="25.92" customHeight="1">
      <c r="A125" s="12"/>
      <c r="B125" s="213"/>
      <c r="C125" s="214"/>
      <c r="D125" s="215" t="s">
        <v>74</v>
      </c>
      <c r="E125" s="216" t="s">
        <v>134</v>
      </c>
      <c r="F125" s="216" t="s">
        <v>135</v>
      </c>
      <c r="G125" s="214"/>
      <c r="H125" s="214"/>
      <c r="I125" s="217"/>
      <c r="J125" s="218">
        <f>BK125</f>
        <v>0</v>
      </c>
      <c r="K125" s="214"/>
      <c r="L125" s="219"/>
      <c r="M125" s="220"/>
      <c r="N125" s="221"/>
      <c r="O125" s="221"/>
      <c r="P125" s="222">
        <f>P126</f>
        <v>0</v>
      </c>
      <c r="Q125" s="221"/>
      <c r="R125" s="222">
        <f>R126</f>
        <v>3.7760000000000002</v>
      </c>
      <c r="S125" s="221"/>
      <c r="T125" s="223">
        <f>T126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4" t="s">
        <v>83</v>
      </c>
      <c r="AT125" s="225" t="s">
        <v>74</v>
      </c>
      <c r="AU125" s="225" t="s">
        <v>75</v>
      </c>
      <c r="AY125" s="224" t="s">
        <v>136</v>
      </c>
      <c r="BK125" s="226">
        <f>BK126</f>
        <v>0</v>
      </c>
    </row>
    <row r="126" s="12" customFormat="1" ht="22.8" customHeight="1">
      <c r="A126" s="12"/>
      <c r="B126" s="213"/>
      <c r="C126" s="214"/>
      <c r="D126" s="215" t="s">
        <v>74</v>
      </c>
      <c r="E126" s="227" t="s">
        <v>164</v>
      </c>
      <c r="F126" s="227" t="s">
        <v>198</v>
      </c>
      <c r="G126" s="214"/>
      <c r="H126" s="214"/>
      <c r="I126" s="217"/>
      <c r="J126" s="228">
        <f>BK126</f>
        <v>0</v>
      </c>
      <c r="K126" s="214"/>
      <c r="L126" s="219"/>
      <c r="M126" s="220"/>
      <c r="N126" s="221"/>
      <c r="O126" s="221"/>
      <c r="P126" s="222">
        <f>P127</f>
        <v>0</v>
      </c>
      <c r="Q126" s="221"/>
      <c r="R126" s="222">
        <f>R127</f>
        <v>3.7760000000000002</v>
      </c>
      <c r="S126" s="221"/>
      <c r="T126" s="223">
        <f>T127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4" t="s">
        <v>83</v>
      </c>
      <c r="AT126" s="225" t="s">
        <v>74</v>
      </c>
      <c r="AU126" s="225" t="s">
        <v>83</v>
      </c>
      <c r="AY126" s="224" t="s">
        <v>136</v>
      </c>
      <c r="BK126" s="226">
        <f>BK127</f>
        <v>0</v>
      </c>
    </row>
    <row r="127" s="2" customFormat="1" ht="24.15" customHeight="1">
      <c r="A127" s="38"/>
      <c r="B127" s="39"/>
      <c r="C127" s="229" t="s">
        <v>83</v>
      </c>
      <c r="D127" s="229" t="s">
        <v>139</v>
      </c>
      <c r="E127" s="230" t="s">
        <v>227</v>
      </c>
      <c r="F127" s="231" t="s">
        <v>228</v>
      </c>
      <c r="G127" s="232" t="s">
        <v>171</v>
      </c>
      <c r="H127" s="233">
        <v>50</v>
      </c>
      <c r="I127" s="234"/>
      <c r="J127" s="233">
        <f>ROUND(I127*H127,3)</f>
        <v>0</v>
      </c>
      <c r="K127" s="235"/>
      <c r="L127" s="44"/>
      <c r="M127" s="236" t="s">
        <v>1</v>
      </c>
      <c r="N127" s="237" t="s">
        <v>41</v>
      </c>
      <c r="O127" s="97"/>
      <c r="P127" s="238">
        <f>O127*H127</f>
        <v>0</v>
      </c>
      <c r="Q127" s="238">
        <v>0.075520000000000004</v>
      </c>
      <c r="R127" s="238">
        <f>Q127*H127</f>
        <v>3.7760000000000002</v>
      </c>
      <c r="S127" s="238">
        <v>0</v>
      </c>
      <c r="T127" s="239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40" t="s">
        <v>143</v>
      </c>
      <c r="AT127" s="240" t="s">
        <v>139</v>
      </c>
      <c r="AU127" s="240" t="s">
        <v>144</v>
      </c>
      <c r="AY127" s="17" t="s">
        <v>136</v>
      </c>
      <c r="BE127" s="241">
        <f>IF(N127="základná",J127,0)</f>
        <v>0</v>
      </c>
      <c r="BF127" s="241">
        <f>IF(N127="znížená",J127,0)</f>
        <v>0</v>
      </c>
      <c r="BG127" s="241">
        <f>IF(N127="zákl. prenesená",J127,0)</f>
        <v>0</v>
      </c>
      <c r="BH127" s="241">
        <f>IF(N127="zníž. prenesená",J127,0)</f>
        <v>0</v>
      </c>
      <c r="BI127" s="241">
        <f>IF(N127="nulová",J127,0)</f>
        <v>0</v>
      </c>
      <c r="BJ127" s="17" t="s">
        <v>144</v>
      </c>
      <c r="BK127" s="242">
        <f>ROUND(I127*H127,3)</f>
        <v>0</v>
      </c>
      <c r="BL127" s="17" t="s">
        <v>143</v>
      </c>
      <c r="BM127" s="240" t="s">
        <v>799</v>
      </c>
    </row>
    <row r="128" s="12" customFormat="1" ht="25.92" customHeight="1">
      <c r="A128" s="12"/>
      <c r="B128" s="213"/>
      <c r="C128" s="214"/>
      <c r="D128" s="215" t="s">
        <v>74</v>
      </c>
      <c r="E128" s="216" t="s">
        <v>369</v>
      </c>
      <c r="F128" s="216" t="s">
        <v>370</v>
      </c>
      <c r="G128" s="214"/>
      <c r="H128" s="214"/>
      <c r="I128" s="217"/>
      <c r="J128" s="218">
        <f>BK128</f>
        <v>0</v>
      </c>
      <c r="K128" s="214"/>
      <c r="L128" s="219"/>
      <c r="M128" s="220"/>
      <c r="N128" s="221"/>
      <c r="O128" s="221"/>
      <c r="P128" s="222">
        <f>P129+P134+P160+P187+P189</f>
        <v>0</v>
      </c>
      <c r="Q128" s="221"/>
      <c r="R128" s="222">
        <f>R129+R134+R160+R187+R189</f>
        <v>0.79054166000000015</v>
      </c>
      <c r="S128" s="221"/>
      <c r="T128" s="223">
        <f>T129+T134+T160+T187+T189</f>
        <v>1.6206140000000002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4" t="s">
        <v>144</v>
      </c>
      <c r="AT128" s="225" t="s">
        <v>74</v>
      </c>
      <c r="AU128" s="225" t="s">
        <v>75</v>
      </c>
      <c r="AY128" s="224" t="s">
        <v>136</v>
      </c>
      <c r="BK128" s="226">
        <f>BK129+BK134+BK160+BK187+BK189</f>
        <v>0</v>
      </c>
    </row>
    <row r="129" s="12" customFormat="1" ht="22.8" customHeight="1">
      <c r="A129" s="12"/>
      <c r="B129" s="213"/>
      <c r="C129" s="214"/>
      <c r="D129" s="215" t="s">
        <v>74</v>
      </c>
      <c r="E129" s="227" t="s">
        <v>377</v>
      </c>
      <c r="F129" s="227" t="s">
        <v>378</v>
      </c>
      <c r="G129" s="214"/>
      <c r="H129" s="214"/>
      <c r="I129" s="217"/>
      <c r="J129" s="228">
        <f>BK129</f>
        <v>0</v>
      </c>
      <c r="K129" s="214"/>
      <c r="L129" s="219"/>
      <c r="M129" s="220"/>
      <c r="N129" s="221"/>
      <c r="O129" s="221"/>
      <c r="P129" s="222">
        <f>SUM(P130:P133)</f>
        <v>0</v>
      </c>
      <c r="Q129" s="221"/>
      <c r="R129" s="222">
        <f>SUM(R130:R133)</f>
        <v>0.0030955000000000002</v>
      </c>
      <c r="S129" s="221"/>
      <c r="T129" s="223">
        <f>SUM(T130:T133)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4" t="s">
        <v>144</v>
      </c>
      <c r="AT129" s="225" t="s">
        <v>74</v>
      </c>
      <c r="AU129" s="225" t="s">
        <v>83</v>
      </c>
      <c r="AY129" s="224" t="s">
        <v>136</v>
      </c>
      <c r="BK129" s="226">
        <f>SUM(BK130:BK133)</f>
        <v>0</v>
      </c>
    </row>
    <row r="130" s="2" customFormat="1" ht="24.15" customHeight="1">
      <c r="A130" s="38"/>
      <c r="B130" s="39"/>
      <c r="C130" s="229" t="s">
        <v>144</v>
      </c>
      <c r="D130" s="229" t="s">
        <v>139</v>
      </c>
      <c r="E130" s="230" t="s">
        <v>681</v>
      </c>
      <c r="F130" s="231" t="s">
        <v>682</v>
      </c>
      <c r="G130" s="232" t="s">
        <v>184</v>
      </c>
      <c r="H130" s="233">
        <v>102.5</v>
      </c>
      <c r="I130" s="234"/>
      <c r="J130" s="233">
        <f>ROUND(I130*H130,3)</f>
        <v>0</v>
      </c>
      <c r="K130" s="235"/>
      <c r="L130" s="44"/>
      <c r="M130" s="236" t="s">
        <v>1</v>
      </c>
      <c r="N130" s="237" t="s">
        <v>41</v>
      </c>
      <c r="O130" s="97"/>
      <c r="P130" s="238">
        <f>O130*H130</f>
        <v>0</v>
      </c>
      <c r="Q130" s="238">
        <v>2.0000000000000002E-05</v>
      </c>
      <c r="R130" s="238">
        <f>Q130*H130</f>
        <v>0.0020500000000000002</v>
      </c>
      <c r="S130" s="238">
        <v>0</v>
      </c>
      <c r="T130" s="239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40" t="s">
        <v>213</v>
      </c>
      <c r="AT130" s="240" t="s">
        <v>139</v>
      </c>
      <c r="AU130" s="240" t="s">
        <v>144</v>
      </c>
      <c r="AY130" s="17" t="s">
        <v>136</v>
      </c>
      <c r="BE130" s="241">
        <f>IF(N130="základná",J130,0)</f>
        <v>0</v>
      </c>
      <c r="BF130" s="241">
        <f>IF(N130="znížená",J130,0)</f>
        <v>0</v>
      </c>
      <c r="BG130" s="241">
        <f>IF(N130="zákl. prenesená",J130,0)</f>
        <v>0</v>
      </c>
      <c r="BH130" s="241">
        <f>IF(N130="zníž. prenesená",J130,0)</f>
        <v>0</v>
      </c>
      <c r="BI130" s="241">
        <f>IF(N130="nulová",J130,0)</f>
        <v>0</v>
      </c>
      <c r="BJ130" s="17" t="s">
        <v>144</v>
      </c>
      <c r="BK130" s="242">
        <f>ROUND(I130*H130,3)</f>
        <v>0</v>
      </c>
      <c r="BL130" s="17" t="s">
        <v>213</v>
      </c>
      <c r="BM130" s="240" t="s">
        <v>800</v>
      </c>
    </row>
    <row r="131" s="2" customFormat="1" ht="24.15" customHeight="1">
      <c r="A131" s="38"/>
      <c r="B131" s="39"/>
      <c r="C131" s="266" t="s">
        <v>137</v>
      </c>
      <c r="D131" s="266" t="s">
        <v>193</v>
      </c>
      <c r="E131" s="267" t="s">
        <v>684</v>
      </c>
      <c r="F131" s="268" t="s">
        <v>685</v>
      </c>
      <c r="G131" s="269" t="s">
        <v>184</v>
      </c>
      <c r="H131" s="270">
        <v>104.55</v>
      </c>
      <c r="I131" s="271"/>
      <c r="J131" s="270">
        <f>ROUND(I131*H131,3)</f>
        <v>0</v>
      </c>
      <c r="K131" s="272"/>
      <c r="L131" s="273"/>
      <c r="M131" s="274" t="s">
        <v>1</v>
      </c>
      <c r="N131" s="275" t="s">
        <v>41</v>
      </c>
      <c r="O131" s="97"/>
      <c r="P131" s="238">
        <f>O131*H131</f>
        <v>0</v>
      </c>
      <c r="Q131" s="238">
        <v>1.0000000000000001E-05</v>
      </c>
      <c r="R131" s="238">
        <f>Q131*H131</f>
        <v>0.0010455</v>
      </c>
      <c r="S131" s="238">
        <v>0</v>
      </c>
      <c r="T131" s="239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40" t="s">
        <v>285</v>
      </c>
      <c r="AT131" s="240" t="s">
        <v>193</v>
      </c>
      <c r="AU131" s="240" t="s">
        <v>144</v>
      </c>
      <c r="AY131" s="17" t="s">
        <v>136</v>
      </c>
      <c r="BE131" s="241">
        <f>IF(N131="základná",J131,0)</f>
        <v>0</v>
      </c>
      <c r="BF131" s="241">
        <f>IF(N131="znížená",J131,0)</f>
        <v>0</v>
      </c>
      <c r="BG131" s="241">
        <f>IF(N131="zákl. prenesená",J131,0)</f>
        <v>0</v>
      </c>
      <c r="BH131" s="241">
        <f>IF(N131="zníž. prenesená",J131,0)</f>
        <v>0</v>
      </c>
      <c r="BI131" s="241">
        <f>IF(N131="nulová",J131,0)</f>
        <v>0</v>
      </c>
      <c r="BJ131" s="17" t="s">
        <v>144</v>
      </c>
      <c r="BK131" s="242">
        <f>ROUND(I131*H131,3)</f>
        <v>0</v>
      </c>
      <c r="BL131" s="17" t="s">
        <v>213</v>
      </c>
      <c r="BM131" s="240" t="s">
        <v>801</v>
      </c>
    </row>
    <row r="132" s="13" customFormat="1">
      <c r="A132" s="13"/>
      <c r="B132" s="243"/>
      <c r="C132" s="244"/>
      <c r="D132" s="245" t="s">
        <v>146</v>
      </c>
      <c r="E132" s="244"/>
      <c r="F132" s="247" t="s">
        <v>802</v>
      </c>
      <c r="G132" s="244"/>
      <c r="H132" s="248">
        <v>104.55</v>
      </c>
      <c r="I132" s="249"/>
      <c r="J132" s="244"/>
      <c r="K132" s="244"/>
      <c r="L132" s="250"/>
      <c r="M132" s="251"/>
      <c r="N132" s="252"/>
      <c r="O132" s="252"/>
      <c r="P132" s="252"/>
      <c r="Q132" s="252"/>
      <c r="R132" s="252"/>
      <c r="S132" s="252"/>
      <c r="T132" s="25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4" t="s">
        <v>146</v>
      </c>
      <c r="AU132" s="254" t="s">
        <v>144</v>
      </c>
      <c r="AV132" s="13" t="s">
        <v>144</v>
      </c>
      <c r="AW132" s="13" t="s">
        <v>4</v>
      </c>
      <c r="AX132" s="13" t="s">
        <v>83</v>
      </c>
      <c r="AY132" s="254" t="s">
        <v>136</v>
      </c>
    </row>
    <row r="133" s="2" customFormat="1" ht="24.15" customHeight="1">
      <c r="A133" s="38"/>
      <c r="B133" s="39"/>
      <c r="C133" s="229" t="s">
        <v>143</v>
      </c>
      <c r="D133" s="229" t="s">
        <v>139</v>
      </c>
      <c r="E133" s="230" t="s">
        <v>688</v>
      </c>
      <c r="F133" s="231" t="s">
        <v>689</v>
      </c>
      <c r="G133" s="232" t="s">
        <v>190</v>
      </c>
      <c r="H133" s="233">
        <v>0.0030000000000000001</v>
      </c>
      <c r="I133" s="234"/>
      <c r="J133" s="233">
        <f>ROUND(I133*H133,3)</f>
        <v>0</v>
      </c>
      <c r="K133" s="235"/>
      <c r="L133" s="44"/>
      <c r="M133" s="236" t="s">
        <v>1</v>
      </c>
      <c r="N133" s="237" t="s">
        <v>41</v>
      </c>
      <c r="O133" s="97"/>
      <c r="P133" s="238">
        <f>O133*H133</f>
        <v>0</v>
      </c>
      <c r="Q133" s="238">
        <v>0</v>
      </c>
      <c r="R133" s="238">
        <f>Q133*H133</f>
        <v>0</v>
      </c>
      <c r="S133" s="238">
        <v>0</v>
      </c>
      <c r="T133" s="239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40" t="s">
        <v>213</v>
      </c>
      <c r="AT133" s="240" t="s">
        <v>139</v>
      </c>
      <c r="AU133" s="240" t="s">
        <v>144</v>
      </c>
      <c r="AY133" s="17" t="s">
        <v>136</v>
      </c>
      <c r="BE133" s="241">
        <f>IF(N133="základná",J133,0)</f>
        <v>0</v>
      </c>
      <c r="BF133" s="241">
        <f>IF(N133="znížená",J133,0)</f>
        <v>0</v>
      </c>
      <c r="BG133" s="241">
        <f>IF(N133="zákl. prenesená",J133,0)</f>
        <v>0</v>
      </c>
      <c r="BH133" s="241">
        <f>IF(N133="zníž. prenesená",J133,0)</f>
        <v>0</v>
      </c>
      <c r="BI133" s="241">
        <f>IF(N133="nulová",J133,0)</f>
        <v>0</v>
      </c>
      <c r="BJ133" s="17" t="s">
        <v>144</v>
      </c>
      <c r="BK133" s="242">
        <f>ROUND(I133*H133,3)</f>
        <v>0</v>
      </c>
      <c r="BL133" s="17" t="s">
        <v>213</v>
      </c>
      <c r="BM133" s="240" t="s">
        <v>803</v>
      </c>
    </row>
    <row r="134" s="12" customFormat="1" ht="22.8" customHeight="1">
      <c r="A134" s="12"/>
      <c r="B134" s="213"/>
      <c r="C134" s="214"/>
      <c r="D134" s="215" t="s">
        <v>74</v>
      </c>
      <c r="E134" s="227" t="s">
        <v>691</v>
      </c>
      <c r="F134" s="227" t="s">
        <v>692</v>
      </c>
      <c r="G134" s="214"/>
      <c r="H134" s="214"/>
      <c r="I134" s="217"/>
      <c r="J134" s="228">
        <f>BK134</f>
        <v>0</v>
      </c>
      <c r="K134" s="214"/>
      <c r="L134" s="219"/>
      <c r="M134" s="220"/>
      <c r="N134" s="221"/>
      <c r="O134" s="221"/>
      <c r="P134" s="222">
        <f>SUM(P135:P159)</f>
        <v>0</v>
      </c>
      <c r="Q134" s="221"/>
      <c r="R134" s="222">
        <f>SUM(R135:R159)</f>
        <v>0.20897000000000002</v>
      </c>
      <c r="S134" s="221"/>
      <c r="T134" s="223">
        <f>SUM(T135:T159)</f>
        <v>0.87578400000000001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4" t="s">
        <v>144</v>
      </c>
      <c r="AT134" s="225" t="s">
        <v>74</v>
      </c>
      <c r="AU134" s="225" t="s">
        <v>83</v>
      </c>
      <c r="AY134" s="224" t="s">
        <v>136</v>
      </c>
      <c r="BK134" s="226">
        <f>SUM(BK135:BK159)</f>
        <v>0</v>
      </c>
    </row>
    <row r="135" s="2" customFormat="1" ht="16.5" customHeight="1">
      <c r="A135" s="38"/>
      <c r="B135" s="39"/>
      <c r="C135" s="229" t="s">
        <v>160</v>
      </c>
      <c r="D135" s="229" t="s">
        <v>139</v>
      </c>
      <c r="E135" s="230" t="s">
        <v>804</v>
      </c>
      <c r="F135" s="231" t="s">
        <v>805</v>
      </c>
      <c r="G135" s="232" t="s">
        <v>184</v>
      </c>
      <c r="H135" s="233">
        <v>71</v>
      </c>
      <c r="I135" s="234"/>
      <c r="J135" s="233">
        <f>ROUND(I135*H135,3)</f>
        <v>0</v>
      </c>
      <c r="K135" s="235"/>
      <c r="L135" s="44"/>
      <c r="M135" s="236" t="s">
        <v>1</v>
      </c>
      <c r="N135" s="237" t="s">
        <v>41</v>
      </c>
      <c r="O135" s="97"/>
      <c r="P135" s="238">
        <f>O135*H135</f>
        <v>0</v>
      </c>
      <c r="Q135" s="238">
        <v>0.0013799999999999999</v>
      </c>
      <c r="R135" s="238">
        <f>Q135*H135</f>
        <v>0.097979999999999998</v>
      </c>
      <c r="S135" s="238">
        <v>0.00042000000000000002</v>
      </c>
      <c r="T135" s="239">
        <f>S135*H135</f>
        <v>0.029820000000000003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40" t="s">
        <v>213</v>
      </c>
      <c r="AT135" s="240" t="s">
        <v>139</v>
      </c>
      <c r="AU135" s="240" t="s">
        <v>144</v>
      </c>
      <c r="AY135" s="17" t="s">
        <v>136</v>
      </c>
      <c r="BE135" s="241">
        <f>IF(N135="základná",J135,0)</f>
        <v>0</v>
      </c>
      <c r="BF135" s="241">
        <f>IF(N135="znížená",J135,0)</f>
        <v>0</v>
      </c>
      <c r="BG135" s="241">
        <f>IF(N135="zákl. prenesená",J135,0)</f>
        <v>0</v>
      </c>
      <c r="BH135" s="241">
        <f>IF(N135="zníž. prenesená",J135,0)</f>
        <v>0</v>
      </c>
      <c r="BI135" s="241">
        <f>IF(N135="nulová",J135,0)</f>
        <v>0</v>
      </c>
      <c r="BJ135" s="17" t="s">
        <v>144</v>
      </c>
      <c r="BK135" s="242">
        <f>ROUND(I135*H135,3)</f>
        <v>0</v>
      </c>
      <c r="BL135" s="17" t="s">
        <v>213</v>
      </c>
      <c r="BM135" s="240" t="s">
        <v>806</v>
      </c>
    </row>
    <row r="136" s="2" customFormat="1" ht="24.15" customHeight="1">
      <c r="A136" s="38"/>
      <c r="B136" s="39"/>
      <c r="C136" s="229" t="s">
        <v>164</v>
      </c>
      <c r="D136" s="229" t="s">
        <v>139</v>
      </c>
      <c r="E136" s="230" t="s">
        <v>807</v>
      </c>
      <c r="F136" s="231" t="s">
        <v>808</v>
      </c>
      <c r="G136" s="232" t="s">
        <v>152</v>
      </c>
      <c r="H136" s="233">
        <v>6</v>
      </c>
      <c r="I136" s="234"/>
      <c r="J136" s="233">
        <f>ROUND(I136*H136,3)</f>
        <v>0</v>
      </c>
      <c r="K136" s="235"/>
      <c r="L136" s="44"/>
      <c r="M136" s="236" t="s">
        <v>1</v>
      </c>
      <c r="N136" s="237" t="s">
        <v>41</v>
      </c>
      <c r="O136" s="97"/>
      <c r="P136" s="238">
        <f>O136*H136</f>
        <v>0</v>
      </c>
      <c r="Q136" s="238">
        <v>0.0047200000000000002</v>
      </c>
      <c r="R136" s="238">
        <f>Q136*H136</f>
        <v>0.028320000000000001</v>
      </c>
      <c r="S136" s="238">
        <v>0</v>
      </c>
      <c r="T136" s="239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40" t="s">
        <v>213</v>
      </c>
      <c r="AT136" s="240" t="s">
        <v>139</v>
      </c>
      <c r="AU136" s="240" t="s">
        <v>144</v>
      </c>
      <c r="AY136" s="17" t="s">
        <v>136</v>
      </c>
      <c r="BE136" s="241">
        <f>IF(N136="základná",J136,0)</f>
        <v>0</v>
      </c>
      <c r="BF136" s="241">
        <f>IF(N136="znížená",J136,0)</f>
        <v>0</v>
      </c>
      <c r="BG136" s="241">
        <f>IF(N136="zákl. prenesená",J136,0)</f>
        <v>0</v>
      </c>
      <c r="BH136" s="241">
        <f>IF(N136="zníž. prenesená",J136,0)</f>
        <v>0</v>
      </c>
      <c r="BI136" s="241">
        <f>IF(N136="nulová",J136,0)</f>
        <v>0</v>
      </c>
      <c r="BJ136" s="17" t="s">
        <v>144</v>
      </c>
      <c r="BK136" s="242">
        <f>ROUND(I136*H136,3)</f>
        <v>0</v>
      </c>
      <c r="BL136" s="17" t="s">
        <v>213</v>
      </c>
      <c r="BM136" s="240" t="s">
        <v>809</v>
      </c>
    </row>
    <row r="137" s="2" customFormat="1" ht="24.15" customHeight="1">
      <c r="A137" s="38"/>
      <c r="B137" s="39"/>
      <c r="C137" s="229" t="s">
        <v>168</v>
      </c>
      <c r="D137" s="229" t="s">
        <v>139</v>
      </c>
      <c r="E137" s="230" t="s">
        <v>810</v>
      </c>
      <c r="F137" s="231" t="s">
        <v>811</v>
      </c>
      <c r="G137" s="232" t="s">
        <v>184</v>
      </c>
      <c r="H137" s="233">
        <v>56.700000000000003</v>
      </c>
      <c r="I137" s="234"/>
      <c r="J137" s="233">
        <f>ROUND(I137*H137,3)</f>
        <v>0</v>
      </c>
      <c r="K137" s="235"/>
      <c r="L137" s="44"/>
      <c r="M137" s="236" t="s">
        <v>1</v>
      </c>
      <c r="N137" s="237" t="s">
        <v>41</v>
      </c>
      <c r="O137" s="97"/>
      <c r="P137" s="238">
        <f>O137*H137</f>
        <v>0</v>
      </c>
      <c r="Q137" s="238">
        <v>0</v>
      </c>
      <c r="R137" s="238">
        <f>Q137*H137</f>
        <v>0</v>
      </c>
      <c r="S137" s="238">
        <v>0.014919999999999999</v>
      </c>
      <c r="T137" s="239">
        <f>S137*H137</f>
        <v>0.84596400000000005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40" t="s">
        <v>213</v>
      </c>
      <c r="AT137" s="240" t="s">
        <v>139</v>
      </c>
      <c r="AU137" s="240" t="s">
        <v>144</v>
      </c>
      <c r="AY137" s="17" t="s">
        <v>136</v>
      </c>
      <c r="BE137" s="241">
        <f>IF(N137="základná",J137,0)</f>
        <v>0</v>
      </c>
      <c r="BF137" s="241">
        <f>IF(N137="znížená",J137,0)</f>
        <v>0</v>
      </c>
      <c r="BG137" s="241">
        <f>IF(N137="zákl. prenesená",J137,0)</f>
        <v>0</v>
      </c>
      <c r="BH137" s="241">
        <f>IF(N137="zníž. prenesená",J137,0)</f>
        <v>0</v>
      </c>
      <c r="BI137" s="241">
        <f>IF(N137="nulová",J137,0)</f>
        <v>0</v>
      </c>
      <c r="BJ137" s="17" t="s">
        <v>144</v>
      </c>
      <c r="BK137" s="242">
        <f>ROUND(I137*H137,3)</f>
        <v>0</v>
      </c>
      <c r="BL137" s="17" t="s">
        <v>213</v>
      </c>
      <c r="BM137" s="240" t="s">
        <v>812</v>
      </c>
    </row>
    <row r="138" s="2" customFormat="1" ht="24.15" customHeight="1">
      <c r="A138" s="38"/>
      <c r="B138" s="39"/>
      <c r="C138" s="229" t="s">
        <v>173</v>
      </c>
      <c r="D138" s="229" t="s">
        <v>139</v>
      </c>
      <c r="E138" s="230" t="s">
        <v>693</v>
      </c>
      <c r="F138" s="231" t="s">
        <v>694</v>
      </c>
      <c r="G138" s="232" t="s">
        <v>152</v>
      </c>
      <c r="H138" s="233">
        <v>2</v>
      </c>
      <c r="I138" s="234"/>
      <c r="J138" s="233">
        <f>ROUND(I138*H138,3)</f>
        <v>0</v>
      </c>
      <c r="K138" s="235"/>
      <c r="L138" s="44"/>
      <c r="M138" s="236" t="s">
        <v>1</v>
      </c>
      <c r="N138" s="237" t="s">
        <v>41</v>
      </c>
      <c r="O138" s="97"/>
      <c r="P138" s="238">
        <f>O138*H138</f>
        <v>0</v>
      </c>
      <c r="Q138" s="238">
        <v>0.0014300000000000001</v>
      </c>
      <c r="R138" s="238">
        <f>Q138*H138</f>
        <v>0.0028600000000000001</v>
      </c>
      <c r="S138" s="238">
        <v>0</v>
      </c>
      <c r="T138" s="239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40" t="s">
        <v>213</v>
      </c>
      <c r="AT138" s="240" t="s">
        <v>139</v>
      </c>
      <c r="AU138" s="240" t="s">
        <v>144</v>
      </c>
      <c r="AY138" s="17" t="s">
        <v>136</v>
      </c>
      <c r="BE138" s="241">
        <f>IF(N138="základná",J138,0)</f>
        <v>0</v>
      </c>
      <c r="BF138" s="241">
        <f>IF(N138="znížená",J138,0)</f>
        <v>0</v>
      </c>
      <c r="BG138" s="241">
        <f>IF(N138="zákl. prenesená",J138,0)</f>
        <v>0</v>
      </c>
      <c r="BH138" s="241">
        <f>IF(N138="zníž. prenesená",J138,0)</f>
        <v>0</v>
      </c>
      <c r="BI138" s="241">
        <f>IF(N138="nulová",J138,0)</f>
        <v>0</v>
      </c>
      <c r="BJ138" s="17" t="s">
        <v>144</v>
      </c>
      <c r="BK138" s="242">
        <f>ROUND(I138*H138,3)</f>
        <v>0</v>
      </c>
      <c r="BL138" s="17" t="s">
        <v>213</v>
      </c>
      <c r="BM138" s="240" t="s">
        <v>813</v>
      </c>
    </row>
    <row r="139" s="2" customFormat="1" ht="21.75" customHeight="1">
      <c r="A139" s="38"/>
      <c r="B139" s="39"/>
      <c r="C139" s="229" t="s">
        <v>177</v>
      </c>
      <c r="D139" s="229" t="s">
        <v>139</v>
      </c>
      <c r="E139" s="230" t="s">
        <v>814</v>
      </c>
      <c r="F139" s="231" t="s">
        <v>815</v>
      </c>
      <c r="G139" s="232" t="s">
        <v>184</v>
      </c>
      <c r="H139" s="233">
        <v>4</v>
      </c>
      <c r="I139" s="234"/>
      <c r="J139" s="233">
        <f>ROUND(I139*H139,3)</f>
        <v>0</v>
      </c>
      <c r="K139" s="235"/>
      <c r="L139" s="44"/>
      <c r="M139" s="236" t="s">
        <v>1</v>
      </c>
      <c r="N139" s="237" t="s">
        <v>41</v>
      </c>
      <c r="O139" s="97"/>
      <c r="P139" s="238">
        <f>O139*H139</f>
        <v>0</v>
      </c>
      <c r="Q139" s="238">
        <v>0.00020000000000000001</v>
      </c>
      <c r="R139" s="238">
        <f>Q139*H139</f>
        <v>0.00080000000000000004</v>
      </c>
      <c r="S139" s="238">
        <v>0</v>
      </c>
      <c r="T139" s="239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40" t="s">
        <v>213</v>
      </c>
      <c r="AT139" s="240" t="s">
        <v>139</v>
      </c>
      <c r="AU139" s="240" t="s">
        <v>144</v>
      </c>
      <c r="AY139" s="17" t="s">
        <v>136</v>
      </c>
      <c r="BE139" s="241">
        <f>IF(N139="základná",J139,0)</f>
        <v>0</v>
      </c>
      <c r="BF139" s="241">
        <f>IF(N139="znížená",J139,0)</f>
        <v>0</v>
      </c>
      <c r="BG139" s="241">
        <f>IF(N139="zákl. prenesená",J139,0)</f>
        <v>0</v>
      </c>
      <c r="BH139" s="241">
        <f>IF(N139="zníž. prenesená",J139,0)</f>
        <v>0</v>
      </c>
      <c r="BI139" s="241">
        <f>IF(N139="nulová",J139,0)</f>
        <v>0</v>
      </c>
      <c r="BJ139" s="17" t="s">
        <v>144</v>
      </c>
      <c r="BK139" s="242">
        <f>ROUND(I139*H139,3)</f>
        <v>0</v>
      </c>
      <c r="BL139" s="17" t="s">
        <v>213</v>
      </c>
      <c r="BM139" s="240" t="s">
        <v>816</v>
      </c>
    </row>
    <row r="140" s="2" customFormat="1" ht="24.15" customHeight="1">
      <c r="A140" s="38"/>
      <c r="B140" s="39"/>
      <c r="C140" s="266" t="s">
        <v>181</v>
      </c>
      <c r="D140" s="266" t="s">
        <v>193</v>
      </c>
      <c r="E140" s="267" t="s">
        <v>817</v>
      </c>
      <c r="F140" s="268" t="s">
        <v>818</v>
      </c>
      <c r="G140" s="269" t="s">
        <v>152</v>
      </c>
      <c r="H140" s="270">
        <v>4</v>
      </c>
      <c r="I140" s="271"/>
      <c r="J140" s="270">
        <f>ROUND(I140*H140,3)</f>
        <v>0</v>
      </c>
      <c r="K140" s="272"/>
      <c r="L140" s="273"/>
      <c r="M140" s="274" t="s">
        <v>1</v>
      </c>
      <c r="N140" s="275" t="s">
        <v>41</v>
      </c>
      <c r="O140" s="97"/>
      <c r="P140" s="238">
        <f>O140*H140</f>
        <v>0</v>
      </c>
      <c r="Q140" s="238">
        <v>0.00024000000000000001</v>
      </c>
      <c r="R140" s="238">
        <f>Q140*H140</f>
        <v>0.00096000000000000002</v>
      </c>
      <c r="S140" s="238">
        <v>0</v>
      </c>
      <c r="T140" s="239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40" t="s">
        <v>285</v>
      </c>
      <c r="AT140" s="240" t="s">
        <v>193</v>
      </c>
      <c r="AU140" s="240" t="s">
        <v>144</v>
      </c>
      <c r="AY140" s="17" t="s">
        <v>136</v>
      </c>
      <c r="BE140" s="241">
        <f>IF(N140="základná",J140,0)</f>
        <v>0</v>
      </c>
      <c r="BF140" s="241">
        <f>IF(N140="znížená",J140,0)</f>
        <v>0</v>
      </c>
      <c r="BG140" s="241">
        <f>IF(N140="zákl. prenesená",J140,0)</f>
        <v>0</v>
      </c>
      <c r="BH140" s="241">
        <f>IF(N140="zníž. prenesená",J140,0)</f>
        <v>0</v>
      </c>
      <c r="BI140" s="241">
        <f>IF(N140="nulová",J140,0)</f>
        <v>0</v>
      </c>
      <c r="BJ140" s="17" t="s">
        <v>144</v>
      </c>
      <c r="BK140" s="242">
        <f>ROUND(I140*H140,3)</f>
        <v>0</v>
      </c>
      <c r="BL140" s="17" t="s">
        <v>213</v>
      </c>
      <c r="BM140" s="240" t="s">
        <v>819</v>
      </c>
    </row>
    <row r="141" s="2" customFormat="1" ht="21.75" customHeight="1">
      <c r="A141" s="38"/>
      <c r="B141" s="39"/>
      <c r="C141" s="229" t="s">
        <v>187</v>
      </c>
      <c r="D141" s="229" t="s">
        <v>139</v>
      </c>
      <c r="E141" s="230" t="s">
        <v>820</v>
      </c>
      <c r="F141" s="231" t="s">
        <v>821</v>
      </c>
      <c r="G141" s="232" t="s">
        <v>184</v>
      </c>
      <c r="H141" s="233">
        <v>15</v>
      </c>
      <c r="I141" s="234"/>
      <c r="J141" s="233">
        <f>ROUND(I141*H141,3)</f>
        <v>0</v>
      </c>
      <c r="K141" s="235"/>
      <c r="L141" s="44"/>
      <c r="M141" s="236" t="s">
        <v>1</v>
      </c>
      <c r="N141" s="237" t="s">
        <v>41</v>
      </c>
      <c r="O141" s="97"/>
      <c r="P141" s="238">
        <f>O141*H141</f>
        <v>0</v>
      </c>
      <c r="Q141" s="238">
        <v>0.00020000000000000001</v>
      </c>
      <c r="R141" s="238">
        <f>Q141*H141</f>
        <v>0.0030000000000000001</v>
      </c>
      <c r="S141" s="238">
        <v>0</v>
      </c>
      <c r="T141" s="239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40" t="s">
        <v>213</v>
      </c>
      <c r="AT141" s="240" t="s">
        <v>139</v>
      </c>
      <c r="AU141" s="240" t="s">
        <v>144</v>
      </c>
      <c r="AY141" s="17" t="s">
        <v>136</v>
      </c>
      <c r="BE141" s="241">
        <f>IF(N141="základná",J141,0)</f>
        <v>0</v>
      </c>
      <c r="BF141" s="241">
        <f>IF(N141="znížená",J141,0)</f>
        <v>0</v>
      </c>
      <c r="BG141" s="241">
        <f>IF(N141="zákl. prenesená",J141,0)</f>
        <v>0</v>
      </c>
      <c r="BH141" s="241">
        <f>IF(N141="zníž. prenesená",J141,0)</f>
        <v>0</v>
      </c>
      <c r="BI141" s="241">
        <f>IF(N141="nulová",J141,0)</f>
        <v>0</v>
      </c>
      <c r="BJ141" s="17" t="s">
        <v>144</v>
      </c>
      <c r="BK141" s="242">
        <f>ROUND(I141*H141,3)</f>
        <v>0</v>
      </c>
      <c r="BL141" s="17" t="s">
        <v>213</v>
      </c>
      <c r="BM141" s="240" t="s">
        <v>822</v>
      </c>
    </row>
    <row r="142" s="2" customFormat="1" ht="24.15" customHeight="1">
      <c r="A142" s="38"/>
      <c r="B142" s="39"/>
      <c r="C142" s="266" t="s">
        <v>192</v>
      </c>
      <c r="D142" s="266" t="s">
        <v>193</v>
      </c>
      <c r="E142" s="267" t="s">
        <v>823</v>
      </c>
      <c r="F142" s="268" t="s">
        <v>824</v>
      </c>
      <c r="G142" s="269" t="s">
        <v>152</v>
      </c>
      <c r="H142" s="270">
        <v>15</v>
      </c>
      <c r="I142" s="271"/>
      <c r="J142" s="270">
        <f>ROUND(I142*H142,3)</f>
        <v>0</v>
      </c>
      <c r="K142" s="272"/>
      <c r="L142" s="273"/>
      <c r="M142" s="274" t="s">
        <v>1</v>
      </c>
      <c r="N142" s="275" t="s">
        <v>41</v>
      </c>
      <c r="O142" s="97"/>
      <c r="P142" s="238">
        <f>O142*H142</f>
        <v>0</v>
      </c>
      <c r="Q142" s="238">
        <v>0.00031</v>
      </c>
      <c r="R142" s="238">
        <f>Q142*H142</f>
        <v>0.0046499999999999996</v>
      </c>
      <c r="S142" s="238">
        <v>0</v>
      </c>
      <c r="T142" s="239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40" t="s">
        <v>285</v>
      </c>
      <c r="AT142" s="240" t="s">
        <v>193</v>
      </c>
      <c r="AU142" s="240" t="s">
        <v>144</v>
      </c>
      <c r="AY142" s="17" t="s">
        <v>136</v>
      </c>
      <c r="BE142" s="241">
        <f>IF(N142="základná",J142,0)</f>
        <v>0</v>
      </c>
      <c r="BF142" s="241">
        <f>IF(N142="znížená",J142,0)</f>
        <v>0</v>
      </c>
      <c r="BG142" s="241">
        <f>IF(N142="zákl. prenesená",J142,0)</f>
        <v>0</v>
      </c>
      <c r="BH142" s="241">
        <f>IF(N142="zníž. prenesená",J142,0)</f>
        <v>0</v>
      </c>
      <c r="BI142" s="241">
        <f>IF(N142="nulová",J142,0)</f>
        <v>0</v>
      </c>
      <c r="BJ142" s="17" t="s">
        <v>144</v>
      </c>
      <c r="BK142" s="242">
        <f>ROUND(I142*H142,3)</f>
        <v>0</v>
      </c>
      <c r="BL142" s="17" t="s">
        <v>213</v>
      </c>
      <c r="BM142" s="240" t="s">
        <v>825</v>
      </c>
    </row>
    <row r="143" s="2" customFormat="1" ht="21.75" customHeight="1">
      <c r="A143" s="38"/>
      <c r="B143" s="39"/>
      <c r="C143" s="229" t="s">
        <v>199</v>
      </c>
      <c r="D143" s="229" t="s">
        <v>139</v>
      </c>
      <c r="E143" s="230" t="s">
        <v>826</v>
      </c>
      <c r="F143" s="231" t="s">
        <v>827</v>
      </c>
      <c r="G143" s="232" t="s">
        <v>184</v>
      </c>
      <c r="H143" s="233">
        <v>12</v>
      </c>
      <c r="I143" s="234"/>
      <c r="J143" s="233">
        <f>ROUND(I143*H143,3)</f>
        <v>0</v>
      </c>
      <c r="K143" s="235"/>
      <c r="L143" s="44"/>
      <c r="M143" s="236" t="s">
        <v>1</v>
      </c>
      <c r="N143" s="237" t="s">
        <v>41</v>
      </c>
      <c r="O143" s="97"/>
      <c r="P143" s="238">
        <f>O143*H143</f>
        <v>0</v>
      </c>
      <c r="Q143" s="238">
        <v>0.00027999999999999998</v>
      </c>
      <c r="R143" s="238">
        <f>Q143*H143</f>
        <v>0.0033599999999999997</v>
      </c>
      <c r="S143" s="238">
        <v>0</v>
      </c>
      <c r="T143" s="239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40" t="s">
        <v>213</v>
      </c>
      <c r="AT143" s="240" t="s">
        <v>139</v>
      </c>
      <c r="AU143" s="240" t="s">
        <v>144</v>
      </c>
      <c r="AY143" s="17" t="s">
        <v>136</v>
      </c>
      <c r="BE143" s="241">
        <f>IF(N143="základná",J143,0)</f>
        <v>0</v>
      </c>
      <c r="BF143" s="241">
        <f>IF(N143="znížená",J143,0)</f>
        <v>0</v>
      </c>
      <c r="BG143" s="241">
        <f>IF(N143="zákl. prenesená",J143,0)</f>
        <v>0</v>
      </c>
      <c r="BH143" s="241">
        <f>IF(N143="zníž. prenesená",J143,0)</f>
        <v>0</v>
      </c>
      <c r="BI143" s="241">
        <f>IF(N143="nulová",J143,0)</f>
        <v>0</v>
      </c>
      <c r="BJ143" s="17" t="s">
        <v>144</v>
      </c>
      <c r="BK143" s="242">
        <f>ROUND(I143*H143,3)</f>
        <v>0</v>
      </c>
      <c r="BL143" s="17" t="s">
        <v>213</v>
      </c>
      <c r="BM143" s="240" t="s">
        <v>828</v>
      </c>
    </row>
    <row r="144" s="2" customFormat="1" ht="24.15" customHeight="1">
      <c r="A144" s="38"/>
      <c r="B144" s="39"/>
      <c r="C144" s="266" t="s">
        <v>203</v>
      </c>
      <c r="D144" s="266" t="s">
        <v>193</v>
      </c>
      <c r="E144" s="267" t="s">
        <v>829</v>
      </c>
      <c r="F144" s="268" t="s">
        <v>830</v>
      </c>
      <c r="G144" s="269" t="s">
        <v>152</v>
      </c>
      <c r="H144" s="270">
        <v>12</v>
      </c>
      <c r="I144" s="271"/>
      <c r="J144" s="270">
        <f>ROUND(I144*H144,3)</f>
        <v>0</v>
      </c>
      <c r="K144" s="272"/>
      <c r="L144" s="273"/>
      <c r="M144" s="274" t="s">
        <v>1</v>
      </c>
      <c r="N144" s="275" t="s">
        <v>41</v>
      </c>
      <c r="O144" s="97"/>
      <c r="P144" s="238">
        <f>O144*H144</f>
        <v>0</v>
      </c>
      <c r="Q144" s="238">
        <v>0.00048999999999999998</v>
      </c>
      <c r="R144" s="238">
        <f>Q144*H144</f>
        <v>0.0058799999999999998</v>
      </c>
      <c r="S144" s="238">
        <v>0</v>
      </c>
      <c r="T144" s="239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40" t="s">
        <v>285</v>
      </c>
      <c r="AT144" s="240" t="s">
        <v>193</v>
      </c>
      <c r="AU144" s="240" t="s">
        <v>144</v>
      </c>
      <c r="AY144" s="17" t="s">
        <v>136</v>
      </c>
      <c r="BE144" s="241">
        <f>IF(N144="základná",J144,0)</f>
        <v>0</v>
      </c>
      <c r="BF144" s="241">
        <f>IF(N144="znížená",J144,0)</f>
        <v>0</v>
      </c>
      <c r="BG144" s="241">
        <f>IF(N144="zákl. prenesená",J144,0)</f>
        <v>0</v>
      </c>
      <c r="BH144" s="241">
        <f>IF(N144="zníž. prenesená",J144,0)</f>
        <v>0</v>
      </c>
      <c r="BI144" s="241">
        <f>IF(N144="nulová",J144,0)</f>
        <v>0</v>
      </c>
      <c r="BJ144" s="17" t="s">
        <v>144</v>
      </c>
      <c r="BK144" s="242">
        <f>ROUND(I144*H144,3)</f>
        <v>0</v>
      </c>
      <c r="BL144" s="17" t="s">
        <v>213</v>
      </c>
      <c r="BM144" s="240" t="s">
        <v>831</v>
      </c>
    </row>
    <row r="145" s="2" customFormat="1" ht="21.75" customHeight="1">
      <c r="A145" s="38"/>
      <c r="B145" s="39"/>
      <c r="C145" s="229" t="s">
        <v>208</v>
      </c>
      <c r="D145" s="229" t="s">
        <v>139</v>
      </c>
      <c r="E145" s="230" t="s">
        <v>832</v>
      </c>
      <c r="F145" s="231" t="s">
        <v>833</v>
      </c>
      <c r="G145" s="232" t="s">
        <v>184</v>
      </c>
      <c r="H145" s="233">
        <v>40</v>
      </c>
      <c r="I145" s="234"/>
      <c r="J145" s="233">
        <f>ROUND(I145*H145,3)</f>
        <v>0</v>
      </c>
      <c r="K145" s="235"/>
      <c r="L145" s="44"/>
      <c r="M145" s="236" t="s">
        <v>1</v>
      </c>
      <c r="N145" s="237" t="s">
        <v>41</v>
      </c>
      <c r="O145" s="97"/>
      <c r="P145" s="238">
        <f>O145*H145</f>
        <v>0</v>
      </c>
      <c r="Q145" s="238">
        <v>0.00010000000000000001</v>
      </c>
      <c r="R145" s="238">
        <f>Q145*H145</f>
        <v>0.0040000000000000001</v>
      </c>
      <c r="S145" s="238">
        <v>0</v>
      </c>
      <c r="T145" s="239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40" t="s">
        <v>213</v>
      </c>
      <c r="AT145" s="240" t="s">
        <v>139</v>
      </c>
      <c r="AU145" s="240" t="s">
        <v>144</v>
      </c>
      <c r="AY145" s="17" t="s">
        <v>136</v>
      </c>
      <c r="BE145" s="241">
        <f>IF(N145="základná",J145,0)</f>
        <v>0</v>
      </c>
      <c r="BF145" s="241">
        <f>IF(N145="znížená",J145,0)</f>
        <v>0</v>
      </c>
      <c r="BG145" s="241">
        <f>IF(N145="zákl. prenesená",J145,0)</f>
        <v>0</v>
      </c>
      <c r="BH145" s="241">
        <f>IF(N145="zníž. prenesená",J145,0)</f>
        <v>0</v>
      </c>
      <c r="BI145" s="241">
        <f>IF(N145="nulová",J145,0)</f>
        <v>0</v>
      </c>
      <c r="BJ145" s="17" t="s">
        <v>144</v>
      </c>
      <c r="BK145" s="242">
        <f>ROUND(I145*H145,3)</f>
        <v>0</v>
      </c>
      <c r="BL145" s="17" t="s">
        <v>213</v>
      </c>
      <c r="BM145" s="240" t="s">
        <v>834</v>
      </c>
    </row>
    <row r="146" s="2" customFormat="1" ht="24.15" customHeight="1">
      <c r="A146" s="38"/>
      <c r="B146" s="39"/>
      <c r="C146" s="266" t="s">
        <v>213</v>
      </c>
      <c r="D146" s="266" t="s">
        <v>193</v>
      </c>
      <c r="E146" s="267" t="s">
        <v>835</v>
      </c>
      <c r="F146" s="268" t="s">
        <v>836</v>
      </c>
      <c r="G146" s="269" t="s">
        <v>152</v>
      </c>
      <c r="H146" s="270">
        <v>40</v>
      </c>
      <c r="I146" s="271"/>
      <c r="J146" s="270">
        <f>ROUND(I146*H146,3)</f>
        <v>0</v>
      </c>
      <c r="K146" s="272"/>
      <c r="L146" s="273"/>
      <c r="M146" s="274" t="s">
        <v>1</v>
      </c>
      <c r="N146" s="275" t="s">
        <v>41</v>
      </c>
      <c r="O146" s="97"/>
      <c r="P146" s="238">
        <f>O146*H146</f>
        <v>0</v>
      </c>
      <c r="Q146" s="238">
        <v>0.0010300000000000001</v>
      </c>
      <c r="R146" s="238">
        <f>Q146*H146</f>
        <v>0.041200000000000001</v>
      </c>
      <c r="S146" s="238">
        <v>0</v>
      </c>
      <c r="T146" s="239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40" t="s">
        <v>285</v>
      </c>
      <c r="AT146" s="240" t="s">
        <v>193</v>
      </c>
      <c r="AU146" s="240" t="s">
        <v>144</v>
      </c>
      <c r="AY146" s="17" t="s">
        <v>136</v>
      </c>
      <c r="BE146" s="241">
        <f>IF(N146="základná",J146,0)</f>
        <v>0</v>
      </c>
      <c r="BF146" s="241">
        <f>IF(N146="znížená",J146,0)</f>
        <v>0</v>
      </c>
      <c r="BG146" s="241">
        <f>IF(N146="zákl. prenesená",J146,0)</f>
        <v>0</v>
      </c>
      <c r="BH146" s="241">
        <f>IF(N146="zníž. prenesená",J146,0)</f>
        <v>0</v>
      </c>
      <c r="BI146" s="241">
        <f>IF(N146="nulová",J146,0)</f>
        <v>0</v>
      </c>
      <c r="BJ146" s="17" t="s">
        <v>144</v>
      </c>
      <c r="BK146" s="242">
        <f>ROUND(I146*H146,3)</f>
        <v>0</v>
      </c>
      <c r="BL146" s="17" t="s">
        <v>213</v>
      </c>
      <c r="BM146" s="240" t="s">
        <v>837</v>
      </c>
    </row>
    <row r="147" s="2" customFormat="1" ht="16.5" customHeight="1">
      <c r="A147" s="38"/>
      <c r="B147" s="39"/>
      <c r="C147" s="229" t="s">
        <v>217</v>
      </c>
      <c r="D147" s="229" t="s">
        <v>139</v>
      </c>
      <c r="E147" s="230" t="s">
        <v>838</v>
      </c>
      <c r="F147" s="231" t="s">
        <v>839</v>
      </c>
      <c r="G147" s="232" t="s">
        <v>152</v>
      </c>
      <c r="H147" s="233">
        <v>21</v>
      </c>
      <c r="I147" s="234"/>
      <c r="J147" s="233">
        <f>ROUND(I147*H147,3)</f>
        <v>0</v>
      </c>
      <c r="K147" s="235"/>
      <c r="L147" s="44"/>
      <c r="M147" s="236" t="s">
        <v>1</v>
      </c>
      <c r="N147" s="237" t="s">
        <v>41</v>
      </c>
      <c r="O147" s="97"/>
      <c r="P147" s="238">
        <f>O147*H147</f>
        <v>0</v>
      </c>
      <c r="Q147" s="238">
        <v>0.00019000000000000001</v>
      </c>
      <c r="R147" s="238">
        <f>Q147*H147</f>
        <v>0.0039900000000000005</v>
      </c>
      <c r="S147" s="238">
        <v>0</v>
      </c>
      <c r="T147" s="239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40" t="s">
        <v>213</v>
      </c>
      <c r="AT147" s="240" t="s">
        <v>139</v>
      </c>
      <c r="AU147" s="240" t="s">
        <v>144</v>
      </c>
      <c r="AY147" s="17" t="s">
        <v>136</v>
      </c>
      <c r="BE147" s="241">
        <f>IF(N147="základná",J147,0)</f>
        <v>0</v>
      </c>
      <c r="BF147" s="241">
        <f>IF(N147="znížená",J147,0)</f>
        <v>0</v>
      </c>
      <c r="BG147" s="241">
        <f>IF(N147="zákl. prenesená",J147,0)</f>
        <v>0</v>
      </c>
      <c r="BH147" s="241">
        <f>IF(N147="zníž. prenesená",J147,0)</f>
        <v>0</v>
      </c>
      <c r="BI147" s="241">
        <f>IF(N147="nulová",J147,0)</f>
        <v>0</v>
      </c>
      <c r="BJ147" s="17" t="s">
        <v>144</v>
      </c>
      <c r="BK147" s="242">
        <f>ROUND(I147*H147,3)</f>
        <v>0</v>
      </c>
      <c r="BL147" s="17" t="s">
        <v>213</v>
      </c>
      <c r="BM147" s="240" t="s">
        <v>840</v>
      </c>
    </row>
    <row r="148" s="2" customFormat="1" ht="24.15" customHeight="1">
      <c r="A148" s="38"/>
      <c r="B148" s="39"/>
      <c r="C148" s="266" t="s">
        <v>221</v>
      </c>
      <c r="D148" s="266" t="s">
        <v>193</v>
      </c>
      <c r="E148" s="267" t="s">
        <v>841</v>
      </c>
      <c r="F148" s="268" t="s">
        <v>842</v>
      </c>
      <c r="G148" s="269" t="s">
        <v>152</v>
      </c>
      <c r="H148" s="270">
        <v>21</v>
      </c>
      <c r="I148" s="271"/>
      <c r="J148" s="270">
        <f>ROUND(I148*H148,3)</f>
        <v>0</v>
      </c>
      <c r="K148" s="272"/>
      <c r="L148" s="273"/>
      <c r="M148" s="274" t="s">
        <v>1</v>
      </c>
      <c r="N148" s="275" t="s">
        <v>41</v>
      </c>
      <c r="O148" s="97"/>
      <c r="P148" s="238">
        <f>O148*H148</f>
        <v>0</v>
      </c>
      <c r="Q148" s="238">
        <v>0.00033</v>
      </c>
      <c r="R148" s="238">
        <f>Q148*H148</f>
        <v>0.0069300000000000004</v>
      </c>
      <c r="S148" s="238">
        <v>0</v>
      </c>
      <c r="T148" s="239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40" t="s">
        <v>285</v>
      </c>
      <c r="AT148" s="240" t="s">
        <v>193</v>
      </c>
      <c r="AU148" s="240" t="s">
        <v>144</v>
      </c>
      <c r="AY148" s="17" t="s">
        <v>136</v>
      </c>
      <c r="BE148" s="241">
        <f>IF(N148="základná",J148,0)</f>
        <v>0</v>
      </c>
      <c r="BF148" s="241">
        <f>IF(N148="znížená",J148,0)</f>
        <v>0</v>
      </c>
      <c r="BG148" s="241">
        <f>IF(N148="zákl. prenesená",J148,0)</f>
        <v>0</v>
      </c>
      <c r="BH148" s="241">
        <f>IF(N148="zníž. prenesená",J148,0)</f>
        <v>0</v>
      </c>
      <c r="BI148" s="241">
        <f>IF(N148="nulová",J148,0)</f>
        <v>0</v>
      </c>
      <c r="BJ148" s="17" t="s">
        <v>144</v>
      </c>
      <c r="BK148" s="242">
        <f>ROUND(I148*H148,3)</f>
        <v>0</v>
      </c>
      <c r="BL148" s="17" t="s">
        <v>213</v>
      </c>
      <c r="BM148" s="240" t="s">
        <v>843</v>
      </c>
    </row>
    <row r="149" s="2" customFormat="1" ht="16.5" customHeight="1">
      <c r="A149" s="38"/>
      <c r="B149" s="39"/>
      <c r="C149" s="229" t="s">
        <v>226</v>
      </c>
      <c r="D149" s="229" t="s">
        <v>139</v>
      </c>
      <c r="E149" s="230" t="s">
        <v>844</v>
      </c>
      <c r="F149" s="231" t="s">
        <v>845</v>
      </c>
      <c r="G149" s="232" t="s">
        <v>152</v>
      </c>
      <c r="H149" s="233">
        <v>9</v>
      </c>
      <c r="I149" s="234"/>
      <c r="J149" s="233">
        <f>ROUND(I149*H149,3)</f>
        <v>0</v>
      </c>
      <c r="K149" s="235"/>
      <c r="L149" s="44"/>
      <c r="M149" s="236" t="s">
        <v>1</v>
      </c>
      <c r="N149" s="237" t="s">
        <v>41</v>
      </c>
      <c r="O149" s="97"/>
      <c r="P149" s="238">
        <f>O149*H149</f>
        <v>0</v>
      </c>
      <c r="Q149" s="238">
        <v>0.00019000000000000001</v>
      </c>
      <c r="R149" s="238">
        <f>Q149*H149</f>
        <v>0.0017100000000000002</v>
      </c>
      <c r="S149" s="238">
        <v>0</v>
      </c>
      <c r="T149" s="239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40" t="s">
        <v>213</v>
      </c>
      <c r="AT149" s="240" t="s">
        <v>139</v>
      </c>
      <c r="AU149" s="240" t="s">
        <v>144</v>
      </c>
      <c r="AY149" s="17" t="s">
        <v>136</v>
      </c>
      <c r="BE149" s="241">
        <f>IF(N149="základná",J149,0)</f>
        <v>0</v>
      </c>
      <c r="BF149" s="241">
        <f>IF(N149="znížená",J149,0)</f>
        <v>0</v>
      </c>
      <c r="BG149" s="241">
        <f>IF(N149="zákl. prenesená",J149,0)</f>
        <v>0</v>
      </c>
      <c r="BH149" s="241">
        <f>IF(N149="zníž. prenesená",J149,0)</f>
        <v>0</v>
      </c>
      <c r="BI149" s="241">
        <f>IF(N149="nulová",J149,0)</f>
        <v>0</v>
      </c>
      <c r="BJ149" s="17" t="s">
        <v>144</v>
      </c>
      <c r="BK149" s="242">
        <f>ROUND(I149*H149,3)</f>
        <v>0</v>
      </c>
      <c r="BL149" s="17" t="s">
        <v>213</v>
      </c>
      <c r="BM149" s="240" t="s">
        <v>846</v>
      </c>
    </row>
    <row r="150" s="2" customFormat="1" ht="24.15" customHeight="1">
      <c r="A150" s="38"/>
      <c r="B150" s="39"/>
      <c r="C150" s="266" t="s">
        <v>7</v>
      </c>
      <c r="D150" s="266" t="s">
        <v>193</v>
      </c>
      <c r="E150" s="267" t="s">
        <v>847</v>
      </c>
      <c r="F150" s="268" t="s">
        <v>848</v>
      </c>
      <c r="G150" s="269" t="s">
        <v>152</v>
      </c>
      <c r="H150" s="270">
        <v>9</v>
      </c>
      <c r="I150" s="271"/>
      <c r="J150" s="270">
        <f>ROUND(I150*H150,3)</f>
        <v>0</v>
      </c>
      <c r="K150" s="272"/>
      <c r="L150" s="273"/>
      <c r="M150" s="274" t="s">
        <v>1</v>
      </c>
      <c r="N150" s="275" t="s">
        <v>41</v>
      </c>
      <c r="O150" s="97"/>
      <c r="P150" s="238">
        <f>O150*H150</f>
        <v>0</v>
      </c>
      <c r="Q150" s="238">
        <v>0.00011</v>
      </c>
      <c r="R150" s="238">
        <f>Q150*H150</f>
        <v>0.00098999999999999999</v>
      </c>
      <c r="S150" s="238">
        <v>0</v>
      </c>
      <c r="T150" s="239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40" t="s">
        <v>285</v>
      </c>
      <c r="AT150" s="240" t="s">
        <v>193</v>
      </c>
      <c r="AU150" s="240" t="s">
        <v>144</v>
      </c>
      <c r="AY150" s="17" t="s">
        <v>136</v>
      </c>
      <c r="BE150" s="241">
        <f>IF(N150="základná",J150,0)</f>
        <v>0</v>
      </c>
      <c r="BF150" s="241">
        <f>IF(N150="znížená",J150,0)</f>
        <v>0</v>
      </c>
      <c r="BG150" s="241">
        <f>IF(N150="zákl. prenesená",J150,0)</f>
        <v>0</v>
      </c>
      <c r="BH150" s="241">
        <f>IF(N150="zníž. prenesená",J150,0)</f>
        <v>0</v>
      </c>
      <c r="BI150" s="241">
        <f>IF(N150="nulová",J150,0)</f>
        <v>0</v>
      </c>
      <c r="BJ150" s="17" t="s">
        <v>144</v>
      </c>
      <c r="BK150" s="242">
        <f>ROUND(I150*H150,3)</f>
        <v>0</v>
      </c>
      <c r="BL150" s="17" t="s">
        <v>213</v>
      </c>
      <c r="BM150" s="240" t="s">
        <v>849</v>
      </c>
    </row>
    <row r="151" s="2" customFormat="1" ht="16.5" customHeight="1">
      <c r="A151" s="38"/>
      <c r="B151" s="39"/>
      <c r="C151" s="229" t="s">
        <v>233</v>
      </c>
      <c r="D151" s="229" t="s">
        <v>139</v>
      </c>
      <c r="E151" s="230" t="s">
        <v>850</v>
      </c>
      <c r="F151" s="231" t="s">
        <v>851</v>
      </c>
      <c r="G151" s="232" t="s">
        <v>152</v>
      </c>
      <c r="H151" s="233">
        <v>4</v>
      </c>
      <c r="I151" s="234"/>
      <c r="J151" s="233">
        <f>ROUND(I151*H151,3)</f>
        <v>0</v>
      </c>
      <c r="K151" s="235"/>
      <c r="L151" s="44"/>
      <c r="M151" s="236" t="s">
        <v>1</v>
      </c>
      <c r="N151" s="237" t="s">
        <v>41</v>
      </c>
      <c r="O151" s="97"/>
      <c r="P151" s="238">
        <f>O151*H151</f>
        <v>0</v>
      </c>
      <c r="Q151" s="238">
        <v>0.00019000000000000001</v>
      </c>
      <c r="R151" s="238">
        <f>Q151*H151</f>
        <v>0.00076000000000000004</v>
      </c>
      <c r="S151" s="238">
        <v>0</v>
      </c>
      <c r="T151" s="239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40" t="s">
        <v>213</v>
      </c>
      <c r="AT151" s="240" t="s">
        <v>139</v>
      </c>
      <c r="AU151" s="240" t="s">
        <v>144</v>
      </c>
      <c r="AY151" s="17" t="s">
        <v>136</v>
      </c>
      <c r="BE151" s="241">
        <f>IF(N151="základná",J151,0)</f>
        <v>0</v>
      </c>
      <c r="BF151" s="241">
        <f>IF(N151="znížená",J151,0)</f>
        <v>0</v>
      </c>
      <c r="BG151" s="241">
        <f>IF(N151="zákl. prenesená",J151,0)</f>
        <v>0</v>
      </c>
      <c r="BH151" s="241">
        <f>IF(N151="zníž. prenesená",J151,0)</f>
        <v>0</v>
      </c>
      <c r="BI151" s="241">
        <f>IF(N151="nulová",J151,0)</f>
        <v>0</v>
      </c>
      <c r="BJ151" s="17" t="s">
        <v>144</v>
      </c>
      <c r="BK151" s="242">
        <f>ROUND(I151*H151,3)</f>
        <v>0</v>
      </c>
      <c r="BL151" s="17" t="s">
        <v>213</v>
      </c>
      <c r="BM151" s="240" t="s">
        <v>852</v>
      </c>
    </row>
    <row r="152" s="2" customFormat="1" ht="24.15" customHeight="1">
      <c r="A152" s="38"/>
      <c r="B152" s="39"/>
      <c r="C152" s="266" t="s">
        <v>237</v>
      </c>
      <c r="D152" s="266" t="s">
        <v>193</v>
      </c>
      <c r="E152" s="267" t="s">
        <v>853</v>
      </c>
      <c r="F152" s="268" t="s">
        <v>854</v>
      </c>
      <c r="G152" s="269" t="s">
        <v>152</v>
      </c>
      <c r="H152" s="270">
        <v>4</v>
      </c>
      <c r="I152" s="271"/>
      <c r="J152" s="270">
        <f>ROUND(I152*H152,3)</f>
        <v>0</v>
      </c>
      <c r="K152" s="272"/>
      <c r="L152" s="273"/>
      <c r="M152" s="274" t="s">
        <v>1</v>
      </c>
      <c r="N152" s="275" t="s">
        <v>41</v>
      </c>
      <c r="O152" s="97"/>
      <c r="P152" s="238">
        <f>O152*H152</f>
        <v>0</v>
      </c>
      <c r="Q152" s="238">
        <v>0.00035</v>
      </c>
      <c r="R152" s="238">
        <f>Q152*H152</f>
        <v>0.0014</v>
      </c>
      <c r="S152" s="238">
        <v>0</v>
      </c>
      <c r="T152" s="239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40" t="s">
        <v>285</v>
      </c>
      <c r="AT152" s="240" t="s">
        <v>193</v>
      </c>
      <c r="AU152" s="240" t="s">
        <v>144</v>
      </c>
      <c r="AY152" s="17" t="s">
        <v>136</v>
      </c>
      <c r="BE152" s="241">
        <f>IF(N152="základná",J152,0)</f>
        <v>0</v>
      </c>
      <c r="BF152" s="241">
        <f>IF(N152="znížená",J152,0)</f>
        <v>0</v>
      </c>
      <c r="BG152" s="241">
        <f>IF(N152="zákl. prenesená",J152,0)</f>
        <v>0</v>
      </c>
      <c r="BH152" s="241">
        <f>IF(N152="zníž. prenesená",J152,0)</f>
        <v>0</v>
      </c>
      <c r="BI152" s="241">
        <f>IF(N152="nulová",J152,0)</f>
        <v>0</v>
      </c>
      <c r="BJ152" s="17" t="s">
        <v>144</v>
      </c>
      <c r="BK152" s="242">
        <f>ROUND(I152*H152,3)</f>
        <v>0</v>
      </c>
      <c r="BL152" s="17" t="s">
        <v>213</v>
      </c>
      <c r="BM152" s="240" t="s">
        <v>855</v>
      </c>
    </row>
    <row r="153" s="2" customFormat="1" ht="16.5" customHeight="1">
      <c r="A153" s="38"/>
      <c r="B153" s="39"/>
      <c r="C153" s="229" t="s">
        <v>243</v>
      </c>
      <c r="D153" s="229" t="s">
        <v>139</v>
      </c>
      <c r="E153" s="230" t="s">
        <v>856</v>
      </c>
      <c r="F153" s="231" t="s">
        <v>857</v>
      </c>
      <c r="G153" s="232" t="s">
        <v>152</v>
      </c>
      <c r="H153" s="233">
        <v>3</v>
      </c>
      <c r="I153" s="234"/>
      <c r="J153" s="233">
        <f>ROUND(I153*H153,3)</f>
        <v>0</v>
      </c>
      <c r="K153" s="235"/>
      <c r="L153" s="44"/>
      <c r="M153" s="236" t="s">
        <v>1</v>
      </c>
      <c r="N153" s="237" t="s">
        <v>41</v>
      </c>
      <c r="O153" s="97"/>
      <c r="P153" s="238">
        <f>O153*H153</f>
        <v>0</v>
      </c>
      <c r="Q153" s="238">
        <v>0</v>
      </c>
      <c r="R153" s="238">
        <f>Q153*H153</f>
        <v>0</v>
      </c>
      <c r="S153" s="238">
        <v>0</v>
      </c>
      <c r="T153" s="239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40" t="s">
        <v>213</v>
      </c>
      <c r="AT153" s="240" t="s">
        <v>139</v>
      </c>
      <c r="AU153" s="240" t="s">
        <v>144</v>
      </c>
      <c r="AY153" s="17" t="s">
        <v>136</v>
      </c>
      <c r="BE153" s="241">
        <f>IF(N153="základná",J153,0)</f>
        <v>0</v>
      </c>
      <c r="BF153" s="241">
        <f>IF(N153="znížená",J153,0)</f>
        <v>0</v>
      </c>
      <c r="BG153" s="241">
        <f>IF(N153="zákl. prenesená",J153,0)</f>
        <v>0</v>
      </c>
      <c r="BH153" s="241">
        <f>IF(N153="zníž. prenesená",J153,0)</f>
        <v>0</v>
      </c>
      <c r="BI153" s="241">
        <f>IF(N153="nulová",J153,0)</f>
        <v>0</v>
      </c>
      <c r="BJ153" s="17" t="s">
        <v>144</v>
      </c>
      <c r="BK153" s="242">
        <f>ROUND(I153*H153,3)</f>
        <v>0</v>
      </c>
      <c r="BL153" s="17" t="s">
        <v>213</v>
      </c>
      <c r="BM153" s="240" t="s">
        <v>858</v>
      </c>
    </row>
    <row r="154" s="2" customFormat="1" ht="24.15" customHeight="1">
      <c r="A154" s="38"/>
      <c r="B154" s="39"/>
      <c r="C154" s="266" t="s">
        <v>247</v>
      </c>
      <c r="D154" s="266" t="s">
        <v>193</v>
      </c>
      <c r="E154" s="267" t="s">
        <v>859</v>
      </c>
      <c r="F154" s="268" t="s">
        <v>860</v>
      </c>
      <c r="G154" s="269" t="s">
        <v>152</v>
      </c>
      <c r="H154" s="270">
        <v>3</v>
      </c>
      <c r="I154" s="271"/>
      <c r="J154" s="270">
        <f>ROUND(I154*H154,3)</f>
        <v>0</v>
      </c>
      <c r="K154" s="272"/>
      <c r="L154" s="273"/>
      <c r="M154" s="274" t="s">
        <v>1</v>
      </c>
      <c r="N154" s="275" t="s">
        <v>41</v>
      </c>
      <c r="O154" s="97"/>
      <c r="P154" s="238">
        <f>O154*H154</f>
        <v>0</v>
      </c>
      <c r="Q154" s="238">
        <v>6.0000000000000002E-05</v>
      </c>
      <c r="R154" s="238">
        <f>Q154*H154</f>
        <v>0.00018000000000000001</v>
      </c>
      <c r="S154" s="238">
        <v>0</v>
      </c>
      <c r="T154" s="239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40" t="s">
        <v>285</v>
      </c>
      <c r="AT154" s="240" t="s">
        <v>193</v>
      </c>
      <c r="AU154" s="240" t="s">
        <v>144</v>
      </c>
      <c r="AY154" s="17" t="s">
        <v>136</v>
      </c>
      <c r="BE154" s="241">
        <f>IF(N154="základná",J154,0)</f>
        <v>0</v>
      </c>
      <c r="BF154" s="241">
        <f>IF(N154="znížená",J154,0)</f>
        <v>0</v>
      </c>
      <c r="BG154" s="241">
        <f>IF(N154="zákl. prenesená",J154,0)</f>
        <v>0</v>
      </c>
      <c r="BH154" s="241">
        <f>IF(N154="zníž. prenesená",J154,0)</f>
        <v>0</v>
      </c>
      <c r="BI154" s="241">
        <f>IF(N154="nulová",J154,0)</f>
        <v>0</v>
      </c>
      <c r="BJ154" s="17" t="s">
        <v>144</v>
      </c>
      <c r="BK154" s="242">
        <f>ROUND(I154*H154,3)</f>
        <v>0</v>
      </c>
      <c r="BL154" s="17" t="s">
        <v>213</v>
      </c>
      <c r="BM154" s="240" t="s">
        <v>861</v>
      </c>
    </row>
    <row r="155" s="2" customFormat="1" ht="24.15" customHeight="1">
      <c r="A155" s="38"/>
      <c r="B155" s="39"/>
      <c r="C155" s="229" t="s">
        <v>251</v>
      </c>
      <c r="D155" s="229" t="s">
        <v>139</v>
      </c>
      <c r="E155" s="230" t="s">
        <v>862</v>
      </c>
      <c r="F155" s="231" t="s">
        <v>863</v>
      </c>
      <c r="G155" s="232" t="s">
        <v>152</v>
      </c>
      <c r="H155" s="233">
        <v>9</v>
      </c>
      <c r="I155" s="234"/>
      <c r="J155" s="233">
        <f>ROUND(I155*H155,3)</f>
        <v>0</v>
      </c>
      <c r="K155" s="235"/>
      <c r="L155" s="44"/>
      <c r="M155" s="236" t="s">
        <v>1</v>
      </c>
      <c r="N155" s="237" t="s">
        <v>41</v>
      </c>
      <c r="O155" s="97"/>
      <c r="P155" s="238">
        <f>O155*H155</f>
        <v>0</v>
      </c>
      <c r="Q155" s="238">
        <v>0</v>
      </c>
      <c r="R155" s="238">
        <f>Q155*H155</f>
        <v>0</v>
      </c>
      <c r="S155" s="238">
        <v>0</v>
      </c>
      <c r="T155" s="239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40" t="s">
        <v>213</v>
      </c>
      <c r="AT155" s="240" t="s">
        <v>139</v>
      </c>
      <c r="AU155" s="240" t="s">
        <v>144</v>
      </c>
      <c r="AY155" s="17" t="s">
        <v>136</v>
      </c>
      <c r="BE155" s="241">
        <f>IF(N155="základná",J155,0)</f>
        <v>0</v>
      </c>
      <c r="BF155" s="241">
        <f>IF(N155="znížená",J155,0)</f>
        <v>0</v>
      </c>
      <c r="BG155" s="241">
        <f>IF(N155="zákl. prenesená",J155,0)</f>
        <v>0</v>
      </c>
      <c r="BH155" s="241">
        <f>IF(N155="zníž. prenesená",J155,0)</f>
        <v>0</v>
      </c>
      <c r="BI155" s="241">
        <f>IF(N155="nulová",J155,0)</f>
        <v>0</v>
      </c>
      <c r="BJ155" s="17" t="s">
        <v>144</v>
      </c>
      <c r="BK155" s="242">
        <f>ROUND(I155*H155,3)</f>
        <v>0</v>
      </c>
      <c r="BL155" s="17" t="s">
        <v>213</v>
      </c>
      <c r="BM155" s="240" t="s">
        <v>864</v>
      </c>
    </row>
    <row r="156" s="2" customFormat="1" ht="24.15" customHeight="1">
      <c r="A156" s="38"/>
      <c r="B156" s="39"/>
      <c r="C156" s="229" t="s">
        <v>255</v>
      </c>
      <c r="D156" s="229" t="s">
        <v>139</v>
      </c>
      <c r="E156" s="230" t="s">
        <v>865</v>
      </c>
      <c r="F156" s="231" t="s">
        <v>866</v>
      </c>
      <c r="G156" s="232" t="s">
        <v>152</v>
      </c>
      <c r="H156" s="233">
        <v>9</v>
      </c>
      <c r="I156" s="234"/>
      <c r="J156" s="233">
        <f>ROUND(I156*H156,3)</f>
        <v>0</v>
      </c>
      <c r="K156" s="235"/>
      <c r="L156" s="44"/>
      <c r="M156" s="236" t="s">
        <v>1</v>
      </c>
      <c r="N156" s="237" t="s">
        <v>41</v>
      </c>
      <c r="O156" s="97"/>
      <c r="P156" s="238">
        <f>O156*H156</f>
        <v>0</v>
      </c>
      <c r="Q156" s="238">
        <v>0</v>
      </c>
      <c r="R156" s="238">
        <f>Q156*H156</f>
        <v>0</v>
      </c>
      <c r="S156" s="238">
        <v>0</v>
      </c>
      <c r="T156" s="239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40" t="s">
        <v>213</v>
      </c>
      <c r="AT156" s="240" t="s">
        <v>139</v>
      </c>
      <c r="AU156" s="240" t="s">
        <v>144</v>
      </c>
      <c r="AY156" s="17" t="s">
        <v>136</v>
      </c>
      <c r="BE156" s="241">
        <f>IF(N156="základná",J156,0)</f>
        <v>0</v>
      </c>
      <c r="BF156" s="241">
        <f>IF(N156="znížená",J156,0)</f>
        <v>0</v>
      </c>
      <c r="BG156" s="241">
        <f>IF(N156="zákl. prenesená",J156,0)</f>
        <v>0</v>
      </c>
      <c r="BH156" s="241">
        <f>IF(N156="zníž. prenesená",J156,0)</f>
        <v>0</v>
      </c>
      <c r="BI156" s="241">
        <f>IF(N156="nulová",J156,0)</f>
        <v>0</v>
      </c>
      <c r="BJ156" s="17" t="s">
        <v>144</v>
      </c>
      <c r="BK156" s="242">
        <f>ROUND(I156*H156,3)</f>
        <v>0</v>
      </c>
      <c r="BL156" s="17" t="s">
        <v>213</v>
      </c>
      <c r="BM156" s="240" t="s">
        <v>867</v>
      </c>
    </row>
    <row r="157" s="2" customFormat="1" ht="24.15" customHeight="1">
      <c r="A157" s="38"/>
      <c r="B157" s="39"/>
      <c r="C157" s="229" t="s">
        <v>259</v>
      </c>
      <c r="D157" s="229" t="s">
        <v>139</v>
      </c>
      <c r="E157" s="230" t="s">
        <v>868</v>
      </c>
      <c r="F157" s="231" t="s">
        <v>869</v>
      </c>
      <c r="G157" s="232" t="s">
        <v>152</v>
      </c>
      <c r="H157" s="233">
        <v>9</v>
      </c>
      <c r="I157" s="234"/>
      <c r="J157" s="233">
        <f>ROUND(I157*H157,3)</f>
        <v>0</v>
      </c>
      <c r="K157" s="235"/>
      <c r="L157" s="44"/>
      <c r="M157" s="236" t="s">
        <v>1</v>
      </c>
      <c r="N157" s="237" t="s">
        <v>41</v>
      </c>
      <c r="O157" s="97"/>
      <c r="P157" s="238">
        <f>O157*H157</f>
        <v>0</v>
      </c>
      <c r="Q157" s="238">
        <v>0</v>
      </c>
      <c r="R157" s="238">
        <f>Q157*H157</f>
        <v>0</v>
      </c>
      <c r="S157" s="238">
        <v>0</v>
      </c>
      <c r="T157" s="239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40" t="s">
        <v>213</v>
      </c>
      <c r="AT157" s="240" t="s">
        <v>139</v>
      </c>
      <c r="AU157" s="240" t="s">
        <v>144</v>
      </c>
      <c r="AY157" s="17" t="s">
        <v>136</v>
      </c>
      <c r="BE157" s="241">
        <f>IF(N157="základná",J157,0)</f>
        <v>0</v>
      </c>
      <c r="BF157" s="241">
        <f>IF(N157="znížená",J157,0)</f>
        <v>0</v>
      </c>
      <c r="BG157" s="241">
        <f>IF(N157="zákl. prenesená",J157,0)</f>
        <v>0</v>
      </c>
      <c r="BH157" s="241">
        <f>IF(N157="zníž. prenesená",J157,0)</f>
        <v>0</v>
      </c>
      <c r="BI157" s="241">
        <f>IF(N157="nulová",J157,0)</f>
        <v>0</v>
      </c>
      <c r="BJ157" s="17" t="s">
        <v>144</v>
      </c>
      <c r="BK157" s="242">
        <f>ROUND(I157*H157,3)</f>
        <v>0</v>
      </c>
      <c r="BL157" s="17" t="s">
        <v>213</v>
      </c>
      <c r="BM157" s="240" t="s">
        <v>870</v>
      </c>
    </row>
    <row r="158" s="2" customFormat="1" ht="24.15" customHeight="1">
      <c r="A158" s="38"/>
      <c r="B158" s="39"/>
      <c r="C158" s="229" t="s">
        <v>264</v>
      </c>
      <c r="D158" s="229" t="s">
        <v>139</v>
      </c>
      <c r="E158" s="230" t="s">
        <v>871</v>
      </c>
      <c r="F158" s="231" t="s">
        <v>872</v>
      </c>
      <c r="G158" s="232" t="s">
        <v>184</v>
      </c>
      <c r="H158" s="233">
        <v>71</v>
      </c>
      <c r="I158" s="234"/>
      <c r="J158" s="233">
        <f>ROUND(I158*H158,3)</f>
        <v>0</v>
      </c>
      <c r="K158" s="235"/>
      <c r="L158" s="44"/>
      <c r="M158" s="236" t="s">
        <v>1</v>
      </c>
      <c r="N158" s="237" t="s">
        <v>41</v>
      </c>
      <c r="O158" s="97"/>
      <c r="P158" s="238">
        <f>O158*H158</f>
        <v>0</v>
      </c>
      <c r="Q158" s="238">
        <v>0</v>
      </c>
      <c r="R158" s="238">
        <f>Q158*H158</f>
        <v>0</v>
      </c>
      <c r="S158" s="238">
        <v>0</v>
      </c>
      <c r="T158" s="239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40" t="s">
        <v>213</v>
      </c>
      <c r="AT158" s="240" t="s">
        <v>139</v>
      </c>
      <c r="AU158" s="240" t="s">
        <v>144</v>
      </c>
      <c r="AY158" s="17" t="s">
        <v>136</v>
      </c>
      <c r="BE158" s="241">
        <f>IF(N158="základná",J158,0)</f>
        <v>0</v>
      </c>
      <c r="BF158" s="241">
        <f>IF(N158="znížená",J158,0)</f>
        <v>0</v>
      </c>
      <c r="BG158" s="241">
        <f>IF(N158="zákl. prenesená",J158,0)</f>
        <v>0</v>
      </c>
      <c r="BH158" s="241">
        <f>IF(N158="zníž. prenesená",J158,0)</f>
        <v>0</v>
      </c>
      <c r="BI158" s="241">
        <f>IF(N158="nulová",J158,0)</f>
        <v>0</v>
      </c>
      <c r="BJ158" s="17" t="s">
        <v>144</v>
      </c>
      <c r="BK158" s="242">
        <f>ROUND(I158*H158,3)</f>
        <v>0</v>
      </c>
      <c r="BL158" s="17" t="s">
        <v>213</v>
      </c>
      <c r="BM158" s="240" t="s">
        <v>873</v>
      </c>
    </row>
    <row r="159" s="2" customFormat="1" ht="24.15" customHeight="1">
      <c r="A159" s="38"/>
      <c r="B159" s="39"/>
      <c r="C159" s="229" t="s">
        <v>268</v>
      </c>
      <c r="D159" s="229" t="s">
        <v>139</v>
      </c>
      <c r="E159" s="230" t="s">
        <v>874</v>
      </c>
      <c r="F159" s="231" t="s">
        <v>875</v>
      </c>
      <c r="G159" s="232" t="s">
        <v>190</v>
      </c>
      <c r="H159" s="233">
        <v>0.20899999999999999</v>
      </c>
      <c r="I159" s="234"/>
      <c r="J159" s="233">
        <f>ROUND(I159*H159,3)</f>
        <v>0</v>
      </c>
      <c r="K159" s="235"/>
      <c r="L159" s="44"/>
      <c r="M159" s="236" t="s">
        <v>1</v>
      </c>
      <c r="N159" s="237" t="s">
        <v>41</v>
      </c>
      <c r="O159" s="97"/>
      <c r="P159" s="238">
        <f>O159*H159</f>
        <v>0</v>
      </c>
      <c r="Q159" s="238">
        <v>0</v>
      </c>
      <c r="R159" s="238">
        <f>Q159*H159</f>
        <v>0</v>
      </c>
      <c r="S159" s="238">
        <v>0</v>
      </c>
      <c r="T159" s="239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40" t="s">
        <v>213</v>
      </c>
      <c r="AT159" s="240" t="s">
        <v>139</v>
      </c>
      <c r="AU159" s="240" t="s">
        <v>144</v>
      </c>
      <c r="AY159" s="17" t="s">
        <v>136</v>
      </c>
      <c r="BE159" s="241">
        <f>IF(N159="základná",J159,0)</f>
        <v>0</v>
      </c>
      <c r="BF159" s="241">
        <f>IF(N159="znížená",J159,0)</f>
        <v>0</v>
      </c>
      <c r="BG159" s="241">
        <f>IF(N159="zákl. prenesená",J159,0)</f>
        <v>0</v>
      </c>
      <c r="BH159" s="241">
        <f>IF(N159="zníž. prenesená",J159,0)</f>
        <v>0</v>
      </c>
      <c r="BI159" s="241">
        <f>IF(N159="nulová",J159,0)</f>
        <v>0</v>
      </c>
      <c r="BJ159" s="17" t="s">
        <v>144</v>
      </c>
      <c r="BK159" s="242">
        <f>ROUND(I159*H159,3)</f>
        <v>0</v>
      </c>
      <c r="BL159" s="17" t="s">
        <v>213</v>
      </c>
      <c r="BM159" s="240" t="s">
        <v>876</v>
      </c>
    </row>
    <row r="160" s="12" customFormat="1" ht="22.8" customHeight="1">
      <c r="A160" s="12"/>
      <c r="B160" s="213"/>
      <c r="C160" s="214"/>
      <c r="D160" s="215" t="s">
        <v>74</v>
      </c>
      <c r="E160" s="227" t="s">
        <v>877</v>
      </c>
      <c r="F160" s="227" t="s">
        <v>878</v>
      </c>
      <c r="G160" s="214"/>
      <c r="H160" s="214"/>
      <c r="I160" s="217"/>
      <c r="J160" s="228">
        <f>BK160</f>
        <v>0</v>
      </c>
      <c r="K160" s="214"/>
      <c r="L160" s="219"/>
      <c r="M160" s="220"/>
      <c r="N160" s="221"/>
      <c r="O160" s="221"/>
      <c r="P160" s="222">
        <f>SUM(P161:P186)</f>
        <v>0</v>
      </c>
      <c r="Q160" s="221"/>
      <c r="R160" s="222">
        <f>SUM(R161:R186)</f>
        <v>0.090956160000000008</v>
      </c>
      <c r="S160" s="221"/>
      <c r="T160" s="223">
        <f>SUM(T161:T186)</f>
        <v>0.14910000000000001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24" t="s">
        <v>144</v>
      </c>
      <c r="AT160" s="225" t="s">
        <v>74</v>
      </c>
      <c r="AU160" s="225" t="s">
        <v>83</v>
      </c>
      <c r="AY160" s="224" t="s">
        <v>136</v>
      </c>
      <c r="BK160" s="226">
        <f>SUM(BK161:BK186)</f>
        <v>0</v>
      </c>
    </row>
    <row r="161" s="2" customFormat="1" ht="24.15" customHeight="1">
      <c r="A161" s="38"/>
      <c r="B161" s="39"/>
      <c r="C161" s="229" t="s">
        <v>273</v>
      </c>
      <c r="D161" s="229" t="s">
        <v>139</v>
      </c>
      <c r="E161" s="230" t="s">
        <v>879</v>
      </c>
      <c r="F161" s="231" t="s">
        <v>880</v>
      </c>
      <c r="G161" s="232" t="s">
        <v>184</v>
      </c>
      <c r="H161" s="233">
        <v>70</v>
      </c>
      <c r="I161" s="234"/>
      <c r="J161" s="233">
        <f>ROUND(I161*H161,3)</f>
        <v>0</v>
      </c>
      <c r="K161" s="235"/>
      <c r="L161" s="44"/>
      <c r="M161" s="236" t="s">
        <v>1</v>
      </c>
      <c r="N161" s="237" t="s">
        <v>41</v>
      </c>
      <c r="O161" s="97"/>
      <c r="P161" s="238">
        <f>O161*H161</f>
        <v>0</v>
      </c>
      <c r="Q161" s="238">
        <v>0</v>
      </c>
      <c r="R161" s="238">
        <f>Q161*H161</f>
        <v>0</v>
      </c>
      <c r="S161" s="238">
        <v>0.0021299999999999999</v>
      </c>
      <c r="T161" s="239">
        <f>S161*H161</f>
        <v>0.14910000000000001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40" t="s">
        <v>213</v>
      </c>
      <c r="AT161" s="240" t="s">
        <v>139</v>
      </c>
      <c r="AU161" s="240" t="s">
        <v>144</v>
      </c>
      <c r="AY161" s="17" t="s">
        <v>136</v>
      </c>
      <c r="BE161" s="241">
        <f>IF(N161="základná",J161,0)</f>
        <v>0</v>
      </c>
      <c r="BF161" s="241">
        <f>IF(N161="znížená",J161,0)</f>
        <v>0</v>
      </c>
      <c r="BG161" s="241">
        <f>IF(N161="zákl. prenesená",J161,0)</f>
        <v>0</v>
      </c>
      <c r="BH161" s="241">
        <f>IF(N161="zníž. prenesená",J161,0)</f>
        <v>0</v>
      </c>
      <c r="BI161" s="241">
        <f>IF(N161="nulová",J161,0)</f>
        <v>0</v>
      </c>
      <c r="BJ161" s="17" t="s">
        <v>144</v>
      </c>
      <c r="BK161" s="242">
        <f>ROUND(I161*H161,3)</f>
        <v>0</v>
      </c>
      <c r="BL161" s="17" t="s">
        <v>213</v>
      </c>
      <c r="BM161" s="240" t="s">
        <v>881</v>
      </c>
    </row>
    <row r="162" s="2" customFormat="1" ht="24.15" customHeight="1">
      <c r="A162" s="38"/>
      <c r="B162" s="39"/>
      <c r="C162" s="229" t="s">
        <v>279</v>
      </c>
      <c r="D162" s="229" t="s">
        <v>139</v>
      </c>
      <c r="E162" s="230" t="s">
        <v>882</v>
      </c>
      <c r="F162" s="231" t="s">
        <v>883</v>
      </c>
      <c r="G162" s="232" t="s">
        <v>152</v>
      </c>
      <c r="H162" s="233">
        <v>1</v>
      </c>
      <c r="I162" s="234"/>
      <c r="J162" s="233">
        <f>ROUND(I162*H162,3)</f>
        <v>0</v>
      </c>
      <c r="K162" s="235"/>
      <c r="L162" s="44"/>
      <c r="M162" s="236" t="s">
        <v>1</v>
      </c>
      <c r="N162" s="237" t="s">
        <v>41</v>
      </c>
      <c r="O162" s="97"/>
      <c r="P162" s="238">
        <f>O162*H162</f>
        <v>0</v>
      </c>
      <c r="Q162" s="238">
        <v>0.0040299999999999997</v>
      </c>
      <c r="R162" s="238">
        <f>Q162*H162</f>
        <v>0.0040299999999999997</v>
      </c>
      <c r="S162" s="238">
        <v>0</v>
      </c>
      <c r="T162" s="239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40" t="s">
        <v>213</v>
      </c>
      <c r="AT162" s="240" t="s">
        <v>139</v>
      </c>
      <c r="AU162" s="240" t="s">
        <v>144</v>
      </c>
      <c r="AY162" s="17" t="s">
        <v>136</v>
      </c>
      <c r="BE162" s="241">
        <f>IF(N162="základná",J162,0)</f>
        <v>0</v>
      </c>
      <c r="BF162" s="241">
        <f>IF(N162="znížená",J162,0)</f>
        <v>0</v>
      </c>
      <c r="BG162" s="241">
        <f>IF(N162="zákl. prenesená",J162,0)</f>
        <v>0</v>
      </c>
      <c r="BH162" s="241">
        <f>IF(N162="zníž. prenesená",J162,0)</f>
        <v>0</v>
      </c>
      <c r="BI162" s="241">
        <f>IF(N162="nulová",J162,0)</f>
        <v>0</v>
      </c>
      <c r="BJ162" s="17" t="s">
        <v>144</v>
      </c>
      <c r="BK162" s="242">
        <f>ROUND(I162*H162,3)</f>
        <v>0</v>
      </c>
      <c r="BL162" s="17" t="s">
        <v>213</v>
      </c>
      <c r="BM162" s="240" t="s">
        <v>884</v>
      </c>
    </row>
    <row r="163" s="2" customFormat="1" ht="24.15" customHeight="1">
      <c r="A163" s="38"/>
      <c r="B163" s="39"/>
      <c r="C163" s="229" t="s">
        <v>285</v>
      </c>
      <c r="D163" s="229" t="s">
        <v>139</v>
      </c>
      <c r="E163" s="230" t="s">
        <v>885</v>
      </c>
      <c r="F163" s="231" t="s">
        <v>886</v>
      </c>
      <c r="G163" s="232" t="s">
        <v>184</v>
      </c>
      <c r="H163" s="233">
        <v>41</v>
      </c>
      <c r="I163" s="234"/>
      <c r="J163" s="233">
        <f>ROUND(I163*H163,3)</f>
        <v>0</v>
      </c>
      <c r="K163" s="235"/>
      <c r="L163" s="44"/>
      <c r="M163" s="236" t="s">
        <v>1</v>
      </c>
      <c r="N163" s="237" t="s">
        <v>41</v>
      </c>
      <c r="O163" s="97"/>
      <c r="P163" s="238">
        <f>O163*H163</f>
        <v>0</v>
      </c>
      <c r="Q163" s="238">
        <v>0.00018000000000000001</v>
      </c>
      <c r="R163" s="238">
        <f>Q163*H163</f>
        <v>0.0073800000000000003</v>
      </c>
      <c r="S163" s="238">
        <v>0</v>
      </c>
      <c r="T163" s="239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40" t="s">
        <v>213</v>
      </c>
      <c r="AT163" s="240" t="s">
        <v>139</v>
      </c>
      <c r="AU163" s="240" t="s">
        <v>144</v>
      </c>
      <c r="AY163" s="17" t="s">
        <v>136</v>
      </c>
      <c r="BE163" s="241">
        <f>IF(N163="základná",J163,0)</f>
        <v>0</v>
      </c>
      <c r="BF163" s="241">
        <f>IF(N163="znížená",J163,0)</f>
        <v>0</v>
      </c>
      <c r="BG163" s="241">
        <f>IF(N163="zákl. prenesená",J163,0)</f>
        <v>0</v>
      </c>
      <c r="BH163" s="241">
        <f>IF(N163="zníž. prenesená",J163,0)</f>
        <v>0</v>
      </c>
      <c r="BI163" s="241">
        <f>IF(N163="nulová",J163,0)</f>
        <v>0</v>
      </c>
      <c r="BJ163" s="17" t="s">
        <v>144</v>
      </c>
      <c r="BK163" s="242">
        <f>ROUND(I163*H163,3)</f>
        <v>0</v>
      </c>
      <c r="BL163" s="17" t="s">
        <v>213</v>
      </c>
      <c r="BM163" s="240" t="s">
        <v>887</v>
      </c>
    </row>
    <row r="164" s="2" customFormat="1" ht="24.15" customHeight="1">
      <c r="A164" s="38"/>
      <c r="B164" s="39"/>
      <c r="C164" s="229" t="s">
        <v>291</v>
      </c>
      <c r="D164" s="229" t="s">
        <v>139</v>
      </c>
      <c r="E164" s="230" t="s">
        <v>888</v>
      </c>
      <c r="F164" s="231" t="s">
        <v>889</v>
      </c>
      <c r="G164" s="232" t="s">
        <v>184</v>
      </c>
      <c r="H164" s="233">
        <v>25.536000000000001</v>
      </c>
      <c r="I164" s="234"/>
      <c r="J164" s="233">
        <f>ROUND(I164*H164,3)</f>
        <v>0</v>
      </c>
      <c r="K164" s="235"/>
      <c r="L164" s="44"/>
      <c r="M164" s="236" t="s">
        <v>1</v>
      </c>
      <c r="N164" s="237" t="s">
        <v>41</v>
      </c>
      <c r="O164" s="97"/>
      <c r="P164" s="238">
        <f>O164*H164</f>
        <v>0</v>
      </c>
      <c r="Q164" s="238">
        <v>0.00031</v>
      </c>
      <c r="R164" s="238">
        <f>Q164*H164</f>
        <v>0.0079161600000000002</v>
      </c>
      <c r="S164" s="238">
        <v>0</v>
      </c>
      <c r="T164" s="239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40" t="s">
        <v>213</v>
      </c>
      <c r="AT164" s="240" t="s">
        <v>139</v>
      </c>
      <c r="AU164" s="240" t="s">
        <v>144</v>
      </c>
      <c r="AY164" s="17" t="s">
        <v>136</v>
      </c>
      <c r="BE164" s="241">
        <f>IF(N164="základná",J164,0)</f>
        <v>0</v>
      </c>
      <c r="BF164" s="241">
        <f>IF(N164="znížená",J164,0)</f>
        <v>0</v>
      </c>
      <c r="BG164" s="241">
        <f>IF(N164="zákl. prenesená",J164,0)</f>
        <v>0</v>
      </c>
      <c r="BH164" s="241">
        <f>IF(N164="zníž. prenesená",J164,0)</f>
        <v>0</v>
      </c>
      <c r="BI164" s="241">
        <f>IF(N164="nulová",J164,0)</f>
        <v>0</v>
      </c>
      <c r="BJ164" s="17" t="s">
        <v>144</v>
      </c>
      <c r="BK164" s="242">
        <f>ROUND(I164*H164,3)</f>
        <v>0</v>
      </c>
      <c r="BL164" s="17" t="s">
        <v>213</v>
      </c>
      <c r="BM164" s="240" t="s">
        <v>890</v>
      </c>
    </row>
    <row r="165" s="2" customFormat="1" ht="24.15" customHeight="1">
      <c r="A165" s="38"/>
      <c r="B165" s="39"/>
      <c r="C165" s="229" t="s">
        <v>295</v>
      </c>
      <c r="D165" s="229" t="s">
        <v>139</v>
      </c>
      <c r="E165" s="230" t="s">
        <v>891</v>
      </c>
      <c r="F165" s="231" t="s">
        <v>892</v>
      </c>
      <c r="G165" s="232" t="s">
        <v>184</v>
      </c>
      <c r="H165" s="233">
        <v>36</v>
      </c>
      <c r="I165" s="234"/>
      <c r="J165" s="233">
        <f>ROUND(I165*H165,3)</f>
        <v>0</v>
      </c>
      <c r="K165" s="235"/>
      <c r="L165" s="44"/>
      <c r="M165" s="236" t="s">
        <v>1</v>
      </c>
      <c r="N165" s="237" t="s">
        <v>41</v>
      </c>
      <c r="O165" s="97"/>
      <c r="P165" s="238">
        <f>O165*H165</f>
        <v>0</v>
      </c>
      <c r="Q165" s="238">
        <v>0.00055000000000000003</v>
      </c>
      <c r="R165" s="238">
        <f>Q165*H165</f>
        <v>0.019800000000000002</v>
      </c>
      <c r="S165" s="238">
        <v>0</v>
      </c>
      <c r="T165" s="239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40" t="s">
        <v>213</v>
      </c>
      <c r="AT165" s="240" t="s">
        <v>139</v>
      </c>
      <c r="AU165" s="240" t="s">
        <v>144</v>
      </c>
      <c r="AY165" s="17" t="s">
        <v>136</v>
      </c>
      <c r="BE165" s="241">
        <f>IF(N165="základná",J165,0)</f>
        <v>0</v>
      </c>
      <c r="BF165" s="241">
        <f>IF(N165="znížená",J165,0)</f>
        <v>0</v>
      </c>
      <c r="BG165" s="241">
        <f>IF(N165="zákl. prenesená",J165,0)</f>
        <v>0</v>
      </c>
      <c r="BH165" s="241">
        <f>IF(N165="zníž. prenesená",J165,0)</f>
        <v>0</v>
      </c>
      <c r="BI165" s="241">
        <f>IF(N165="nulová",J165,0)</f>
        <v>0</v>
      </c>
      <c r="BJ165" s="17" t="s">
        <v>144</v>
      </c>
      <c r="BK165" s="242">
        <f>ROUND(I165*H165,3)</f>
        <v>0</v>
      </c>
      <c r="BL165" s="17" t="s">
        <v>213</v>
      </c>
      <c r="BM165" s="240" t="s">
        <v>893</v>
      </c>
    </row>
    <row r="166" s="2" customFormat="1" ht="16.5" customHeight="1">
      <c r="A166" s="38"/>
      <c r="B166" s="39"/>
      <c r="C166" s="229" t="s">
        <v>301</v>
      </c>
      <c r="D166" s="229" t="s">
        <v>139</v>
      </c>
      <c r="E166" s="230" t="s">
        <v>894</v>
      </c>
      <c r="F166" s="231" t="s">
        <v>895</v>
      </c>
      <c r="G166" s="232" t="s">
        <v>152</v>
      </c>
      <c r="H166" s="233">
        <v>33</v>
      </c>
      <c r="I166" s="234"/>
      <c r="J166" s="233">
        <f>ROUND(I166*H166,3)</f>
        <v>0</v>
      </c>
      <c r="K166" s="235"/>
      <c r="L166" s="44"/>
      <c r="M166" s="236" t="s">
        <v>1</v>
      </c>
      <c r="N166" s="237" t="s">
        <v>41</v>
      </c>
      <c r="O166" s="97"/>
      <c r="P166" s="238">
        <f>O166*H166</f>
        <v>0</v>
      </c>
      <c r="Q166" s="238">
        <v>0</v>
      </c>
      <c r="R166" s="238">
        <f>Q166*H166</f>
        <v>0</v>
      </c>
      <c r="S166" s="238">
        <v>0</v>
      </c>
      <c r="T166" s="239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40" t="s">
        <v>213</v>
      </c>
      <c r="AT166" s="240" t="s">
        <v>139</v>
      </c>
      <c r="AU166" s="240" t="s">
        <v>144</v>
      </c>
      <c r="AY166" s="17" t="s">
        <v>136</v>
      </c>
      <c r="BE166" s="241">
        <f>IF(N166="základná",J166,0)</f>
        <v>0</v>
      </c>
      <c r="BF166" s="241">
        <f>IF(N166="znížená",J166,0)</f>
        <v>0</v>
      </c>
      <c r="BG166" s="241">
        <f>IF(N166="zákl. prenesená",J166,0)</f>
        <v>0</v>
      </c>
      <c r="BH166" s="241">
        <f>IF(N166="zníž. prenesená",J166,0)</f>
        <v>0</v>
      </c>
      <c r="BI166" s="241">
        <f>IF(N166="nulová",J166,0)</f>
        <v>0</v>
      </c>
      <c r="BJ166" s="17" t="s">
        <v>144</v>
      </c>
      <c r="BK166" s="242">
        <f>ROUND(I166*H166,3)</f>
        <v>0</v>
      </c>
      <c r="BL166" s="17" t="s">
        <v>213</v>
      </c>
      <c r="BM166" s="240" t="s">
        <v>896</v>
      </c>
    </row>
    <row r="167" s="2" customFormat="1" ht="16.5" customHeight="1">
      <c r="A167" s="38"/>
      <c r="B167" s="39"/>
      <c r="C167" s="229" t="s">
        <v>309</v>
      </c>
      <c r="D167" s="229" t="s">
        <v>139</v>
      </c>
      <c r="E167" s="230" t="s">
        <v>897</v>
      </c>
      <c r="F167" s="231" t="s">
        <v>898</v>
      </c>
      <c r="G167" s="232" t="s">
        <v>152</v>
      </c>
      <c r="H167" s="233">
        <v>6</v>
      </c>
      <c r="I167" s="234"/>
      <c r="J167" s="233">
        <f>ROUND(I167*H167,3)</f>
        <v>0</v>
      </c>
      <c r="K167" s="235"/>
      <c r="L167" s="44"/>
      <c r="M167" s="236" t="s">
        <v>1</v>
      </c>
      <c r="N167" s="237" t="s">
        <v>41</v>
      </c>
      <c r="O167" s="97"/>
      <c r="P167" s="238">
        <f>O167*H167</f>
        <v>0</v>
      </c>
      <c r="Q167" s="238">
        <v>0</v>
      </c>
      <c r="R167" s="238">
        <f>Q167*H167</f>
        <v>0</v>
      </c>
      <c r="S167" s="238">
        <v>0</v>
      </c>
      <c r="T167" s="239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40" t="s">
        <v>213</v>
      </c>
      <c r="AT167" s="240" t="s">
        <v>139</v>
      </c>
      <c r="AU167" s="240" t="s">
        <v>144</v>
      </c>
      <c r="AY167" s="17" t="s">
        <v>136</v>
      </c>
      <c r="BE167" s="241">
        <f>IF(N167="základná",J167,0)</f>
        <v>0</v>
      </c>
      <c r="BF167" s="241">
        <f>IF(N167="znížená",J167,0)</f>
        <v>0</v>
      </c>
      <c r="BG167" s="241">
        <f>IF(N167="zákl. prenesená",J167,0)</f>
        <v>0</v>
      </c>
      <c r="BH167" s="241">
        <f>IF(N167="zníž. prenesená",J167,0)</f>
        <v>0</v>
      </c>
      <c r="BI167" s="241">
        <f>IF(N167="nulová",J167,0)</f>
        <v>0</v>
      </c>
      <c r="BJ167" s="17" t="s">
        <v>144</v>
      </c>
      <c r="BK167" s="242">
        <f>ROUND(I167*H167,3)</f>
        <v>0</v>
      </c>
      <c r="BL167" s="17" t="s">
        <v>213</v>
      </c>
      <c r="BM167" s="240" t="s">
        <v>899</v>
      </c>
    </row>
    <row r="168" s="2" customFormat="1" ht="24.15" customHeight="1">
      <c r="A168" s="38"/>
      <c r="B168" s="39"/>
      <c r="C168" s="229" t="s">
        <v>313</v>
      </c>
      <c r="D168" s="229" t="s">
        <v>139</v>
      </c>
      <c r="E168" s="230" t="s">
        <v>900</v>
      </c>
      <c r="F168" s="231" t="s">
        <v>901</v>
      </c>
      <c r="G168" s="232" t="s">
        <v>152</v>
      </c>
      <c r="H168" s="233">
        <v>14</v>
      </c>
      <c r="I168" s="234"/>
      <c r="J168" s="233">
        <f>ROUND(I168*H168,3)</f>
        <v>0</v>
      </c>
      <c r="K168" s="235"/>
      <c r="L168" s="44"/>
      <c r="M168" s="236" t="s">
        <v>1</v>
      </c>
      <c r="N168" s="237" t="s">
        <v>41</v>
      </c>
      <c r="O168" s="97"/>
      <c r="P168" s="238">
        <f>O168*H168</f>
        <v>0</v>
      </c>
      <c r="Q168" s="238">
        <v>2.0000000000000002E-05</v>
      </c>
      <c r="R168" s="238">
        <f>Q168*H168</f>
        <v>0.00028000000000000003</v>
      </c>
      <c r="S168" s="238">
        <v>0</v>
      </c>
      <c r="T168" s="239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40" t="s">
        <v>213</v>
      </c>
      <c r="AT168" s="240" t="s">
        <v>139</v>
      </c>
      <c r="AU168" s="240" t="s">
        <v>144</v>
      </c>
      <c r="AY168" s="17" t="s">
        <v>136</v>
      </c>
      <c r="BE168" s="241">
        <f>IF(N168="základná",J168,0)</f>
        <v>0</v>
      </c>
      <c r="BF168" s="241">
        <f>IF(N168="znížená",J168,0)</f>
        <v>0</v>
      </c>
      <c r="BG168" s="241">
        <f>IF(N168="zákl. prenesená",J168,0)</f>
        <v>0</v>
      </c>
      <c r="BH168" s="241">
        <f>IF(N168="zníž. prenesená",J168,0)</f>
        <v>0</v>
      </c>
      <c r="BI168" s="241">
        <f>IF(N168="nulová",J168,0)</f>
        <v>0</v>
      </c>
      <c r="BJ168" s="17" t="s">
        <v>144</v>
      </c>
      <c r="BK168" s="242">
        <f>ROUND(I168*H168,3)</f>
        <v>0</v>
      </c>
      <c r="BL168" s="17" t="s">
        <v>213</v>
      </c>
      <c r="BM168" s="240" t="s">
        <v>902</v>
      </c>
    </row>
    <row r="169" s="2" customFormat="1" ht="16.5" customHeight="1">
      <c r="A169" s="38"/>
      <c r="B169" s="39"/>
      <c r="C169" s="266" t="s">
        <v>317</v>
      </c>
      <c r="D169" s="266" t="s">
        <v>193</v>
      </c>
      <c r="E169" s="267" t="s">
        <v>903</v>
      </c>
      <c r="F169" s="268" t="s">
        <v>904</v>
      </c>
      <c r="G169" s="269" t="s">
        <v>152</v>
      </c>
      <c r="H169" s="270">
        <v>14</v>
      </c>
      <c r="I169" s="271"/>
      <c r="J169" s="270">
        <f>ROUND(I169*H169,3)</f>
        <v>0</v>
      </c>
      <c r="K169" s="272"/>
      <c r="L169" s="273"/>
      <c r="M169" s="274" t="s">
        <v>1</v>
      </c>
      <c r="N169" s="275" t="s">
        <v>41</v>
      </c>
      <c r="O169" s="97"/>
      <c r="P169" s="238">
        <f>O169*H169</f>
        <v>0</v>
      </c>
      <c r="Q169" s="238">
        <v>8.0000000000000007E-05</v>
      </c>
      <c r="R169" s="238">
        <f>Q169*H169</f>
        <v>0.0011200000000000001</v>
      </c>
      <c r="S169" s="238">
        <v>0</v>
      </c>
      <c r="T169" s="239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40" t="s">
        <v>285</v>
      </c>
      <c r="AT169" s="240" t="s">
        <v>193</v>
      </c>
      <c r="AU169" s="240" t="s">
        <v>144</v>
      </c>
      <c r="AY169" s="17" t="s">
        <v>136</v>
      </c>
      <c r="BE169" s="241">
        <f>IF(N169="základná",J169,0)</f>
        <v>0</v>
      </c>
      <c r="BF169" s="241">
        <f>IF(N169="znížená",J169,0)</f>
        <v>0</v>
      </c>
      <c r="BG169" s="241">
        <f>IF(N169="zákl. prenesená",J169,0)</f>
        <v>0</v>
      </c>
      <c r="BH169" s="241">
        <f>IF(N169="zníž. prenesená",J169,0)</f>
        <v>0</v>
      </c>
      <c r="BI169" s="241">
        <f>IF(N169="nulová",J169,0)</f>
        <v>0</v>
      </c>
      <c r="BJ169" s="17" t="s">
        <v>144</v>
      </c>
      <c r="BK169" s="242">
        <f>ROUND(I169*H169,3)</f>
        <v>0</v>
      </c>
      <c r="BL169" s="17" t="s">
        <v>213</v>
      </c>
      <c r="BM169" s="240" t="s">
        <v>905</v>
      </c>
    </row>
    <row r="170" s="2" customFormat="1" ht="24.15" customHeight="1">
      <c r="A170" s="38"/>
      <c r="B170" s="39"/>
      <c r="C170" s="229" t="s">
        <v>321</v>
      </c>
      <c r="D170" s="229" t="s">
        <v>139</v>
      </c>
      <c r="E170" s="230" t="s">
        <v>906</v>
      </c>
      <c r="F170" s="231" t="s">
        <v>907</v>
      </c>
      <c r="G170" s="232" t="s">
        <v>152</v>
      </c>
      <c r="H170" s="233">
        <v>6</v>
      </c>
      <c r="I170" s="234"/>
      <c r="J170" s="233">
        <f>ROUND(I170*H170,3)</f>
        <v>0</v>
      </c>
      <c r="K170" s="235"/>
      <c r="L170" s="44"/>
      <c r="M170" s="236" t="s">
        <v>1</v>
      </c>
      <c r="N170" s="237" t="s">
        <v>41</v>
      </c>
      <c r="O170" s="97"/>
      <c r="P170" s="238">
        <f>O170*H170</f>
        <v>0</v>
      </c>
      <c r="Q170" s="238">
        <v>4.0000000000000003E-05</v>
      </c>
      <c r="R170" s="238">
        <f>Q170*H170</f>
        <v>0.00024000000000000003</v>
      </c>
      <c r="S170" s="238">
        <v>0</v>
      </c>
      <c r="T170" s="239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40" t="s">
        <v>213</v>
      </c>
      <c r="AT170" s="240" t="s">
        <v>139</v>
      </c>
      <c r="AU170" s="240" t="s">
        <v>144</v>
      </c>
      <c r="AY170" s="17" t="s">
        <v>136</v>
      </c>
      <c r="BE170" s="241">
        <f>IF(N170="základná",J170,0)</f>
        <v>0</v>
      </c>
      <c r="BF170" s="241">
        <f>IF(N170="znížená",J170,0)</f>
        <v>0</v>
      </c>
      <c r="BG170" s="241">
        <f>IF(N170="zákl. prenesená",J170,0)</f>
        <v>0</v>
      </c>
      <c r="BH170" s="241">
        <f>IF(N170="zníž. prenesená",J170,0)</f>
        <v>0</v>
      </c>
      <c r="BI170" s="241">
        <f>IF(N170="nulová",J170,0)</f>
        <v>0</v>
      </c>
      <c r="BJ170" s="17" t="s">
        <v>144</v>
      </c>
      <c r="BK170" s="242">
        <f>ROUND(I170*H170,3)</f>
        <v>0</v>
      </c>
      <c r="BL170" s="17" t="s">
        <v>213</v>
      </c>
      <c r="BM170" s="240" t="s">
        <v>908</v>
      </c>
    </row>
    <row r="171" s="2" customFormat="1" ht="16.5" customHeight="1">
      <c r="A171" s="38"/>
      <c r="B171" s="39"/>
      <c r="C171" s="266" t="s">
        <v>325</v>
      </c>
      <c r="D171" s="266" t="s">
        <v>193</v>
      </c>
      <c r="E171" s="267" t="s">
        <v>909</v>
      </c>
      <c r="F171" s="268" t="s">
        <v>910</v>
      </c>
      <c r="G171" s="269" t="s">
        <v>152</v>
      </c>
      <c r="H171" s="270">
        <v>6</v>
      </c>
      <c r="I171" s="271"/>
      <c r="J171" s="270">
        <f>ROUND(I171*H171,3)</f>
        <v>0</v>
      </c>
      <c r="K171" s="272"/>
      <c r="L171" s="273"/>
      <c r="M171" s="274" t="s">
        <v>1</v>
      </c>
      <c r="N171" s="275" t="s">
        <v>41</v>
      </c>
      <c r="O171" s="97"/>
      <c r="P171" s="238">
        <f>O171*H171</f>
        <v>0</v>
      </c>
      <c r="Q171" s="238">
        <v>0.00010000000000000001</v>
      </c>
      <c r="R171" s="238">
        <f>Q171*H171</f>
        <v>0.00060000000000000006</v>
      </c>
      <c r="S171" s="238">
        <v>0</v>
      </c>
      <c r="T171" s="239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40" t="s">
        <v>285</v>
      </c>
      <c r="AT171" s="240" t="s">
        <v>193</v>
      </c>
      <c r="AU171" s="240" t="s">
        <v>144</v>
      </c>
      <c r="AY171" s="17" t="s">
        <v>136</v>
      </c>
      <c r="BE171" s="241">
        <f>IF(N171="základná",J171,0)</f>
        <v>0</v>
      </c>
      <c r="BF171" s="241">
        <f>IF(N171="znížená",J171,0)</f>
        <v>0</v>
      </c>
      <c r="BG171" s="241">
        <f>IF(N171="zákl. prenesená",J171,0)</f>
        <v>0</v>
      </c>
      <c r="BH171" s="241">
        <f>IF(N171="zníž. prenesená",J171,0)</f>
        <v>0</v>
      </c>
      <c r="BI171" s="241">
        <f>IF(N171="nulová",J171,0)</f>
        <v>0</v>
      </c>
      <c r="BJ171" s="17" t="s">
        <v>144</v>
      </c>
      <c r="BK171" s="242">
        <f>ROUND(I171*H171,3)</f>
        <v>0</v>
      </c>
      <c r="BL171" s="17" t="s">
        <v>213</v>
      </c>
      <c r="BM171" s="240" t="s">
        <v>911</v>
      </c>
    </row>
    <row r="172" s="2" customFormat="1" ht="21.75" customHeight="1">
      <c r="A172" s="38"/>
      <c r="B172" s="39"/>
      <c r="C172" s="229" t="s">
        <v>329</v>
      </c>
      <c r="D172" s="229" t="s">
        <v>139</v>
      </c>
      <c r="E172" s="230" t="s">
        <v>912</v>
      </c>
      <c r="F172" s="231" t="s">
        <v>913</v>
      </c>
      <c r="G172" s="232" t="s">
        <v>152</v>
      </c>
      <c r="H172" s="233">
        <v>3</v>
      </c>
      <c r="I172" s="234"/>
      <c r="J172" s="233">
        <f>ROUND(I172*H172,3)</f>
        <v>0</v>
      </c>
      <c r="K172" s="235"/>
      <c r="L172" s="44"/>
      <c r="M172" s="236" t="s">
        <v>1</v>
      </c>
      <c r="N172" s="237" t="s">
        <v>41</v>
      </c>
      <c r="O172" s="97"/>
      <c r="P172" s="238">
        <f>O172*H172</f>
        <v>0</v>
      </c>
      <c r="Q172" s="238">
        <v>2.0000000000000002E-05</v>
      </c>
      <c r="R172" s="238">
        <f>Q172*H172</f>
        <v>6.0000000000000008E-05</v>
      </c>
      <c r="S172" s="238">
        <v>0</v>
      </c>
      <c r="T172" s="239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40" t="s">
        <v>213</v>
      </c>
      <c r="AT172" s="240" t="s">
        <v>139</v>
      </c>
      <c r="AU172" s="240" t="s">
        <v>144</v>
      </c>
      <c r="AY172" s="17" t="s">
        <v>136</v>
      </c>
      <c r="BE172" s="241">
        <f>IF(N172="základná",J172,0)</f>
        <v>0</v>
      </c>
      <c r="BF172" s="241">
        <f>IF(N172="znížená",J172,0)</f>
        <v>0</v>
      </c>
      <c r="BG172" s="241">
        <f>IF(N172="zákl. prenesená",J172,0)</f>
        <v>0</v>
      </c>
      <c r="BH172" s="241">
        <f>IF(N172="zníž. prenesená",J172,0)</f>
        <v>0</v>
      </c>
      <c r="BI172" s="241">
        <f>IF(N172="nulová",J172,0)</f>
        <v>0</v>
      </c>
      <c r="BJ172" s="17" t="s">
        <v>144</v>
      </c>
      <c r="BK172" s="242">
        <f>ROUND(I172*H172,3)</f>
        <v>0</v>
      </c>
      <c r="BL172" s="17" t="s">
        <v>213</v>
      </c>
      <c r="BM172" s="240" t="s">
        <v>914</v>
      </c>
    </row>
    <row r="173" s="2" customFormat="1" ht="21.75" customHeight="1">
      <c r="A173" s="38"/>
      <c r="B173" s="39"/>
      <c r="C173" s="266" t="s">
        <v>333</v>
      </c>
      <c r="D173" s="266" t="s">
        <v>193</v>
      </c>
      <c r="E173" s="267" t="s">
        <v>915</v>
      </c>
      <c r="F173" s="268" t="s">
        <v>916</v>
      </c>
      <c r="G173" s="269" t="s">
        <v>152</v>
      </c>
      <c r="H173" s="270">
        <v>3</v>
      </c>
      <c r="I173" s="271"/>
      <c r="J173" s="270">
        <f>ROUND(I173*H173,3)</f>
        <v>0</v>
      </c>
      <c r="K173" s="272"/>
      <c r="L173" s="273"/>
      <c r="M173" s="274" t="s">
        <v>1</v>
      </c>
      <c r="N173" s="275" t="s">
        <v>41</v>
      </c>
      <c r="O173" s="97"/>
      <c r="P173" s="238">
        <f>O173*H173</f>
        <v>0</v>
      </c>
      <c r="Q173" s="238">
        <v>6.9999999999999994E-05</v>
      </c>
      <c r="R173" s="238">
        <f>Q173*H173</f>
        <v>0.00020999999999999998</v>
      </c>
      <c r="S173" s="238">
        <v>0</v>
      </c>
      <c r="T173" s="239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40" t="s">
        <v>285</v>
      </c>
      <c r="AT173" s="240" t="s">
        <v>193</v>
      </c>
      <c r="AU173" s="240" t="s">
        <v>144</v>
      </c>
      <c r="AY173" s="17" t="s">
        <v>136</v>
      </c>
      <c r="BE173" s="241">
        <f>IF(N173="základná",J173,0)</f>
        <v>0</v>
      </c>
      <c r="BF173" s="241">
        <f>IF(N173="znížená",J173,0)</f>
        <v>0</v>
      </c>
      <c r="BG173" s="241">
        <f>IF(N173="zákl. prenesená",J173,0)</f>
        <v>0</v>
      </c>
      <c r="BH173" s="241">
        <f>IF(N173="zníž. prenesená",J173,0)</f>
        <v>0</v>
      </c>
      <c r="BI173" s="241">
        <f>IF(N173="nulová",J173,0)</f>
        <v>0</v>
      </c>
      <c r="BJ173" s="17" t="s">
        <v>144</v>
      </c>
      <c r="BK173" s="242">
        <f>ROUND(I173*H173,3)</f>
        <v>0</v>
      </c>
      <c r="BL173" s="17" t="s">
        <v>213</v>
      </c>
      <c r="BM173" s="240" t="s">
        <v>917</v>
      </c>
    </row>
    <row r="174" s="2" customFormat="1" ht="21.75" customHeight="1">
      <c r="A174" s="38"/>
      <c r="B174" s="39"/>
      <c r="C174" s="229" t="s">
        <v>337</v>
      </c>
      <c r="D174" s="229" t="s">
        <v>139</v>
      </c>
      <c r="E174" s="230" t="s">
        <v>918</v>
      </c>
      <c r="F174" s="231" t="s">
        <v>919</v>
      </c>
      <c r="G174" s="232" t="s">
        <v>152</v>
      </c>
      <c r="H174" s="233">
        <v>5</v>
      </c>
      <c r="I174" s="234"/>
      <c r="J174" s="233">
        <f>ROUND(I174*H174,3)</f>
        <v>0</v>
      </c>
      <c r="K174" s="235"/>
      <c r="L174" s="44"/>
      <c r="M174" s="236" t="s">
        <v>1</v>
      </c>
      <c r="N174" s="237" t="s">
        <v>41</v>
      </c>
      <c r="O174" s="97"/>
      <c r="P174" s="238">
        <f>O174*H174</f>
        <v>0</v>
      </c>
      <c r="Q174" s="238">
        <v>4.0000000000000003E-05</v>
      </c>
      <c r="R174" s="238">
        <f>Q174*H174</f>
        <v>0.00020000000000000001</v>
      </c>
      <c r="S174" s="238">
        <v>0</v>
      </c>
      <c r="T174" s="239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40" t="s">
        <v>213</v>
      </c>
      <c r="AT174" s="240" t="s">
        <v>139</v>
      </c>
      <c r="AU174" s="240" t="s">
        <v>144</v>
      </c>
      <c r="AY174" s="17" t="s">
        <v>136</v>
      </c>
      <c r="BE174" s="241">
        <f>IF(N174="základná",J174,0)</f>
        <v>0</v>
      </c>
      <c r="BF174" s="241">
        <f>IF(N174="znížená",J174,0)</f>
        <v>0</v>
      </c>
      <c r="BG174" s="241">
        <f>IF(N174="zákl. prenesená",J174,0)</f>
        <v>0</v>
      </c>
      <c r="BH174" s="241">
        <f>IF(N174="zníž. prenesená",J174,0)</f>
        <v>0</v>
      </c>
      <c r="BI174" s="241">
        <f>IF(N174="nulová",J174,0)</f>
        <v>0</v>
      </c>
      <c r="BJ174" s="17" t="s">
        <v>144</v>
      </c>
      <c r="BK174" s="242">
        <f>ROUND(I174*H174,3)</f>
        <v>0</v>
      </c>
      <c r="BL174" s="17" t="s">
        <v>213</v>
      </c>
      <c r="BM174" s="240" t="s">
        <v>920</v>
      </c>
    </row>
    <row r="175" s="2" customFormat="1" ht="24.15" customHeight="1">
      <c r="A175" s="38"/>
      <c r="B175" s="39"/>
      <c r="C175" s="266" t="s">
        <v>343</v>
      </c>
      <c r="D175" s="266" t="s">
        <v>193</v>
      </c>
      <c r="E175" s="267" t="s">
        <v>921</v>
      </c>
      <c r="F175" s="268" t="s">
        <v>922</v>
      </c>
      <c r="G175" s="269" t="s">
        <v>152</v>
      </c>
      <c r="H175" s="270">
        <v>5</v>
      </c>
      <c r="I175" s="271"/>
      <c r="J175" s="270">
        <f>ROUND(I175*H175,3)</f>
        <v>0</v>
      </c>
      <c r="K175" s="272"/>
      <c r="L175" s="273"/>
      <c r="M175" s="274" t="s">
        <v>1</v>
      </c>
      <c r="N175" s="275" t="s">
        <v>41</v>
      </c>
      <c r="O175" s="97"/>
      <c r="P175" s="238">
        <f>O175*H175</f>
        <v>0</v>
      </c>
      <c r="Q175" s="238">
        <v>0.00012999999999999999</v>
      </c>
      <c r="R175" s="238">
        <f>Q175*H175</f>
        <v>0.00064999999999999997</v>
      </c>
      <c r="S175" s="238">
        <v>0</v>
      </c>
      <c r="T175" s="239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40" t="s">
        <v>285</v>
      </c>
      <c r="AT175" s="240" t="s">
        <v>193</v>
      </c>
      <c r="AU175" s="240" t="s">
        <v>144</v>
      </c>
      <c r="AY175" s="17" t="s">
        <v>136</v>
      </c>
      <c r="BE175" s="241">
        <f>IF(N175="základná",J175,0)</f>
        <v>0</v>
      </c>
      <c r="BF175" s="241">
        <f>IF(N175="znížená",J175,0)</f>
        <v>0</v>
      </c>
      <c r="BG175" s="241">
        <f>IF(N175="zákl. prenesená",J175,0)</f>
        <v>0</v>
      </c>
      <c r="BH175" s="241">
        <f>IF(N175="zníž. prenesená",J175,0)</f>
        <v>0</v>
      </c>
      <c r="BI175" s="241">
        <f>IF(N175="nulová",J175,0)</f>
        <v>0</v>
      </c>
      <c r="BJ175" s="17" t="s">
        <v>144</v>
      </c>
      <c r="BK175" s="242">
        <f>ROUND(I175*H175,3)</f>
        <v>0</v>
      </c>
      <c r="BL175" s="17" t="s">
        <v>213</v>
      </c>
      <c r="BM175" s="240" t="s">
        <v>923</v>
      </c>
    </row>
    <row r="176" s="2" customFormat="1" ht="16.5" customHeight="1">
      <c r="A176" s="38"/>
      <c r="B176" s="39"/>
      <c r="C176" s="229" t="s">
        <v>347</v>
      </c>
      <c r="D176" s="229" t="s">
        <v>139</v>
      </c>
      <c r="E176" s="230" t="s">
        <v>924</v>
      </c>
      <c r="F176" s="231" t="s">
        <v>925</v>
      </c>
      <c r="G176" s="232" t="s">
        <v>152</v>
      </c>
      <c r="H176" s="233">
        <v>1</v>
      </c>
      <c r="I176" s="234"/>
      <c r="J176" s="233">
        <f>ROUND(I176*H176,3)</f>
        <v>0</v>
      </c>
      <c r="K176" s="235"/>
      <c r="L176" s="44"/>
      <c r="M176" s="236" t="s">
        <v>1</v>
      </c>
      <c r="N176" s="237" t="s">
        <v>41</v>
      </c>
      <c r="O176" s="97"/>
      <c r="P176" s="238">
        <f>O176*H176</f>
        <v>0</v>
      </c>
      <c r="Q176" s="238">
        <v>2.0000000000000002E-05</v>
      </c>
      <c r="R176" s="238">
        <f>Q176*H176</f>
        <v>2.0000000000000002E-05</v>
      </c>
      <c r="S176" s="238">
        <v>0</v>
      </c>
      <c r="T176" s="239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40" t="s">
        <v>213</v>
      </c>
      <c r="AT176" s="240" t="s">
        <v>139</v>
      </c>
      <c r="AU176" s="240" t="s">
        <v>144</v>
      </c>
      <c r="AY176" s="17" t="s">
        <v>136</v>
      </c>
      <c r="BE176" s="241">
        <f>IF(N176="základná",J176,0)</f>
        <v>0</v>
      </c>
      <c r="BF176" s="241">
        <f>IF(N176="znížená",J176,0)</f>
        <v>0</v>
      </c>
      <c r="BG176" s="241">
        <f>IF(N176="zákl. prenesená",J176,0)</f>
        <v>0</v>
      </c>
      <c r="BH176" s="241">
        <f>IF(N176="zníž. prenesená",J176,0)</f>
        <v>0</v>
      </c>
      <c r="BI176" s="241">
        <f>IF(N176="nulová",J176,0)</f>
        <v>0</v>
      </c>
      <c r="BJ176" s="17" t="s">
        <v>144</v>
      </c>
      <c r="BK176" s="242">
        <f>ROUND(I176*H176,3)</f>
        <v>0</v>
      </c>
      <c r="BL176" s="17" t="s">
        <v>213</v>
      </c>
      <c r="BM176" s="240" t="s">
        <v>926</v>
      </c>
    </row>
    <row r="177" s="2" customFormat="1" ht="24.15" customHeight="1">
      <c r="A177" s="38"/>
      <c r="B177" s="39"/>
      <c r="C177" s="266" t="s">
        <v>351</v>
      </c>
      <c r="D177" s="266" t="s">
        <v>193</v>
      </c>
      <c r="E177" s="267" t="s">
        <v>927</v>
      </c>
      <c r="F177" s="268" t="s">
        <v>928</v>
      </c>
      <c r="G177" s="269" t="s">
        <v>152</v>
      </c>
      <c r="H177" s="270">
        <v>1</v>
      </c>
      <c r="I177" s="271"/>
      <c r="J177" s="270">
        <f>ROUND(I177*H177,3)</f>
        <v>0</v>
      </c>
      <c r="K177" s="272"/>
      <c r="L177" s="273"/>
      <c r="M177" s="274" t="s">
        <v>1</v>
      </c>
      <c r="N177" s="275" t="s">
        <v>41</v>
      </c>
      <c r="O177" s="97"/>
      <c r="P177" s="238">
        <f>O177*H177</f>
        <v>0</v>
      </c>
      <c r="Q177" s="238">
        <v>0.00064000000000000005</v>
      </c>
      <c r="R177" s="238">
        <f>Q177*H177</f>
        <v>0.00064000000000000005</v>
      </c>
      <c r="S177" s="238">
        <v>0</v>
      </c>
      <c r="T177" s="239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40" t="s">
        <v>285</v>
      </c>
      <c r="AT177" s="240" t="s">
        <v>193</v>
      </c>
      <c r="AU177" s="240" t="s">
        <v>144</v>
      </c>
      <c r="AY177" s="17" t="s">
        <v>136</v>
      </c>
      <c r="BE177" s="241">
        <f>IF(N177="základná",J177,0)</f>
        <v>0</v>
      </c>
      <c r="BF177" s="241">
        <f>IF(N177="znížená",J177,0)</f>
        <v>0</v>
      </c>
      <c r="BG177" s="241">
        <f>IF(N177="zákl. prenesená",J177,0)</f>
        <v>0</v>
      </c>
      <c r="BH177" s="241">
        <f>IF(N177="zníž. prenesená",J177,0)</f>
        <v>0</v>
      </c>
      <c r="BI177" s="241">
        <f>IF(N177="nulová",J177,0)</f>
        <v>0</v>
      </c>
      <c r="BJ177" s="17" t="s">
        <v>144</v>
      </c>
      <c r="BK177" s="242">
        <f>ROUND(I177*H177,3)</f>
        <v>0</v>
      </c>
      <c r="BL177" s="17" t="s">
        <v>213</v>
      </c>
      <c r="BM177" s="240" t="s">
        <v>929</v>
      </c>
    </row>
    <row r="178" s="2" customFormat="1" ht="16.5" customHeight="1">
      <c r="A178" s="38"/>
      <c r="B178" s="39"/>
      <c r="C178" s="229" t="s">
        <v>356</v>
      </c>
      <c r="D178" s="229" t="s">
        <v>139</v>
      </c>
      <c r="E178" s="230" t="s">
        <v>930</v>
      </c>
      <c r="F178" s="231" t="s">
        <v>931</v>
      </c>
      <c r="G178" s="232" t="s">
        <v>152</v>
      </c>
      <c r="H178" s="233">
        <v>3</v>
      </c>
      <c r="I178" s="234"/>
      <c r="J178" s="233">
        <f>ROUND(I178*H178,3)</f>
        <v>0</v>
      </c>
      <c r="K178" s="235"/>
      <c r="L178" s="44"/>
      <c r="M178" s="236" t="s">
        <v>1</v>
      </c>
      <c r="N178" s="237" t="s">
        <v>41</v>
      </c>
      <c r="O178" s="97"/>
      <c r="P178" s="238">
        <f>O178*H178</f>
        <v>0</v>
      </c>
      <c r="Q178" s="238">
        <v>5.0000000000000002E-05</v>
      </c>
      <c r="R178" s="238">
        <f>Q178*H178</f>
        <v>0.00015000000000000001</v>
      </c>
      <c r="S178" s="238">
        <v>0</v>
      </c>
      <c r="T178" s="239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40" t="s">
        <v>213</v>
      </c>
      <c r="AT178" s="240" t="s">
        <v>139</v>
      </c>
      <c r="AU178" s="240" t="s">
        <v>144</v>
      </c>
      <c r="AY178" s="17" t="s">
        <v>136</v>
      </c>
      <c r="BE178" s="241">
        <f>IF(N178="základná",J178,0)</f>
        <v>0</v>
      </c>
      <c r="BF178" s="241">
        <f>IF(N178="znížená",J178,0)</f>
        <v>0</v>
      </c>
      <c r="BG178" s="241">
        <f>IF(N178="zákl. prenesená",J178,0)</f>
        <v>0</v>
      </c>
      <c r="BH178" s="241">
        <f>IF(N178="zníž. prenesená",J178,0)</f>
        <v>0</v>
      </c>
      <c r="BI178" s="241">
        <f>IF(N178="nulová",J178,0)</f>
        <v>0</v>
      </c>
      <c r="BJ178" s="17" t="s">
        <v>144</v>
      </c>
      <c r="BK178" s="242">
        <f>ROUND(I178*H178,3)</f>
        <v>0</v>
      </c>
      <c r="BL178" s="17" t="s">
        <v>213</v>
      </c>
      <c r="BM178" s="240" t="s">
        <v>932</v>
      </c>
    </row>
    <row r="179" s="2" customFormat="1" ht="24.15" customHeight="1">
      <c r="A179" s="38"/>
      <c r="B179" s="39"/>
      <c r="C179" s="266" t="s">
        <v>360</v>
      </c>
      <c r="D179" s="266" t="s">
        <v>193</v>
      </c>
      <c r="E179" s="267" t="s">
        <v>933</v>
      </c>
      <c r="F179" s="268" t="s">
        <v>934</v>
      </c>
      <c r="G179" s="269" t="s">
        <v>152</v>
      </c>
      <c r="H179" s="270">
        <v>3</v>
      </c>
      <c r="I179" s="271"/>
      <c r="J179" s="270">
        <f>ROUND(I179*H179,3)</f>
        <v>0</v>
      </c>
      <c r="K179" s="272"/>
      <c r="L179" s="273"/>
      <c r="M179" s="274" t="s">
        <v>1</v>
      </c>
      <c r="N179" s="275" t="s">
        <v>41</v>
      </c>
      <c r="O179" s="97"/>
      <c r="P179" s="238">
        <f>O179*H179</f>
        <v>0</v>
      </c>
      <c r="Q179" s="238">
        <v>0.0010300000000000001</v>
      </c>
      <c r="R179" s="238">
        <f>Q179*H179</f>
        <v>0.0030900000000000003</v>
      </c>
      <c r="S179" s="238">
        <v>0</v>
      </c>
      <c r="T179" s="239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40" t="s">
        <v>285</v>
      </c>
      <c r="AT179" s="240" t="s">
        <v>193</v>
      </c>
      <c r="AU179" s="240" t="s">
        <v>144</v>
      </c>
      <c r="AY179" s="17" t="s">
        <v>136</v>
      </c>
      <c r="BE179" s="241">
        <f>IF(N179="základná",J179,0)</f>
        <v>0</v>
      </c>
      <c r="BF179" s="241">
        <f>IF(N179="znížená",J179,0)</f>
        <v>0</v>
      </c>
      <c r="BG179" s="241">
        <f>IF(N179="zákl. prenesená",J179,0)</f>
        <v>0</v>
      </c>
      <c r="BH179" s="241">
        <f>IF(N179="zníž. prenesená",J179,0)</f>
        <v>0</v>
      </c>
      <c r="BI179" s="241">
        <f>IF(N179="nulová",J179,0)</f>
        <v>0</v>
      </c>
      <c r="BJ179" s="17" t="s">
        <v>144</v>
      </c>
      <c r="BK179" s="242">
        <f>ROUND(I179*H179,3)</f>
        <v>0</v>
      </c>
      <c r="BL179" s="17" t="s">
        <v>213</v>
      </c>
      <c r="BM179" s="240" t="s">
        <v>935</v>
      </c>
    </row>
    <row r="180" s="2" customFormat="1" ht="16.5" customHeight="1">
      <c r="A180" s="38"/>
      <c r="B180" s="39"/>
      <c r="C180" s="229" t="s">
        <v>365</v>
      </c>
      <c r="D180" s="229" t="s">
        <v>139</v>
      </c>
      <c r="E180" s="230" t="s">
        <v>936</v>
      </c>
      <c r="F180" s="231" t="s">
        <v>937</v>
      </c>
      <c r="G180" s="232" t="s">
        <v>152</v>
      </c>
      <c r="H180" s="233">
        <v>1</v>
      </c>
      <c r="I180" s="234"/>
      <c r="J180" s="233">
        <f>ROUND(I180*H180,3)</f>
        <v>0</v>
      </c>
      <c r="K180" s="235"/>
      <c r="L180" s="44"/>
      <c r="M180" s="236" t="s">
        <v>1</v>
      </c>
      <c r="N180" s="237" t="s">
        <v>41</v>
      </c>
      <c r="O180" s="97"/>
      <c r="P180" s="238">
        <f>O180*H180</f>
        <v>0</v>
      </c>
      <c r="Q180" s="238">
        <v>2.0000000000000002E-05</v>
      </c>
      <c r="R180" s="238">
        <f>Q180*H180</f>
        <v>2.0000000000000002E-05</v>
      </c>
      <c r="S180" s="238">
        <v>0</v>
      </c>
      <c r="T180" s="239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40" t="s">
        <v>213</v>
      </c>
      <c r="AT180" s="240" t="s">
        <v>139</v>
      </c>
      <c r="AU180" s="240" t="s">
        <v>144</v>
      </c>
      <c r="AY180" s="17" t="s">
        <v>136</v>
      </c>
      <c r="BE180" s="241">
        <f>IF(N180="základná",J180,0)</f>
        <v>0</v>
      </c>
      <c r="BF180" s="241">
        <f>IF(N180="znížená",J180,0)</f>
        <v>0</v>
      </c>
      <c r="BG180" s="241">
        <f>IF(N180="zákl. prenesená",J180,0)</f>
        <v>0</v>
      </c>
      <c r="BH180" s="241">
        <f>IF(N180="zníž. prenesená",J180,0)</f>
        <v>0</v>
      </c>
      <c r="BI180" s="241">
        <f>IF(N180="nulová",J180,0)</f>
        <v>0</v>
      </c>
      <c r="BJ180" s="17" t="s">
        <v>144</v>
      </c>
      <c r="BK180" s="242">
        <f>ROUND(I180*H180,3)</f>
        <v>0</v>
      </c>
      <c r="BL180" s="17" t="s">
        <v>213</v>
      </c>
      <c r="BM180" s="240" t="s">
        <v>938</v>
      </c>
    </row>
    <row r="181" s="2" customFormat="1" ht="16.5" customHeight="1">
      <c r="A181" s="38"/>
      <c r="B181" s="39"/>
      <c r="C181" s="266" t="s">
        <v>373</v>
      </c>
      <c r="D181" s="266" t="s">
        <v>193</v>
      </c>
      <c r="E181" s="267" t="s">
        <v>939</v>
      </c>
      <c r="F181" s="268" t="s">
        <v>940</v>
      </c>
      <c r="G181" s="269" t="s">
        <v>152</v>
      </c>
      <c r="H181" s="270">
        <v>1</v>
      </c>
      <c r="I181" s="271"/>
      <c r="J181" s="270">
        <f>ROUND(I181*H181,3)</f>
        <v>0</v>
      </c>
      <c r="K181" s="272"/>
      <c r="L181" s="273"/>
      <c r="M181" s="274" t="s">
        <v>1</v>
      </c>
      <c r="N181" s="275" t="s">
        <v>41</v>
      </c>
      <c r="O181" s="97"/>
      <c r="P181" s="238">
        <f>O181*H181</f>
        <v>0</v>
      </c>
      <c r="Q181" s="238">
        <v>0.00033</v>
      </c>
      <c r="R181" s="238">
        <f>Q181*H181</f>
        <v>0.00033</v>
      </c>
      <c r="S181" s="238">
        <v>0</v>
      </c>
      <c r="T181" s="239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40" t="s">
        <v>285</v>
      </c>
      <c r="AT181" s="240" t="s">
        <v>193</v>
      </c>
      <c r="AU181" s="240" t="s">
        <v>144</v>
      </c>
      <c r="AY181" s="17" t="s">
        <v>136</v>
      </c>
      <c r="BE181" s="241">
        <f>IF(N181="základná",J181,0)</f>
        <v>0</v>
      </c>
      <c r="BF181" s="241">
        <f>IF(N181="znížená",J181,0)</f>
        <v>0</v>
      </c>
      <c r="BG181" s="241">
        <f>IF(N181="zákl. prenesená",J181,0)</f>
        <v>0</v>
      </c>
      <c r="BH181" s="241">
        <f>IF(N181="zníž. prenesená",J181,0)</f>
        <v>0</v>
      </c>
      <c r="BI181" s="241">
        <f>IF(N181="nulová",J181,0)</f>
        <v>0</v>
      </c>
      <c r="BJ181" s="17" t="s">
        <v>144</v>
      </c>
      <c r="BK181" s="242">
        <f>ROUND(I181*H181,3)</f>
        <v>0</v>
      </c>
      <c r="BL181" s="17" t="s">
        <v>213</v>
      </c>
      <c r="BM181" s="240" t="s">
        <v>941</v>
      </c>
    </row>
    <row r="182" s="2" customFormat="1" ht="16.5" customHeight="1">
      <c r="A182" s="38"/>
      <c r="B182" s="39"/>
      <c r="C182" s="229" t="s">
        <v>379</v>
      </c>
      <c r="D182" s="229" t="s">
        <v>139</v>
      </c>
      <c r="E182" s="230" t="s">
        <v>942</v>
      </c>
      <c r="F182" s="231" t="s">
        <v>943</v>
      </c>
      <c r="G182" s="232" t="s">
        <v>152</v>
      </c>
      <c r="H182" s="233">
        <v>3</v>
      </c>
      <c r="I182" s="234"/>
      <c r="J182" s="233">
        <f>ROUND(I182*H182,3)</f>
        <v>0</v>
      </c>
      <c r="K182" s="235"/>
      <c r="L182" s="44"/>
      <c r="M182" s="236" t="s">
        <v>1</v>
      </c>
      <c r="N182" s="237" t="s">
        <v>41</v>
      </c>
      <c r="O182" s="97"/>
      <c r="P182" s="238">
        <f>O182*H182</f>
        <v>0</v>
      </c>
      <c r="Q182" s="238">
        <v>5.0000000000000002E-05</v>
      </c>
      <c r="R182" s="238">
        <f>Q182*H182</f>
        <v>0.00015000000000000001</v>
      </c>
      <c r="S182" s="238">
        <v>0</v>
      </c>
      <c r="T182" s="239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40" t="s">
        <v>213</v>
      </c>
      <c r="AT182" s="240" t="s">
        <v>139</v>
      </c>
      <c r="AU182" s="240" t="s">
        <v>144</v>
      </c>
      <c r="AY182" s="17" t="s">
        <v>136</v>
      </c>
      <c r="BE182" s="241">
        <f>IF(N182="základná",J182,0)</f>
        <v>0</v>
      </c>
      <c r="BF182" s="241">
        <f>IF(N182="znížená",J182,0)</f>
        <v>0</v>
      </c>
      <c r="BG182" s="241">
        <f>IF(N182="zákl. prenesená",J182,0)</f>
        <v>0</v>
      </c>
      <c r="BH182" s="241">
        <f>IF(N182="zníž. prenesená",J182,0)</f>
        <v>0</v>
      </c>
      <c r="BI182" s="241">
        <f>IF(N182="nulová",J182,0)</f>
        <v>0</v>
      </c>
      <c r="BJ182" s="17" t="s">
        <v>144</v>
      </c>
      <c r="BK182" s="242">
        <f>ROUND(I182*H182,3)</f>
        <v>0</v>
      </c>
      <c r="BL182" s="17" t="s">
        <v>213</v>
      </c>
      <c r="BM182" s="240" t="s">
        <v>944</v>
      </c>
    </row>
    <row r="183" s="2" customFormat="1" ht="16.5" customHeight="1">
      <c r="A183" s="38"/>
      <c r="B183" s="39"/>
      <c r="C183" s="266" t="s">
        <v>383</v>
      </c>
      <c r="D183" s="266" t="s">
        <v>193</v>
      </c>
      <c r="E183" s="267" t="s">
        <v>945</v>
      </c>
      <c r="F183" s="268" t="s">
        <v>946</v>
      </c>
      <c r="G183" s="269" t="s">
        <v>152</v>
      </c>
      <c r="H183" s="270">
        <v>3</v>
      </c>
      <c r="I183" s="271"/>
      <c r="J183" s="270">
        <f>ROUND(I183*H183,3)</f>
        <v>0</v>
      </c>
      <c r="K183" s="272"/>
      <c r="L183" s="273"/>
      <c r="M183" s="274" t="s">
        <v>1</v>
      </c>
      <c r="N183" s="275" t="s">
        <v>41</v>
      </c>
      <c r="O183" s="97"/>
      <c r="P183" s="238">
        <f>O183*H183</f>
        <v>0</v>
      </c>
      <c r="Q183" s="238">
        <v>0.00068999999999999997</v>
      </c>
      <c r="R183" s="238">
        <f>Q183*H183</f>
        <v>0.0020699999999999998</v>
      </c>
      <c r="S183" s="238">
        <v>0</v>
      </c>
      <c r="T183" s="239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40" t="s">
        <v>285</v>
      </c>
      <c r="AT183" s="240" t="s">
        <v>193</v>
      </c>
      <c r="AU183" s="240" t="s">
        <v>144</v>
      </c>
      <c r="AY183" s="17" t="s">
        <v>136</v>
      </c>
      <c r="BE183" s="241">
        <f>IF(N183="základná",J183,0)</f>
        <v>0</v>
      </c>
      <c r="BF183" s="241">
        <f>IF(N183="znížená",J183,0)</f>
        <v>0</v>
      </c>
      <c r="BG183" s="241">
        <f>IF(N183="zákl. prenesená",J183,0)</f>
        <v>0</v>
      </c>
      <c r="BH183" s="241">
        <f>IF(N183="zníž. prenesená",J183,0)</f>
        <v>0</v>
      </c>
      <c r="BI183" s="241">
        <f>IF(N183="nulová",J183,0)</f>
        <v>0</v>
      </c>
      <c r="BJ183" s="17" t="s">
        <v>144</v>
      </c>
      <c r="BK183" s="242">
        <f>ROUND(I183*H183,3)</f>
        <v>0</v>
      </c>
      <c r="BL183" s="17" t="s">
        <v>213</v>
      </c>
      <c r="BM183" s="240" t="s">
        <v>947</v>
      </c>
    </row>
    <row r="184" s="2" customFormat="1" ht="24.15" customHeight="1">
      <c r="A184" s="38"/>
      <c r="B184" s="39"/>
      <c r="C184" s="229" t="s">
        <v>390</v>
      </c>
      <c r="D184" s="229" t="s">
        <v>139</v>
      </c>
      <c r="E184" s="230" t="s">
        <v>948</v>
      </c>
      <c r="F184" s="231" t="s">
        <v>949</v>
      </c>
      <c r="G184" s="232" t="s">
        <v>184</v>
      </c>
      <c r="H184" s="233">
        <v>105</v>
      </c>
      <c r="I184" s="234"/>
      <c r="J184" s="233">
        <f>ROUND(I184*H184,3)</f>
        <v>0</v>
      </c>
      <c r="K184" s="235"/>
      <c r="L184" s="44"/>
      <c r="M184" s="236" t="s">
        <v>1</v>
      </c>
      <c r="N184" s="237" t="s">
        <v>41</v>
      </c>
      <c r="O184" s="97"/>
      <c r="P184" s="238">
        <f>O184*H184</f>
        <v>0</v>
      </c>
      <c r="Q184" s="238">
        <v>0.00038999999999999999</v>
      </c>
      <c r="R184" s="238">
        <f>Q184*H184</f>
        <v>0.04095</v>
      </c>
      <c r="S184" s="238">
        <v>0</v>
      </c>
      <c r="T184" s="239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40" t="s">
        <v>213</v>
      </c>
      <c r="AT184" s="240" t="s">
        <v>139</v>
      </c>
      <c r="AU184" s="240" t="s">
        <v>144</v>
      </c>
      <c r="AY184" s="17" t="s">
        <v>136</v>
      </c>
      <c r="BE184" s="241">
        <f>IF(N184="základná",J184,0)</f>
        <v>0</v>
      </c>
      <c r="BF184" s="241">
        <f>IF(N184="znížená",J184,0)</f>
        <v>0</v>
      </c>
      <c r="BG184" s="241">
        <f>IF(N184="zákl. prenesená",J184,0)</f>
        <v>0</v>
      </c>
      <c r="BH184" s="241">
        <f>IF(N184="zníž. prenesená",J184,0)</f>
        <v>0</v>
      </c>
      <c r="BI184" s="241">
        <f>IF(N184="nulová",J184,0)</f>
        <v>0</v>
      </c>
      <c r="BJ184" s="17" t="s">
        <v>144</v>
      </c>
      <c r="BK184" s="242">
        <f>ROUND(I184*H184,3)</f>
        <v>0</v>
      </c>
      <c r="BL184" s="17" t="s">
        <v>213</v>
      </c>
      <c r="BM184" s="240" t="s">
        <v>950</v>
      </c>
    </row>
    <row r="185" s="2" customFormat="1" ht="24.15" customHeight="1">
      <c r="A185" s="38"/>
      <c r="B185" s="39"/>
      <c r="C185" s="229" t="s">
        <v>394</v>
      </c>
      <c r="D185" s="229" t="s">
        <v>139</v>
      </c>
      <c r="E185" s="230" t="s">
        <v>951</v>
      </c>
      <c r="F185" s="231" t="s">
        <v>952</v>
      </c>
      <c r="G185" s="232" t="s">
        <v>184</v>
      </c>
      <c r="H185" s="233">
        <v>105</v>
      </c>
      <c r="I185" s="234"/>
      <c r="J185" s="233">
        <f>ROUND(I185*H185,3)</f>
        <v>0</v>
      </c>
      <c r="K185" s="235"/>
      <c r="L185" s="44"/>
      <c r="M185" s="236" t="s">
        <v>1</v>
      </c>
      <c r="N185" s="237" t="s">
        <v>41</v>
      </c>
      <c r="O185" s="97"/>
      <c r="P185" s="238">
        <f>O185*H185</f>
        <v>0</v>
      </c>
      <c r="Q185" s="238">
        <v>1.0000000000000001E-05</v>
      </c>
      <c r="R185" s="238">
        <f>Q185*H185</f>
        <v>0.0010500000000000002</v>
      </c>
      <c r="S185" s="238">
        <v>0</v>
      </c>
      <c r="T185" s="239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40" t="s">
        <v>213</v>
      </c>
      <c r="AT185" s="240" t="s">
        <v>139</v>
      </c>
      <c r="AU185" s="240" t="s">
        <v>144</v>
      </c>
      <c r="AY185" s="17" t="s">
        <v>136</v>
      </c>
      <c r="BE185" s="241">
        <f>IF(N185="základná",J185,0)</f>
        <v>0</v>
      </c>
      <c r="BF185" s="241">
        <f>IF(N185="znížená",J185,0)</f>
        <v>0</v>
      </c>
      <c r="BG185" s="241">
        <f>IF(N185="zákl. prenesená",J185,0)</f>
        <v>0</v>
      </c>
      <c r="BH185" s="241">
        <f>IF(N185="zníž. prenesená",J185,0)</f>
        <v>0</v>
      </c>
      <c r="BI185" s="241">
        <f>IF(N185="nulová",J185,0)</f>
        <v>0</v>
      </c>
      <c r="BJ185" s="17" t="s">
        <v>144</v>
      </c>
      <c r="BK185" s="242">
        <f>ROUND(I185*H185,3)</f>
        <v>0</v>
      </c>
      <c r="BL185" s="17" t="s">
        <v>213</v>
      </c>
      <c r="BM185" s="240" t="s">
        <v>953</v>
      </c>
    </row>
    <row r="186" s="2" customFormat="1" ht="24.15" customHeight="1">
      <c r="A186" s="38"/>
      <c r="B186" s="39"/>
      <c r="C186" s="229" t="s">
        <v>398</v>
      </c>
      <c r="D186" s="229" t="s">
        <v>139</v>
      </c>
      <c r="E186" s="230" t="s">
        <v>954</v>
      </c>
      <c r="F186" s="231" t="s">
        <v>955</v>
      </c>
      <c r="G186" s="232" t="s">
        <v>190</v>
      </c>
      <c r="H186" s="233">
        <v>0.090999999999999998</v>
      </c>
      <c r="I186" s="234"/>
      <c r="J186" s="233">
        <f>ROUND(I186*H186,3)</f>
        <v>0</v>
      </c>
      <c r="K186" s="235"/>
      <c r="L186" s="44"/>
      <c r="M186" s="236" t="s">
        <v>1</v>
      </c>
      <c r="N186" s="237" t="s">
        <v>41</v>
      </c>
      <c r="O186" s="97"/>
      <c r="P186" s="238">
        <f>O186*H186</f>
        <v>0</v>
      </c>
      <c r="Q186" s="238">
        <v>0</v>
      </c>
      <c r="R186" s="238">
        <f>Q186*H186</f>
        <v>0</v>
      </c>
      <c r="S186" s="238">
        <v>0</v>
      </c>
      <c r="T186" s="239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40" t="s">
        <v>213</v>
      </c>
      <c r="AT186" s="240" t="s">
        <v>139</v>
      </c>
      <c r="AU186" s="240" t="s">
        <v>144</v>
      </c>
      <c r="AY186" s="17" t="s">
        <v>136</v>
      </c>
      <c r="BE186" s="241">
        <f>IF(N186="základná",J186,0)</f>
        <v>0</v>
      </c>
      <c r="BF186" s="241">
        <f>IF(N186="znížená",J186,0)</f>
        <v>0</v>
      </c>
      <c r="BG186" s="241">
        <f>IF(N186="zákl. prenesená",J186,0)</f>
        <v>0</v>
      </c>
      <c r="BH186" s="241">
        <f>IF(N186="zníž. prenesená",J186,0)</f>
        <v>0</v>
      </c>
      <c r="BI186" s="241">
        <f>IF(N186="nulová",J186,0)</f>
        <v>0</v>
      </c>
      <c r="BJ186" s="17" t="s">
        <v>144</v>
      </c>
      <c r="BK186" s="242">
        <f>ROUND(I186*H186,3)</f>
        <v>0</v>
      </c>
      <c r="BL186" s="17" t="s">
        <v>213</v>
      </c>
      <c r="BM186" s="240" t="s">
        <v>956</v>
      </c>
    </row>
    <row r="187" s="12" customFormat="1" ht="22.8" customHeight="1">
      <c r="A187" s="12"/>
      <c r="B187" s="213"/>
      <c r="C187" s="214"/>
      <c r="D187" s="215" t="s">
        <v>74</v>
      </c>
      <c r="E187" s="227" t="s">
        <v>957</v>
      </c>
      <c r="F187" s="227" t="s">
        <v>958</v>
      </c>
      <c r="G187" s="214"/>
      <c r="H187" s="214"/>
      <c r="I187" s="217"/>
      <c r="J187" s="228">
        <f>BK187</f>
        <v>0</v>
      </c>
      <c r="K187" s="214"/>
      <c r="L187" s="219"/>
      <c r="M187" s="220"/>
      <c r="N187" s="221"/>
      <c r="O187" s="221"/>
      <c r="P187" s="222">
        <f>P188</f>
        <v>0</v>
      </c>
      <c r="Q187" s="221"/>
      <c r="R187" s="222">
        <f>R188</f>
        <v>0.0016800000000000001</v>
      </c>
      <c r="S187" s="221"/>
      <c r="T187" s="223">
        <f>T188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24" t="s">
        <v>144</v>
      </c>
      <c r="AT187" s="225" t="s">
        <v>74</v>
      </c>
      <c r="AU187" s="225" t="s">
        <v>83</v>
      </c>
      <c r="AY187" s="224" t="s">
        <v>136</v>
      </c>
      <c r="BK187" s="226">
        <f>BK188</f>
        <v>0</v>
      </c>
    </row>
    <row r="188" s="2" customFormat="1" ht="21.75" customHeight="1">
      <c r="A188" s="38"/>
      <c r="B188" s="39"/>
      <c r="C188" s="229" t="s">
        <v>404</v>
      </c>
      <c r="D188" s="229" t="s">
        <v>139</v>
      </c>
      <c r="E188" s="230" t="s">
        <v>959</v>
      </c>
      <c r="F188" s="231" t="s">
        <v>960</v>
      </c>
      <c r="G188" s="232" t="s">
        <v>961</v>
      </c>
      <c r="H188" s="233">
        <v>1</v>
      </c>
      <c r="I188" s="234"/>
      <c r="J188" s="233">
        <f>ROUND(I188*H188,3)</f>
        <v>0</v>
      </c>
      <c r="K188" s="235"/>
      <c r="L188" s="44"/>
      <c r="M188" s="236" t="s">
        <v>1</v>
      </c>
      <c r="N188" s="237" t="s">
        <v>41</v>
      </c>
      <c r="O188" s="97"/>
      <c r="P188" s="238">
        <f>O188*H188</f>
        <v>0</v>
      </c>
      <c r="Q188" s="238">
        <v>0.0016800000000000001</v>
      </c>
      <c r="R188" s="238">
        <f>Q188*H188</f>
        <v>0.0016800000000000001</v>
      </c>
      <c r="S188" s="238">
        <v>0</v>
      </c>
      <c r="T188" s="239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40" t="s">
        <v>213</v>
      </c>
      <c r="AT188" s="240" t="s">
        <v>139</v>
      </c>
      <c r="AU188" s="240" t="s">
        <v>144</v>
      </c>
      <c r="AY188" s="17" t="s">
        <v>136</v>
      </c>
      <c r="BE188" s="241">
        <f>IF(N188="základná",J188,0)</f>
        <v>0</v>
      </c>
      <c r="BF188" s="241">
        <f>IF(N188="znížená",J188,0)</f>
        <v>0</v>
      </c>
      <c r="BG188" s="241">
        <f>IF(N188="zákl. prenesená",J188,0)</f>
        <v>0</v>
      </c>
      <c r="BH188" s="241">
        <f>IF(N188="zníž. prenesená",J188,0)</f>
        <v>0</v>
      </c>
      <c r="BI188" s="241">
        <f>IF(N188="nulová",J188,0)</f>
        <v>0</v>
      </c>
      <c r="BJ188" s="17" t="s">
        <v>144</v>
      </c>
      <c r="BK188" s="242">
        <f>ROUND(I188*H188,3)</f>
        <v>0</v>
      </c>
      <c r="BL188" s="17" t="s">
        <v>213</v>
      </c>
      <c r="BM188" s="240" t="s">
        <v>962</v>
      </c>
    </row>
    <row r="189" s="12" customFormat="1" ht="22.8" customHeight="1">
      <c r="A189" s="12"/>
      <c r="B189" s="213"/>
      <c r="C189" s="214"/>
      <c r="D189" s="215" t="s">
        <v>74</v>
      </c>
      <c r="E189" s="227" t="s">
        <v>963</v>
      </c>
      <c r="F189" s="227" t="s">
        <v>964</v>
      </c>
      <c r="G189" s="214"/>
      <c r="H189" s="214"/>
      <c r="I189" s="217"/>
      <c r="J189" s="228">
        <f>BK189</f>
        <v>0</v>
      </c>
      <c r="K189" s="214"/>
      <c r="L189" s="219"/>
      <c r="M189" s="220"/>
      <c r="N189" s="221"/>
      <c r="O189" s="221"/>
      <c r="P189" s="222">
        <f>SUM(P190:P226)</f>
        <v>0</v>
      </c>
      <c r="Q189" s="221"/>
      <c r="R189" s="222">
        <f>SUM(R190:R226)</f>
        <v>0.48584000000000005</v>
      </c>
      <c r="S189" s="221"/>
      <c r="T189" s="223">
        <f>SUM(T190:T226)</f>
        <v>0.59573000000000009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24" t="s">
        <v>144</v>
      </c>
      <c r="AT189" s="225" t="s">
        <v>74</v>
      </c>
      <c r="AU189" s="225" t="s">
        <v>83</v>
      </c>
      <c r="AY189" s="224" t="s">
        <v>136</v>
      </c>
      <c r="BK189" s="226">
        <f>SUM(BK190:BK226)</f>
        <v>0</v>
      </c>
    </row>
    <row r="190" s="2" customFormat="1" ht="24.15" customHeight="1">
      <c r="A190" s="38"/>
      <c r="B190" s="39"/>
      <c r="C190" s="229" t="s">
        <v>409</v>
      </c>
      <c r="D190" s="229" t="s">
        <v>139</v>
      </c>
      <c r="E190" s="230" t="s">
        <v>965</v>
      </c>
      <c r="F190" s="231" t="s">
        <v>966</v>
      </c>
      <c r="G190" s="232" t="s">
        <v>961</v>
      </c>
      <c r="H190" s="233">
        <v>8</v>
      </c>
      <c r="I190" s="234"/>
      <c r="J190" s="233">
        <f>ROUND(I190*H190,3)</f>
        <v>0</v>
      </c>
      <c r="K190" s="235"/>
      <c r="L190" s="44"/>
      <c r="M190" s="236" t="s">
        <v>1</v>
      </c>
      <c r="N190" s="237" t="s">
        <v>41</v>
      </c>
      <c r="O190" s="97"/>
      <c r="P190" s="238">
        <f>O190*H190</f>
        <v>0</v>
      </c>
      <c r="Q190" s="238">
        <v>0</v>
      </c>
      <c r="R190" s="238">
        <f>Q190*H190</f>
        <v>0</v>
      </c>
      <c r="S190" s="238">
        <v>0.01933</v>
      </c>
      <c r="T190" s="239">
        <f>S190*H190</f>
        <v>0.15464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40" t="s">
        <v>213</v>
      </c>
      <c r="AT190" s="240" t="s">
        <v>139</v>
      </c>
      <c r="AU190" s="240" t="s">
        <v>144</v>
      </c>
      <c r="AY190" s="17" t="s">
        <v>136</v>
      </c>
      <c r="BE190" s="241">
        <f>IF(N190="základná",J190,0)</f>
        <v>0</v>
      </c>
      <c r="BF190" s="241">
        <f>IF(N190="znížená",J190,0)</f>
        <v>0</v>
      </c>
      <c r="BG190" s="241">
        <f>IF(N190="zákl. prenesená",J190,0)</f>
        <v>0</v>
      </c>
      <c r="BH190" s="241">
        <f>IF(N190="zníž. prenesená",J190,0)</f>
        <v>0</v>
      </c>
      <c r="BI190" s="241">
        <f>IF(N190="nulová",J190,0)</f>
        <v>0</v>
      </c>
      <c r="BJ190" s="17" t="s">
        <v>144</v>
      </c>
      <c r="BK190" s="242">
        <f>ROUND(I190*H190,3)</f>
        <v>0</v>
      </c>
      <c r="BL190" s="17" t="s">
        <v>213</v>
      </c>
      <c r="BM190" s="240" t="s">
        <v>967</v>
      </c>
    </row>
    <row r="191" s="2" customFormat="1" ht="24.15" customHeight="1">
      <c r="A191" s="38"/>
      <c r="B191" s="39"/>
      <c r="C191" s="229" t="s">
        <v>415</v>
      </c>
      <c r="D191" s="229" t="s">
        <v>139</v>
      </c>
      <c r="E191" s="230" t="s">
        <v>968</v>
      </c>
      <c r="F191" s="231" t="s">
        <v>969</v>
      </c>
      <c r="G191" s="232" t="s">
        <v>152</v>
      </c>
      <c r="H191" s="233">
        <v>9</v>
      </c>
      <c r="I191" s="234"/>
      <c r="J191" s="233">
        <f>ROUND(I191*H191,3)</f>
        <v>0</v>
      </c>
      <c r="K191" s="235"/>
      <c r="L191" s="44"/>
      <c r="M191" s="236" t="s">
        <v>1</v>
      </c>
      <c r="N191" s="237" t="s">
        <v>41</v>
      </c>
      <c r="O191" s="97"/>
      <c r="P191" s="238">
        <f>O191*H191</f>
        <v>0</v>
      </c>
      <c r="Q191" s="238">
        <v>0.00072999999999999996</v>
      </c>
      <c r="R191" s="238">
        <f>Q191*H191</f>
        <v>0.0065699999999999995</v>
      </c>
      <c r="S191" s="238">
        <v>0</v>
      </c>
      <c r="T191" s="239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40" t="s">
        <v>213</v>
      </c>
      <c r="AT191" s="240" t="s">
        <v>139</v>
      </c>
      <c r="AU191" s="240" t="s">
        <v>144</v>
      </c>
      <c r="AY191" s="17" t="s">
        <v>136</v>
      </c>
      <c r="BE191" s="241">
        <f>IF(N191="základná",J191,0)</f>
        <v>0</v>
      </c>
      <c r="BF191" s="241">
        <f>IF(N191="znížená",J191,0)</f>
        <v>0</v>
      </c>
      <c r="BG191" s="241">
        <f>IF(N191="zákl. prenesená",J191,0)</f>
        <v>0</v>
      </c>
      <c r="BH191" s="241">
        <f>IF(N191="zníž. prenesená",J191,0)</f>
        <v>0</v>
      </c>
      <c r="BI191" s="241">
        <f>IF(N191="nulová",J191,0)</f>
        <v>0</v>
      </c>
      <c r="BJ191" s="17" t="s">
        <v>144</v>
      </c>
      <c r="BK191" s="242">
        <f>ROUND(I191*H191,3)</f>
        <v>0</v>
      </c>
      <c r="BL191" s="17" t="s">
        <v>213</v>
      </c>
      <c r="BM191" s="240" t="s">
        <v>970</v>
      </c>
    </row>
    <row r="192" s="2" customFormat="1" ht="24.15" customHeight="1">
      <c r="A192" s="38"/>
      <c r="B192" s="39"/>
      <c r="C192" s="266" t="s">
        <v>420</v>
      </c>
      <c r="D192" s="266" t="s">
        <v>193</v>
      </c>
      <c r="E192" s="267" t="s">
        <v>971</v>
      </c>
      <c r="F192" s="268" t="s">
        <v>972</v>
      </c>
      <c r="G192" s="269" t="s">
        <v>152</v>
      </c>
      <c r="H192" s="270">
        <v>9</v>
      </c>
      <c r="I192" s="271"/>
      <c r="J192" s="270">
        <f>ROUND(I192*H192,3)</f>
        <v>0</v>
      </c>
      <c r="K192" s="272"/>
      <c r="L192" s="273"/>
      <c r="M192" s="274" t="s">
        <v>1</v>
      </c>
      <c r="N192" s="275" t="s">
        <v>41</v>
      </c>
      <c r="O192" s="97"/>
      <c r="P192" s="238">
        <f>O192*H192</f>
        <v>0</v>
      </c>
      <c r="Q192" s="238">
        <v>0.0025000000000000001</v>
      </c>
      <c r="R192" s="238">
        <f>Q192*H192</f>
        <v>0.022499999999999999</v>
      </c>
      <c r="S192" s="238">
        <v>0</v>
      </c>
      <c r="T192" s="239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40" t="s">
        <v>285</v>
      </c>
      <c r="AT192" s="240" t="s">
        <v>193</v>
      </c>
      <c r="AU192" s="240" t="s">
        <v>144</v>
      </c>
      <c r="AY192" s="17" t="s">
        <v>136</v>
      </c>
      <c r="BE192" s="241">
        <f>IF(N192="základná",J192,0)</f>
        <v>0</v>
      </c>
      <c r="BF192" s="241">
        <f>IF(N192="znížená",J192,0)</f>
        <v>0</v>
      </c>
      <c r="BG192" s="241">
        <f>IF(N192="zákl. prenesená",J192,0)</f>
        <v>0</v>
      </c>
      <c r="BH192" s="241">
        <f>IF(N192="zníž. prenesená",J192,0)</f>
        <v>0</v>
      </c>
      <c r="BI192" s="241">
        <f>IF(N192="nulová",J192,0)</f>
        <v>0</v>
      </c>
      <c r="BJ192" s="17" t="s">
        <v>144</v>
      </c>
      <c r="BK192" s="242">
        <f>ROUND(I192*H192,3)</f>
        <v>0</v>
      </c>
      <c r="BL192" s="17" t="s">
        <v>213</v>
      </c>
      <c r="BM192" s="240" t="s">
        <v>973</v>
      </c>
    </row>
    <row r="193" s="2" customFormat="1" ht="21.75" customHeight="1">
      <c r="A193" s="38"/>
      <c r="B193" s="39"/>
      <c r="C193" s="266" t="s">
        <v>425</v>
      </c>
      <c r="D193" s="266" t="s">
        <v>193</v>
      </c>
      <c r="E193" s="267" t="s">
        <v>974</v>
      </c>
      <c r="F193" s="268" t="s">
        <v>975</v>
      </c>
      <c r="G193" s="269" t="s">
        <v>152</v>
      </c>
      <c r="H193" s="270">
        <v>9</v>
      </c>
      <c r="I193" s="271"/>
      <c r="J193" s="270">
        <f>ROUND(I193*H193,3)</f>
        <v>0</v>
      </c>
      <c r="K193" s="272"/>
      <c r="L193" s="273"/>
      <c r="M193" s="274" t="s">
        <v>1</v>
      </c>
      <c r="N193" s="275" t="s">
        <v>41</v>
      </c>
      <c r="O193" s="97"/>
      <c r="P193" s="238">
        <f>O193*H193</f>
        <v>0</v>
      </c>
      <c r="Q193" s="238">
        <v>0.0143</v>
      </c>
      <c r="R193" s="238">
        <f>Q193*H193</f>
        <v>0.12870000000000001</v>
      </c>
      <c r="S193" s="238">
        <v>0</v>
      </c>
      <c r="T193" s="239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40" t="s">
        <v>285</v>
      </c>
      <c r="AT193" s="240" t="s">
        <v>193</v>
      </c>
      <c r="AU193" s="240" t="s">
        <v>144</v>
      </c>
      <c r="AY193" s="17" t="s">
        <v>136</v>
      </c>
      <c r="BE193" s="241">
        <f>IF(N193="základná",J193,0)</f>
        <v>0</v>
      </c>
      <c r="BF193" s="241">
        <f>IF(N193="znížená",J193,0)</f>
        <v>0</v>
      </c>
      <c r="BG193" s="241">
        <f>IF(N193="zákl. prenesená",J193,0)</f>
        <v>0</v>
      </c>
      <c r="BH193" s="241">
        <f>IF(N193="zníž. prenesená",J193,0)</f>
        <v>0</v>
      </c>
      <c r="BI193" s="241">
        <f>IF(N193="nulová",J193,0)</f>
        <v>0</v>
      </c>
      <c r="BJ193" s="17" t="s">
        <v>144</v>
      </c>
      <c r="BK193" s="242">
        <f>ROUND(I193*H193,3)</f>
        <v>0</v>
      </c>
      <c r="BL193" s="17" t="s">
        <v>213</v>
      </c>
      <c r="BM193" s="240" t="s">
        <v>976</v>
      </c>
    </row>
    <row r="194" s="2" customFormat="1" ht="16.5" customHeight="1">
      <c r="A194" s="38"/>
      <c r="B194" s="39"/>
      <c r="C194" s="229" t="s">
        <v>433</v>
      </c>
      <c r="D194" s="229" t="s">
        <v>139</v>
      </c>
      <c r="E194" s="230" t="s">
        <v>977</v>
      </c>
      <c r="F194" s="231" t="s">
        <v>978</v>
      </c>
      <c r="G194" s="232" t="s">
        <v>961</v>
      </c>
      <c r="H194" s="233">
        <v>4</v>
      </c>
      <c r="I194" s="234"/>
      <c r="J194" s="233">
        <f>ROUND(I194*H194,3)</f>
        <v>0</v>
      </c>
      <c r="K194" s="235"/>
      <c r="L194" s="44"/>
      <c r="M194" s="236" t="s">
        <v>1</v>
      </c>
      <c r="N194" s="237" t="s">
        <v>41</v>
      </c>
      <c r="O194" s="97"/>
      <c r="P194" s="238">
        <f>O194*H194</f>
        <v>0</v>
      </c>
      <c r="Q194" s="238">
        <v>0</v>
      </c>
      <c r="R194" s="238">
        <f>Q194*H194</f>
        <v>0</v>
      </c>
      <c r="S194" s="238">
        <v>0.0172</v>
      </c>
      <c r="T194" s="239">
        <f>S194*H194</f>
        <v>0.0688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40" t="s">
        <v>213</v>
      </c>
      <c r="AT194" s="240" t="s">
        <v>139</v>
      </c>
      <c r="AU194" s="240" t="s">
        <v>144</v>
      </c>
      <c r="AY194" s="17" t="s">
        <v>136</v>
      </c>
      <c r="BE194" s="241">
        <f>IF(N194="základná",J194,0)</f>
        <v>0</v>
      </c>
      <c r="BF194" s="241">
        <f>IF(N194="znížená",J194,0)</f>
        <v>0</v>
      </c>
      <c r="BG194" s="241">
        <f>IF(N194="zákl. prenesená",J194,0)</f>
        <v>0</v>
      </c>
      <c r="BH194" s="241">
        <f>IF(N194="zníž. prenesená",J194,0)</f>
        <v>0</v>
      </c>
      <c r="BI194" s="241">
        <f>IF(N194="nulová",J194,0)</f>
        <v>0</v>
      </c>
      <c r="BJ194" s="17" t="s">
        <v>144</v>
      </c>
      <c r="BK194" s="242">
        <f>ROUND(I194*H194,3)</f>
        <v>0</v>
      </c>
      <c r="BL194" s="17" t="s">
        <v>213</v>
      </c>
      <c r="BM194" s="240" t="s">
        <v>979</v>
      </c>
    </row>
    <row r="195" s="2" customFormat="1" ht="24.15" customHeight="1">
      <c r="A195" s="38"/>
      <c r="B195" s="39"/>
      <c r="C195" s="229" t="s">
        <v>437</v>
      </c>
      <c r="D195" s="229" t="s">
        <v>139</v>
      </c>
      <c r="E195" s="230" t="s">
        <v>980</v>
      </c>
      <c r="F195" s="231" t="s">
        <v>981</v>
      </c>
      <c r="G195" s="232" t="s">
        <v>152</v>
      </c>
      <c r="H195" s="233">
        <v>6</v>
      </c>
      <c r="I195" s="234"/>
      <c r="J195" s="233">
        <f>ROUND(I195*H195,3)</f>
        <v>0</v>
      </c>
      <c r="K195" s="235"/>
      <c r="L195" s="44"/>
      <c r="M195" s="236" t="s">
        <v>1</v>
      </c>
      <c r="N195" s="237" t="s">
        <v>41</v>
      </c>
      <c r="O195" s="97"/>
      <c r="P195" s="238">
        <f>O195*H195</f>
        <v>0</v>
      </c>
      <c r="Q195" s="238">
        <v>0</v>
      </c>
      <c r="R195" s="238">
        <f>Q195*H195</f>
        <v>0</v>
      </c>
      <c r="S195" s="238">
        <v>0</v>
      </c>
      <c r="T195" s="239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40" t="s">
        <v>213</v>
      </c>
      <c r="AT195" s="240" t="s">
        <v>139</v>
      </c>
      <c r="AU195" s="240" t="s">
        <v>144</v>
      </c>
      <c r="AY195" s="17" t="s">
        <v>136</v>
      </c>
      <c r="BE195" s="241">
        <f>IF(N195="základná",J195,0)</f>
        <v>0</v>
      </c>
      <c r="BF195" s="241">
        <f>IF(N195="znížená",J195,0)</f>
        <v>0</v>
      </c>
      <c r="BG195" s="241">
        <f>IF(N195="zákl. prenesená",J195,0)</f>
        <v>0</v>
      </c>
      <c r="BH195" s="241">
        <f>IF(N195="zníž. prenesená",J195,0)</f>
        <v>0</v>
      </c>
      <c r="BI195" s="241">
        <f>IF(N195="nulová",J195,0)</f>
        <v>0</v>
      </c>
      <c r="BJ195" s="17" t="s">
        <v>144</v>
      </c>
      <c r="BK195" s="242">
        <f>ROUND(I195*H195,3)</f>
        <v>0</v>
      </c>
      <c r="BL195" s="17" t="s">
        <v>213</v>
      </c>
      <c r="BM195" s="240" t="s">
        <v>982</v>
      </c>
    </row>
    <row r="196" s="2" customFormat="1" ht="16.5" customHeight="1">
      <c r="A196" s="38"/>
      <c r="B196" s="39"/>
      <c r="C196" s="266" t="s">
        <v>441</v>
      </c>
      <c r="D196" s="266" t="s">
        <v>193</v>
      </c>
      <c r="E196" s="267" t="s">
        <v>983</v>
      </c>
      <c r="F196" s="268" t="s">
        <v>984</v>
      </c>
      <c r="G196" s="269" t="s">
        <v>152</v>
      </c>
      <c r="H196" s="270">
        <v>6</v>
      </c>
      <c r="I196" s="271"/>
      <c r="J196" s="270">
        <f>ROUND(I196*H196,3)</f>
        <v>0</v>
      </c>
      <c r="K196" s="272"/>
      <c r="L196" s="273"/>
      <c r="M196" s="274" t="s">
        <v>1</v>
      </c>
      <c r="N196" s="275" t="s">
        <v>41</v>
      </c>
      <c r="O196" s="97"/>
      <c r="P196" s="238">
        <f>O196*H196</f>
        <v>0</v>
      </c>
      <c r="Q196" s="238">
        <v>0.02</v>
      </c>
      <c r="R196" s="238">
        <f>Q196*H196</f>
        <v>0.12</v>
      </c>
      <c r="S196" s="238">
        <v>0</v>
      </c>
      <c r="T196" s="239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40" t="s">
        <v>285</v>
      </c>
      <c r="AT196" s="240" t="s">
        <v>193</v>
      </c>
      <c r="AU196" s="240" t="s">
        <v>144</v>
      </c>
      <c r="AY196" s="17" t="s">
        <v>136</v>
      </c>
      <c r="BE196" s="241">
        <f>IF(N196="základná",J196,0)</f>
        <v>0</v>
      </c>
      <c r="BF196" s="241">
        <f>IF(N196="znížená",J196,0)</f>
        <v>0</v>
      </c>
      <c r="BG196" s="241">
        <f>IF(N196="zákl. prenesená",J196,0)</f>
        <v>0</v>
      </c>
      <c r="BH196" s="241">
        <f>IF(N196="zníž. prenesená",J196,0)</f>
        <v>0</v>
      </c>
      <c r="BI196" s="241">
        <f>IF(N196="nulová",J196,0)</f>
        <v>0</v>
      </c>
      <c r="BJ196" s="17" t="s">
        <v>144</v>
      </c>
      <c r="BK196" s="242">
        <f>ROUND(I196*H196,3)</f>
        <v>0</v>
      </c>
      <c r="BL196" s="17" t="s">
        <v>213</v>
      </c>
      <c r="BM196" s="240" t="s">
        <v>985</v>
      </c>
    </row>
    <row r="197" s="2" customFormat="1" ht="16.5" customHeight="1">
      <c r="A197" s="38"/>
      <c r="B197" s="39"/>
      <c r="C197" s="229" t="s">
        <v>446</v>
      </c>
      <c r="D197" s="229" t="s">
        <v>139</v>
      </c>
      <c r="E197" s="230" t="s">
        <v>986</v>
      </c>
      <c r="F197" s="231" t="s">
        <v>987</v>
      </c>
      <c r="G197" s="232" t="s">
        <v>152</v>
      </c>
      <c r="H197" s="233">
        <v>3</v>
      </c>
      <c r="I197" s="234"/>
      <c r="J197" s="233">
        <f>ROUND(I197*H197,3)</f>
        <v>0</v>
      </c>
      <c r="K197" s="235"/>
      <c r="L197" s="44"/>
      <c r="M197" s="236" t="s">
        <v>1</v>
      </c>
      <c r="N197" s="237" t="s">
        <v>41</v>
      </c>
      <c r="O197" s="97"/>
      <c r="P197" s="238">
        <f>O197*H197</f>
        <v>0</v>
      </c>
      <c r="Q197" s="238">
        <v>0</v>
      </c>
      <c r="R197" s="238">
        <f>Q197*H197</f>
        <v>0</v>
      </c>
      <c r="S197" s="238">
        <v>0</v>
      </c>
      <c r="T197" s="239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40" t="s">
        <v>213</v>
      </c>
      <c r="AT197" s="240" t="s">
        <v>139</v>
      </c>
      <c r="AU197" s="240" t="s">
        <v>144</v>
      </c>
      <c r="AY197" s="17" t="s">
        <v>136</v>
      </c>
      <c r="BE197" s="241">
        <f>IF(N197="základná",J197,0)</f>
        <v>0</v>
      </c>
      <c r="BF197" s="241">
        <f>IF(N197="znížená",J197,0)</f>
        <v>0</v>
      </c>
      <c r="BG197" s="241">
        <f>IF(N197="zákl. prenesená",J197,0)</f>
        <v>0</v>
      </c>
      <c r="BH197" s="241">
        <f>IF(N197="zníž. prenesená",J197,0)</f>
        <v>0</v>
      </c>
      <c r="BI197" s="241">
        <f>IF(N197="nulová",J197,0)</f>
        <v>0</v>
      </c>
      <c r="BJ197" s="17" t="s">
        <v>144</v>
      </c>
      <c r="BK197" s="242">
        <f>ROUND(I197*H197,3)</f>
        <v>0</v>
      </c>
      <c r="BL197" s="17" t="s">
        <v>213</v>
      </c>
      <c r="BM197" s="240" t="s">
        <v>988</v>
      </c>
    </row>
    <row r="198" s="2" customFormat="1" ht="16.5" customHeight="1">
      <c r="A198" s="38"/>
      <c r="B198" s="39"/>
      <c r="C198" s="229" t="s">
        <v>451</v>
      </c>
      <c r="D198" s="229" t="s">
        <v>139</v>
      </c>
      <c r="E198" s="230" t="s">
        <v>989</v>
      </c>
      <c r="F198" s="231" t="s">
        <v>990</v>
      </c>
      <c r="G198" s="232" t="s">
        <v>152</v>
      </c>
      <c r="H198" s="233">
        <v>6</v>
      </c>
      <c r="I198" s="234"/>
      <c r="J198" s="233">
        <f>ROUND(I198*H198,3)</f>
        <v>0</v>
      </c>
      <c r="K198" s="235"/>
      <c r="L198" s="44"/>
      <c r="M198" s="236" t="s">
        <v>1</v>
      </c>
      <c r="N198" s="237" t="s">
        <v>41</v>
      </c>
      <c r="O198" s="97"/>
      <c r="P198" s="238">
        <f>O198*H198</f>
        <v>0</v>
      </c>
      <c r="Q198" s="238">
        <v>0</v>
      </c>
      <c r="R198" s="238">
        <f>Q198*H198</f>
        <v>0</v>
      </c>
      <c r="S198" s="238">
        <v>0</v>
      </c>
      <c r="T198" s="239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40" t="s">
        <v>213</v>
      </c>
      <c r="AT198" s="240" t="s">
        <v>139</v>
      </c>
      <c r="AU198" s="240" t="s">
        <v>144</v>
      </c>
      <c r="AY198" s="17" t="s">
        <v>136</v>
      </c>
      <c r="BE198" s="241">
        <f>IF(N198="základná",J198,0)</f>
        <v>0</v>
      </c>
      <c r="BF198" s="241">
        <f>IF(N198="znížená",J198,0)</f>
        <v>0</v>
      </c>
      <c r="BG198" s="241">
        <f>IF(N198="zákl. prenesená",J198,0)</f>
        <v>0</v>
      </c>
      <c r="BH198" s="241">
        <f>IF(N198="zníž. prenesená",J198,0)</f>
        <v>0</v>
      </c>
      <c r="BI198" s="241">
        <f>IF(N198="nulová",J198,0)</f>
        <v>0</v>
      </c>
      <c r="BJ198" s="17" t="s">
        <v>144</v>
      </c>
      <c r="BK198" s="242">
        <f>ROUND(I198*H198,3)</f>
        <v>0</v>
      </c>
      <c r="BL198" s="17" t="s">
        <v>213</v>
      </c>
      <c r="BM198" s="240" t="s">
        <v>991</v>
      </c>
    </row>
    <row r="199" s="2" customFormat="1" ht="24.15" customHeight="1">
      <c r="A199" s="38"/>
      <c r="B199" s="39"/>
      <c r="C199" s="229" t="s">
        <v>453</v>
      </c>
      <c r="D199" s="229" t="s">
        <v>139</v>
      </c>
      <c r="E199" s="230" t="s">
        <v>992</v>
      </c>
      <c r="F199" s="231" t="s">
        <v>993</v>
      </c>
      <c r="G199" s="232" t="s">
        <v>961</v>
      </c>
      <c r="H199" s="233">
        <v>10</v>
      </c>
      <c r="I199" s="234"/>
      <c r="J199" s="233">
        <f>ROUND(I199*H199,3)</f>
        <v>0</v>
      </c>
      <c r="K199" s="235"/>
      <c r="L199" s="44"/>
      <c r="M199" s="236" t="s">
        <v>1</v>
      </c>
      <c r="N199" s="237" t="s">
        <v>41</v>
      </c>
      <c r="O199" s="97"/>
      <c r="P199" s="238">
        <f>O199*H199</f>
        <v>0</v>
      </c>
      <c r="Q199" s="238">
        <v>0</v>
      </c>
      <c r="R199" s="238">
        <f>Q199*H199</f>
        <v>0</v>
      </c>
      <c r="S199" s="238">
        <v>0.019460000000000002</v>
      </c>
      <c r="T199" s="239">
        <f>S199*H199</f>
        <v>0.19460000000000002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40" t="s">
        <v>213</v>
      </c>
      <c r="AT199" s="240" t="s">
        <v>139</v>
      </c>
      <c r="AU199" s="240" t="s">
        <v>144</v>
      </c>
      <c r="AY199" s="17" t="s">
        <v>136</v>
      </c>
      <c r="BE199" s="241">
        <f>IF(N199="základná",J199,0)</f>
        <v>0</v>
      </c>
      <c r="BF199" s="241">
        <f>IF(N199="znížená",J199,0)</f>
        <v>0</v>
      </c>
      <c r="BG199" s="241">
        <f>IF(N199="zákl. prenesená",J199,0)</f>
        <v>0</v>
      </c>
      <c r="BH199" s="241">
        <f>IF(N199="zníž. prenesená",J199,0)</f>
        <v>0</v>
      </c>
      <c r="BI199" s="241">
        <f>IF(N199="nulová",J199,0)</f>
        <v>0</v>
      </c>
      <c r="BJ199" s="17" t="s">
        <v>144</v>
      </c>
      <c r="BK199" s="242">
        <f>ROUND(I199*H199,3)</f>
        <v>0</v>
      </c>
      <c r="BL199" s="17" t="s">
        <v>213</v>
      </c>
      <c r="BM199" s="240" t="s">
        <v>994</v>
      </c>
    </row>
    <row r="200" s="2" customFormat="1" ht="24.15" customHeight="1">
      <c r="A200" s="38"/>
      <c r="B200" s="39"/>
      <c r="C200" s="229" t="s">
        <v>457</v>
      </c>
      <c r="D200" s="229" t="s">
        <v>139</v>
      </c>
      <c r="E200" s="230" t="s">
        <v>995</v>
      </c>
      <c r="F200" s="231" t="s">
        <v>996</v>
      </c>
      <c r="G200" s="232" t="s">
        <v>152</v>
      </c>
      <c r="H200" s="233">
        <v>6</v>
      </c>
      <c r="I200" s="234"/>
      <c r="J200" s="233">
        <f>ROUND(I200*H200,3)</f>
        <v>0</v>
      </c>
      <c r="K200" s="235"/>
      <c r="L200" s="44"/>
      <c r="M200" s="236" t="s">
        <v>1</v>
      </c>
      <c r="N200" s="237" t="s">
        <v>41</v>
      </c>
      <c r="O200" s="97"/>
      <c r="P200" s="238">
        <f>O200*H200</f>
        <v>0</v>
      </c>
      <c r="Q200" s="238">
        <v>0.00027</v>
      </c>
      <c r="R200" s="238">
        <f>Q200*H200</f>
        <v>0.0016199999999999999</v>
      </c>
      <c r="S200" s="238">
        <v>0</v>
      </c>
      <c r="T200" s="239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40" t="s">
        <v>213</v>
      </c>
      <c r="AT200" s="240" t="s">
        <v>139</v>
      </c>
      <c r="AU200" s="240" t="s">
        <v>144</v>
      </c>
      <c r="AY200" s="17" t="s">
        <v>136</v>
      </c>
      <c r="BE200" s="241">
        <f>IF(N200="základná",J200,0)</f>
        <v>0</v>
      </c>
      <c r="BF200" s="241">
        <f>IF(N200="znížená",J200,0)</f>
        <v>0</v>
      </c>
      <c r="BG200" s="241">
        <f>IF(N200="zákl. prenesená",J200,0)</f>
        <v>0</v>
      </c>
      <c r="BH200" s="241">
        <f>IF(N200="zníž. prenesená",J200,0)</f>
        <v>0</v>
      </c>
      <c r="BI200" s="241">
        <f>IF(N200="nulová",J200,0)</f>
        <v>0</v>
      </c>
      <c r="BJ200" s="17" t="s">
        <v>144</v>
      </c>
      <c r="BK200" s="242">
        <f>ROUND(I200*H200,3)</f>
        <v>0</v>
      </c>
      <c r="BL200" s="17" t="s">
        <v>213</v>
      </c>
      <c r="BM200" s="240" t="s">
        <v>997</v>
      </c>
    </row>
    <row r="201" s="2" customFormat="1" ht="24.15" customHeight="1">
      <c r="A201" s="38"/>
      <c r="B201" s="39"/>
      <c r="C201" s="266" t="s">
        <v>461</v>
      </c>
      <c r="D201" s="266" t="s">
        <v>193</v>
      </c>
      <c r="E201" s="267" t="s">
        <v>998</v>
      </c>
      <c r="F201" s="268" t="s">
        <v>999</v>
      </c>
      <c r="G201" s="269" t="s">
        <v>152</v>
      </c>
      <c r="H201" s="270">
        <v>6</v>
      </c>
      <c r="I201" s="271"/>
      <c r="J201" s="270">
        <f>ROUND(I201*H201,3)</f>
        <v>0</v>
      </c>
      <c r="K201" s="272"/>
      <c r="L201" s="273"/>
      <c r="M201" s="274" t="s">
        <v>1</v>
      </c>
      <c r="N201" s="275" t="s">
        <v>41</v>
      </c>
      <c r="O201" s="97"/>
      <c r="P201" s="238">
        <f>O201*H201</f>
        <v>0</v>
      </c>
      <c r="Q201" s="238">
        <v>0.016</v>
      </c>
      <c r="R201" s="238">
        <f>Q201*H201</f>
        <v>0.096000000000000002</v>
      </c>
      <c r="S201" s="238">
        <v>0</v>
      </c>
      <c r="T201" s="239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40" t="s">
        <v>285</v>
      </c>
      <c r="AT201" s="240" t="s">
        <v>193</v>
      </c>
      <c r="AU201" s="240" t="s">
        <v>144</v>
      </c>
      <c r="AY201" s="17" t="s">
        <v>136</v>
      </c>
      <c r="BE201" s="241">
        <f>IF(N201="základná",J201,0)</f>
        <v>0</v>
      </c>
      <c r="BF201" s="241">
        <f>IF(N201="znížená",J201,0)</f>
        <v>0</v>
      </c>
      <c r="BG201" s="241">
        <f>IF(N201="zákl. prenesená",J201,0)</f>
        <v>0</v>
      </c>
      <c r="BH201" s="241">
        <f>IF(N201="zníž. prenesená",J201,0)</f>
        <v>0</v>
      </c>
      <c r="BI201" s="241">
        <f>IF(N201="nulová",J201,0)</f>
        <v>0</v>
      </c>
      <c r="BJ201" s="17" t="s">
        <v>144</v>
      </c>
      <c r="BK201" s="242">
        <f>ROUND(I201*H201,3)</f>
        <v>0</v>
      </c>
      <c r="BL201" s="17" t="s">
        <v>213</v>
      </c>
      <c r="BM201" s="240" t="s">
        <v>1000</v>
      </c>
    </row>
    <row r="202" s="2" customFormat="1" ht="24.15" customHeight="1">
      <c r="A202" s="38"/>
      <c r="B202" s="39"/>
      <c r="C202" s="229" t="s">
        <v>465</v>
      </c>
      <c r="D202" s="229" t="s">
        <v>139</v>
      </c>
      <c r="E202" s="230" t="s">
        <v>1001</v>
      </c>
      <c r="F202" s="231" t="s">
        <v>1002</v>
      </c>
      <c r="G202" s="232" t="s">
        <v>961</v>
      </c>
      <c r="H202" s="233">
        <v>1</v>
      </c>
      <c r="I202" s="234"/>
      <c r="J202" s="233">
        <f>ROUND(I202*H202,3)</f>
        <v>0</v>
      </c>
      <c r="K202" s="235"/>
      <c r="L202" s="44"/>
      <c r="M202" s="236" t="s">
        <v>1</v>
      </c>
      <c r="N202" s="237" t="s">
        <v>41</v>
      </c>
      <c r="O202" s="97"/>
      <c r="P202" s="238">
        <f>O202*H202</f>
        <v>0</v>
      </c>
      <c r="Q202" s="238">
        <v>0</v>
      </c>
      <c r="R202" s="238">
        <f>Q202*H202</f>
        <v>0</v>
      </c>
      <c r="S202" s="238">
        <v>0.087999999999999995</v>
      </c>
      <c r="T202" s="239">
        <f>S202*H202</f>
        <v>0.087999999999999995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40" t="s">
        <v>213</v>
      </c>
      <c r="AT202" s="240" t="s">
        <v>139</v>
      </c>
      <c r="AU202" s="240" t="s">
        <v>144</v>
      </c>
      <c r="AY202" s="17" t="s">
        <v>136</v>
      </c>
      <c r="BE202" s="241">
        <f>IF(N202="základná",J202,0)</f>
        <v>0</v>
      </c>
      <c r="BF202" s="241">
        <f>IF(N202="znížená",J202,0)</f>
        <v>0</v>
      </c>
      <c r="BG202" s="241">
        <f>IF(N202="zákl. prenesená",J202,0)</f>
        <v>0</v>
      </c>
      <c r="BH202" s="241">
        <f>IF(N202="zníž. prenesená",J202,0)</f>
        <v>0</v>
      </c>
      <c r="BI202" s="241">
        <f>IF(N202="nulová",J202,0)</f>
        <v>0</v>
      </c>
      <c r="BJ202" s="17" t="s">
        <v>144</v>
      </c>
      <c r="BK202" s="242">
        <f>ROUND(I202*H202,3)</f>
        <v>0</v>
      </c>
      <c r="BL202" s="17" t="s">
        <v>213</v>
      </c>
      <c r="BM202" s="240" t="s">
        <v>1003</v>
      </c>
    </row>
    <row r="203" s="2" customFormat="1" ht="24.15" customHeight="1">
      <c r="A203" s="38"/>
      <c r="B203" s="39"/>
      <c r="C203" s="229" t="s">
        <v>469</v>
      </c>
      <c r="D203" s="229" t="s">
        <v>139</v>
      </c>
      <c r="E203" s="230" t="s">
        <v>1004</v>
      </c>
      <c r="F203" s="231" t="s">
        <v>1005</v>
      </c>
      <c r="G203" s="232" t="s">
        <v>961</v>
      </c>
      <c r="H203" s="233">
        <v>2</v>
      </c>
      <c r="I203" s="234"/>
      <c r="J203" s="233">
        <f>ROUND(I203*H203,3)</f>
        <v>0</v>
      </c>
      <c r="K203" s="235"/>
      <c r="L203" s="44"/>
      <c r="M203" s="236" t="s">
        <v>1</v>
      </c>
      <c r="N203" s="237" t="s">
        <v>41</v>
      </c>
      <c r="O203" s="97"/>
      <c r="P203" s="238">
        <f>O203*H203</f>
        <v>0</v>
      </c>
      <c r="Q203" s="238">
        <v>0</v>
      </c>
      <c r="R203" s="238">
        <f>Q203*H203</f>
        <v>0</v>
      </c>
      <c r="S203" s="238">
        <v>0.017069999999999998</v>
      </c>
      <c r="T203" s="239">
        <f>S203*H203</f>
        <v>0.034139999999999997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40" t="s">
        <v>213</v>
      </c>
      <c r="AT203" s="240" t="s">
        <v>139</v>
      </c>
      <c r="AU203" s="240" t="s">
        <v>144</v>
      </c>
      <c r="AY203" s="17" t="s">
        <v>136</v>
      </c>
      <c r="BE203" s="241">
        <f>IF(N203="základná",J203,0)</f>
        <v>0</v>
      </c>
      <c r="BF203" s="241">
        <f>IF(N203="znížená",J203,0)</f>
        <v>0</v>
      </c>
      <c r="BG203" s="241">
        <f>IF(N203="zákl. prenesená",J203,0)</f>
        <v>0</v>
      </c>
      <c r="BH203" s="241">
        <f>IF(N203="zníž. prenesená",J203,0)</f>
        <v>0</v>
      </c>
      <c r="BI203" s="241">
        <f>IF(N203="nulová",J203,0)</f>
        <v>0</v>
      </c>
      <c r="BJ203" s="17" t="s">
        <v>144</v>
      </c>
      <c r="BK203" s="242">
        <f>ROUND(I203*H203,3)</f>
        <v>0</v>
      </c>
      <c r="BL203" s="17" t="s">
        <v>213</v>
      </c>
      <c r="BM203" s="240" t="s">
        <v>1006</v>
      </c>
    </row>
    <row r="204" s="2" customFormat="1" ht="33" customHeight="1">
      <c r="A204" s="38"/>
      <c r="B204" s="39"/>
      <c r="C204" s="229" t="s">
        <v>473</v>
      </c>
      <c r="D204" s="229" t="s">
        <v>139</v>
      </c>
      <c r="E204" s="230" t="s">
        <v>1007</v>
      </c>
      <c r="F204" s="231" t="s">
        <v>1008</v>
      </c>
      <c r="G204" s="232" t="s">
        <v>961</v>
      </c>
      <c r="H204" s="233">
        <v>3</v>
      </c>
      <c r="I204" s="234"/>
      <c r="J204" s="233">
        <f>ROUND(I204*H204,3)</f>
        <v>0</v>
      </c>
      <c r="K204" s="235"/>
      <c r="L204" s="44"/>
      <c r="M204" s="236" t="s">
        <v>1</v>
      </c>
      <c r="N204" s="237" t="s">
        <v>41</v>
      </c>
      <c r="O204" s="97"/>
      <c r="P204" s="238">
        <f>O204*H204</f>
        <v>0</v>
      </c>
      <c r="Q204" s="238">
        <v>0.00025000000000000001</v>
      </c>
      <c r="R204" s="238">
        <f>Q204*H204</f>
        <v>0.00075000000000000002</v>
      </c>
      <c r="S204" s="238">
        <v>0</v>
      </c>
      <c r="T204" s="239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40" t="s">
        <v>213</v>
      </c>
      <c r="AT204" s="240" t="s">
        <v>139</v>
      </c>
      <c r="AU204" s="240" t="s">
        <v>144</v>
      </c>
      <c r="AY204" s="17" t="s">
        <v>136</v>
      </c>
      <c r="BE204" s="241">
        <f>IF(N204="základná",J204,0)</f>
        <v>0</v>
      </c>
      <c r="BF204" s="241">
        <f>IF(N204="znížená",J204,0)</f>
        <v>0</v>
      </c>
      <c r="BG204" s="241">
        <f>IF(N204="zákl. prenesená",J204,0)</f>
        <v>0</v>
      </c>
      <c r="BH204" s="241">
        <f>IF(N204="zníž. prenesená",J204,0)</f>
        <v>0</v>
      </c>
      <c r="BI204" s="241">
        <f>IF(N204="nulová",J204,0)</f>
        <v>0</v>
      </c>
      <c r="BJ204" s="17" t="s">
        <v>144</v>
      </c>
      <c r="BK204" s="242">
        <f>ROUND(I204*H204,3)</f>
        <v>0</v>
      </c>
      <c r="BL204" s="17" t="s">
        <v>213</v>
      </c>
      <c r="BM204" s="240" t="s">
        <v>1009</v>
      </c>
    </row>
    <row r="205" s="2" customFormat="1" ht="24.15" customHeight="1">
      <c r="A205" s="38"/>
      <c r="B205" s="39"/>
      <c r="C205" s="266" t="s">
        <v>477</v>
      </c>
      <c r="D205" s="266" t="s">
        <v>193</v>
      </c>
      <c r="E205" s="267" t="s">
        <v>1010</v>
      </c>
      <c r="F205" s="268" t="s">
        <v>1011</v>
      </c>
      <c r="G205" s="269" t="s">
        <v>152</v>
      </c>
      <c r="H205" s="270">
        <v>3</v>
      </c>
      <c r="I205" s="271"/>
      <c r="J205" s="270">
        <f>ROUND(I205*H205,3)</f>
        <v>0</v>
      </c>
      <c r="K205" s="272"/>
      <c r="L205" s="273"/>
      <c r="M205" s="274" t="s">
        <v>1</v>
      </c>
      <c r="N205" s="275" t="s">
        <v>41</v>
      </c>
      <c r="O205" s="97"/>
      <c r="P205" s="238">
        <f>O205*H205</f>
        <v>0</v>
      </c>
      <c r="Q205" s="238">
        <v>0.0079799999999999992</v>
      </c>
      <c r="R205" s="238">
        <f>Q205*H205</f>
        <v>0.023939999999999996</v>
      </c>
      <c r="S205" s="238">
        <v>0</v>
      </c>
      <c r="T205" s="239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40" t="s">
        <v>285</v>
      </c>
      <c r="AT205" s="240" t="s">
        <v>193</v>
      </c>
      <c r="AU205" s="240" t="s">
        <v>144</v>
      </c>
      <c r="AY205" s="17" t="s">
        <v>136</v>
      </c>
      <c r="BE205" s="241">
        <f>IF(N205="základná",J205,0)</f>
        <v>0</v>
      </c>
      <c r="BF205" s="241">
        <f>IF(N205="znížená",J205,0)</f>
        <v>0</v>
      </c>
      <c r="BG205" s="241">
        <f>IF(N205="zákl. prenesená",J205,0)</f>
        <v>0</v>
      </c>
      <c r="BH205" s="241">
        <f>IF(N205="zníž. prenesená",J205,0)</f>
        <v>0</v>
      </c>
      <c r="BI205" s="241">
        <f>IF(N205="nulová",J205,0)</f>
        <v>0</v>
      </c>
      <c r="BJ205" s="17" t="s">
        <v>144</v>
      </c>
      <c r="BK205" s="242">
        <f>ROUND(I205*H205,3)</f>
        <v>0</v>
      </c>
      <c r="BL205" s="17" t="s">
        <v>213</v>
      </c>
      <c r="BM205" s="240" t="s">
        <v>1012</v>
      </c>
    </row>
    <row r="206" s="2" customFormat="1" ht="37.8" customHeight="1">
      <c r="A206" s="38"/>
      <c r="B206" s="39"/>
      <c r="C206" s="229" t="s">
        <v>481</v>
      </c>
      <c r="D206" s="229" t="s">
        <v>139</v>
      </c>
      <c r="E206" s="230" t="s">
        <v>1013</v>
      </c>
      <c r="F206" s="231" t="s">
        <v>1014</v>
      </c>
      <c r="G206" s="232" t="s">
        <v>961</v>
      </c>
      <c r="H206" s="233">
        <v>1</v>
      </c>
      <c r="I206" s="234"/>
      <c r="J206" s="233">
        <f>ROUND(I206*H206,3)</f>
        <v>0</v>
      </c>
      <c r="K206" s="235"/>
      <c r="L206" s="44"/>
      <c r="M206" s="236" t="s">
        <v>1</v>
      </c>
      <c r="N206" s="237" t="s">
        <v>41</v>
      </c>
      <c r="O206" s="97"/>
      <c r="P206" s="238">
        <f>O206*H206</f>
        <v>0</v>
      </c>
      <c r="Q206" s="238">
        <v>0</v>
      </c>
      <c r="R206" s="238">
        <f>Q206*H206</f>
        <v>0</v>
      </c>
      <c r="S206" s="238">
        <v>0.018800000000000001</v>
      </c>
      <c r="T206" s="239">
        <f>S206*H206</f>
        <v>0.018800000000000001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40" t="s">
        <v>213</v>
      </c>
      <c r="AT206" s="240" t="s">
        <v>139</v>
      </c>
      <c r="AU206" s="240" t="s">
        <v>144</v>
      </c>
      <c r="AY206" s="17" t="s">
        <v>136</v>
      </c>
      <c r="BE206" s="241">
        <f>IF(N206="základná",J206,0)</f>
        <v>0</v>
      </c>
      <c r="BF206" s="241">
        <f>IF(N206="znížená",J206,0)</f>
        <v>0</v>
      </c>
      <c r="BG206" s="241">
        <f>IF(N206="zákl. prenesená",J206,0)</f>
        <v>0</v>
      </c>
      <c r="BH206" s="241">
        <f>IF(N206="zníž. prenesená",J206,0)</f>
        <v>0</v>
      </c>
      <c r="BI206" s="241">
        <f>IF(N206="nulová",J206,0)</f>
        <v>0</v>
      </c>
      <c r="BJ206" s="17" t="s">
        <v>144</v>
      </c>
      <c r="BK206" s="242">
        <f>ROUND(I206*H206,3)</f>
        <v>0</v>
      </c>
      <c r="BL206" s="17" t="s">
        <v>213</v>
      </c>
      <c r="BM206" s="240" t="s">
        <v>1015</v>
      </c>
    </row>
    <row r="207" s="2" customFormat="1" ht="24.15" customHeight="1">
      <c r="A207" s="38"/>
      <c r="B207" s="39"/>
      <c r="C207" s="229" t="s">
        <v>485</v>
      </c>
      <c r="D207" s="229" t="s">
        <v>139</v>
      </c>
      <c r="E207" s="230" t="s">
        <v>1016</v>
      </c>
      <c r="F207" s="231" t="s">
        <v>1017</v>
      </c>
      <c r="G207" s="232" t="s">
        <v>961</v>
      </c>
      <c r="H207" s="233">
        <v>3</v>
      </c>
      <c r="I207" s="234"/>
      <c r="J207" s="233">
        <f>ROUND(I207*H207,3)</f>
        <v>0</v>
      </c>
      <c r="K207" s="235"/>
      <c r="L207" s="44"/>
      <c r="M207" s="236" t="s">
        <v>1</v>
      </c>
      <c r="N207" s="237" t="s">
        <v>41</v>
      </c>
      <c r="O207" s="97"/>
      <c r="P207" s="238">
        <f>O207*H207</f>
        <v>0</v>
      </c>
      <c r="Q207" s="238">
        <v>0.00027</v>
      </c>
      <c r="R207" s="238">
        <f>Q207*H207</f>
        <v>0.00080999999999999996</v>
      </c>
      <c r="S207" s="238">
        <v>0</v>
      </c>
      <c r="T207" s="239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40" t="s">
        <v>213</v>
      </c>
      <c r="AT207" s="240" t="s">
        <v>139</v>
      </c>
      <c r="AU207" s="240" t="s">
        <v>144</v>
      </c>
      <c r="AY207" s="17" t="s">
        <v>136</v>
      </c>
      <c r="BE207" s="241">
        <f>IF(N207="základná",J207,0)</f>
        <v>0</v>
      </c>
      <c r="BF207" s="241">
        <f>IF(N207="znížená",J207,0)</f>
        <v>0</v>
      </c>
      <c r="BG207" s="241">
        <f>IF(N207="zákl. prenesená",J207,0)</f>
        <v>0</v>
      </c>
      <c r="BH207" s="241">
        <f>IF(N207="zníž. prenesená",J207,0)</f>
        <v>0</v>
      </c>
      <c r="BI207" s="241">
        <f>IF(N207="nulová",J207,0)</f>
        <v>0</v>
      </c>
      <c r="BJ207" s="17" t="s">
        <v>144</v>
      </c>
      <c r="BK207" s="242">
        <f>ROUND(I207*H207,3)</f>
        <v>0</v>
      </c>
      <c r="BL207" s="17" t="s">
        <v>213</v>
      </c>
      <c r="BM207" s="240" t="s">
        <v>1018</v>
      </c>
    </row>
    <row r="208" s="2" customFormat="1" ht="24.15" customHeight="1">
      <c r="A208" s="38"/>
      <c r="B208" s="39"/>
      <c r="C208" s="266" t="s">
        <v>489</v>
      </c>
      <c r="D208" s="266" t="s">
        <v>193</v>
      </c>
      <c r="E208" s="267" t="s">
        <v>1019</v>
      </c>
      <c r="F208" s="268" t="s">
        <v>1020</v>
      </c>
      <c r="G208" s="269" t="s">
        <v>152</v>
      </c>
      <c r="H208" s="270">
        <v>3</v>
      </c>
      <c r="I208" s="271"/>
      <c r="J208" s="270">
        <f>ROUND(I208*H208,3)</f>
        <v>0</v>
      </c>
      <c r="K208" s="272"/>
      <c r="L208" s="273"/>
      <c r="M208" s="274" t="s">
        <v>1</v>
      </c>
      <c r="N208" s="275" t="s">
        <v>41</v>
      </c>
      <c r="O208" s="97"/>
      <c r="P208" s="238">
        <f>O208*H208</f>
        <v>0</v>
      </c>
      <c r="Q208" s="238">
        <v>0.016</v>
      </c>
      <c r="R208" s="238">
        <f>Q208*H208</f>
        <v>0.048000000000000001</v>
      </c>
      <c r="S208" s="238">
        <v>0</v>
      </c>
      <c r="T208" s="239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40" t="s">
        <v>285</v>
      </c>
      <c r="AT208" s="240" t="s">
        <v>193</v>
      </c>
      <c r="AU208" s="240" t="s">
        <v>144</v>
      </c>
      <c r="AY208" s="17" t="s">
        <v>136</v>
      </c>
      <c r="BE208" s="241">
        <f>IF(N208="základná",J208,0)</f>
        <v>0</v>
      </c>
      <c r="BF208" s="241">
        <f>IF(N208="znížená",J208,0)</f>
        <v>0</v>
      </c>
      <c r="BG208" s="241">
        <f>IF(N208="zákl. prenesená",J208,0)</f>
        <v>0</v>
      </c>
      <c r="BH208" s="241">
        <f>IF(N208="zníž. prenesená",J208,0)</f>
        <v>0</v>
      </c>
      <c r="BI208" s="241">
        <f>IF(N208="nulová",J208,0)</f>
        <v>0</v>
      </c>
      <c r="BJ208" s="17" t="s">
        <v>144</v>
      </c>
      <c r="BK208" s="242">
        <f>ROUND(I208*H208,3)</f>
        <v>0</v>
      </c>
      <c r="BL208" s="17" t="s">
        <v>213</v>
      </c>
      <c r="BM208" s="240" t="s">
        <v>1021</v>
      </c>
    </row>
    <row r="209" s="2" customFormat="1" ht="33" customHeight="1">
      <c r="A209" s="38"/>
      <c r="B209" s="39"/>
      <c r="C209" s="266" t="s">
        <v>495</v>
      </c>
      <c r="D209" s="266" t="s">
        <v>193</v>
      </c>
      <c r="E209" s="267" t="s">
        <v>1022</v>
      </c>
      <c r="F209" s="268" t="s">
        <v>1023</v>
      </c>
      <c r="G209" s="269" t="s">
        <v>152</v>
      </c>
      <c r="H209" s="270">
        <v>3</v>
      </c>
      <c r="I209" s="271"/>
      <c r="J209" s="270">
        <f>ROUND(I209*H209,3)</f>
        <v>0</v>
      </c>
      <c r="K209" s="272"/>
      <c r="L209" s="273"/>
      <c r="M209" s="274" t="s">
        <v>1</v>
      </c>
      <c r="N209" s="275" t="s">
        <v>41</v>
      </c>
      <c r="O209" s="97"/>
      <c r="P209" s="238">
        <f>O209*H209</f>
        <v>0</v>
      </c>
      <c r="Q209" s="238">
        <v>0.001</v>
      </c>
      <c r="R209" s="238">
        <f>Q209*H209</f>
        <v>0.0030000000000000001</v>
      </c>
      <c r="S209" s="238">
        <v>0</v>
      </c>
      <c r="T209" s="239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40" t="s">
        <v>285</v>
      </c>
      <c r="AT209" s="240" t="s">
        <v>193</v>
      </c>
      <c r="AU209" s="240" t="s">
        <v>144</v>
      </c>
      <c r="AY209" s="17" t="s">
        <v>136</v>
      </c>
      <c r="BE209" s="241">
        <f>IF(N209="základná",J209,0)</f>
        <v>0</v>
      </c>
      <c r="BF209" s="241">
        <f>IF(N209="znížená",J209,0)</f>
        <v>0</v>
      </c>
      <c r="BG209" s="241">
        <f>IF(N209="zákl. prenesená",J209,0)</f>
        <v>0</v>
      </c>
      <c r="BH209" s="241">
        <f>IF(N209="zníž. prenesená",J209,0)</f>
        <v>0</v>
      </c>
      <c r="BI209" s="241">
        <f>IF(N209="nulová",J209,0)</f>
        <v>0</v>
      </c>
      <c r="BJ209" s="17" t="s">
        <v>144</v>
      </c>
      <c r="BK209" s="242">
        <f>ROUND(I209*H209,3)</f>
        <v>0</v>
      </c>
      <c r="BL209" s="17" t="s">
        <v>213</v>
      </c>
      <c r="BM209" s="240" t="s">
        <v>1024</v>
      </c>
    </row>
    <row r="210" s="2" customFormat="1" ht="37.8" customHeight="1">
      <c r="A210" s="38"/>
      <c r="B210" s="39"/>
      <c r="C210" s="229" t="s">
        <v>502</v>
      </c>
      <c r="D210" s="229" t="s">
        <v>139</v>
      </c>
      <c r="E210" s="230" t="s">
        <v>1025</v>
      </c>
      <c r="F210" s="231" t="s">
        <v>1026</v>
      </c>
      <c r="G210" s="232" t="s">
        <v>190</v>
      </c>
      <c r="H210" s="233">
        <v>0.59599999999999997</v>
      </c>
      <c r="I210" s="234"/>
      <c r="J210" s="233">
        <f>ROUND(I210*H210,3)</f>
        <v>0</v>
      </c>
      <c r="K210" s="235"/>
      <c r="L210" s="44"/>
      <c r="M210" s="236" t="s">
        <v>1</v>
      </c>
      <c r="N210" s="237" t="s">
        <v>41</v>
      </c>
      <c r="O210" s="97"/>
      <c r="P210" s="238">
        <f>O210*H210</f>
        <v>0</v>
      </c>
      <c r="Q210" s="238">
        <v>0</v>
      </c>
      <c r="R210" s="238">
        <f>Q210*H210</f>
        <v>0</v>
      </c>
      <c r="S210" s="238">
        <v>0</v>
      </c>
      <c r="T210" s="239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40" t="s">
        <v>213</v>
      </c>
      <c r="AT210" s="240" t="s">
        <v>139</v>
      </c>
      <c r="AU210" s="240" t="s">
        <v>144</v>
      </c>
      <c r="AY210" s="17" t="s">
        <v>136</v>
      </c>
      <c r="BE210" s="241">
        <f>IF(N210="základná",J210,0)</f>
        <v>0</v>
      </c>
      <c r="BF210" s="241">
        <f>IF(N210="znížená",J210,0)</f>
        <v>0</v>
      </c>
      <c r="BG210" s="241">
        <f>IF(N210="zákl. prenesená",J210,0)</f>
        <v>0</v>
      </c>
      <c r="BH210" s="241">
        <f>IF(N210="zníž. prenesená",J210,0)</f>
        <v>0</v>
      </c>
      <c r="BI210" s="241">
        <f>IF(N210="nulová",J210,0)</f>
        <v>0</v>
      </c>
      <c r="BJ210" s="17" t="s">
        <v>144</v>
      </c>
      <c r="BK210" s="242">
        <f>ROUND(I210*H210,3)</f>
        <v>0</v>
      </c>
      <c r="BL210" s="17" t="s">
        <v>213</v>
      </c>
      <c r="BM210" s="240" t="s">
        <v>1027</v>
      </c>
    </row>
    <row r="211" s="2" customFormat="1" ht="16.5" customHeight="1">
      <c r="A211" s="38"/>
      <c r="B211" s="39"/>
      <c r="C211" s="229" t="s">
        <v>506</v>
      </c>
      <c r="D211" s="229" t="s">
        <v>139</v>
      </c>
      <c r="E211" s="230" t="s">
        <v>1028</v>
      </c>
      <c r="F211" s="231" t="s">
        <v>1029</v>
      </c>
      <c r="G211" s="232" t="s">
        <v>961</v>
      </c>
      <c r="H211" s="233">
        <v>25</v>
      </c>
      <c r="I211" s="234"/>
      <c r="J211" s="233">
        <f>ROUND(I211*H211,3)</f>
        <v>0</v>
      </c>
      <c r="K211" s="235"/>
      <c r="L211" s="44"/>
      <c r="M211" s="236" t="s">
        <v>1</v>
      </c>
      <c r="N211" s="237" t="s">
        <v>41</v>
      </c>
      <c r="O211" s="97"/>
      <c r="P211" s="238">
        <f>O211*H211</f>
        <v>0</v>
      </c>
      <c r="Q211" s="238">
        <v>0.00027999999999999998</v>
      </c>
      <c r="R211" s="238">
        <f>Q211*H211</f>
        <v>0.0069999999999999993</v>
      </c>
      <c r="S211" s="238">
        <v>0</v>
      </c>
      <c r="T211" s="239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40" t="s">
        <v>213</v>
      </c>
      <c r="AT211" s="240" t="s">
        <v>139</v>
      </c>
      <c r="AU211" s="240" t="s">
        <v>144</v>
      </c>
      <c r="AY211" s="17" t="s">
        <v>136</v>
      </c>
      <c r="BE211" s="241">
        <f>IF(N211="základná",J211,0)</f>
        <v>0</v>
      </c>
      <c r="BF211" s="241">
        <f>IF(N211="znížená",J211,0)</f>
        <v>0</v>
      </c>
      <c r="BG211" s="241">
        <f>IF(N211="zákl. prenesená",J211,0)</f>
        <v>0</v>
      </c>
      <c r="BH211" s="241">
        <f>IF(N211="zníž. prenesená",J211,0)</f>
        <v>0</v>
      </c>
      <c r="BI211" s="241">
        <f>IF(N211="nulová",J211,0)</f>
        <v>0</v>
      </c>
      <c r="BJ211" s="17" t="s">
        <v>144</v>
      </c>
      <c r="BK211" s="242">
        <f>ROUND(I211*H211,3)</f>
        <v>0</v>
      </c>
      <c r="BL211" s="17" t="s">
        <v>213</v>
      </c>
      <c r="BM211" s="240" t="s">
        <v>1030</v>
      </c>
    </row>
    <row r="212" s="2" customFormat="1" ht="24.15" customHeight="1">
      <c r="A212" s="38"/>
      <c r="B212" s="39"/>
      <c r="C212" s="266" t="s">
        <v>510</v>
      </c>
      <c r="D212" s="266" t="s">
        <v>193</v>
      </c>
      <c r="E212" s="267" t="s">
        <v>1031</v>
      </c>
      <c r="F212" s="268" t="s">
        <v>1032</v>
      </c>
      <c r="G212" s="269" t="s">
        <v>152</v>
      </c>
      <c r="H212" s="270">
        <v>25</v>
      </c>
      <c r="I212" s="271"/>
      <c r="J212" s="270">
        <f>ROUND(I212*H212,3)</f>
        <v>0</v>
      </c>
      <c r="K212" s="272"/>
      <c r="L212" s="273"/>
      <c r="M212" s="274" t="s">
        <v>1</v>
      </c>
      <c r="N212" s="275" t="s">
        <v>41</v>
      </c>
      <c r="O212" s="97"/>
      <c r="P212" s="238">
        <f>O212*H212</f>
        <v>0</v>
      </c>
      <c r="Q212" s="238">
        <v>0.000106</v>
      </c>
      <c r="R212" s="238">
        <f>Q212*H212</f>
        <v>0.00265</v>
      </c>
      <c r="S212" s="238">
        <v>0</v>
      </c>
      <c r="T212" s="239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40" t="s">
        <v>285</v>
      </c>
      <c r="AT212" s="240" t="s">
        <v>193</v>
      </c>
      <c r="AU212" s="240" t="s">
        <v>144</v>
      </c>
      <c r="AY212" s="17" t="s">
        <v>136</v>
      </c>
      <c r="BE212" s="241">
        <f>IF(N212="základná",J212,0)</f>
        <v>0</v>
      </c>
      <c r="BF212" s="241">
        <f>IF(N212="znížená",J212,0)</f>
        <v>0</v>
      </c>
      <c r="BG212" s="241">
        <f>IF(N212="zákl. prenesená",J212,0)</f>
        <v>0</v>
      </c>
      <c r="BH212" s="241">
        <f>IF(N212="zníž. prenesená",J212,0)</f>
        <v>0</v>
      </c>
      <c r="BI212" s="241">
        <f>IF(N212="nulová",J212,0)</f>
        <v>0</v>
      </c>
      <c r="BJ212" s="17" t="s">
        <v>144</v>
      </c>
      <c r="BK212" s="242">
        <f>ROUND(I212*H212,3)</f>
        <v>0</v>
      </c>
      <c r="BL212" s="17" t="s">
        <v>213</v>
      </c>
      <c r="BM212" s="240" t="s">
        <v>1033</v>
      </c>
    </row>
    <row r="213" s="2" customFormat="1" ht="24.15" customHeight="1">
      <c r="A213" s="38"/>
      <c r="B213" s="39"/>
      <c r="C213" s="229" t="s">
        <v>515</v>
      </c>
      <c r="D213" s="229" t="s">
        <v>139</v>
      </c>
      <c r="E213" s="230" t="s">
        <v>1034</v>
      </c>
      <c r="F213" s="231" t="s">
        <v>1035</v>
      </c>
      <c r="G213" s="232" t="s">
        <v>961</v>
      </c>
      <c r="H213" s="233">
        <v>10</v>
      </c>
      <c r="I213" s="234"/>
      <c r="J213" s="233">
        <f>ROUND(I213*H213,3)</f>
        <v>0</v>
      </c>
      <c r="K213" s="235"/>
      <c r="L213" s="44"/>
      <c r="M213" s="236" t="s">
        <v>1</v>
      </c>
      <c r="N213" s="237" t="s">
        <v>41</v>
      </c>
      <c r="O213" s="97"/>
      <c r="P213" s="238">
        <f>O213*H213</f>
        <v>0</v>
      </c>
      <c r="Q213" s="238">
        <v>0</v>
      </c>
      <c r="R213" s="238">
        <f>Q213*H213</f>
        <v>0</v>
      </c>
      <c r="S213" s="238">
        <v>0.0025999999999999999</v>
      </c>
      <c r="T213" s="239">
        <f>S213*H213</f>
        <v>0.025999999999999999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40" t="s">
        <v>213</v>
      </c>
      <c r="AT213" s="240" t="s">
        <v>139</v>
      </c>
      <c r="AU213" s="240" t="s">
        <v>144</v>
      </c>
      <c r="AY213" s="17" t="s">
        <v>136</v>
      </c>
      <c r="BE213" s="241">
        <f>IF(N213="základná",J213,0)</f>
        <v>0</v>
      </c>
      <c r="BF213" s="241">
        <f>IF(N213="znížená",J213,0)</f>
        <v>0</v>
      </c>
      <c r="BG213" s="241">
        <f>IF(N213="zákl. prenesená",J213,0)</f>
        <v>0</v>
      </c>
      <c r="BH213" s="241">
        <f>IF(N213="zníž. prenesená",J213,0)</f>
        <v>0</v>
      </c>
      <c r="BI213" s="241">
        <f>IF(N213="nulová",J213,0)</f>
        <v>0</v>
      </c>
      <c r="BJ213" s="17" t="s">
        <v>144</v>
      </c>
      <c r="BK213" s="242">
        <f>ROUND(I213*H213,3)</f>
        <v>0</v>
      </c>
      <c r="BL213" s="17" t="s">
        <v>213</v>
      </c>
      <c r="BM213" s="240" t="s">
        <v>1036</v>
      </c>
    </row>
    <row r="214" s="2" customFormat="1" ht="37.8" customHeight="1">
      <c r="A214" s="38"/>
      <c r="B214" s="39"/>
      <c r="C214" s="229" t="s">
        <v>520</v>
      </c>
      <c r="D214" s="229" t="s">
        <v>139</v>
      </c>
      <c r="E214" s="230" t="s">
        <v>1037</v>
      </c>
      <c r="F214" s="231" t="s">
        <v>1038</v>
      </c>
      <c r="G214" s="232" t="s">
        <v>152</v>
      </c>
      <c r="H214" s="233">
        <v>9</v>
      </c>
      <c r="I214" s="234"/>
      <c r="J214" s="233">
        <f>ROUND(I214*H214,3)</f>
        <v>0</v>
      </c>
      <c r="K214" s="235"/>
      <c r="L214" s="44"/>
      <c r="M214" s="236" t="s">
        <v>1</v>
      </c>
      <c r="N214" s="237" t="s">
        <v>41</v>
      </c>
      <c r="O214" s="97"/>
      <c r="P214" s="238">
        <f>O214*H214</f>
        <v>0</v>
      </c>
      <c r="Q214" s="238">
        <v>0</v>
      </c>
      <c r="R214" s="238">
        <f>Q214*H214</f>
        <v>0</v>
      </c>
      <c r="S214" s="238">
        <v>0</v>
      </c>
      <c r="T214" s="239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40" t="s">
        <v>213</v>
      </c>
      <c r="AT214" s="240" t="s">
        <v>139</v>
      </c>
      <c r="AU214" s="240" t="s">
        <v>144</v>
      </c>
      <c r="AY214" s="17" t="s">
        <v>136</v>
      </c>
      <c r="BE214" s="241">
        <f>IF(N214="základná",J214,0)</f>
        <v>0</v>
      </c>
      <c r="BF214" s="241">
        <f>IF(N214="znížená",J214,0)</f>
        <v>0</v>
      </c>
      <c r="BG214" s="241">
        <f>IF(N214="zákl. prenesená",J214,0)</f>
        <v>0</v>
      </c>
      <c r="BH214" s="241">
        <f>IF(N214="zníž. prenesená",J214,0)</f>
        <v>0</v>
      </c>
      <c r="BI214" s="241">
        <f>IF(N214="nulová",J214,0)</f>
        <v>0</v>
      </c>
      <c r="BJ214" s="17" t="s">
        <v>144</v>
      </c>
      <c r="BK214" s="242">
        <f>ROUND(I214*H214,3)</f>
        <v>0</v>
      </c>
      <c r="BL214" s="17" t="s">
        <v>213</v>
      </c>
      <c r="BM214" s="240" t="s">
        <v>1039</v>
      </c>
    </row>
    <row r="215" s="2" customFormat="1" ht="16.5" customHeight="1">
      <c r="A215" s="38"/>
      <c r="B215" s="39"/>
      <c r="C215" s="266" t="s">
        <v>524</v>
      </c>
      <c r="D215" s="266" t="s">
        <v>193</v>
      </c>
      <c r="E215" s="267" t="s">
        <v>1040</v>
      </c>
      <c r="F215" s="268" t="s">
        <v>1041</v>
      </c>
      <c r="G215" s="269" t="s">
        <v>152</v>
      </c>
      <c r="H215" s="270">
        <v>9</v>
      </c>
      <c r="I215" s="271"/>
      <c r="J215" s="270">
        <f>ROUND(I215*H215,3)</f>
        <v>0</v>
      </c>
      <c r="K215" s="272"/>
      <c r="L215" s="273"/>
      <c r="M215" s="274" t="s">
        <v>1</v>
      </c>
      <c r="N215" s="275" t="s">
        <v>41</v>
      </c>
      <c r="O215" s="97"/>
      <c r="P215" s="238">
        <f>O215*H215</f>
        <v>0</v>
      </c>
      <c r="Q215" s="238">
        <v>0.002</v>
      </c>
      <c r="R215" s="238">
        <f>Q215*H215</f>
        <v>0.018000000000000002</v>
      </c>
      <c r="S215" s="238">
        <v>0</v>
      </c>
      <c r="T215" s="239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40" t="s">
        <v>285</v>
      </c>
      <c r="AT215" s="240" t="s">
        <v>193</v>
      </c>
      <c r="AU215" s="240" t="s">
        <v>144</v>
      </c>
      <c r="AY215" s="17" t="s">
        <v>136</v>
      </c>
      <c r="BE215" s="241">
        <f>IF(N215="základná",J215,0)</f>
        <v>0</v>
      </c>
      <c r="BF215" s="241">
        <f>IF(N215="znížená",J215,0)</f>
        <v>0</v>
      </c>
      <c r="BG215" s="241">
        <f>IF(N215="zákl. prenesená",J215,0)</f>
        <v>0</v>
      </c>
      <c r="BH215" s="241">
        <f>IF(N215="zníž. prenesená",J215,0)</f>
        <v>0</v>
      </c>
      <c r="BI215" s="241">
        <f>IF(N215="nulová",J215,0)</f>
        <v>0</v>
      </c>
      <c r="BJ215" s="17" t="s">
        <v>144</v>
      </c>
      <c r="BK215" s="242">
        <f>ROUND(I215*H215,3)</f>
        <v>0</v>
      </c>
      <c r="BL215" s="17" t="s">
        <v>213</v>
      </c>
      <c r="BM215" s="240" t="s">
        <v>1042</v>
      </c>
    </row>
    <row r="216" s="2" customFormat="1" ht="24.15" customHeight="1">
      <c r="A216" s="38"/>
      <c r="B216" s="39"/>
      <c r="C216" s="229" t="s">
        <v>528</v>
      </c>
      <c r="D216" s="229" t="s">
        <v>139</v>
      </c>
      <c r="E216" s="230" t="s">
        <v>1043</v>
      </c>
      <c r="F216" s="231" t="s">
        <v>1044</v>
      </c>
      <c r="G216" s="232" t="s">
        <v>152</v>
      </c>
      <c r="H216" s="233">
        <v>3</v>
      </c>
      <c r="I216" s="234"/>
      <c r="J216" s="233">
        <f>ROUND(I216*H216,3)</f>
        <v>0</v>
      </c>
      <c r="K216" s="235"/>
      <c r="L216" s="44"/>
      <c r="M216" s="236" t="s">
        <v>1</v>
      </c>
      <c r="N216" s="237" t="s">
        <v>41</v>
      </c>
      <c r="O216" s="97"/>
      <c r="P216" s="238">
        <f>O216*H216</f>
        <v>0</v>
      </c>
      <c r="Q216" s="238">
        <v>0</v>
      </c>
      <c r="R216" s="238">
        <f>Q216*H216</f>
        <v>0</v>
      </c>
      <c r="S216" s="238">
        <v>0</v>
      </c>
      <c r="T216" s="239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40" t="s">
        <v>213</v>
      </c>
      <c r="AT216" s="240" t="s">
        <v>139</v>
      </c>
      <c r="AU216" s="240" t="s">
        <v>144</v>
      </c>
      <c r="AY216" s="17" t="s">
        <v>136</v>
      </c>
      <c r="BE216" s="241">
        <f>IF(N216="základná",J216,0)</f>
        <v>0</v>
      </c>
      <c r="BF216" s="241">
        <f>IF(N216="znížená",J216,0)</f>
        <v>0</v>
      </c>
      <c r="BG216" s="241">
        <f>IF(N216="zákl. prenesená",J216,0)</f>
        <v>0</v>
      </c>
      <c r="BH216" s="241">
        <f>IF(N216="zníž. prenesená",J216,0)</f>
        <v>0</v>
      </c>
      <c r="BI216" s="241">
        <f>IF(N216="nulová",J216,0)</f>
        <v>0</v>
      </c>
      <c r="BJ216" s="17" t="s">
        <v>144</v>
      </c>
      <c r="BK216" s="242">
        <f>ROUND(I216*H216,3)</f>
        <v>0</v>
      </c>
      <c r="BL216" s="17" t="s">
        <v>213</v>
      </c>
      <c r="BM216" s="240" t="s">
        <v>1045</v>
      </c>
    </row>
    <row r="217" s="2" customFormat="1" ht="16.5" customHeight="1">
      <c r="A217" s="38"/>
      <c r="B217" s="39"/>
      <c r="C217" s="266" t="s">
        <v>532</v>
      </c>
      <c r="D217" s="266" t="s">
        <v>193</v>
      </c>
      <c r="E217" s="267" t="s">
        <v>1046</v>
      </c>
      <c r="F217" s="268" t="s">
        <v>1047</v>
      </c>
      <c r="G217" s="269" t="s">
        <v>152</v>
      </c>
      <c r="H217" s="270">
        <v>3</v>
      </c>
      <c r="I217" s="271"/>
      <c r="J217" s="270">
        <f>ROUND(I217*H217,3)</f>
        <v>0</v>
      </c>
      <c r="K217" s="272"/>
      <c r="L217" s="273"/>
      <c r="M217" s="274" t="s">
        <v>1</v>
      </c>
      <c r="N217" s="275" t="s">
        <v>41</v>
      </c>
      <c r="O217" s="97"/>
      <c r="P217" s="238">
        <f>O217*H217</f>
        <v>0</v>
      </c>
      <c r="Q217" s="238">
        <v>0.001</v>
      </c>
      <c r="R217" s="238">
        <f>Q217*H217</f>
        <v>0.0030000000000000001</v>
      </c>
      <c r="S217" s="238">
        <v>0</v>
      </c>
      <c r="T217" s="239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40" t="s">
        <v>285</v>
      </c>
      <c r="AT217" s="240" t="s">
        <v>193</v>
      </c>
      <c r="AU217" s="240" t="s">
        <v>144</v>
      </c>
      <c r="AY217" s="17" t="s">
        <v>136</v>
      </c>
      <c r="BE217" s="241">
        <f>IF(N217="základná",J217,0)</f>
        <v>0</v>
      </c>
      <c r="BF217" s="241">
        <f>IF(N217="znížená",J217,0)</f>
        <v>0</v>
      </c>
      <c r="BG217" s="241">
        <f>IF(N217="zákl. prenesená",J217,0)</f>
        <v>0</v>
      </c>
      <c r="BH217" s="241">
        <f>IF(N217="zníž. prenesená",J217,0)</f>
        <v>0</v>
      </c>
      <c r="BI217" s="241">
        <f>IF(N217="nulová",J217,0)</f>
        <v>0</v>
      </c>
      <c r="BJ217" s="17" t="s">
        <v>144</v>
      </c>
      <c r="BK217" s="242">
        <f>ROUND(I217*H217,3)</f>
        <v>0</v>
      </c>
      <c r="BL217" s="17" t="s">
        <v>213</v>
      </c>
      <c r="BM217" s="240" t="s">
        <v>1048</v>
      </c>
    </row>
    <row r="218" s="2" customFormat="1" ht="24.15" customHeight="1">
      <c r="A218" s="38"/>
      <c r="B218" s="39"/>
      <c r="C218" s="229" t="s">
        <v>535</v>
      </c>
      <c r="D218" s="229" t="s">
        <v>139</v>
      </c>
      <c r="E218" s="230" t="s">
        <v>1049</v>
      </c>
      <c r="F218" s="231" t="s">
        <v>1050</v>
      </c>
      <c r="G218" s="232" t="s">
        <v>152</v>
      </c>
      <c r="H218" s="233">
        <v>1</v>
      </c>
      <c r="I218" s="234"/>
      <c r="J218" s="233">
        <f>ROUND(I218*H218,3)</f>
        <v>0</v>
      </c>
      <c r="K218" s="235"/>
      <c r="L218" s="44"/>
      <c r="M218" s="236" t="s">
        <v>1</v>
      </c>
      <c r="N218" s="237" t="s">
        <v>41</v>
      </c>
      <c r="O218" s="97"/>
      <c r="P218" s="238">
        <f>O218*H218</f>
        <v>0</v>
      </c>
      <c r="Q218" s="238">
        <v>0</v>
      </c>
      <c r="R218" s="238">
        <f>Q218*H218</f>
        <v>0</v>
      </c>
      <c r="S218" s="238">
        <v>0.0022499999999999998</v>
      </c>
      <c r="T218" s="239">
        <f>S218*H218</f>
        <v>0.0022499999999999998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40" t="s">
        <v>213</v>
      </c>
      <c r="AT218" s="240" t="s">
        <v>139</v>
      </c>
      <c r="AU218" s="240" t="s">
        <v>144</v>
      </c>
      <c r="AY218" s="17" t="s">
        <v>136</v>
      </c>
      <c r="BE218" s="241">
        <f>IF(N218="základná",J218,0)</f>
        <v>0</v>
      </c>
      <c r="BF218" s="241">
        <f>IF(N218="znížená",J218,0)</f>
        <v>0</v>
      </c>
      <c r="BG218" s="241">
        <f>IF(N218="zákl. prenesená",J218,0)</f>
        <v>0</v>
      </c>
      <c r="BH218" s="241">
        <f>IF(N218="zníž. prenesená",J218,0)</f>
        <v>0</v>
      </c>
      <c r="BI218" s="241">
        <f>IF(N218="nulová",J218,0)</f>
        <v>0</v>
      </c>
      <c r="BJ218" s="17" t="s">
        <v>144</v>
      </c>
      <c r="BK218" s="242">
        <f>ROUND(I218*H218,3)</f>
        <v>0</v>
      </c>
      <c r="BL218" s="17" t="s">
        <v>213</v>
      </c>
      <c r="BM218" s="240" t="s">
        <v>1051</v>
      </c>
    </row>
    <row r="219" s="2" customFormat="1" ht="37.8" customHeight="1">
      <c r="A219" s="38"/>
      <c r="B219" s="39"/>
      <c r="C219" s="229" t="s">
        <v>542</v>
      </c>
      <c r="D219" s="229" t="s">
        <v>139</v>
      </c>
      <c r="E219" s="230" t="s">
        <v>1052</v>
      </c>
      <c r="F219" s="231" t="s">
        <v>1053</v>
      </c>
      <c r="G219" s="232" t="s">
        <v>152</v>
      </c>
      <c r="H219" s="233">
        <v>10</v>
      </c>
      <c r="I219" s="234"/>
      <c r="J219" s="233">
        <f>ROUND(I219*H219,3)</f>
        <v>0</v>
      </c>
      <c r="K219" s="235"/>
      <c r="L219" s="44"/>
      <c r="M219" s="236" t="s">
        <v>1</v>
      </c>
      <c r="N219" s="237" t="s">
        <v>41</v>
      </c>
      <c r="O219" s="97"/>
      <c r="P219" s="238">
        <f>O219*H219</f>
        <v>0</v>
      </c>
      <c r="Q219" s="238">
        <v>0</v>
      </c>
      <c r="R219" s="238">
        <f>Q219*H219</f>
        <v>0</v>
      </c>
      <c r="S219" s="238">
        <v>0.00084999999999999995</v>
      </c>
      <c r="T219" s="239">
        <f>S219*H219</f>
        <v>0.0084999999999999989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40" t="s">
        <v>213</v>
      </c>
      <c r="AT219" s="240" t="s">
        <v>139</v>
      </c>
      <c r="AU219" s="240" t="s">
        <v>144</v>
      </c>
      <c r="AY219" s="17" t="s">
        <v>136</v>
      </c>
      <c r="BE219" s="241">
        <f>IF(N219="základná",J219,0)</f>
        <v>0</v>
      </c>
      <c r="BF219" s="241">
        <f>IF(N219="znížená",J219,0)</f>
        <v>0</v>
      </c>
      <c r="BG219" s="241">
        <f>IF(N219="zákl. prenesená",J219,0)</f>
        <v>0</v>
      </c>
      <c r="BH219" s="241">
        <f>IF(N219="zníž. prenesená",J219,0)</f>
        <v>0</v>
      </c>
      <c r="BI219" s="241">
        <f>IF(N219="nulová",J219,0)</f>
        <v>0</v>
      </c>
      <c r="BJ219" s="17" t="s">
        <v>144</v>
      </c>
      <c r="BK219" s="242">
        <f>ROUND(I219*H219,3)</f>
        <v>0</v>
      </c>
      <c r="BL219" s="17" t="s">
        <v>213</v>
      </c>
      <c r="BM219" s="240" t="s">
        <v>1054</v>
      </c>
    </row>
    <row r="220" s="2" customFormat="1" ht="24.15" customHeight="1">
      <c r="A220" s="38"/>
      <c r="B220" s="39"/>
      <c r="C220" s="229" t="s">
        <v>544</v>
      </c>
      <c r="D220" s="229" t="s">
        <v>139</v>
      </c>
      <c r="E220" s="230" t="s">
        <v>1055</v>
      </c>
      <c r="F220" s="231" t="s">
        <v>1056</v>
      </c>
      <c r="G220" s="232" t="s">
        <v>152</v>
      </c>
      <c r="H220" s="233">
        <v>6</v>
      </c>
      <c r="I220" s="234"/>
      <c r="J220" s="233">
        <f>ROUND(I220*H220,3)</f>
        <v>0</v>
      </c>
      <c r="K220" s="235"/>
      <c r="L220" s="44"/>
      <c r="M220" s="236" t="s">
        <v>1</v>
      </c>
      <c r="N220" s="237" t="s">
        <v>41</v>
      </c>
      <c r="O220" s="97"/>
      <c r="P220" s="238">
        <f>O220*H220</f>
        <v>0</v>
      </c>
      <c r="Q220" s="238">
        <v>0</v>
      </c>
      <c r="R220" s="238">
        <f>Q220*H220</f>
        <v>0</v>
      </c>
      <c r="S220" s="238">
        <v>0</v>
      </c>
      <c r="T220" s="239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40" t="s">
        <v>213</v>
      </c>
      <c r="AT220" s="240" t="s">
        <v>139</v>
      </c>
      <c r="AU220" s="240" t="s">
        <v>144</v>
      </c>
      <c r="AY220" s="17" t="s">
        <v>136</v>
      </c>
      <c r="BE220" s="241">
        <f>IF(N220="základná",J220,0)</f>
        <v>0</v>
      </c>
      <c r="BF220" s="241">
        <f>IF(N220="znížená",J220,0)</f>
        <v>0</v>
      </c>
      <c r="BG220" s="241">
        <f>IF(N220="zákl. prenesená",J220,0)</f>
        <v>0</v>
      </c>
      <c r="BH220" s="241">
        <f>IF(N220="zníž. prenesená",J220,0)</f>
        <v>0</v>
      </c>
      <c r="BI220" s="241">
        <f>IF(N220="nulová",J220,0)</f>
        <v>0</v>
      </c>
      <c r="BJ220" s="17" t="s">
        <v>144</v>
      </c>
      <c r="BK220" s="242">
        <f>ROUND(I220*H220,3)</f>
        <v>0</v>
      </c>
      <c r="BL220" s="17" t="s">
        <v>213</v>
      </c>
      <c r="BM220" s="240" t="s">
        <v>1057</v>
      </c>
    </row>
    <row r="221" s="2" customFormat="1" ht="37.8" customHeight="1">
      <c r="A221" s="38"/>
      <c r="B221" s="39"/>
      <c r="C221" s="266" t="s">
        <v>546</v>
      </c>
      <c r="D221" s="266" t="s">
        <v>193</v>
      </c>
      <c r="E221" s="267" t="s">
        <v>1058</v>
      </c>
      <c r="F221" s="268" t="s">
        <v>1059</v>
      </c>
      <c r="G221" s="269" t="s">
        <v>152</v>
      </c>
      <c r="H221" s="270">
        <v>6</v>
      </c>
      <c r="I221" s="271"/>
      <c r="J221" s="270">
        <f>ROUND(I221*H221,3)</f>
        <v>0</v>
      </c>
      <c r="K221" s="272"/>
      <c r="L221" s="273"/>
      <c r="M221" s="274" t="s">
        <v>1</v>
      </c>
      <c r="N221" s="275" t="s">
        <v>41</v>
      </c>
      <c r="O221" s="97"/>
      <c r="P221" s="238">
        <f>O221*H221</f>
        <v>0</v>
      </c>
      <c r="Q221" s="238">
        <v>0.00023000000000000001</v>
      </c>
      <c r="R221" s="238">
        <f>Q221*H221</f>
        <v>0.0013800000000000002</v>
      </c>
      <c r="S221" s="238">
        <v>0</v>
      </c>
      <c r="T221" s="239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40" t="s">
        <v>285</v>
      </c>
      <c r="AT221" s="240" t="s">
        <v>193</v>
      </c>
      <c r="AU221" s="240" t="s">
        <v>144</v>
      </c>
      <c r="AY221" s="17" t="s">
        <v>136</v>
      </c>
      <c r="BE221" s="241">
        <f>IF(N221="základná",J221,0)</f>
        <v>0</v>
      </c>
      <c r="BF221" s="241">
        <f>IF(N221="znížená",J221,0)</f>
        <v>0</v>
      </c>
      <c r="BG221" s="241">
        <f>IF(N221="zákl. prenesená",J221,0)</f>
        <v>0</v>
      </c>
      <c r="BH221" s="241">
        <f>IF(N221="zníž. prenesená",J221,0)</f>
        <v>0</v>
      </c>
      <c r="BI221" s="241">
        <f>IF(N221="nulová",J221,0)</f>
        <v>0</v>
      </c>
      <c r="BJ221" s="17" t="s">
        <v>144</v>
      </c>
      <c r="BK221" s="242">
        <f>ROUND(I221*H221,3)</f>
        <v>0</v>
      </c>
      <c r="BL221" s="17" t="s">
        <v>213</v>
      </c>
      <c r="BM221" s="240" t="s">
        <v>1060</v>
      </c>
    </row>
    <row r="222" s="2" customFormat="1" ht="24.15" customHeight="1">
      <c r="A222" s="38"/>
      <c r="B222" s="39"/>
      <c r="C222" s="229" t="s">
        <v>549</v>
      </c>
      <c r="D222" s="229" t="s">
        <v>139</v>
      </c>
      <c r="E222" s="230" t="s">
        <v>1061</v>
      </c>
      <c r="F222" s="231" t="s">
        <v>1062</v>
      </c>
      <c r="G222" s="232" t="s">
        <v>152</v>
      </c>
      <c r="H222" s="233">
        <v>3</v>
      </c>
      <c r="I222" s="234"/>
      <c r="J222" s="233">
        <f>ROUND(I222*H222,3)</f>
        <v>0</v>
      </c>
      <c r="K222" s="235"/>
      <c r="L222" s="44"/>
      <c r="M222" s="236" t="s">
        <v>1</v>
      </c>
      <c r="N222" s="237" t="s">
        <v>41</v>
      </c>
      <c r="O222" s="97"/>
      <c r="P222" s="238">
        <f>O222*H222</f>
        <v>0</v>
      </c>
      <c r="Q222" s="238">
        <v>0</v>
      </c>
      <c r="R222" s="238">
        <f>Q222*H222</f>
        <v>0</v>
      </c>
      <c r="S222" s="238">
        <v>0</v>
      </c>
      <c r="T222" s="239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40" t="s">
        <v>213</v>
      </c>
      <c r="AT222" s="240" t="s">
        <v>139</v>
      </c>
      <c r="AU222" s="240" t="s">
        <v>144</v>
      </c>
      <c r="AY222" s="17" t="s">
        <v>136</v>
      </c>
      <c r="BE222" s="241">
        <f>IF(N222="základná",J222,0)</f>
        <v>0</v>
      </c>
      <c r="BF222" s="241">
        <f>IF(N222="znížená",J222,0)</f>
        <v>0</v>
      </c>
      <c r="BG222" s="241">
        <f>IF(N222="zákl. prenesená",J222,0)</f>
        <v>0</v>
      </c>
      <c r="BH222" s="241">
        <f>IF(N222="zníž. prenesená",J222,0)</f>
        <v>0</v>
      </c>
      <c r="BI222" s="241">
        <f>IF(N222="nulová",J222,0)</f>
        <v>0</v>
      </c>
      <c r="BJ222" s="17" t="s">
        <v>144</v>
      </c>
      <c r="BK222" s="242">
        <f>ROUND(I222*H222,3)</f>
        <v>0</v>
      </c>
      <c r="BL222" s="17" t="s">
        <v>213</v>
      </c>
      <c r="BM222" s="240" t="s">
        <v>1063</v>
      </c>
    </row>
    <row r="223" s="2" customFormat="1" ht="24.15" customHeight="1">
      <c r="A223" s="38"/>
      <c r="B223" s="39"/>
      <c r="C223" s="266" t="s">
        <v>555</v>
      </c>
      <c r="D223" s="266" t="s">
        <v>193</v>
      </c>
      <c r="E223" s="267" t="s">
        <v>1064</v>
      </c>
      <c r="F223" s="268" t="s">
        <v>1065</v>
      </c>
      <c r="G223" s="269" t="s">
        <v>152</v>
      </c>
      <c r="H223" s="270">
        <v>3</v>
      </c>
      <c r="I223" s="271"/>
      <c r="J223" s="270">
        <f>ROUND(I223*H223,3)</f>
        <v>0</v>
      </c>
      <c r="K223" s="272"/>
      <c r="L223" s="273"/>
      <c r="M223" s="274" t="s">
        <v>1</v>
      </c>
      <c r="N223" s="275" t="s">
        <v>41</v>
      </c>
      <c r="O223" s="97"/>
      <c r="P223" s="238">
        <f>O223*H223</f>
        <v>0</v>
      </c>
      <c r="Q223" s="238">
        <v>0.00027999999999999998</v>
      </c>
      <c r="R223" s="238">
        <f>Q223*H223</f>
        <v>0.00083999999999999993</v>
      </c>
      <c r="S223" s="238">
        <v>0</v>
      </c>
      <c r="T223" s="239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40" t="s">
        <v>285</v>
      </c>
      <c r="AT223" s="240" t="s">
        <v>193</v>
      </c>
      <c r="AU223" s="240" t="s">
        <v>144</v>
      </c>
      <c r="AY223" s="17" t="s">
        <v>136</v>
      </c>
      <c r="BE223" s="241">
        <f>IF(N223="základná",J223,0)</f>
        <v>0</v>
      </c>
      <c r="BF223" s="241">
        <f>IF(N223="znížená",J223,0)</f>
        <v>0</v>
      </c>
      <c r="BG223" s="241">
        <f>IF(N223="zákl. prenesená",J223,0)</f>
        <v>0</v>
      </c>
      <c r="BH223" s="241">
        <f>IF(N223="zníž. prenesená",J223,0)</f>
        <v>0</v>
      </c>
      <c r="BI223" s="241">
        <f>IF(N223="nulová",J223,0)</f>
        <v>0</v>
      </c>
      <c r="BJ223" s="17" t="s">
        <v>144</v>
      </c>
      <c r="BK223" s="242">
        <f>ROUND(I223*H223,3)</f>
        <v>0</v>
      </c>
      <c r="BL223" s="17" t="s">
        <v>213</v>
      </c>
      <c r="BM223" s="240" t="s">
        <v>1066</v>
      </c>
    </row>
    <row r="224" s="2" customFormat="1" ht="24.15" customHeight="1">
      <c r="A224" s="38"/>
      <c r="B224" s="39"/>
      <c r="C224" s="229" t="s">
        <v>559</v>
      </c>
      <c r="D224" s="229" t="s">
        <v>139</v>
      </c>
      <c r="E224" s="230" t="s">
        <v>1067</v>
      </c>
      <c r="F224" s="231" t="s">
        <v>1068</v>
      </c>
      <c r="G224" s="232" t="s">
        <v>152</v>
      </c>
      <c r="H224" s="233">
        <v>6</v>
      </c>
      <c r="I224" s="234"/>
      <c r="J224" s="233">
        <f>ROUND(I224*H224,3)</f>
        <v>0</v>
      </c>
      <c r="K224" s="235"/>
      <c r="L224" s="44"/>
      <c r="M224" s="236" t="s">
        <v>1</v>
      </c>
      <c r="N224" s="237" t="s">
        <v>41</v>
      </c>
      <c r="O224" s="97"/>
      <c r="P224" s="238">
        <f>O224*H224</f>
        <v>0</v>
      </c>
      <c r="Q224" s="238">
        <v>0</v>
      </c>
      <c r="R224" s="238">
        <f>Q224*H224</f>
        <v>0</v>
      </c>
      <c r="S224" s="238">
        <v>0</v>
      </c>
      <c r="T224" s="239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40" t="s">
        <v>213</v>
      </c>
      <c r="AT224" s="240" t="s">
        <v>139</v>
      </c>
      <c r="AU224" s="240" t="s">
        <v>144</v>
      </c>
      <c r="AY224" s="17" t="s">
        <v>136</v>
      </c>
      <c r="BE224" s="241">
        <f>IF(N224="základná",J224,0)</f>
        <v>0</v>
      </c>
      <c r="BF224" s="241">
        <f>IF(N224="znížená",J224,0)</f>
        <v>0</v>
      </c>
      <c r="BG224" s="241">
        <f>IF(N224="zákl. prenesená",J224,0)</f>
        <v>0</v>
      </c>
      <c r="BH224" s="241">
        <f>IF(N224="zníž. prenesená",J224,0)</f>
        <v>0</v>
      </c>
      <c r="BI224" s="241">
        <f>IF(N224="nulová",J224,0)</f>
        <v>0</v>
      </c>
      <c r="BJ224" s="17" t="s">
        <v>144</v>
      </c>
      <c r="BK224" s="242">
        <f>ROUND(I224*H224,3)</f>
        <v>0</v>
      </c>
      <c r="BL224" s="17" t="s">
        <v>213</v>
      </c>
      <c r="BM224" s="240" t="s">
        <v>1069</v>
      </c>
    </row>
    <row r="225" s="2" customFormat="1" ht="16.5" customHeight="1">
      <c r="A225" s="38"/>
      <c r="B225" s="39"/>
      <c r="C225" s="266" t="s">
        <v>564</v>
      </c>
      <c r="D225" s="266" t="s">
        <v>193</v>
      </c>
      <c r="E225" s="267" t="s">
        <v>1070</v>
      </c>
      <c r="F225" s="268" t="s">
        <v>1071</v>
      </c>
      <c r="G225" s="269" t="s">
        <v>152</v>
      </c>
      <c r="H225" s="270">
        <v>6</v>
      </c>
      <c r="I225" s="271"/>
      <c r="J225" s="270">
        <f>ROUND(I225*H225,3)</f>
        <v>0</v>
      </c>
      <c r="K225" s="272"/>
      <c r="L225" s="273"/>
      <c r="M225" s="274" t="s">
        <v>1</v>
      </c>
      <c r="N225" s="275" t="s">
        <v>41</v>
      </c>
      <c r="O225" s="97"/>
      <c r="P225" s="238">
        <f>O225*H225</f>
        <v>0</v>
      </c>
      <c r="Q225" s="238">
        <v>0.00018000000000000001</v>
      </c>
      <c r="R225" s="238">
        <f>Q225*H225</f>
        <v>0.00108</v>
      </c>
      <c r="S225" s="238">
        <v>0</v>
      </c>
      <c r="T225" s="239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40" t="s">
        <v>285</v>
      </c>
      <c r="AT225" s="240" t="s">
        <v>193</v>
      </c>
      <c r="AU225" s="240" t="s">
        <v>144</v>
      </c>
      <c r="AY225" s="17" t="s">
        <v>136</v>
      </c>
      <c r="BE225" s="241">
        <f>IF(N225="základná",J225,0)</f>
        <v>0</v>
      </c>
      <c r="BF225" s="241">
        <f>IF(N225="znížená",J225,0)</f>
        <v>0</v>
      </c>
      <c r="BG225" s="241">
        <f>IF(N225="zákl. prenesená",J225,0)</f>
        <v>0</v>
      </c>
      <c r="BH225" s="241">
        <f>IF(N225="zníž. prenesená",J225,0)</f>
        <v>0</v>
      </c>
      <c r="BI225" s="241">
        <f>IF(N225="nulová",J225,0)</f>
        <v>0</v>
      </c>
      <c r="BJ225" s="17" t="s">
        <v>144</v>
      </c>
      <c r="BK225" s="242">
        <f>ROUND(I225*H225,3)</f>
        <v>0</v>
      </c>
      <c r="BL225" s="17" t="s">
        <v>213</v>
      </c>
      <c r="BM225" s="240" t="s">
        <v>1072</v>
      </c>
    </row>
    <row r="226" s="2" customFormat="1" ht="24.15" customHeight="1">
      <c r="A226" s="38"/>
      <c r="B226" s="39"/>
      <c r="C226" s="229" t="s">
        <v>568</v>
      </c>
      <c r="D226" s="229" t="s">
        <v>139</v>
      </c>
      <c r="E226" s="230" t="s">
        <v>1073</v>
      </c>
      <c r="F226" s="231" t="s">
        <v>1074</v>
      </c>
      <c r="G226" s="232" t="s">
        <v>190</v>
      </c>
      <c r="H226" s="233">
        <v>0.48599999999999999</v>
      </c>
      <c r="I226" s="234"/>
      <c r="J226" s="233">
        <f>ROUND(I226*H226,3)</f>
        <v>0</v>
      </c>
      <c r="K226" s="235"/>
      <c r="L226" s="44"/>
      <c r="M226" s="286" t="s">
        <v>1</v>
      </c>
      <c r="N226" s="287" t="s">
        <v>41</v>
      </c>
      <c r="O226" s="288"/>
      <c r="P226" s="289">
        <f>O226*H226</f>
        <v>0</v>
      </c>
      <c r="Q226" s="289">
        <v>0</v>
      </c>
      <c r="R226" s="289">
        <f>Q226*H226</f>
        <v>0</v>
      </c>
      <c r="S226" s="289">
        <v>0</v>
      </c>
      <c r="T226" s="290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40" t="s">
        <v>213</v>
      </c>
      <c r="AT226" s="240" t="s">
        <v>139</v>
      </c>
      <c r="AU226" s="240" t="s">
        <v>144</v>
      </c>
      <c r="AY226" s="17" t="s">
        <v>136</v>
      </c>
      <c r="BE226" s="241">
        <f>IF(N226="základná",J226,0)</f>
        <v>0</v>
      </c>
      <c r="BF226" s="241">
        <f>IF(N226="znížená",J226,0)</f>
        <v>0</v>
      </c>
      <c r="BG226" s="241">
        <f>IF(N226="zákl. prenesená",J226,0)</f>
        <v>0</v>
      </c>
      <c r="BH226" s="241">
        <f>IF(N226="zníž. prenesená",J226,0)</f>
        <v>0</v>
      </c>
      <c r="BI226" s="241">
        <f>IF(N226="nulová",J226,0)</f>
        <v>0</v>
      </c>
      <c r="BJ226" s="17" t="s">
        <v>144</v>
      </c>
      <c r="BK226" s="242">
        <f>ROUND(I226*H226,3)</f>
        <v>0</v>
      </c>
      <c r="BL226" s="17" t="s">
        <v>213</v>
      </c>
      <c r="BM226" s="240" t="s">
        <v>1075</v>
      </c>
    </row>
    <row r="227" s="2" customFormat="1" ht="6.96" customHeight="1">
      <c r="A227" s="38"/>
      <c r="B227" s="72"/>
      <c r="C227" s="73"/>
      <c r="D227" s="73"/>
      <c r="E227" s="73"/>
      <c r="F227" s="73"/>
      <c r="G227" s="73"/>
      <c r="H227" s="73"/>
      <c r="I227" s="73"/>
      <c r="J227" s="73"/>
      <c r="K227" s="73"/>
      <c r="L227" s="44"/>
      <c r="M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</row>
  </sheetData>
  <sheetProtection sheet="1" autoFilter="0" formatColumns="0" formatRows="0" objects="1" scenarios="1" spinCount="100000" saltValue="jFGeMjomj+gnAyfo3umDmkCvVnWdvB9TA/530UPD7NoBhKVYswY2fI7muUxOoohHx2ypXmFqu406r56Krrp3LQ==" hashValue="0sl+pCF3LVkA/5j2IoMagAhbXPaXP0YHi4xa5IxxyC3NP6Afc3ZkgEIS/0QFTlv48KIOnsTYmT89C2tKYnd9rA==" algorithmName="SHA-512" password="CC35"/>
  <autoFilter ref="C123:K226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0"/>
      <c r="AT3" s="17" t="s">
        <v>75</v>
      </c>
    </row>
    <row r="4" s="1" customFormat="1" ht="24.96" customHeight="1">
      <c r="B4" s="20"/>
      <c r="D4" s="144" t="s">
        <v>96</v>
      </c>
      <c r="L4" s="20"/>
      <c r="M4" s="145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6" t="s">
        <v>14</v>
      </c>
      <c r="L6" s="20"/>
    </row>
    <row r="7" s="1" customFormat="1" ht="16.5" customHeight="1">
      <c r="B7" s="20"/>
      <c r="E7" s="147" t="str">
        <f>'Rekapitulácia stavby'!K6</f>
        <v>AB Vranov - stavebné úpravy vnútorných priestorov</v>
      </c>
      <c r="F7" s="146"/>
      <c r="G7" s="146"/>
      <c r="H7" s="146"/>
      <c r="L7" s="20"/>
    </row>
    <row r="8" s="2" customFormat="1" ht="12" customHeight="1">
      <c r="A8" s="38"/>
      <c r="B8" s="44"/>
      <c r="C8" s="38"/>
      <c r="D8" s="146" t="s">
        <v>97</v>
      </c>
      <c r="E8" s="38"/>
      <c r="F8" s="38"/>
      <c r="G8" s="38"/>
      <c r="H8" s="38"/>
      <c r="I8" s="38"/>
      <c r="J8" s="38"/>
      <c r="K8" s="38"/>
      <c r="L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8" t="s">
        <v>1076</v>
      </c>
      <c r="F9" s="38"/>
      <c r="G9" s="38"/>
      <c r="H9" s="38"/>
      <c r="I9" s="38"/>
      <c r="J9" s="38"/>
      <c r="K9" s="38"/>
      <c r="L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6" t="s">
        <v>16</v>
      </c>
      <c r="E11" s="38"/>
      <c r="F11" s="149" t="s">
        <v>1</v>
      </c>
      <c r="G11" s="38"/>
      <c r="H11" s="38"/>
      <c r="I11" s="146" t="s">
        <v>17</v>
      </c>
      <c r="J11" s="149" t="s">
        <v>1</v>
      </c>
      <c r="K11" s="38"/>
      <c r="L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6" t="s">
        <v>18</v>
      </c>
      <c r="E12" s="38"/>
      <c r="F12" s="149" t="s">
        <v>19</v>
      </c>
      <c r="G12" s="38"/>
      <c r="H12" s="38"/>
      <c r="I12" s="146" t="s">
        <v>20</v>
      </c>
      <c r="J12" s="150" t="str">
        <f>'Rekapitulácia stavby'!AN8</f>
        <v>23.5.2022</v>
      </c>
      <c r="K12" s="38"/>
      <c r="L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6" t="s">
        <v>22</v>
      </c>
      <c r="E14" s="38"/>
      <c r="F14" s="38"/>
      <c r="G14" s="38"/>
      <c r="H14" s="38"/>
      <c r="I14" s="146" t="s">
        <v>23</v>
      </c>
      <c r="J14" s="149" t="s">
        <v>1</v>
      </c>
      <c r="K14" s="38"/>
      <c r="L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9" t="s">
        <v>24</v>
      </c>
      <c r="F15" s="38"/>
      <c r="G15" s="38"/>
      <c r="H15" s="38"/>
      <c r="I15" s="146" t="s">
        <v>25</v>
      </c>
      <c r="J15" s="149" t="s">
        <v>1</v>
      </c>
      <c r="K15" s="38"/>
      <c r="L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6" t="s">
        <v>26</v>
      </c>
      <c r="E17" s="38"/>
      <c r="F17" s="38"/>
      <c r="G17" s="38"/>
      <c r="H17" s="38"/>
      <c r="I17" s="146" t="s">
        <v>23</v>
      </c>
      <c r="J17" s="33" t="str">
        <f>'Rekapitulácia stavby'!AN13</f>
        <v>Vyplň údaj</v>
      </c>
      <c r="K17" s="38"/>
      <c r="L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9"/>
      <c r="G18" s="149"/>
      <c r="H18" s="149"/>
      <c r="I18" s="146" t="s">
        <v>25</v>
      </c>
      <c r="J18" s="33" t="str">
        <f>'Rekapitulácia stavby'!AN14</f>
        <v>Vyplň údaj</v>
      </c>
      <c r="K18" s="38"/>
      <c r="L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6" t="s">
        <v>28</v>
      </c>
      <c r="E20" s="38"/>
      <c r="F20" s="38"/>
      <c r="G20" s="38"/>
      <c r="H20" s="38"/>
      <c r="I20" s="146" t="s">
        <v>23</v>
      </c>
      <c r="J20" s="149" t="s">
        <v>1</v>
      </c>
      <c r="K20" s="38"/>
      <c r="L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9" t="s">
        <v>29</v>
      </c>
      <c r="F21" s="38"/>
      <c r="G21" s="38"/>
      <c r="H21" s="38"/>
      <c r="I21" s="146" t="s">
        <v>25</v>
      </c>
      <c r="J21" s="149" t="s">
        <v>1</v>
      </c>
      <c r="K21" s="38"/>
      <c r="L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6" t="s">
        <v>32</v>
      </c>
      <c r="E23" s="38"/>
      <c r="F23" s="38"/>
      <c r="G23" s="38"/>
      <c r="H23" s="38"/>
      <c r="I23" s="146" t="s">
        <v>23</v>
      </c>
      <c r="J23" s="149" t="s">
        <v>1</v>
      </c>
      <c r="K23" s="38"/>
      <c r="L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9" t="s">
        <v>33</v>
      </c>
      <c r="F24" s="38"/>
      <c r="G24" s="38"/>
      <c r="H24" s="38"/>
      <c r="I24" s="146" t="s">
        <v>25</v>
      </c>
      <c r="J24" s="149" t="s">
        <v>1</v>
      </c>
      <c r="K24" s="38"/>
      <c r="L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6" t="s">
        <v>34</v>
      </c>
      <c r="E26" s="38"/>
      <c r="F26" s="38"/>
      <c r="G26" s="38"/>
      <c r="H26" s="38"/>
      <c r="I26" s="38"/>
      <c r="J26" s="38"/>
      <c r="K26" s="38"/>
      <c r="L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1"/>
      <c r="B27" s="152"/>
      <c r="C27" s="151"/>
      <c r="D27" s="151"/>
      <c r="E27" s="153" t="s">
        <v>1</v>
      </c>
      <c r="F27" s="153"/>
      <c r="G27" s="153"/>
      <c r="H27" s="153"/>
      <c r="I27" s="151"/>
      <c r="J27" s="151"/>
      <c r="K27" s="151"/>
      <c r="L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5"/>
      <c r="E29" s="155"/>
      <c r="F29" s="155"/>
      <c r="G29" s="155"/>
      <c r="H29" s="155"/>
      <c r="I29" s="155"/>
      <c r="J29" s="155"/>
      <c r="K29" s="155"/>
      <c r="L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35</v>
      </c>
      <c r="E30" s="38"/>
      <c r="F30" s="38"/>
      <c r="G30" s="38"/>
      <c r="H30" s="38"/>
      <c r="I30" s="38"/>
      <c r="J30" s="157">
        <f>ROUND(J121, 2)</f>
        <v>0</v>
      </c>
      <c r="K30" s="38"/>
      <c r="L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5"/>
      <c r="E31" s="155"/>
      <c r="F31" s="155"/>
      <c r="G31" s="155"/>
      <c r="H31" s="155"/>
      <c r="I31" s="155"/>
      <c r="J31" s="155"/>
      <c r="K31" s="155"/>
      <c r="L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37</v>
      </c>
      <c r="G32" s="38"/>
      <c r="H32" s="38"/>
      <c r="I32" s="158" t="s">
        <v>36</v>
      </c>
      <c r="J32" s="158" t="s">
        <v>38</v>
      </c>
      <c r="K32" s="38"/>
      <c r="L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9" t="s">
        <v>39</v>
      </c>
      <c r="E33" s="160" t="s">
        <v>40</v>
      </c>
      <c r="F33" s="161">
        <f>ROUND((SUM(BE121:BE177)),  2)</f>
        <v>0</v>
      </c>
      <c r="G33" s="162"/>
      <c r="H33" s="162"/>
      <c r="I33" s="163">
        <v>0.20000000000000001</v>
      </c>
      <c r="J33" s="161">
        <f>ROUND(((SUM(BE121:BE177))*I33),  2)</f>
        <v>0</v>
      </c>
      <c r="K33" s="38"/>
      <c r="L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60" t="s">
        <v>41</v>
      </c>
      <c r="F34" s="161">
        <f>ROUND((SUM(BF121:BF177)),  2)</f>
        <v>0</v>
      </c>
      <c r="G34" s="162"/>
      <c r="H34" s="162"/>
      <c r="I34" s="163">
        <v>0.20000000000000001</v>
      </c>
      <c r="J34" s="161">
        <f>ROUND(((SUM(BF121:BF177))*I34),  2)</f>
        <v>0</v>
      </c>
      <c r="K34" s="38"/>
      <c r="L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6" t="s">
        <v>42</v>
      </c>
      <c r="F35" s="164">
        <f>ROUND((SUM(BG121:BG177)),  2)</f>
        <v>0</v>
      </c>
      <c r="G35" s="38"/>
      <c r="H35" s="38"/>
      <c r="I35" s="165">
        <v>0.20000000000000001</v>
      </c>
      <c r="J35" s="164">
        <f>0</f>
        <v>0</v>
      </c>
      <c r="K35" s="38"/>
      <c r="L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6" t="s">
        <v>43</v>
      </c>
      <c r="F36" s="164">
        <f>ROUND((SUM(BH121:BH177)),  2)</f>
        <v>0</v>
      </c>
      <c r="G36" s="38"/>
      <c r="H36" s="38"/>
      <c r="I36" s="165">
        <v>0.20000000000000001</v>
      </c>
      <c r="J36" s="164">
        <f>0</f>
        <v>0</v>
      </c>
      <c r="K36" s="38"/>
      <c r="L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60" t="s">
        <v>44</v>
      </c>
      <c r="F37" s="161">
        <f>ROUND((SUM(BI121:BI177)),  2)</f>
        <v>0</v>
      </c>
      <c r="G37" s="162"/>
      <c r="H37" s="162"/>
      <c r="I37" s="163">
        <v>0</v>
      </c>
      <c r="J37" s="161">
        <f>0</f>
        <v>0</v>
      </c>
      <c r="K37" s="38"/>
      <c r="L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6"/>
      <c r="D39" s="167" t="s">
        <v>45</v>
      </c>
      <c r="E39" s="168"/>
      <c r="F39" s="168"/>
      <c r="G39" s="169" t="s">
        <v>46</v>
      </c>
      <c r="H39" s="170" t="s">
        <v>47</v>
      </c>
      <c r="I39" s="168"/>
      <c r="J39" s="171">
        <f>SUM(J30:J37)</f>
        <v>0</v>
      </c>
      <c r="K39" s="172"/>
      <c r="L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9"/>
      <c r="D50" s="173" t="s">
        <v>48</v>
      </c>
      <c r="E50" s="174"/>
      <c r="F50" s="174"/>
      <c r="G50" s="173" t="s">
        <v>49</v>
      </c>
      <c r="H50" s="174"/>
      <c r="I50" s="174"/>
      <c r="J50" s="174"/>
      <c r="K50" s="174"/>
      <c r="L50" s="69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50</v>
      </c>
      <c r="E61" s="176"/>
      <c r="F61" s="177" t="s">
        <v>51</v>
      </c>
      <c r="G61" s="175" t="s">
        <v>50</v>
      </c>
      <c r="H61" s="176"/>
      <c r="I61" s="176"/>
      <c r="J61" s="178" t="s">
        <v>51</v>
      </c>
      <c r="K61" s="176"/>
      <c r="L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52</v>
      </c>
      <c r="E65" s="179"/>
      <c r="F65" s="179"/>
      <c r="G65" s="173" t="s">
        <v>53</v>
      </c>
      <c r="H65" s="179"/>
      <c r="I65" s="179"/>
      <c r="J65" s="179"/>
      <c r="K65" s="179"/>
      <c r="L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50</v>
      </c>
      <c r="E76" s="176"/>
      <c r="F76" s="177" t="s">
        <v>51</v>
      </c>
      <c r="G76" s="175" t="s">
        <v>50</v>
      </c>
      <c r="H76" s="176"/>
      <c r="I76" s="176"/>
      <c r="J76" s="178" t="s">
        <v>51</v>
      </c>
      <c r="K76" s="176"/>
      <c r="L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40"/>
      <c r="E82" s="40"/>
      <c r="F82" s="40"/>
      <c r="G82" s="40"/>
      <c r="H82" s="40"/>
      <c r="I82" s="40"/>
      <c r="J82" s="40"/>
      <c r="K82" s="40"/>
      <c r="L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14</v>
      </c>
      <c r="D84" s="40"/>
      <c r="E84" s="40"/>
      <c r="F84" s="40"/>
      <c r="G84" s="40"/>
      <c r="H84" s="40"/>
      <c r="I84" s="40"/>
      <c r="J84" s="40"/>
      <c r="K84" s="40"/>
      <c r="L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AB Vranov - stavebné úpravy vnútorných priestorov</v>
      </c>
      <c r="F85" s="32"/>
      <c r="G85" s="32"/>
      <c r="H85" s="32"/>
      <c r="I85" s="40"/>
      <c r="J85" s="40"/>
      <c r="K85" s="40"/>
      <c r="L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40"/>
      <c r="E86" s="40"/>
      <c r="F86" s="40"/>
      <c r="G86" s="40"/>
      <c r="H86" s="40"/>
      <c r="I86" s="40"/>
      <c r="J86" s="40"/>
      <c r="K86" s="40"/>
      <c r="L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04 - Vzduchotechnika</v>
      </c>
      <c r="F87" s="40"/>
      <c r="G87" s="40"/>
      <c r="H87" s="40"/>
      <c r="I87" s="40"/>
      <c r="J87" s="40"/>
      <c r="K87" s="40"/>
      <c r="L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18</v>
      </c>
      <c r="D89" s="40"/>
      <c r="E89" s="40"/>
      <c r="F89" s="27" t="str">
        <f>F12</f>
        <v>Vranov nad Topľou</v>
      </c>
      <c r="G89" s="40"/>
      <c r="H89" s="40"/>
      <c r="I89" s="32" t="s">
        <v>20</v>
      </c>
      <c r="J89" s="85" t="str">
        <f>IF(J12="","",J12)</f>
        <v>23.5.2022</v>
      </c>
      <c r="K89" s="40"/>
      <c r="L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22</v>
      </c>
      <c r="D91" s="40"/>
      <c r="E91" s="40"/>
      <c r="F91" s="27" t="str">
        <f>E15</f>
        <v>LESY SR š.p., OZ Vihorlat</v>
      </c>
      <c r="G91" s="40"/>
      <c r="H91" s="40"/>
      <c r="I91" s="32" t="s">
        <v>28</v>
      </c>
      <c r="J91" s="36" t="str">
        <f>E21</f>
        <v>Ing. Ľudovít Koháni</v>
      </c>
      <c r="K91" s="40"/>
      <c r="L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26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>Ing. Koháni</v>
      </c>
      <c r="K92" s="40"/>
      <c r="L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100</v>
      </c>
      <c r="D94" s="186"/>
      <c r="E94" s="186"/>
      <c r="F94" s="186"/>
      <c r="G94" s="186"/>
      <c r="H94" s="186"/>
      <c r="I94" s="186"/>
      <c r="J94" s="187" t="s">
        <v>101</v>
      </c>
      <c r="K94" s="186"/>
      <c r="L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102</v>
      </c>
      <c r="D96" s="40"/>
      <c r="E96" s="40"/>
      <c r="F96" s="40"/>
      <c r="G96" s="40"/>
      <c r="H96" s="40"/>
      <c r="I96" s="40"/>
      <c r="J96" s="116">
        <f>J121</f>
        <v>0</v>
      </c>
      <c r="K96" s="40"/>
      <c r="L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103</v>
      </c>
    </row>
    <row r="97" s="9" customFormat="1" ht="24.96" customHeight="1">
      <c r="A97" s="9"/>
      <c r="B97" s="189"/>
      <c r="C97" s="190"/>
      <c r="D97" s="191" t="s">
        <v>104</v>
      </c>
      <c r="E97" s="192"/>
      <c r="F97" s="192"/>
      <c r="G97" s="192"/>
      <c r="H97" s="192"/>
      <c r="I97" s="192"/>
      <c r="J97" s="193">
        <f>J122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96"/>
      <c r="D98" s="197" t="s">
        <v>108</v>
      </c>
      <c r="E98" s="198"/>
      <c r="F98" s="198"/>
      <c r="G98" s="198"/>
      <c r="H98" s="198"/>
      <c r="I98" s="198"/>
      <c r="J98" s="199">
        <f>J123</f>
        <v>0</v>
      </c>
      <c r="K98" s="196"/>
      <c r="L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89"/>
      <c r="C99" s="190"/>
      <c r="D99" s="191" t="s">
        <v>109</v>
      </c>
      <c r="E99" s="192"/>
      <c r="F99" s="192"/>
      <c r="G99" s="192"/>
      <c r="H99" s="192"/>
      <c r="I99" s="192"/>
      <c r="J99" s="193">
        <f>J132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96"/>
      <c r="D100" s="197" t="s">
        <v>111</v>
      </c>
      <c r="E100" s="198"/>
      <c r="F100" s="198"/>
      <c r="G100" s="198"/>
      <c r="H100" s="198"/>
      <c r="I100" s="198"/>
      <c r="J100" s="199">
        <f>J133</f>
        <v>0</v>
      </c>
      <c r="K100" s="196"/>
      <c r="L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96"/>
      <c r="D101" s="197" t="s">
        <v>1077</v>
      </c>
      <c r="E101" s="198"/>
      <c r="F101" s="198"/>
      <c r="G101" s="198"/>
      <c r="H101" s="198"/>
      <c r="I101" s="198"/>
      <c r="J101" s="199">
        <f>J141</f>
        <v>0</v>
      </c>
      <c r="K101" s="196"/>
      <c r="L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9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72"/>
      <c r="C103" s="73"/>
      <c r="D103" s="73"/>
      <c r="E103" s="73"/>
      <c r="F103" s="73"/>
      <c r="G103" s="73"/>
      <c r="H103" s="73"/>
      <c r="I103" s="73"/>
      <c r="J103" s="73"/>
      <c r="K103" s="73"/>
      <c r="L103" s="69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74"/>
      <c r="C107" s="75"/>
      <c r="D107" s="75"/>
      <c r="E107" s="75"/>
      <c r="F107" s="75"/>
      <c r="G107" s="75"/>
      <c r="H107" s="75"/>
      <c r="I107" s="75"/>
      <c r="J107" s="75"/>
      <c r="K107" s="75"/>
      <c r="L107" s="69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122</v>
      </c>
      <c r="D108" s="40"/>
      <c r="E108" s="40"/>
      <c r="F108" s="40"/>
      <c r="G108" s="40"/>
      <c r="H108" s="40"/>
      <c r="I108" s="40"/>
      <c r="J108" s="40"/>
      <c r="K108" s="40"/>
      <c r="L108" s="69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9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14</v>
      </c>
      <c r="D110" s="40"/>
      <c r="E110" s="40"/>
      <c r="F110" s="40"/>
      <c r="G110" s="40"/>
      <c r="H110" s="40"/>
      <c r="I110" s="40"/>
      <c r="J110" s="40"/>
      <c r="K110" s="40"/>
      <c r="L110" s="69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84" t="str">
        <f>E7</f>
        <v>AB Vranov - stavebné úpravy vnútorných priestorov</v>
      </c>
      <c r="F111" s="32"/>
      <c r="G111" s="32"/>
      <c r="H111" s="32"/>
      <c r="I111" s="40"/>
      <c r="J111" s="40"/>
      <c r="K111" s="40"/>
      <c r="L111" s="69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97</v>
      </c>
      <c r="D112" s="40"/>
      <c r="E112" s="40"/>
      <c r="F112" s="40"/>
      <c r="G112" s="40"/>
      <c r="H112" s="40"/>
      <c r="I112" s="40"/>
      <c r="J112" s="40"/>
      <c r="K112" s="40"/>
      <c r="L112" s="69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82" t="str">
        <f>E9</f>
        <v>04 - Vzduchotechnika</v>
      </c>
      <c r="F113" s="40"/>
      <c r="G113" s="40"/>
      <c r="H113" s="40"/>
      <c r="I113" s="40"/>
      <c r="J113" s="40"/>
      <c r="K113" s="40"/>
      <c r="L113" s="69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9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18</v>
      </c>
      <c r="D115" s="40"/>
      <c r="E115" s="40"/>
      <c r="F115" s="27" t="str">
        <f>F12</f>
        <v>Vranov nad Topľou</v>
      </c>
      <c r="G115" s="40"/>
      <c r="H115" s="40"/>
      <c r="I115" s="32" t="s">
        <v>20</v>
      </c>
      <c r="J115" s="85" t="str">
        <f>IF(J12="","",J12)</f>
        <v>23.5.2022</v>
      </c>
      <c r="K115" s="40"/>
      <c r="L115" s="69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9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22</v>
      </c>
      <c r="D117" s="40"/>
      <c r="E117" s="40"/>
      <c r="F117" s="27" t="str">
        <f>E15</f>
        <v>LESY SR š.p., OZ Vihorlat</v>
      </c>
      <c r="G117" s="40"/>
      <c r="H117" s="40"/>
      <c r="I117" s="32" t="s">
        <v>28</v>
      </c>
      <c r="J117" s="36" t="str">
        <f>E21</f>
        <v>Ing. Ľudovít Koháni</v>
      </c>
      <c r="K117" s="40"/>
      <c r="L117" s="69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26</v>
      </c>
      <c r="D118" s="40"/>
      <c r="E118" s="40"/>
      <c r="F118" s="27" t="str">
        <f>IF(E18="","",E18)</f>
        <v>Vyplň údaj</v>
      </c>
      <c r="G118" s="40"/>
      <c r="H118" s="40"/>
      <c r="I118" s="32" t="s">
        <v>32</v>
      </c>
      <c r="J118" s="36" t="str">
        <f>E24</f>
        <v>Ing. Koháni</v>
      </c>
      <c r="K118" s="40"/>
      <c r="L118" s="69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9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201"/>
      <c r="B120" s="202"/>
      <c r="C120" s="203" t="s">
        <v>123</v>
      </c>
      <c r="D120" s="204" t="s">
        <v>60</v>
      </c>
      <c r="E120" s="204" t="s">
        <v>56</v>
      </c>
      <c r="F120" s="204" t="s">
        <v>57</v>
      </c>
      <c r="G120" s="204" t="s">
        <v>124</v>
      </c>
      <c r="H120" s="204" t="s">
        <v>125</v>
      </c>
      <c r="I120" s="204" t="s">
        <v>126</v>
      </c>
      <c r="J120" s="205" t="s">
        <v>101</v>
      </c>
      <c r="K120" s="206" t="s">
        <v>127</v>
      </c>
      <c r="L120" s="207"/>
      <c r="M120" s="106" t="s">
        <v>1</v>
      </c>
      <c r="N120" s="107" t="s">
        <v>39</v>
      </c>
      <c r="O120" s="107" t="s">
        <v>128</v>
      </c>
      <c r="P120" s="107" t="s">
        <v>129</v>
      </c>
      <c r="Q120" s="107" t="s">
        <v>130</v>
      </c>
      <c r="R120" s="107" t="s">
        <v>131</v>
      </c>
      <c r="S120" s="107" t="s">
        <v>132</v>
      </c>
      <c r="T120" s="108" t="s">
        <v>133</v>
      </c>
      <c r="U120" s="201"/>
      <c r="V120" s="201"/>
      <c r="W120" s="201"/>
      <c r="X120" s="201"/>
      <c r="Y120" s="201"/>
      <c r="Z120" s="201"/>
      <c r="AA120" s="201"/>
      <c r="AB120" s="201"/>
      <c r="AC120" s="201"/>
      <c r="AD120" s="201"/>
      <c r="AE120" s="201"/>
    </row>
    <row r="121" s="2" customFormat="1" ht="22.8" customHeight="1">
      <c r="A121" s="38"/>
      <c r="B121" s="39"/>
      <c r="C121" s="113" t="s">
        <v>102</v>
      </c>
      <c r="D121" s="40"/>
      <c r="E121" s="40"/>
      <c r="F121" s="40"/>
      <c r="G121" s="40"/>
      <c r="H121" s="40"/>
      <c r="I121" s="40"/>
      <c r="J121" s="208">
        <f>BK121</f>
        <v>0</v>
      </c>
      <c r="K121" s="40"/>
      <c r="L121" s="44"/>
      <c r="M121" s="109"/>
      <c r="N121" s="209"/>
      <c r="O121" s="110"/>
      <c r="P121" s="210">
        <f>P122+P132</f>
        <v>0</v>
      </c>
      <c r="Q121" s="110"/>
      <c r="R121" s="210">
        <f>R122+R132</f>
        <v>1.6080995999999999</v>
      </c>
      <c r="S121" s="110"/>
      <c r="T121" s="211">
        <f>T122+T132</f>
        <v>0.030374999999999999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74</v>
      </c>
      <c r="AU121" s="17" t="s">
        <v>103</v>
      </c>
      <c r="BK121" s="212">
        <f>BK122+BK132</f>
        <v>0</v>
      </c>
    </row>
    <row r="122" s="12" customFormat="1" ht="25.92" customHeight="1">
      <c r="A122" s="12"/>
      <c r="B122" s="213"/>
      <c r="C122" s="214"/>
      <c r="D122" s="215" t="s">
        <v>74</v>
      </c>
      <c r="E122" s="216" t="s">
        <v>134</v>
      </c>
      <c r="F122" s="216" t="s">
        <v>135</v>
      </c>
      <c r="G122" s="214"/>
      <c r="H122" s="214"/>
      <c r="I122" s="217"/>
      <c r="J122" s="218">
        <f>BK122</f>
        <v>0</v>
      </c>
      <c r="K122" s="214"/>
      <c r="L122" s="219"/>
      <c r="M122" s="220"/>
      <c r="N122" s="221"/>
      <c r="O122" s="221"/>
      <c r="P122" s="222">
        <f>P123</f>
        <v>0</v>
      </c>
      <c r="Q122" s="221"/>
      <c r="R122" s="222">
        <f>R123</f>
        <v>1.544325</v>
      </c>
      <c r="S122" s="221"/>
      <c r="T122" s="223">
        <f>T123</f>
        <v>0.030374999999999999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4" t="s">
        <v>83</v>
      </c>
      <c r="AT122" s="225" t="s">
        <v>74</v>
      </c>
      <c r="AU122" s="225" t="s">
        <v>75</v>
      </c>
      <c r="AY122" s="224" t="s">
        <v>136</v>
      </c>
      <c r="BK122" s="226">
        <f>BK123</f>
        <v>0</v>
      </c>
    </row>
    <row r="123" s="12" customFormat="1" ht="22.8" customHeight="1">
      <c r="A123" s="12"/>
      <c r="B123" s="213"/>
      <c r="C123" s="214"/>
      <c r="D123" s="215" t="s">
        <v>74</v>
      </c>
      <c r="E123" s="227" t="s">
        <v>177</v>
      </c>
      <c r="F123" s="227" t="s">
        <v>284</v>
      </c>
      <c r="G123" s="214"/>
      <c r="H123" s="214"/>
      <c r="I123" s="217"/>
      <c r="J123" s="228">
        <f>BK123</f>
        <v>0</v>
      </c>
      <c r="K123" s="214"/>
      <c r="L123" s="219"/>
      <c r="M123" s="220"/>
      <c r="N123" s="221"/>
      <c r="O123" s="221"/>
      <c r="P123" s="222">
        <f>SUM(P124:P131)</f>
        <v>0</v>
      </c>
      <c r="Q123" s="221"/>
      <c r="R123" s="222">
        <f>SUM(R124:R131)</f>
        <v>1.544325</v>
      </c>
      <c r="S123" s="221"/>
      <c r="T123" s="223">
        <f>SUM(T124:T131)</f>
        <v>0.030374999999999999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4" t="s">
        <v>83</v>
      </c>
      <c r="AT123" s="225" t="s">
        <v>74</v>
      </c>
      <c r="AU123" s="225" t="s">
        <v>83</v>
      </c>
      <c r="AY123" s="224" t="s">
        <v>136</v>
      </c>
      <c r="BK123" s="226">
        <f>SUM(BK124:BK131)</f>
        <v>0</v>
      </c>
    </row>
    <row r="124" s="2" customFormat="1" ht="33" customHeight="1">
      <c r="A124" s="38"/>
      <c r="B124" s="39"/>
      <c r="C124" s="229" t="s">
        <v>83</v>
      </c>
      <c r="D124" s="229" t="s">
        <v>139</v>
      </c>
      <c r="E124" s="230" t="s">
        <v>1078</v>
      </c>
      <c r="F124" s="231" t="s">
        <v>1079</v>
      </c>
      <c r="G124" s="232" t="s">
        <v>171</v>
      </c>
      <c r="H124" s="233">
        <v>30</v>
      </c>
      <c r="I124" s="234"/>
      <c r="J124" s="233">
        <f>ROUND(I124*H124,3)</f>
        <v>0</v>
      </c>
      <c r="K124" s="235"/>
      <c r="L124" s="44"/>
      <c r="M124" s="236" t="s">
        <v>1</v>
      </c>
      <c r="N124" s="237" t="s">
        <v>41</v>
      </c>
      <c r="O124" s="97"/>
      <c r="P124" s="238">
        <f>O124*H124</f>
        <v>0</v>
      </c>
      <c r="Q124" s="238">
        <v>0.02572</v>
      </c>
      <c r="R124" s="238">
        <f>Q124*H124</f>
        <v>0.77159999999999995</v>
      </c>
      <c r="S124" s="238">
        <v>0</v>
      </c>
      <c r="T124" s="239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40" t="s">
        <v>143</v>
      </c>
      <c r="AT124" s="240" t="s">
        <v>139</v>
      </c>
      <c r="AU124" s="240" t="s">
        <v>144</v>
      </c>
      <c r="AY124" s="17" t="s">
        <v>136</v>
      </c>
      <c r="BE124" s="241">
        <f>IF(N124="základná",J124,0)</f>
        <v>0</v>
      </c>
      <c r="BF124" s="241">
        <f>IF(N124="znížená",J124,0)</f>
        <v>0</v>
      </c>
      <c r="BG124" s="241">
        <f>IF(N124="zákl. prenesená",J124,0)</f>
        <v>0</v>
      </c>
      <c r="BH124" s="241">
        <f>IF(N124="zníž. prenesená",J124,0)</f>
        <v>0</v>
      </c>
      <c r="BI124" s="241">
        <f>IF(N124="nulová",J124,0)</f>
        <v>0</v>
      </c>
      <c r="BJ124" s="17" t="s">
        <v>144</v>
      </c>
      <c r="BK124" s="242">
        <f>ROUND(I124*H124,3)</f>
        <v>0</v>
      </c>
      <c r="BL124" s="17" t="s">
        <v>143</v>
      </c>
      <c r="BM124" s="240" t="s">
        <v>1080</v>
      </c>
    </row>
    <row r="125" s="2" customFormat="1" ht="44.25" customHeight="1">
      <c r="A125" s="38"/>
      <c r="B125" s="39"/>
      <c r="C125" s="229" t="s">
        <v>144</v>
      </c>
      <c r="D125" s="229" t="s">
        <v>139</v>
      </c>
      <c r="E125" s="230" t="s">
        <v>1081</v>
      </c>
      <c r="F125" s="231" t="s">
        <v>1082</v>
      </c>
      <c r="G125" s="232" t="s">
        <v>171</v>
      </c>
      <c r="H125" s="233">
        <v>30</v>
      </c>
      <c r="I125" s="234"/>
      <c r="J125" s="233">
        <f>ROUND(I125*H125,3)</f>
        <v>0</v>
      </c>
      <c r="K125" s="235"/>
      <c r="L125" s="44"/>
      <c r="M125" s="236" t="s">
        <v>1</v>
      </c>
      <c r="N125" s="237" t="s">
        <v>41</v>
      </c>
      <c r="O125" s="97"/>
      <c r="P125" s="238">
        <f>O125*H125</f>
        <v>0</v>
      </c>
      <c r="Q125" s="238">
        <v>0</v>
      </c>
      <c r="R125" s="238">
        <f>Q125*H125</f>
        <v>0</v>
      </c>
      <c r="S125" s="238">
        <v>0</v>
      </c>
      <c r="T125" s="239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40" t="s">
        <v>143</v>
      </c>
      <c r="AT125" s="240" t="s">
        <v>139</v>
      </c>
      <c r="AU125" s="240" t="s">
        <v>144</v>
      </c>
      <c r="AY125" s="17" t="s">
        <v>136</v>
      </c>
      <c r="BE125" s="241">
        <f>IF(N125="základná",J125,0)</f>
        <v>0</v>
      </c>
      <c r="BF125" s="241">
        <f>IF(N125="znížená",J125,0)</f>
        <v>0</v>
      </c>
      <c r="BG125" s="241">
        <f>IF(N125="zákl. prenesená",J125,0)</f>
        <v>0</v>
      </c>
      <c r="BH125" s="241">
        <f>IF(N125="zníž. prenesená",J125,0)</f>
        <v>0</v>
      </c>
      <c r="BI125" s="241">
        <f>IF(N125="nulová",J125,0)</f>
        <v>0</v>
      </c>
      <c r="BJ125" s="17" t="s">
        <v>144</v>
      </c>
      <c r="BK125" s="242">
        <f>ROUND(I125*H125,3)</f>
        <v>0</v>
      </c>
      <c r="BL125" s="17" t="s">
        <v>143</v>
      </c>
      <c r="BM125" s="240" t="s">
        <v>1083</v>
      </c>
    </row>
    <row r="126" s="2" customFormat="1" ht="33" customHeight="1">
      <c r="A126" s="38"/>
      <c r="B126" s="39"/>
      <c r="C126" s="229" t="s">
        <v>137</v>
      </c>
      <c r="D126" s="229" t="s">
        <v>139</v>
      </c>
      <c r="E126" s="230" t="s">
        <v>1084</v>
      </c>
      <c r="F126" s="231" t="s">
        <v>1085</v>
      </c>
      <c r="G126" s="232" t="s">
        <v>171</v>
      </c>
      <c r="H126" s="233">
        <v>30</v>
      </c>
      <c r="I126" s="234"/>
      <c r="J126" s="233">
        <f>ROUND(I126*H126,3)</f>
        <v>0</v>
      </c>
      <c r="K126" s="235"/>
      <c r="L126" s="44"/>
      <c r="M126" s="236" t="s">
        <v>1</v>
      </c>
      <c r="N126" s="237" t="s">
        <v>41</v>
      </c>
      <c r="O126" s="97"/>
      <c r="P126" s="238">
        <f>O126*H126</f>
        <v>0</v>
      </c>
      <c r="Q126" s="238">
        <v>0.02572</v>
      </c>
      <c r="R126" s="238">
        <f>Q126*H126</f>
        <v>0.77159999999999995</v>
      </c>
      <c r="S126" s="238">
        <v>0</v>
      </c>
      <c r="T126" s="239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40" t="s">
        <v>143</v>
      </c>
      <c r="AT126" s="240" t="s">
        <v>139</v>
      </c>
      <c r="AU126" s="240" t="s">
        <v>144</v>
      </c>
      <c r="AY126" s="17" t="s">
        <v>136</v>
      </c>
      <c r="BE126" s="241">
        <f>IF(N126="základná",J126,0)</f>
        <v>0</v>
      </c>
      <c r="BF126" s="241">
        <f>IF(N126="znížená",J126,0)</f>
        <v>0</v>
      </c>
      <c r="BG126" s="241">
        <f>IF(N126="zákl. prenesená",J126,0)</f>
        <v>0</v>
      </c>
      <c r="BH126" s="241">
        <f>IF(N126="zníž. prenesená",J126,0)</f>
        <v>0</v>
      </c>
      <c r="BI126" s="241">
        <f>IF(N126="nulová",J126,0)</f>
        <v>0</v>
      </c>
      <c r="BJ126" s="17" t="s">
        <v>144</v>
      </c>
      <c r="BK126" s="242">
        <f>ROUND(I126*H126,3)</f>
        <v>0</v>
      </c>
      <c r="BL126" s="17" t="s">
        <v>143</v>
      </c>
      <c r="BM126" s="240" t="s">
        <v>1086</v>
      </c>
    </row>
    <row r="127" s="2" customFormat="1" ht="24.15" customHeight="1">
      <c r="A127" s="38"/>
      <c r="B127" s="39"/>
      <c r="C127" s="229" t="s">
        <v>143</v>
      </c>
      <c r="D127" s="229" t="s">
        <v>139</v>
      </c>
      <c r="E127" s="230" t="s">
        <v>1087</v>
      </c>
      <c r="F127" s="231" t="s">
        <v>1088</v>
      </c>
      <c r="G127" s="232" t="s">
        <v>1089</v>
      </c>
      <c r="H127" s="233">
        <v>112.5</v>
      </c>
      <c r="I127" s="234"/>
      <c r="J127" s="233">
        <f>ROUND(I127*H127,3)</f>
        <v>0</v>
      </c>
      <c r="K127" s="235"/>
      <c r="L127" s="44"/>
      <c r="M127" s="236" t="s">
        <v>1</v>
      </c>
      <c r="N127" s="237" t="s">
        <v>41</v>
      </c>
      <c r="O127" s="97"/>
      <c r="P127" s="238">
        <f>O127*H127</f>
        <v>0</v>
      </c>
      <c r="Q127" s="238">
        <v>1.0000000000000001E-05</v>
      </c>
      <c r="R127" s="238">
        <f>Q127*H127</f>
        <v>0.0011250000000000001</v>
      </c>
      <c r="S127" s="238">
        <v>0.00027</v>
      </c>
      <c r="T127" s="239">
        <f>S127*H127</f>
        <v>0.030374999999999999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40" t="s">
        <v>143</v>
      </c>
      <c r="AT127" s="240" t="s">
        <v>139</v>
      </c>
      <c r="AU127" s="240" t="s">
        <v>144</v>
      </c>
      <c r="AY127" s="17" t="s">
        <v>136</v>
      </c>
      <c r="BE127" s="241">
        <f>IF(N127="základná",J127,0)</f>
        <v>0</v>
      </c>
      <c r="BF127" s="241">
        <f>IF(N127="znížená",J127,0)</f>
        <v>0</v>
      </c>
      <c r="BG127" s="241">
        <f>IF(N127="zákl. prenesená",J127,0)</f>
        <v>0</v>
      </c>
      <c r="BH127" s="241">
        <f>IF(N127="zníž. prenesená",J127,0)</f>
        <v>0</v>
      </c>
      <c r="BI127" s="241">
        <f>IF(N127="nulová",J127,0)</f>
        <v>0</v>
      </c>
      <c r="BJ127" s="17" t="s">
        <v>144</v>
      </c>
      <c r="BK127" s="242">
        <f>ROUND(I127*H127,3)</f>
        <v>0</v>
      </c>
      <c r="BL127" s="17" t="s">
        <v>143</v>
      </c>
      <c r="BM127" s="240" t="s">
        <v>1090</v>
      </c>
    </row>
    <row r="128" s="13" customFormat="1">
      <c r="A128" s="13"/>
      <c r="B128" s="243"/>
      <c r="C128" s="244"/>
      <c r="D128" s="245" t="s">
        <v>146</v>
      </c>
      <c r="E128" s="246" t="s">
        <v>1</v>
      </c>
      <c r="F128" s="247" t="s">
        <v>1091</v>
      </c>
      <c r="G128" s="244"/>
      <c r="H128" s="248">
        <v>37.5</v>
      </c>
      <c r="I128" s="249"/>
      <c r="J128" s="244"/>
      <c r="K128" s="244"/>
      <c r="L128" s="250"/>
      <c r="M128" s="251"/>
      <c r="N128" s="252"/>
      <c r="O128" s="252"/>
      <c r="P128" s="252"/>
      <c r="Q128" s="252"/>
      <c r="R128" s="252"/>
      <c r="S128" s="252"/>
      <c r="T128" s="25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54" t="s">
        <v>146</v>
      </c>
      <c r="AU128" s="254" t="s">
        <v>144</v>
      </c>
      <c r="AV128" s="13" t="s">
        <v>144</v>
      </c>
      <c r="AW128" s="13" t="s">
        <v>30</v>
      </c>
      <c r="AX128" s="13" t="s">
        <v>75</v>
      </c>
      <c r="AY128" s="254" t="s">
        <v>136</v>
      </c>
    </row>
    <row r="129" s="13" customFormat="1">
      <c r="A129" s="13"/>
      <c r="B129" s="243"/>
      <c r="C129" s="244"/>
      <c r="D129" s="245" t="s">
        <v>146</v>
      </c>
      <c r="E129" s="246" t="s">
        <v>1</v>
      </c>
      <c r="F129" s="247" t="s">
        <v>1092</v>
      </c>
      <c r="G129" s="244"/>
      <c r="H129" s="248">
        <v>37.5</v>
      </c>
      <c r="I129" s="249"/>
      <c r="J129" s="244"/>
      <c r="K129" s="244"/>
      <c r="L129" s="250"/>
      <c r="M129" s="251"/>
      <c r="N129" s="252"/>
      <c r="O129" s="252"/>
      <c r="P129" s="252"/>
      <c r="Q129" s="252"/>
      <c r="R129" s="252"/>
      <c r="S129" s="252"/>
      <c r="T129" s="25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4" t="s">
        <v>146</v>
      </c>
      <c r="AU129" s="254" t="s">
        <v>144</v>
      </c>
      <c r="AV129" s="13" t="s">
        <v>144</v>
      </c>
      <c r="AW129" s="13" t="s">
        <v>30</v>
      </c>
      <c r="AX129" s="13" t="s">
        <v>75</v>
      </c>
      <c r="AY129" s="254" t="s">
        <v>136</v>
      </c>
    </row>
    <row r="130" s="13" customFormat="1">
      <c r="A130" s="13"/>
      <c r="B130" s="243"/>
      <c r="C130" s="244"/>
      <c r="D130" s="245" t="s">
        <v>146</v>
      </c>
      <c r="E130" s="246" t="s">
        <v>1</v>
      </c>
      <c r="F130" s="247" t="s">
        <v>1093</v>
      </c>
      <c r="G130" s="244"/>
      <c r="H130" s="248">
        <v>37.5</v>
      </c>
      <c r="I130" s="249"/>
      <c r="J130" s="244"/>
      <c r="K130" s="244"/>
      <c r="L130" s="250"/>
      <c r="M130" s="251"/>
      <c r="N130" s="252"/>
      <c r="O130" s="252"/>
      <c r="P130" s="252"/>
      <c r="Q130" s="252"/>
      <c r="R130" s="252"/>
      <c r="S130" s="252"/>
      <c r="T130" s="25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4" t="s">
        <v>146</v>
      </c>
      <c r="AU130" s="254" t="s">
        <v>144</v>
      </c>
      <c r="AV130" s="13" t="s">
        <v>144</v>
      </c>
      <c r="AW130" s="13" t="s">
        <v>30</v>
      </c>
      <c r="AX130" s="13" t="s">
        <v>75</v>
      </c>
      <c r="AY130" s="254" t="s">
        <v>136</v>
      </c>
    </row>
    <row r="131" s="14" customFormat="1">
      <c r="A131" s="14"/>
      <c r="B131" s="255"/>
      <c r="C131" s="256"/>
      <c r="D131" s="245" t="s">
        <v>146</v>
      </c>
      <c r="E131" s="257" t="s">
        <v>1</v>
      </c>
      <c r="F131" s="258" t="s">
        <v>149</v>
      </c>
      <c r="G131" s="256"/>
      <c r="H131" s="259">
        <v>112.5</v>
      </c>
      <c r="I131" s="260"/>
      <c r="J131" s="256"/>
      <c r="K131" s="256"/>
      <c r="L131" s="261"/>
      <c r="M131" s="262"/>
      <c r="N131" s="263"/>
      <c r="O131" s="263"/>
      <c r="P131" s="263"/>
      <c r="Q131" s="263"/>
      <c r="R131" s="263"/>
      <c r="S131" s="263"/>
      <c r="T131" s="26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65" t="s">
        <v>146</v>
      </c>
      <c r="AU131" s="265" t="s">
        <v>144</v>
      </c>
      <c r="AV131" s="14" t="s">
        <v>143</v>
      </c>
      <c r="AW131" s="14" t="s">
        <v>30</v>
      </c>
      <c r="AX131" s="14" t="s">
        <v>83</v>
      </c>
      <c r="AY131" s="265" t="s">
        <v>136</v>
      </c>
    </row>
    <row r="132" s="12" customFormat="1" ht="25.92" customHeight="1">
      <c r="A132" s="12"/>
      <c r="B132" s="213"/>
      <c r="C132" s="214"/>
      <c r="D132" s="215" t="s">
        <v>74</v>
      </c>
      <c r="E132" s="216" t="s">
        <v>369</v>
      </c>
      <c r="F132" s="216" t="s">
        <v>370</v>
      </c>
      <c r="G132" s="214"/>
      <c r="H132" s="214"/>
      <c r="I132" s="217"/>
      <c r="J132" s="218">
        <f>BK132</f>
        <v>0</v>
      </c>
      <c r="K132" s="214"/>
      <c r="L132" s="219"/>
      <c r="M132" s="220"/>
      <c r="N132" s="221"/>
      <c r="O132" s="221"/>
      <c r="P132" s="222">
        <f>P133+P141</f>
        <v>0</v>
      </c>
      <c r="Q132" s="221"/>
      <c r="R132" s="222">
        <f>R133+R141</f>
        <v>0.063774600000000001</v>
      </c>
      <c r="S132" s="221"/>
      <c r="T132" s="223">
        <f>T133+T141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4" t="s">
        <v>144</v>
      </c>
      <c r="AT132" s="225" t="s">
        <v>74</v>
      </c>
      <c r="AU132" s="225" t="s">
        <v>75</v>
      </c>
      <c r="AY132" s="224" t="s">
        <v>136</v>
      </c>
      <c r="BK132" s="226">
        <f>BK133+BK141</f>
        <v>0</v>
      </c>
    </row>
    <row r="133" s="12" customFormat="1" ht="22.8" customHeight="1">
      <c r="A133" s="12"/>
      <c r="B133" s="213"/>
      <c r="C133" s="214"/>
      <c r="D133" s="215" t="s">
        <v>74</v>
      </c>
      <c r="E133" s="227" t="s">
        <v>377</v>
      </c>
      <c r="F133" s="227" t="s">
        <v>378</v>
      </c>
      <c r="G133" s="214"/>
      <c r="H133" s="214"/>
      <c r="I133" s="217"/>
      <c r="J133" s="228">
        <f>BK133</f>
        <v>0</v>
      </c>
      <c r="K133" s="214"/>
      <c r="L133" s="219"/>
      <c r="M133" s="220"/>
      <c r="N133" s="221"/>
      <c r="O133" s="221"/>
      <c r="P133" s="222">
        <f>SUM(P134:P140)</f>
        <v>0</v>
      </c>
      <c r="Q133" s="221"/>
      <c r="R133" s="222">
        <f>SUM(R134:R140)</f>
        <v>0.035334600000000001</v>
      </c>
      <c r="S133" s="221"/>
      <c r="T133" s="223">
        <f>SUM(T134:T140)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4" t="s">
        <v>144</v>
      </c>
      <c r="AT133" s="225" t="s">
        <v>74</v>
      </c>
      <c r="AU133" s="225" t="s">
        <v>83</v>
      </c>
      <c r="AY133" s="224" t="s">
        <v>136</v>
      </c>
      <c r="BK133" s="226">
        <f>SUM(BK134:BK140)</f>
        <v>0</v>
      </c>
    </row>
    <row r="134" s="2" customFormat="1" ht="24.15" customHeight="1">
      <c r="A134" s="38"/>
      <c r="B134" s="39"/>
      <c r="C134" s="229" t="s">
        <v>160</v>
      </c>
      <c r="D134" s="229" t="s">
        <v>139</v>
      </c>
      <c r="E134" s="230" t="s">
        <v>1094</v>
      </c>
      <c r="F134" s="231" t="s">
        <v>1095</v>
      </c>
      <c r="G134" s="232" t="s">
        <v>184</v>
      </c>
      <c r="H134" s="233">
        <v>21</v>
      </c>
      <c r="I134" s="234"/>
      <c r="J134" s="233">
        <f>ROUND(I134*H134,3)</f>
        <v>0</v>
      </c>
      <c r="K134" s="235"/>
      <c r="L134" s="44"/>
      <c r="M134" s="236" t="s">
        <v>1</v>
      </c>
      <c r="N134" s="237" t="s">
        <v>41</v>
      </c>
      <c r="O134" s="97"/>
      <c r="P134" s="238">
        <f>O134*H134</f>
        <v>0</v>
      </c>
      <c r="Q134" s="238">
        <v>2.0000000000000002E-05</v>
      </c>
      <c r="R134" s="238">
        <f>Q134*H134</f>
        <v>0.00042000000000000002</v>
      </c>
      <c r="S134" s="238">
        <v>0</v>
      </c>
      <c r="T134" s="239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40" t="s">
        <v>213</v>
      </c>
      <c r="AT134" s="240" t="s">
        <v>139</v>
      </c>
      <c r="AU134" s="240" t="s">
        <v>144</v>
      </c>
      <c r="AY134" s="17" t="s">
        <v>136</v>
      </c>
      <c r="BE134" s="241">
        <f>IF(N134="základná",J134,0)</f>
        <v>0</v>
      </c>
      <c r="BF134" s="241">
        <f>IF(N134="znížená",J134,0)</f>
        <v>0</v>
      </c>
      <c r="BG134" s="241">
        <f>IF(N134="zákl. prenesená",J134,0)</f>
        <v>0</v>
      </c>
      <c r="BH134" s="241">
        <f>IF(N134="zníž. prenesená",J134,0)</f>
        <v>0</v>
      </c>
      <c r="BI134" s="241">
        <f>IF(N134="nulová",J134,0)</f>
        <v>0</v>
      </c>
      <c r="BJ134" s="17" t="s">
        <v>144</v>
      </c>
      <c r="BK134" s="242">
        <f>ROUND(I134*H134,3)</f>
        <v>0</v>
      </c>
      <c r="BL134" s="17" t="s">
        <v>213</v>
      </c>
      <c r="BM134" s="240" t="s">
        <v>1096</v>
      </c>
    </row>
    <row r="135" s="13" customFormat="1">
      <c r="A135" s="13"/>
      <c r="B135" s="243"/>
      <c r="C135" s="244"/>
      <c r="D135" s="245" t="s">
        <v>146</v>
      </c>
      <c r="E135" s="246" t="s">
        <v>1</v>
      </c>
      <c r="F135" s="247" t="s">
        <v>1097</v>
      </c>
      <c r="G135" s="244"/>
      <c r="H135" s="248">
        <v>7</v>
      </c>
      <c r="I135" s="249"/>
      <c r="J135" s="244"/>
      <c r="K135" s="244"/>
      <c r="L135" s="250"/>
      <c r="M135" s="251"/>
      <c r="N135" s="252"/>
      <c r="O135" s="252"/>
      <c r="P135" s="252"/>
      <c r="Q135" s="252"/>
      <c r="R135" s="252"/>
      <c r="S135" s="252"/>
      <c r="T135" s="25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4" t="s">
        <v>146</v>
      </c>
      <c r="AU135" s="254" t="s">
        <v>144</v>
      </c>
      <c r="AV135" s="13" t="s">
        <v>144</v>
      </c>
      <c r="AW135" s="13" t="s">
        <v>30</v>
      </c>
      <c r="AX135" s="13" t="s">
        <v>75</v>
      </c>
      <c r="AY135" s="254" t="s">
        <v>136</v>
      </c>
    </row>
    <row r="136" s="13" customFormat="1">
      <c r="A136" s="13"/>
      <c r="B136" s="243"/>
      <c r="C136" s="244"/>
      <c r="D136" s="245" t="s">
        <v>146</v>
      </c>
      <c r="E136" s="246" t="s">
        <v>1</v>
      </c>
      <c r="F136" s="247" t="s">
        <v>1098</v>
      </c>
      <c r="G136" s="244"/>
      <c r="H136" s="248">
        <v>7</v>
      </c>
      <c r="I136" s="249"/>
      <c r="J136" s="244"/>
      <c r="K136" s="244"/>
      <c r="L136" s="250"/>
      <c r="M136" s="251"/>
      <c r="N136" s="252"/>
      <c r="O136" s="252"/>
      <c r="P136" s="252"/>
      <c r="Q136" s="252"/>
      <c r="R136" s="252"/>
      <c r="S136" s="252"/>
      <c r="T136" s="25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4" t="s">
        <v>146</v>
      </c>
      <c r="AU136" s="254" t="s">
        <v>144</v>
      </c>
      <c r="AV136" s="13" t="s">
        <v>144</v>
      </c>
      <c r="AW136" s="13" t="s">
        <v>30</v>
      </c>
      <c r="AX136" s="13" t="s">
        <v>75</v>
      </c>
      <c r="AY136" s="254" t="s">
        <v>136</v>
      </c>
    </row>
    <row r="137" s="13" customFormat="1">
      <c r="A137" s="13"/>
      <c r="B137" s="243"/>
      <c r="C137" s="244"/>
      <c r="D137" s="245" t="s">
        <v>146</v>
      </c>
      <c r="E137" s="246" t="s">
        <v>1</v>
      </c>
      <c r="F137" s="247" t="s">
        <v>1099</v>
      </c>
      <c r="G137" s="244"/>
      <c r="H137" s="248">
        <v>7</v>
      </c>
      <c r="I137" s="249"/>
      <c r="J137" s="244"/>
      <c r="K137" s="244"/>
      <c r="L137" s="250"/>
      <c r="M137" s="251"/>
      <c r="N137" s="252"/>
      <c r="O137" s="252"/>
      <c r="P137" s="252"/>
      <c r="Q137" s="252"/>
      <c r="R137" s="252"/>
      <c r="S137" s="252"/>
      <c r="T137" s="25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4" t="s">
        <v>146</v>
      </c>
      <c r="AU137" s="254" t="s">
        <v>144</v>
      </c>
      <c r="AV137" s="13" t="s">
        <v>144</v>
      </c>
      <c r="AW137" s="13" t="s">
        <v>30</v>
      </c>
      <c r="AX137" s="13" t="s">
        <v>75</v>
      </c>
      <c r="AY137" s="254" t="s">
        <v>136</v>
      </c>
    </row>
    <row r="138" s="14" customFormat="1">
      <c r="A138" s="14"/>
      <c r="B138" s="255"/>
      <c r="C138" s="256"/>
      <c r="D138" s="245" t="s">
        <v>146</v>
      </c>
      <c r="E138" s="257" t="s">
        <v>1</v>
      </c>
      <c r="F138" s="258" t="s">
        <v>149</v>
      </c>
      <c r="G138" s="256"/>
      <c r="H138" s="259">
        <v>21</v>
      </c>
      <c r="I138" s="260"/>
      <c r="J138" s="256"/>
      <c r="K138" s="256"/>
      <c r="L138" s="261"/>
      <c r="M138" s="262"/>
      <c r="N138" s="263"/>
      <c r="O138" s="263"/>
      <c r="P138" s="263"/>
      <c r="Q138" s="263"/>
      <c r="R138" s="263"/>
      <c r="S138" s="263"/>
      <c r="T138" s="26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65" t="s">
        <v>146</v>
      </c>
      <c r="AU138" s="265" t="s">
        <v>144</v>
      </c>
      <c r="AV138" s="14" t="s">
        <v>143</v>
      </c>
      <c r="AW138" s="14" t="s">
        <v>30</v>
      </c>
      <c r="AX138" s="14" t="s">
        <v>83</v>
      </c>
      <c r="AY138" s="265" t="s">
        <v>136</v>
      </c>
    </row>
    <row r="139" s="2" customFormat="1" ht="37.8" customHeight="1">
      <c r="A139" s="38"/>
      <c r="B139" s="39"/>
      <c r="C139" s="266" t="s">
        <v>164</v>
      </c>
      <c r="D139" s="266" t="s">
        <v>193</v>
      </c>
      <c r="E139" s="267" t="s">
        <v>1100</v>
      </c>
      <c r="F139" s="268" t="s">
        <v>1101</v>
      </c>
      <c r="G139" s="269" t="s">
        <v>184</v>
      </c>
      <c r="H139" s="270">
        <v>21.420000000000002</v>
      </c>
      <c r="I139" s="271"/>
      <c r="J139" s="270">
        <f>ROUND(I139*H139,3)</f>
        <v>0</v>
      </c>
      <c r="K139" s="272"/>
      <c r="L139" s="273"/>
      <c r="M139" s="274" t="s">
        <v>1</v>
      </c>
      <c r="N139" s="275" t="s">
        <v>41</v>
      </c>
      <c r="O139" s="97"/>
      <c r="P139" s="238">
        <f>O139*H139</f>
        <v>0</v>
      </c>
      <c r="Q139" s="238">
        <v>0.0016299999999999999</v>
      </c>
      <c r="R139" s="238">
        <f>Q139*H139</f>
        <v>0.034914600000000004</v>
      </c>
      <c r="S139" s="238">
        <v>0</v>
      </c>
      <c r="T139" s="239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40" t="s">
        <v>285</v>
      </c>
      <c r="AT139" s="240" t="s">
        <v>193</v>
      </c>
      <c r="AU139" s="240" t="s">
        <v>144</v>
      </c>
      <c r="AY139" s="17" t="s">
        <v>136</v>
      </c>
      <c r="BE139" s="241">
        <f>IF(N139="základná",J139,0)</f>
        <v>0</v>
      </c>
      <c r="BF139" s="241">
        <f>IF(N139="znížená",J139,0)</f>
        <v>0</v>
      </c>
      <c r="BG139" s="241">
        <f>IF(N139="zákl. prenesená",J139,0)</f>
        <v>0</v>
      </c>
      <c r="BH139" s="241">
        <f>IF(N139="zníž. prenesená",J139,0)</f>
        <v>0</v>
      </c>
      <c r="BI139" s="241">
        <f>IF(N139="nulová",J139,0)</f>
        <v>0</v>
      </c>
      <c r="BJ139" s="17" t="s">
        <v>144</v>
      </c>
      <c r="BK139" s="242">
        <f>ROUND(I139*H139,3)</f>
        <v>0</v>
      </c>
      <c r="BL139" s="17" t="s">
        <v>213</v>
      </c>
      <c r="BM139" s="240" t="s">
        <v>1102</v>
      </c>
    </row>
    <row r="140" s="13" customFormat="1">
      <c r="A140" s="13"/>
      <c r="B140" s="243"/>
      <c r="C140" s="244"/>
      <c r="D140" s="245" t="s">
        <v>146</v>
      </c>
      <c r="E140" s="244"/>
      <c r="F140" s="247" t="s">
        <v>1103</v>
      </c>
      <c r="G140" s="244"/>
      <c r="H140" s="248">
        <v>21.420000000000002</v>
      </c>
      <c r="I140" s="249"/>
      <c r="J140" s="244"/>
      <c r="K140" s="244"/>
      <c r="L140" s="250"/>
      <c r="M140" s="251"/>
      <c r="N140" s="252"/>
      <c r="O140" s="252"/>
      <c r="P140" s="252"/>
      <c r="Q140" s="252"/>
      <c r="R140" s="252"/>
      <c r="S140" s="252"/>
      <c r="T140" s="25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4" t="s">
        <v>146</v>
      </c>
      <c r="AU140" s="254" t="s">
        <v>144</v>
      </c>
      <c r="AV140" s="13" t="s">
        <v>144</v>
      </c>
      <c r="AW140" s="13" t="s">
        <v>4</v>
      </c>
      <c r="AX140" s="13" t="s">
        <v>83</v>
      </c>
      <c r="AY140" s="254" t="s">
        <v>136</v>
      </c>
    </row>
    <row r="141" s="12" customFormat="1" ht="22.8" customHeight="1">
      <c r="A141" s="12"/>
      <c r="B141" s="213"/>
      <c r="C141" s="214"/>
      <c r="D141" s="215" t="s">
        <v>74</v>
      </c>
      <c r="E141" s="227" t="s">
        <v>1104</v>
      </c>
      <c r="F141" s="227" t="s">
        <v>1105</v>
      </c>
      <c r="G141" s="214"/>
      <c r="H141" s="214"/>
      <c r="I141" s="217"/>
      <c r="J141" s="228">
        <f>BK141</f>
        <v>0</v>
      </c>
      <c r="K141" s="214"/>
      <c r="L141" s="219"/>
      <c r="M141" s="220"/>
      <c r="N141" s="221"/>
      <c r="O141" s="221"/>
      <c r="P141" s="222">
        <f>SUM(P142:P177)</f>
        <v>0</v>
      </c>
      <c r="Q141" s="221"/>
      <c r="R141" s="222">
        <f>SUM(R142:R177)</f>
        <v>0.028439999999999997</v>
      </c>
      <c r="S141" s="221"/>
      <c r="T141" s="223">
        <f>SUM(T142:T177)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4" t="s">
        <v>144</v>
      </c>
      <c r="AT141" s="225" t="s">
        <v>74</v>
      </c>
      <c r="AU141" s="225" t="s">
        <v>83</v>
      </c>
      <c r="AY141" s="224" t="s">
        <v>136</v>
      </c>
      <c r="BK141" s="226">
        <f>SUM(BK142:BK177)</f>
        <v>0</v>
      </c>
    </row>
    <row r="142" s="2" customFormat="1" ht="24.15" customHeight="1">
      <c r="A142" s="38"/>
      <c r="B142" s="39"/>
      <c r="C142" s="229" t="s">
        <v>168</v>
      </c>
      <c r="D142" s="229" t="s">
        <v>139</v>
      </c>
      <c r="E142" s="230" t="s">
        <v>1106</v>
      </c>
      <c r="F142" s="231" t="s">
        <v>1107</v>
      </c>
      <c r="G142" s="232" t="s">
        <v>152</v>
      </c>
      <c r="H142" s="233">
        <v>9</v>
      </c>
      <c r="I142" s="234"/>
      <c r="J142" s="233">
        <f>ROUND(I142*H142,3)</f>
        <v>0</v>
      </c>
      <c r="K142" s="235"/>
      <c r="L142" s="44"/>
      <c r="M142" s="236" t="s">
        <v>1</v>
      </c>
      <c r="N142" s="237" t="s">
        <v>41</v>
      </c>
      <c r="O142" s="97"/>
      <c r="P142" s="238">
        <f>O142*H142</f>
        <v>0</v>
      </c>
      <c r="Q142" s="238">
        <v>0</v>
      </c>
      <c r="R142" s="238">
        <f>Q142*H142</f>
        <v>0</v>
      </c>
      <c r="S142" s="238">
        <v>0</v>
      </c>
      <c r="T142" s="239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40" t="s">
        <v>213</v>
      </c>
      <c r="AT142" s="240" t="s">
        <v>139</v>
      </c>
      <c r="AU142" s="240" t="s">
        <v>144</v>
      </c>
      <c r="AY142" s="17" t="s">
        <v>136</v>
      </c>
      <c r="BE142" s="241">
        <f>IF(N142="základná",J142,0)</f>
        <v>0</v>
      </c>
      <c r="BF142" s="241">
        <f>IF(N142="znížená",J142,0)</f>
        <v>0</v>
      </c>
      <c r="BG142" s="241">
        <f>IF(N142="zákl. prenesená",J142,0)</f>
        <v>0</v>
      </c>
      <c r="BH142" s="241">
        <f>IF(N142="zníž. prenesená",J142,0)</f>
        <v>0</v>
      </c>
      <c r="BI142" s="241">
        <f>IF(N142="nulová",J142,0)</f>
        <v>0</v>
      </c>
      <c r="BJ142" s="17" t="s">
        <v>144</v>
      </c>
      <c r="BK142" s="242">
        <f>ROUND(I142*H142,3)</f>
        <v>0</v>
      </c>
      <c r="BL142" s="17" t="s">
        <v>213</v>
      </c>
      <c r="BM142" s="240" t="s">
        <v>1108</v>
      </c>
    </row>
    <row r="143" s="13" customFormat="1">
      <c r="A143" s="13"/>
      <c r="B143" s="243"/>
      <c r="C143" s="244"/>
      <c r="D143" s="245" t="s">
        <v>146</v>
      </c>
      <c r="E143" s="246" t="s">
        <v>1</v>
      </c>
      <c r="F143" s="247" t="s">
        <v>1109</v>
      </c>
      <c r="G143" s="244"/>
      <c r="H143" s="248">
        <v>3</v>
      </c>
      <c r="I143" s="249"/>
      <c r="J143" s="244"/>
      <c r="K143" s="244"/>
      <c r="L143" s="250"/>
      <c r="M143" s="251"/>
      <c r="N143" s="252"/>
      <c r="O143" s="252"/>
      <c r="P143" s="252"/>
      <c r="Q143" s="252"/>
      <c r="R143" s="252"/>
      <c r="S143" s="252"/>
      <c r="T143" s="25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4" t="s">
        <v>146</v>
      </c>
      <c r="AU143" s="254" t="s">
        <v>144</v>
      </c>
      <c r="AV143" s="13" t="s">
        <v>144</v>
      </c>
      <c r="AW143" s="13" t="s">
        <v>30</v>
      </c>
      <c r="AX143" s="13" t="s">
        <v>75</v>
      </c>
      <c r="AY143" s="254" t="s">
        <v>136</v>
      </c>
    </row>
    <row r="144" s="13" customFormat="1">
      <c r="A144" s="13"/>
      <c r="B144" s="243"/>
      <c r="C144" s="244"/>
      <c r="D144" s="245" t="s">
        <v>146</v>
      </c>
      <c r="E144" s="246" t="s">
        <v>1</v>
      </c>
      <c r="F144" s="247" t="s">
        <v>1110</v>
      </c>
      <c r="G144" s="244"/>
      <c r="H144" s="248">
        <v>3</v>
      </c>
      <c r="I144" s="249"/>
      <c r="J144" s="244"/>
      <c r="K144" s="244"/>
      <c r="L144" s="250"/>
      <c r="M144" s="251"/>
      <c r="N144" s="252"/>
      <c r="O144" s="252"/>
      <c r="P144" s="252"/>
      <c r="Q144" s="252"/>
      <c r="R144" s="252"/>
      <c r="S144" s="252"/>
      <c r="T144" s="25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4" t="s">
        <v>146</v>
      </c>
      <c r="AU144" s="254" t="s">
        <v>144</v>
      </c>
      <c r="AV144" s="13" t="s">
        <v>144</v>
      </c>
      <c r="AW144" s="13" t="s">
        <v>30</v>
      </c>
      <c r="AX144" s="13" t="s">
        <v>75</v>
      </c>
      <c r="AY144" s="254" t="s">
        <v>136</v>
      </c>
    </row>
    <row r="145" s="13" customFormat="1">
      <c r="A145" s="13"/>
      <c r="B145" s="243"/>
      <c r="C145" s="244"/>
      <c r="D145" s="245" t="s">
        <v>146</v>
      </c>
      <c r="E145" s="246" t="s">
        <v>1</v>
      </c>
      <c r="F145" s="247" t="s">
        <v>1111</v>
      </c>
      <c r="G145" s="244"/>
      <c r="H145" s="248">
        <v>3</v>
      </c>
      <c r="I145" s="249"/>
      <c r="J145" s="244"/>
      <c r="K145" s="244"/>
      <c r="L145" s="250"/>
      <c r="M145" s="251"/>
      <c r="N145" s="252"/>
      <c r="O145" s="252"/>
      <c r="P145" s="252"/>
      <c r="Q145" s="252"/>
      <c r="R145" s="252"/>
      <c r="S145" s="252"/>
      <c r="T145" s="25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4" t="s">
        <v>146</v>
      </c>
      <c r="AU145" s="254" t="s">
        <v>144</v>
      </c>
      <c r="AV145" s="13" t="s">
        <v>144</v>
      </c>
      <c r="AW145" s="13" t="s">
        <v>30</v>
      </c>
      <c r="AX145" s="13" t="s">
        <v>75</v>
      </c>
      <c r="AY145" s="254" t="s">
        <v>136</v>
      </c>
    </row>
    <row r="146" s="14" customFormat="1">
      <c r="A146" s="14"/>
      <c r="B146" s="255"/>
      <c r="C146" s="256"/>
      <c r="D146" s="245" t="s">
        <v>146</v>
      </c>
      <c r="E146" s="257" t="s">
        <v>1</v>
      </c>
      <c r="F146" s="258" t="s">
        <v>149</v>
      </c>
      <c r="G146" s="256"/>
      <c r="H146" s="259">
        <v>9</v>
      </c>
      <c r="I146" s="260"/>
      <c r="J146" s="256"/>
      <c r="K146" s="256"/>
      <c r="L146" s="261"/>
      <c r="M146" s="262"/>
      <c r="N146" s="263"/>
      <c r="O146" s="263"/>
      <c r="P146" s="263"/>
      <c r="Q146" s="263"/>
      <c r="R146" s="263"/>
      <c r="S146" s="263"/>
      <c r="T146" s="26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5" t="s">
        <v>146</v>
      </c>
      <c r="AU146" s="265" t="s">
        <v>144</v>
      </c>
      <c r="AV146" s="14" t="s">
        <v>143</v>
      </c>
      <c r="AW146" s="14" t="s">
        <v>30</v>
      </c>
      <c r="AX146" s="14" t="s">
        <v>83</v>
      </c>
      <c r="AY146" s="265" t="s">
        <v>136</v>
      </c>
    </row>
    <row r="147" s="2" customFormat="1" ht="24.15" customHeight="1">
      <c r="A147" s="38"/>
      <c r="B147" s="39"/>
      <c r="C147" s="266" t="s">
        <v>173</v>
      </c>
      <c r="D147" s="266" t="s">
        <v>193</v>
      </c>
      <c r="E147" s="267" t="s">
        <v>1112</v>
      </c>
      <c r="F147" s="268" t="s">
        <v>1113</v>
      </c>
      <c r="G147" s="269" t="s">
        <v>152</v>
      </c>
      <c r="H147" s="270">
        <v>9</v>
      </c>
      <c r="I147" s="271"/>
      <c r="J147" s="270">
        <f>ROUND(I147*H147,3)</f>
        <v>0</v>
      </c>
      <c r="K147" s="272"/>
      <c r="L147" s="273"/>
      <c r="M147" s="274" t="s">
        <v>1</v>
      </c>
      <c r="N147" s="275" t="s">
        <v>41</v>
      </c>
      <c r="O147" s="97"/>
      <c r="P147" s="238">
        <f>O147*H147</f>
        <v>0</v>
      </c>
      <c r="Q147" s="238">
        <v>0.00048000000000000001</v>
      </c>
      <c r="R147" s="238">
        <f>Q147*H147</f>
        <v>0.0043200000000000001</v>
      </c>
      <c r="S147" s="238">
        <v>0</v>
      </c>
      <c r="T147" s="239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40" t="s">
        <v>285</v>
      </c>
      <c r="AT147" s="240" t="s">
        <v>193</v>
      </c>
      <c r="AU147" s="240" t="s">
        <v>144</v>
      </c>
      <c r="AY147" s="17" t="s">
        <v>136</v>
      </c>
      <c r="BE147" s="241">
        <f>IF(N147="základná",J147,0)</f>
        <v>0</v>
      </c>
      <c r="BF147" s="241">
        <f>IF(N147="znížená",J147,0)</f>
        <v>0</v>
      </c>
      <c r="BG147" s="241">
        <f>IF(N147="zákl. prenesená",J147,0)</f>
        <v>0</v>
      </c>
      <c r="BH147" s="241">
        <f>IF(N147="zníž. prenesená",J147,0)</f>
        <v>0</v>
      </c>
      <c r="BI147" s="241">
        <f>IF(N147="nulová",J147,0)</f>
        <v>0</v>
      </c>
      <c r="BJ147" s="17" t="s">
        <v>144</v>
      </c>
      <c r="BK147" s="242">
        <f>ROUND(I147*H147,3)</f>
        <v>0</v>
      </c>
      <c r="BL147" s="17" t="s">
        <v>213</v>
      </c>
      <c r="BM147" s="240" t="s">
        <v>1114</v>
      </c>
    </row>
    <row r="148" s="2" customFormat="1" ht="16.5" customHeight="1">
      <c r="A148" s="38"/>
      <c r="B148" s="39"/>
      <c r="C148" s="229" t="s">
        <v>177</v>
      </c>
      <c r="D148" s="229" t="s">
        <v>139</v>
      </c>
      <c r="E148" s="230" t="s">
        <v>1115</v>
      </c>
      <c r="F148" s="231" t="s">
        <v>1116</v>
      </c>
      <c r="G148" s="232" t="s">
        <v>184</v>
      </c>
      <c r="H148" s="233">
        <v>24</v>
      </c>
      <c r="I148" s="234"/>
      <c r="J148" s="233">
        <f>ROUND(I148*H148,3)</f>
        <v>0</v>
      </c>
      <c r="K148" s="235"/>
      <c r="L148" s="44"/>
      <c r="M148" s="236" t="s">
        <v>1</v>
      </c>
      <c r="N148" s="237" t="s">
        <v>41</v>
      </c>
      <c r="O148" s="97"/>
      <c r="P148" s="238">
        <f>O148*H148</f>
        <v>0</v>
      </c>
      <c r="Q148" s="238">
        <v>0</v>
      </c>
      <c r="R148" s="238">
        <f>Q148*H148</f>
        <v>0</v>
      </c>
      <c r="S148" s="238">
        <v>0</v>
      </c>
      <c r="T148" s="239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40" t="s">
        <v>213</v>
      </c>
      <c r="AT148" s="240" t="s">
        <v>139</v>
      </c>
      <c r="AU148" s="240" t="s">
        <v>144</v>
      </c>
      <c r="AY148" s="17" t="s">
        <v>136</v>
      </c>
      <c r="BE148" s="241">
        <f>IF(N148="základná",J148,0)</f>
        <v>0</v>
      </c>
      <c r="BF148" s="241">
        <f>IF(N148="znížená",J148,0)</f>
        <v>0</v>
      </c>
      <c r="BG148" s="241">
        <f>IF(N148="zákl. prenesená",J148,0)</f>
        <v>0</v>
      </c>
      <c r="BH148" s="241">
        <f>IF(N148="zníž. prenesená",J148,0)</f>
        <v>0</v>
      </c>
      <c r="BI148" s="241">
        <f>IF(N148="nulová",J148,0)</f>
        <v>0</v>
      </c>
      <c r="BJ148" s="17" t="s">
        <v>144</v>
      </c>
      <c r="BK148" s="242">
        <f>ROUND(I148*H148,3)</f>
        <v>0</v>
      </c>
      <c r="BL148" s="17" t="s">
        <v>213</v>
      </c>
      <c r="BM148" s="240" t="s">
        <v>1117</v>
      </c>
    </row>
    <row r="149" s="13" customFormat="1">
      <c r="A149" s="13"/>
      <c r="B149" s="243"/>
      <c r="C149" s="244"/>
      <c r="D149" s="245" t="s">
        <v>146</v>
      </c>
      <c r="E149" s="246" t="s">
        <v>1</v>
      </c>
      <c r="F149" s="247" t="s">
        <v>1118</v>
      </c>
      <c r="G149" s="244"/>
      <c r="H149" s="248">
        <v>8</v>
      </c>
      <c r="I149" s="249"/>
      <c r="J149" s="244"/>
      <c r="K149" s="244"/>
      <c r="L149" s="250"/>
      <c r="M149" s="251"/>
      <c r="N149" s="252"/>
      <c r="O149" s="252"/>
      <c r="P149" s="252"/>
      <c r="Q149" s="252"/>
      <c r="R149" s="252"/>
      <c r="S149" s="252"/>
      <c r="T149" s="25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4" t="s">
        <v>146</v>
      </c>
      <c r="AU149" s="254" t="s">
        <v>144</v>
      </c>
      <c r="AV149" s="13" t="s">
        <v>144</v>
      </c>
      <c r="AW149" s="13" t="s">
        <v>30</v>
      </c>
      <c r="AX149" s="13" t="s">
        <v>75</v>
      </c>
      <c r="AY149" s="254" t="s">
        <v>136</v>
      </c>
    </row>
    <row r="150" s="13" customFormat="1">
      <c r="A150" s="13"/>
      <c r="B150" s="243"/>
      <c r="C150" s="244"/>
      <c r="D150" s="245" t="s">
        <v>146</v>
      </c>
      <c r="E150" s="246" t="s">
        <v>1</v>
      </c>
      <c r="F150" s="247" t="s">
        <v>1119</v>
      </c>
      <c r="G150" s="244"/>
      <c r="H150" s="248">
        <v>8</v>
      </c>
      <c r="I150" s="249"/>
      <c r="J150" s="244"/>
      <c r="K150" s="244"/>
      <c r="L150" s="250"/>
      <c r="M150" s="251"/>
      <c r="N150" s="252"/>
      <c r="O150" s="252"/>
      <c r="P150" s="252"/>
      <c r="Q150" s="252"/>
      <c r="R150" s="252"/>
      <c r="S150" s="252"/>
      <c r="T150" s="25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4" t="s">
        <v>146</v>
      </c>
      <c r="AU150" s="254" t="s">
        <v>144</v>
      </c>
      <c r="AV150" s="13" t="s">
        <v>144</v>
      </c>
      <c r="AW150" s="13" t="s">
        <v>30</v>
      </c>
      <c r="AX150" s="13" t="s">
        <v>75</v>
      </c>
      <c r="AY150" s="254" t="s">
        <v>136</v>
      </c>
    </row>
    <row r="151" s="13" customFormat="1">
      <c r="A151" s="13"/>
      <c r="B151" s="243"/>
      <c r="C151" s="244"/>
      <c r="D151" s="245" t="s">
        <v>146</v>
      </c>
      <c r="E151" s="246" t="s">
        <v>1</v>
      </c>
      <c r="F151" s="247" t="s">
        <v>1120</v>
      </c>
      <c r="G151" s="244"/>
      <c r="H151" s="248">
        <v>8</v>
      </c>
      <c r="I151" s="249"/>
      <c r="J151" s="244"/>
      <c r="K151" s="244"/>
      <c r="L151" s="250"/>
      <c r="M151" s="251"/>
      <c r="N151" s="252"/>
      <c r="O151" s="252"/>
      <c r="P151" s="252"/>
      <c r="Q151" s="252"/>
      <c r="R151" s="252"/>
      <c r="S151" s="252"/>
      <c r="T151" s="25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4" t="s">
        <v>146</v>
      </c>
      <c r="AU151" s="254" t="s">
        <v>144</v>
      </c>
      <c r="AV151" s="13" t="s">
        <v>144</v>
      </c>
      <c r="AW151" s="13" t="s">
        <v>30</v>
      </c>
      <c r="AX151" s="13" t="s">
        <v>75</v>
      </c>
      <c r="AY151" s="254" t="s">
        <v>136</v>
      </c>
    </row>
    <row r="152" s="14" customFormat="1">
      <c r="A152" s="14"/>
      <c r="B152" s="255"/>
      <c r="C152" s="256"/>
      <c r="D152" s="245" t="s">
        <v>146</v>
      </c>
      <c r="E152" s="257" t="s">
        <v>1</v>
      </c>
      <c r="F152" s="258" t="s">
        <v>149</v>
      </c>
      <c r="G152" s="256"/>
      <c r="H152" s="259">
        <v>24</v>
      </c>
      <c r="I152" s="260"/>
      <c r="J152" s="256"/>
      <c r="K152" s="256"/>
      <c r="L152" s="261"/>
      <c r="M152" s="262"/>
      <c r="N152" s="263"/>
      <c r="O152" s="263"/>
      <c r="P152" s="263"/>
      <c r="Q152" s="263"/>
      <c r="R152" s="263"/>
      <c r="S152" s="263"/>
      <c r="T152" s="26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5" t="s">
        <v>146</v>
      </c>
      <c r="AU152" s="265" t="s">
        <v>144</v>
      </c>
      <c r="AV152" s="14" t="s">
        <v>143</v>
      </c>
      <c r="AW152" s="14" t="s">
        <v>30</v>
      </c>
      <c r="AX152" s="14" t="s">
        <v>83</v>
      </c>
      <c r="AY152" s="265" t="s">
        <v>136</v>
      </c>
    </row>
    <row r="153" s="2" customFormat="1" ht="24.15" customHeight="1">
      <c r="A153" s="38"/>
      <c r="B153" s="39"/>
      <c r="C153" s="266" t="s">
        <v>181</v>
      </c>
      <c r="D153" s="266" t="s">
        <v>193</v>
      </c>
      <c r="E153" s="267" t="s">
        <v>1121</v>
      </c>
      <c r="F153" s="268" t="s">
        <v>1122</v>
      </c>
      <c r="G153" s="269" t="s">
        <v>184</v>
      </c>
      <c r="H153" s="270">
        <v>24</v>
      </c>
      <c r="I153" s="271"/>
      <c r="J153" s="270">
        <f>ROUND(I153*H153,3)</f>
        <v>0</v>
      </c>
      <c r="K153" s="272"/>
      <c r="L153" s="273"/>
      <c r="M153" s="274" t="s">
        <v>1</v>
      </c>
      <c r="N153" s="275" t="s">
        <v>41</v>
      </c>
      <c r="O153" s="97"/>
      <c r="P153" s="238">
        <f>O153*H153</f>
        <v>0</v>
      </c>
      <c r="Q153" s="238">
        <v>0.00052999999999999998</v>
      </c>
      <c r="R153" s="238">
        <f>Q153*H153</f>
        <v>0.012719999999999999</v>
      </c>
      <c r="S153" s="238">
        <v>0</v>
      </c>
      <c r="T153" s="239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40" t="s">
        <v>285</v>
      </c>
      <c r="AT153" s="240" t="s">
        <v>193</v>
      </c>
      <c r="AU153" s="240" t="s">
        <v>144</v>
      </c>
      <c r="AY153" s="17" t="s">
        <v>136</v>
      </c>
      <c r="BE153" s="241">
        <f>IF(N153="základná",J153,0)</f>
        <v>0</v>
      </c>
      <c r="BF153" s="241">
        <f>IF(N153="znížená",J153,0)</f>
        <v>0</v>
      </c>
      <c r="BG153" s="241">
        <f>IF(N153="zákl. prenesená",J153,0)</f>
        <v>0</v>
      </c>
      <c r="BH153" s="241">
        <f>IF(N153="zníž. prenesená",J153,0)</f>
        <v>0</v>
      </c>
      <c r="BI153" s="241">
        <f>IF(N153="nulová",J153,0)</f>
        <v>0</v>
      </c>
      <c r="BJ153" s="17" t="s">
        <v>144</v>
      </c>
      <c r="BK153" s="242">
        <f>ROUND(I153*H153,3)</f>
        <v>0</v>
      </c>
      <c r="BL153" s="17" t="s">
        <v>213</v>
      </c>
      <c r="BM153" s="240" t="s">
        <v>1123</v>
      </c>
    </row>
    <row r="154" s="2" customFormat="1" ht="16.5" customHeight="1">
      <c r="A154" s="38"/>
      <c r="B154" s="39"/>
      <c r="C154" s="229" t="s">
        <v>187</v>
      </c>
      <c r="D154" s="229" t="s">
        <v>139</v>
      </c>
      <c r="E154" s="230" t="s">
        <v>1124</v>
      </c>
      <c r="F154" s="231" t="s">
        <v>1125</v>
      </c>
      <c r="G154" s="232" t="s">
        <v>152</v>
      </c>
      <c r="H154" s="233">
        <v>21</v>
      </c>
      <c r="I154" s="234"/>
      <c r="J154" s="233">
        <f>ROUND(I154*H154,3)</f>
        <v>0</v>
      </c>
      <c r="K154" s="235"/>
      <c r="L154" s="44"/>
      <c r="M154" s="236" t="s">
        <v>1</v>
      </c>
      <c r="N154" s="237" t="s">
        <v>41</v>
      </c>
      <c r="O154" s="97"/>
      <c r="P154" s="238">
        <f>O154*H154</f>
        <v>0</v>
      </c>
      <c r="Q154" s="238">
        <v>0</v>
      </c>
      <c r="R154" s="238">
        <f>Q154*H154</f>
        <v>0</v>
      </c>
      <c r="S154" s="238">
        <v>0</v>
      </c>
      <c r="T154" s="239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40" t="s">
        <v>213</v>
      </c>
      <c r="AT154" s="240" t="s">
        <v>139</v>
      </c>
      <c r="AU154" s="240" t="s">
        <v>144</v>
      </c>
      <c r="AY154" s="17" t="s">
        <v>136</v>
      </c>
      <c r="BE154" s="241">
        <f>IF(N154="základná",J154,0)</f>
        <v>0</v>
      </c>
      <c r="BF154" s="241">
        <f>IF(N154="znížená",J154,0)</f>
        <v>0</v>
      </c>
      <c r="BG154" s="241">
        <f>IF(N154="zákl. prenesená",J154,0)</f>
        <v>0</v>
      </c>
      <c r="BH154" s="241">
        <f>IF(N154="zníž. prenesená",J154,0)</f>
        <v>0</v>
      </c>
      <c r="BI154" s="241">
        <f>IF(N154="nulová",J154,0)</f>
        <v>0</v>
      </c>
      <c r="BJ154" s="17" t="s">
        <v>144</v>
      </c>
      <c r="BK154" s="242">
        <f>ROUND(I154*H154,3)</f>
        <v>0</v>
      </c>
      <c r="BL154" s="17" t="s">
        <v>213</v>
      </c>
      <c r="BM154" s="240" t="s">
        <v>1126</v>
      </c>
    </row>
    <row r="155" s="13" customFormat="1">
      <c r="A155" s="13"/>
      <c r="B155" s="243"/>
      <c r="C155" s="244"/>
      <c r="D155" s="245" t="s">
        <v>146</v>
      </c>
      <c r="E155" s="246" t="s">
        <v>1</v>
      </c>
      <c r="F155" s="247" t="s">
        <v>1097</v>
      </c>
      <c r="G155" s="244"/>
      <c r="H155" s="248">
        <v>7</v>
      </c>
      <c r="I155" s="249"/>
      <c r="J155" s="244"/>
      <c r="K155" s="244"/>
      <c r="L155" s="250"/>
      <c r="M155" s="251"/>
      <c r="N155" s="252"/>
      <c r="O155" s="252"/>
      <c r="P155" s="252"/>
      <c r="Q155" s="252"/>
      <c r="R155" s="252"/>
      <c r="S155" s="252"/>
      <c r="T155" s="25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4" t="s">
        <v>146</v>
      </c>
      <c r="AU155" s="254" t="s">
        <v>144</v>
      </c>
      <c r="AV155" s="13" t="s">
        <v>144</v>
      </c>
      <c r="AW155" s="13" t="s">
        <v>30</v>
      </c>
      <c r="AX155" s="13" t="s">
        <v>75</v>
      </c>
      <c r="AY155" s="254" t="s">
        <v>136</v>
      </c>
    </row>
    <row r="156" s="13" customFormat="1">
      <c r="A156" s="13"/>
      <c r="B156" s="243"/>
      <c r="C156" s="244"/>
      <c r="D156" s="245" t="s">
        <v>146</v>
      </c>
      <c r="E156" s="246" t="s">
        <v>1</v>
      </c>
      <c r="F156" s="247" t="s">
        <v>1098</v>
      </c>
      <c r="G156" s="244"/>
      <c r="H156" s="248">
        <v>7</v>
      </c>
      <c r="I156" s="249"/>
      <c r="J156" s="244"/>
      <c r="K156" s="244"/>
      <c r="L156" s="250"/>
      <c r="M156" s="251"/>
      <c r="N156" s="252"/>
      <c r="O156" s="252"/>
      <c r="P156" s="252"/>
      <c r="Q156" s="252"/>
      <c r="R156" s="252"/>
      <c r="S156" s="252"/>
      <c r="T156" s="25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4" t="s">
        <v>146</v>
      </c>
      <c r="AU156" s="254" t="s">
        <v>144</v>
      </c>
      <c r="AV156" s="13" t="s">
        <v>144</v>
      </c>
      <c r="AW156" s="13" t="s">
        <v>30</v>
      </c>
      <c r="AX156" s="13" t="s">
        <v>75</v>
      </c>
      <c r="AY156" s="254" t="s">
        <v>136</v>
      </c>
    </row>
    <row r="157" s="13" customFormat="1">
      <c r="A157" s="13"/>
      <c r="B157" s="243"/>
      <c r="C157" s="244"/>
      <c r="D157" s="245" t="s">
        <v>146</v>
      </c>
      <c r="E157" s="246" t="s">
        <v>1</v>
      </c>
      <c r="F157" s="247" t="s">
        <v>1099</v>
      </c>
      <c r="G157" s="244"/>
      <c r="H157" s="248">
        <v>7</v>
      </c>
      <c r="I157" s="249"/>
      <c r="J157" s="244"/>
      <c r="K157" s="244"/>
      <c r="L157" s="250"/>
      <c r="M157" s="251"/>
      <c r="N157" s="252"/>
      <c r="O157" s="252"/>
      <c r="P157" s="252"/>
      <c r="Q157" s="252"/>
      <c r="R157" s="252"/>
      <c r="S157" s="252"/>
      <c r="T157" s="25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4" t="s">
        <v>146</v>
      </c>
      <c r="AU157" s="254" t="s">
        <v>144</v>
      </c>
      <c r="AV157" s="13" t="s">
        <v>144</v>
      </c>
      <c r="AW157" s="13" t="s">
        <v>30</v>
      </c>
      <c r="AX157" s="13" t="s">
        <v>75</v>
      </c>
      <c r="AY157" s="254" t="s">
        <v>136</v>
      </c>
    </row>
    <row r="158" s="14" customFormat="1">
      <c r="A158" s="14"/>
      <c r="B158" s="255"/>
      <c r="C158" s="256"/>
      <c r="D158" s="245" t="s">
        <v>146</v>
      </c>
      <c r="E158" s="257" t="s">
        <v>1</v>
      </c>
      <c r="F158" s="258" t="s">
        <v>149</v>
      </c>
      <c r="G158" s="256"/>
      <c r="H158" s="259">
        <v>21</v>
      </c>
      <c r="I158" s="260"/>
      <c r="J158" s="256"/>
      <c r="K158" s="256"/>
      <c r="L158" s="261"/>
      <c r="M158" s="262"/>
      <c r="N158" s="263"/>
      <c r="O158" s="263"/>
      <c r="P158" s="263"/>
      <c r="Q158" s="263"/>
      <c r="R158" s="263"/>
      <c r="S158" s="263"/>
      <c r="T158" s="26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5" t="s">
        <v>146</v>
      </c>
      <c r="AU158" s="265" t="s">
        <v>144</v>
      </c>
      <c r="AV158" s="14" t="s">
        <v>143</v>
      </c>
      <c r="AW158" s="14" t="s">
        <v>30</v>
      </c>
      <c r="AX158" s="14" t="s">
        <v>83</v>
      </c>
      <c r="AY158" s="265" t="s">
        <v>136</v>
      </c>
    </row>
    <row r="159" s="2" customFormat="1" ht="16.5" customHeight="1">
      <c r="A159" s="38"/>
      <c r="B159" s="39"/>
      <c r="C159" s="266" t="s">
        <v>192</v>
      </c>
      <c r="D159" s="266" t="s">
        <v>193</v>
      </c>
      <c r="E159" s="267" t="s">
        <v>1127</v>
      </c>
      <c r="F159" s="268" t="s">
        <v>1128</v>
      </c>
      <c r="G159" s="269" t="s">
        <v>152</v>
      </c>
      <c r="H159" s="270">
        <v>21</v>
      </c>
      <c r="I159" s="271"/>
      <c r="J159" s="270">
        <f>ROUND(I159*H159,3)</f>
        <v>0</v>
      </c>
      <c r="K159" s="272"/>
      <c r="L159" s="273"/>
      <c r="M159" s="274" t="s">
        <v>1</v>
      </c>
      <c r="N159" s="275" t="s">
        <v>41</v>
      </c>
      <c r="O159" s="97"/>
      <c r="P159" s="238">
        <f>O159*H159</f>
        <v>0</v>
      </c>
      <c r="Q159" s="238">
        <v>0.00020000000000000001</v>
      </c>
      <c r="R159" s="238">
        <f>Q159*H159</f>
        <v>0.0042000000000000006</v>
      </c>
      <c r="S159" s="238">
        <v>0</v>
      </c>
      <c r="T159" s="239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40" t="s">
        <v>285</v>
      </c>
      <c r="AT159" s="240" t="s">
        <v>193</v>
      </c>
      <c r="AU159" s="240" t="s">
        <v>144</v>
      </c>
      <c r="AY159" s="17" t="s">
        <v>136</v>
      </c>
      <c r="BE159" s="241">
        <f>IF(N159="základná",J159,0)</f>
        <v>0</v>
      </c>
      <c r="BF159" s="241">
        <f>IF(N159="znížená",J159,0)</f>
        <v>0</v>
      </c>
      <c r="BG159" s="241">
        <f>IF(N159="zákl. prenesená",J159,0)</f>
        <v>0</v>
      </c>
      <c r="BH159" s="241">
        <f>IF(N159="zníž. prenesená",J159,0)</f>
        <v>0</v>
      </c>
      <c r="BI159" s="241">
        <f>IF(N159="nulová",J159,0)</f>
        <v>0</v>
      </c>
      <c r="BJ159" s="17" t="s">
        <v>144</v>
      </c>
      <c r="BK159" s="242">
        <f>ROUND(I159*H159,3)</f>
        <v>0</v>
      </c>
      <c r="BL159" s="17" t="s">
        <v>213</v>
      </c>
      <c r="BM159" s="240" t="s">
        <v>1129</v>
      </c>
    </row>
    <row r="160" s="2" customFormat="1" ht="16.5" customHeight="1">
      <c r="A160" s="38"/>
      <c r="B160" s="39"/>
      <c r="C160" s="229" t="s">
        <v>199</v>
      </c>
      <c r="D160" s="229" t="s">
        <v>139</v>
      </c>
      <c r="E160" s="230" t="s">
        <v>1130</v>
      </c>
      <c r="F160" s="231" t="s">
        <v>1131</v>
      </c>
      <c r="G160" s="232" t="s">
        <v>152</v>
      </c>
      <c r="H160" s="233">
        <v>6</v>
      </c>
      <c r="I160" s="234"/>
      <c r="J160" s="233">
        <f>ROUND(I160*H160,3)</f>
        <v>0</v>
      </c>
      <c r="K160" s="235"/>
      <c r="L160" s="44"/>
      <c r="M160" s="236" t="s">
        <v>1</v>
      </c>
      <c r="N160" s="237" t="s">
        <v>41</v>
      </c>
      <c r="O160" s="97"/>
      <c r="P160" s="238">
        <f>O160*H160</f>
        <v>0</v>
      </c>
      <c r="Q160" s="238">
        <v>0</v>
      </c>
      <c r="R160" s="238">
        <f>Q160*H160</f>
        <v>0</v>
      </c>
      <c r="S160" s="238">
        <v>0</v>
      </c>
      <c r="T160" s="239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40" t="s">
        <v>213</v>
      </c>
      <c r="AT160" s="240" t="s">
        <v>139</v>
      </c>
      <c r="AU160" s="240" t="s">
        <v>144</v>
      </c>
      <c r="AY160" s="17" t="s">
        <v>136</v>
      </c>
      <c r="BE160" s="241">
        <f>IF(N160="základná",J160,0)</f>
        <v>0</v>
      </c>
      <c r="BF160" s="241">
        <f>IF(N160="znížená",J160,0)</f>
        <v>0</v>
      </c>
      <c r="BG160" s="241">
        <f>IF(N160="zákl. prenesená",J160,0)</f>
        <v>0</v>
      </c>
      <c r="BH160" s="241">
        <f>IF(N160="zníž. prenesená",J160,0)</f>
        <v>0</v>
      </c>
      <c r="BI160" s="241">
        <f>IF(N160="nulová",J160,0)</f>
        <v>0</v>
      </c>
      <c r="BJ160" s="17" t="s">
        <v>144</v>
      </c>
      <c r="BK160" s="242">
        <f>ROUND(I160*H160,3)</f>
        <v>0</v>
      </c>
      <c r="BL160" s="17" t="s">
        <v>213</v>
      </c>
      <c r="BM160" s="240" t="s">
        <v>1132</v>
      </c>
    </row>
    <row r="161" s="13" customFormat="1">
      <c r="A161" s="13"/>
      <c r="B161" s="243"/>
      <c r="C161" s="244"/>
      <c r="D161" s="245" t="s">
        <v>146</v>
      </c>
      <c r="E161" s="246" t="s">
        <v>1</v>
      </c>
      <c r="F161" s="247" t="s">
        <v>1133</v>
      </c>
      <c r="G161" s="244"/>
      <c r="H161" s="248">
        <v>2</v>
      </c>
      <c r="I161" s="249"/>
      <c r="J161" s="244"/>
      <c r="K161" s="244"/>
      <c r="L161" s="250"/>
      <c r="M161" s="251"/>
      <c r="N161" s="252"/>
      <c r="O161" s="252"/>
      <c r="P161" s="252"/>
      <c r="Q161" s="252"/>
      <c r="R161" s="252"/>
      <c r="S161" s="252"/>
      <c r="T161" s="25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4" t="s">
        <v>146</v>
      </c>
      <c r="AU161" s="254" t="s">
        <v>144</v>
      </c>
      <c r="AV161" s="13" t="s">
        <v>144</v>
      </c>
      <c r="AW161" s="13" t="s">
        <v>30</v>
      </c>
      <c r="AX161" s="13" t="s">
        <v>75</v>
      </c>
      <c r="AY161" s="254" t="s">
        <v>136</v>
      </c>
    </row>
    <row r="162" s="13" customFormat="1">
      <c r="A162" s="13"/>
      <c r="B162" s="243"/>
      <c r="C162" s="244"/>
      <c r="D162" s="245" t="s">
        <v>146</v>
      </c>
      <c r="E162" s="246" t="s">
        <v>1</v>
      </c>
      <c r="F162" s="247" t="s">
        <v>1134</v>
      </c>
      <c r="G162" s="244"/>
      <c r="H162" s="248">
        <v>2</v>
      </c>
      <c r="I162" s="249"/>
      <c r="J162" s="244"/>
      <c r="K162" s="244"/>
      <c r="L162" s="250"/>
      <c r="M162" s="251"/>
      <c r="N162" s="252"/>
      <c r="O162" s="252"/>
      <c r="P162" s="252"/>
      <c r="Q162" s="252"/>
      <c r="R162" s="252"/>
      <c r="S162" s="252"/>
      <c r="T162" s="25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4" t="s">
        <v>146</v>
      </c>
      <c r="AU162" s="254" t="s">
        <v>144</v>
      </c>
      <c r="AV162" s="13" t="s">
        <v>144</v>
      </c>
      <c r="AW162" s="13" t="s">
        <v>30</v>
      </c>
      <c r="AX162" s="13" t="s">
        <v>75</v>
      </c>
      <c r="AY162" s="254" t="s">
        <v>136</v>
      </c>
    </row>
    <row r="163" s="13" customFormat="1">
      <c r="A163" s="13"/>
      <c r="B163" s="243"/>
      <c r="C163" s="244"/>
      <c r="D163" s="245" t="s">
        <v>146</v>
      </c>
      <c r="E163" s="246" t="s">
        <v>1</v>
      </c>
      <c r="F163" s="247" t="s">
        <v>1135</v>
      </c>
      <c r="G163" s="244"/>
      <c r="H163" s="248">
        <v>2</v>
      </c>
      <c r="I163" s="249"/>
      <c r="J163" s="244"/>
      <c r="K163" s="244"/>
      <c r="L163" s="250"/>
      <c r="M163" s="251"/>
      <c r="N163" s="252"/>
      <c r="O163" s="252"/>
      <c r="P163" s="252"/>
      <c r="Q163" s="252"/>
      <c r="R163" s="252"/>
      <c r="S163" s="252"/>
      <c r="T163" s="25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4" t="s">
        <v>146</v>
      </c>
      <c r="AU163" s="254" t="s">
        <v>144</v>
      </c>
      <c r="AV163" s="13" t="s">
        <v>144</v>
      </c>
      <c r="AW163" s="13" t="s">
        <v>30</v>
      </c>
      <c r="AX163" s="13" t="s">
        <v>75</v>
      </c>
      <c r="AY163" s="254" t="s">
        <v>136</v>
      </c>
    </row>
    <row r="164" s="14" customFormat="1">
      <c r="A164" s="14"/>
      <c r="B164" s="255"/>
      <c r="C164" s="256"/>
      <c r="D164" s="245" t="s">
        <v>146</v>
      </c>
      <c r="E164" s="257" t="s">
        <v>1</v>
      </c>
      <c r="F164" s="258" t="s">
        <v>149</v>
      </c>
      <c r="G164" s="256"/>
      <c r="H164" s="259">
        <v>6</v>
      </c>
      <c r="I164" s="260"/>
      <c r="J164" s="256"/>
      <c r="K164" s="256"/>
      <c r="L164" s="261"/>
      <c r="M164" s="262"/>
      <c r="N164" s="263"/>
      <c r="O164" s="263"/>
      <c r="P164" s="263"/>
      <c r="Q164" s="263"/>
      <c r="R164" s="263"/>
      <c r="S164" s="263"/>
      <c r="T164" s="26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5" t="s">
        <v>146</v>
      </c>
      <c r="AU164" s="265" t="s">
        <v>144</v>
      </c>
      <c r="AV164" s="14" t="s">
        <v>143</v>
      </c>
      <c r="AW164" s="14" t="s">
        <v>30</v>
      </c>
      <c r="AX164" s="14" t="s">
        <v>83</v>
      </c>
      <c r="AY164" s="265" t="s">
        <v>136</v>
      </c>
    </row>
    <row r="165" s="2" customFormat="1" ht="16.5" customHeight="1">
      <c r="A165" s="38"/>
      <c r="B165" s="39"/>
      <c r="C165" s="266" t="s">
        <v>203</v>
      </c>
      <c r="D165" s="266" t="s">
        <v>193</v>
      </c>
      <c r="E165" s="267" t="s">
        <v>1136</v>
      </c>
      <c r="F165" s="268" t="s">
        <v>1137</v>
      </c>
      <c r="G165" s="269" t="s">
        <v>152</v>
      </c>
      <c r="H165" s="270">
        <v>6</v>
      </c>
      <c r="I165" s="271"/>
      <c r="J165" s="270">
        <f>ROUND(I165*H165,3)</f>
        <v>0</v>
      </c>
      <c r="K165" s="272"/>
      <c r="L165" s="273"/>
      <c r="M165" s="274" t="s">
        <v>1</v>
      </c>
      <c r="N165" s="275" t="s">
        <v>41</v>
      </c>
      <c r="O165" s="97"/>
      <c r="P165" s="238">
        <f>O165*H165</f>
        <v>0</v>
      </c>
      <c r="Q165" s="238">
        <v>0.00059999999999999995</v>
      </c>
      <c r="R165" s="238">
        <f>Q165*H165</f>
        <v>0.0035999999999999999</v>
      </c>
      <c r="S165" s="238">
        <v>0</v>
      </c>
      <c r="T165" s="239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40" t="s">
        <v>285</v>
      </c>
      <c r="AT165" s="240" t="s">
        <v>193</v>
      </c>
      <c r="AU165" s="240" t="s">
        <v>144</v>
      </c>
      <c r="AY165" s="17" t="s">
        <v>136</v>
      </c>
      <c r="BE165" s="241">
        <f>IF(N165="základná",J165,0)</f>
        <v>0</v>
      </c>
      <c r="BF165" s="241">
        <f>IF(N165="znížená",J165,0)</f>
        <v>0</v>
      </c>
      <c r="BG165" s="241">
        <f>IF(N165="zákl. prenesená",J165,0)</f>
        <v>0</v>
      </c>
      <c r="BH165" s="241">
        <f>IF(N165="zníž. prenesená",J165,0)</f>
        <v>0</v>
      </c>
      <c r="BI165" s="241">
        <f>IF(N165="nulová",J165,0)</f>
        <v>0</v>
      </c>
      <c r="BJ165" s="17" t="s">
        <v>144</v>
      </c>
      <c r="BK165" s="242">
        <f>ROUND(I165*H165,3)</f>
        <v>0</v>
      </c>
      <c r="BL165" s="17" t="s">
        <v>213</v>
      </c>
      <c r="BM165" s="240" t="s">
        <v>1138</v>
      </c>
    </row>
    <row r="166" s="2" customFormat="1" ht="21.75" customHeight="1">
      <c r="A166" s="38"/>
      <c r="B166" s="39"/>
      <c r="C166" s="229" t="s">
        <v>208</v>
      </c>
      <c r="D166" s="229" t="s">
        <v>139</v>
      </c>
      <c r="E166" s="230" t="s">
        <v>1139</v>
      </c>
      <c r="F166" s="231" t="s">
        <v>1140</v>
      </c>
      <c r="G166" s="232" t="s">
        <v>152</v>
      </c>
      <c r="H166" s="233">
        <v>3</v>
      </c>
      <c r="I166" s="234"/>
      <c r="J166" s="233">
        <f>ROUND(I166*H166,3)</f>
        <v>0</v>
      </c>
      <c r="K166" s="235"/>
      <c r="L166" s="44"/>
      <c r="M166" s="236" t="s">
        <v>1</v>
      </c>
      <c r="N166" s="237" t="s">
        <v>41</v>
      </c>
      <c r="O166" s="97"/>
      <c r="P166" s="238">
        <f>O166*H166</f>
        <v>0</v>
      </c>
      <c r="Q166" s="238">
        <v>0</v>
      </c>
      <c r="R166" s="238">
        <f>Q166*H166</f>
        <v>0</v>
      </c>
      <c r="S166" s="238">
        <v>0</v>
      </c>
      <c r="T166" s="239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40" t="s">
        <v>213</v>
      </c>
      <c r="AT166" s="240" t="s">
        <v>139</v>
      </c>
      <c r="AU166" s="240" t="s">
        <v>144</v>
      </c>
      <c r="AY166" s="17" t="s">
        <v>136</v>
      </c>
      <c r="BE166" s="241">
        <f>IF(N166="základná",J166,0)</f>
        <v>0</v>
      </c>
      <c r="BF166" s="241">
        <f>IF(N166="znížená",J166,0)</f>
        <v>0</v>
      </c>
      <c r="BG166" s="241">
        <f>IF(N166="zákl. prenesená",J166,0)</f>
        <v>0</v>
      </c>
      <c r="BH166" s="241">
        <f>IF(N166="zníž. prenesená",J166,0)</f>
        <v>0</v>
      </c>
      <c r="BI166" s="241">
        <f>IF(N166="nulová",J166,0)</f>
        <v>0</v>
      </c>
      <c r="BJ166" s="17" t="s">
        <v>144</v>
      </c>
      <c r="BK166" s="242">
        <f>ROUND(I166*H166,3)</f>
        <v>0</v>
      </c>
      <c r="BL166" s="17" t="s">
        <v>213</v>
      </c>
      <c r="BM166" s="240" t="s">
        <v>1141</v>
      </c>
    </row>
    <row r="167" s="13" customFormat="1">
      <c r="A167" s="13"/>
      <c r="B167" s="243"/>
      <c r="C167" s="244"/>
      <c r="D167" s="245" t="s">
        <v>146</v>
      </c>
      <c r="E167" s="246" t="s">
        <v>1</v>
      </c>
      <c r="F167" s="247" t="s">
        <v>1142</v>
      </c>
      <c r="G167" s="244"/>
      <c r="H167" s="248">
        <v>1</v>
      </c>
      <c r="I167" s="249"/>
      <c r="J167" s="244"/>
      <c r="K167" s="244"/>
      <c r="L167" s="250"/>
      <c r="M167" s="251"/>
      <c r="N167" s="252"/>
      <c r="O167" s="252"/>
      <c r="P167" s="252"/>
      <c r="Q167" s="252"/>
      <c r="R167" s="252"/>
      <c r="S167" s="252"/>
      <c r="T167" s="25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4" t="s">
        <v>146</v>
      </c>
      <c r="AU167" s="254" t="s">
        <v>144</v>
      </c>
      <c r="AV167" s="13" t="s">
        <v>144</v>
      </c>
      <c r="AW167" s="13" t="s">
        <v>30</v>
      </c>
      <c r="AX167" s="13" t="s">
        <v>75</v>
      </c>
      <c r="AY167" s="254" t="s">
        <v>136</v>
      </c>
    </row>
    <row r="168" s="13" customFormat="1">
      <c r="A168" s="13"/>
      <c r="B168" s="243"/>
      <c r="C168" s="244"/>
      <c r="D168" s="245" t="s">
        <v>146</v>
      </c>
      <c r="E168" s="246" t="s">
        <v>1</v>
      </c>
      <c r="F168" s="247" t="s">
        <v>1143</v>
      </c>
      <c r="G168" s="244"/>
      <c r="H168" s="248">
        <v>1</v>
      </c>
      <c r="I168" s="249"/>
      <c r="J168" s="244"/>
      <c r="K168" s="244"/>
      <c r="L168" s="250"/>
      <c r="M168" s="251"/>
      <c r="N168" s="252"/>
      <c r="O168" s="252"/>
      <c r="P168" s="252"/>
      <c r="Q168" s="252"/>
      <c r="R168" s="252"/>
      <c r="S168" s="252"/>
      <c r="T168" s="25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4" t="s">
        <v>146</v>
      </c>
      <c r="AU168" s="254" t="s">
        <v>144</v>
      </c>
      <c r="AV168" s="13" t="s">
        <v>144</v>
      </c>
      <c r="AW168" s="13" t="s">
        <v>30</v>
      </c>
      <c r="AX168" s="13" t="s">
        <v>75</v>
      </c>
      <c r="AY168" s="254" t="s">
        <v>136</v>
      </c>
    </row>
    <row r="169" s="13" customFormat="1">
      <c r="A169" s="13"/>
      <c r="B169" s="243"/>
      <c r="C169" s="244"/>
      <c r="D169" s="245" t="s">
        <v>146</v>
      </c>
      <c r="E169" s="246" t="s">
        <v>1</v>
      </c>
      <c r="F169" s="247" t="s">
        <v>1144</v>
      </c>
      <c r="G169" s="244"/>
      <c r="H169" s="248">
        <v>1</v>
      </c>
      <c r="I169" s="249"/>
      <c r="J169" s="244"/>
      <c r="K169" s="244"/>
      <c r="L169" s="250"/>
      <c r="M169" s="251"/>
      <c r="N169" s="252"/>
      <c r="O169" s="252"/>
      <c r="P169" s="252"/>
      <c r="Q169" s="252"/>
      <c r="R169" s="252"/>
      <c r="S169" s="252"/>
      <c r="T169" s="25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54" t="s">
        <v>146</v>
      </c>
      <c r="AU169" s="254" t="s">
        <v>144</v>
      </c>
      <c r="AV169" s="13" t="s">
        <v>144</v>
      </c>
      <c r="AW169" s="13" t="s">
        <v>30</v>
      </c>
      <c r="AX169" s="13" t="s">
        <v>75</v>
      </c>
      <c r="AY169" s="254" t="s">
        <v>136</v>
      </c>
    </row>
    <row r="170" s="14" customFormat="1">
      <c r="A170" s="14"/>
      <c r="B170" s="255"/>
      <c r="C170" s="256"/>
      <c r="D170" s="245" t="s">
        <v>146</v>
      </c>
      <c r="E170" s="257" t="s">
        <v>1</v>
      </c>
      <c r="F170" s="258" t="s">
        <v>149</v>
      </c>
      <c r="G170" s="256"/>
      <c r="H170" s="259">
        <v>3</v>
      </c>
      <c r="I170" s="260"/>
      <c r="J170" s="256"/>
      <c r="K170" s="256"/>
      <c r="L170" s="261"/>
      <c r="M170" s="262"/>
      <c r="N170" s="263"/>
      <c r="O170" s="263"/>
      <c r="P170" s="263"/>
      <c r="Q170" s="263"/>
      <c r="R170" s="263"/>
      <c r="S170" s="263"/>
      <c r="T170" s="26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65" t="s">
        <v>146</v>
      </c>
      <c r="AU170" s="265" t="s">
        <v>144</v>
      </c>
      <c r="AV170" s="14" t="s">
        <v>143</v>
      </c>
      <c r="AW170" s="14" t="s">
        <v>30</v>
      </c>
      <c r="AX170" s="14" t="s">
        <v>83</v>
      </c>
      <c r="AY170" s="265" t="s">
        <v>136</v>
      </c>
    </row>
    <row r="171" s="2" customFormat="1" ht="24.15" customHeight="1">
      <c r="A171" s="38"/>
      <c r="B171" s="39"/>
      <c r="C171" s="266" t="s">
        <v>213</v>
      </c>
      <c r="D171" s="266" t="s">
        <v>193</v>
      </c>
      <c r="E171" s="267" t="s">
        <v>1145</v>
      </c>
      <c r="F171" s="268" t="s">
        <v>1146</v>
      </c>
      <c r="G171" s="269" t="s">
        <v>152</v>
      </c>
      <c r="H171" s="270">
        <v>3</v>
      </c>
      <c r="I171" s="271"/>
      <c r="J171" s="270">
        <f>ROUND(I171*H171,3)</f>
        <v>0</v>
      </c>
      <c r="K171" s="272"/>
      <c r="L171" s="273"/>
      <c r="M171" s="274" t="s">
        <v>1</v>
      </c>
      <c r="N171" s="275" t="s">
        <v>41</v>
      </c>
      <c r="O171" s="97"/>
      <c r="P171" s="238">
        <f>O171*H171</f>
        <v>0</v>
      </c>
      <c r="Q171" s="238">
        <v>0.00069999999999999999</v>
      </c>
      <c r="R171" s="238">
        <f>Q171*H171</f>
        <v>0.0020999999999999999</v>
      </c>
      <c r="S171" s="238">
        <v>0</v>
      </c>
      <c r="T171" s="239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40" t="s">
        <v>285</v>
      </c>
      <c r="AT171" s="240" t="s">
        <v>193</v>
      </c>
      <c r="AU171" s="240" t="s">
        <v>144</v>
      </c>
      <c r="AY171" s="17" t="s">
        <v>136</v>
      </c>
      <c r="BE171" s="241">
        <f>IF(N171="základná",J171,0)</f>
        <v>0</v>
      </c>
      <c r="BF171" s="241">
        <f>IF(N171="znížená",J171,0)</f>
        <v>0</v>
      </c>
      <c r="BG171" s="241">
        <f>IF(N171="zákl. prenesená",J171,0)</f>
        <v>0</v>
      </c>
      <c r="BH171" s="241">
        <f>IF(N171="zníž. prenesená",J171,0)</f>
        <v>0</v>
      </c>
      <c r="BI171" s="241">
        <f>IF(N171="nulová",J171,0)</f>
        <v>0</v>
      </c>
      <c r="BJ171" s="17" t="s">
        <v>144</v>
      </c>
      <c r="BK171" s="242">
        <f>ROUND(I171*H171,3)</f>
        <v>0</v>
      </c>
      <c r="BL171" s="17" t="s">
        <v>213</v>
      </c>
      <c r="BM171" s="240" t="s">
        <v>1147</v>
      </c>
    </row>
    <row r="172" s="2" customFormat="1" ht="16.5" customHeight="1">
      <c r="A172" s="38"/>
      <c r="B172" s="39"/>
      <c r="C172" s="229" t="s">
        <v>217</v>
      </c>
      <c r="D172" s="229" t="s">
        <v>139</v>
      </c>
      <c r="E172" s="230" t="s">
        <v>1148</v>
      </c>
      <c r="F172" s="231" t="s">
        <v>1149</v>
      </c>
      <c r="G172" s="232" t="s">
        <v>152</v>
      </c>
      <c r="H172" s="233">
        <v>15</v>
      </c>
      <c r="I172" s="234"/>
      <c r="J172" s="233">
        <f>ROUND(I172*H172,3)</f>
        <v>0</v>
      </c>
      <c r="K172" s="235"/>
      <c r="L172" s="44"/>
      <c r="M172" s="236" t="s">
        <v>1</v>
      </c>
      <c r="N172" s="237" t="s">
        <v>41</v>
      </c>
      <c r="O172" s="97"/>
      <c r="P172" s="238">
        <f>O172*H172</f>
        <v>0</v>
      </c>
      <c r="Q172" s="238">
        <v>0</v>
      </c>
      <c r="R172" s="238">
        <f>Q172*H172</f>
        <v>0</v>
      </c>
      <c r="S172" s="238">
        <v>0</v>
      </c>
      <c r="T172" s="239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40" t="s">
        <v>213</v>
      </c>
      <c r="AT172" s="240" t="s">
        <v>139</v>
      </c>
      <c r="AU172" s="240" t="s">
        <v>144</v>
      </c>
      <c r="AY172" s="17" t="s">
        <v>136</v>
      </c>
      <c r="BE172" s="241">
        <f>IF(N172="základná",J172,0)</f>
        <v>0</v>
      </c>
      <c r="BF172" s="241">
        <f>IF(N172="znížená",J172,0)</f>
        <v>0</v>
      </c>
      <c r="BG172" s="241">
        <f>IF(N172="zákl. prenesená",J172,0)</f>
        <v>0</v>
      </c>
      <c r="BH172" s="241">
        <f>IF(N172="zníž. prenesená",J172,0)</f>
        <v>0</v>
      </c>
      <c r="BI172" s="241">
        <f>IF(N172="nulová",J172,0)</f>
        <v>0</v>
      </c>
      <c r="BJ172" s="17" t="s">
        <v>144</v>
      </c>
      <c r="BK172" s="242">
        <f>ROUND(I172*H172,3)</f>
        <v>0</v>
      </c>
      <c r="BL172" s="17" t="s">
        <v>213</v>
      </c>
      <c r="BM172" s="240" t="s">
        <v>1150</v>
      </c>
    </row>
    <row r="173" s="2" customFormat="1" ht="21.75" customHeight="1">
      <c r="A173" s="38"/>
      <c r="B173" s="39"/>
      <c r="C173" s="266" t="s">
        <v>221</v>
      </c>
      <c r="D173" s="266" t="s">
        <v>193</v>
      </c>
      <c r="E173" s="267" t="s">
        <v>1151</v>
      </c>
      <c r="F173" s="268" t="s">
        <v>1152</v>
      </c>
      <c r="G173" s="269" t="s">
        <v>152</v>
      </c>
      <c r="H173" s="270">
        <v>15</v>
      </c>
      <c r="I173" s="271"/>
      <c r="J173" s="270">
        <f>ROUND(I173*H173,3)</f>
        <v>0</v>
      </c>
      <c r="K173" s="272"/>
      <c r="L173" s="273"/>
      <c r="M173" s="274" t="s">
        <v>1</v>
      </c>
      <c r="N173" s="275" t="s">
        <v>41</v>
      </c>
      <c r="O173" s="97"/>
      <c r="P173" s="238">
        <f>O173*H173</f>
        <v>0</v>
      </c>
      <c r="Q173" s="238">
        <v>0.00010000000000000001</v>
      </c>
      <c r="R173" s="238">
        <f>Q173*H173</f>
        <v>0.0015</v>
      </c>
      <c r="S173" s="238">
        <v>0</v>
      </c>
      <c r="T173" s="239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40" t="s">
        <v>285</v>
      </c>
      <c r="AT173" s="240" t="s">
        <v>193</v>
      </c>
      <c r="AU173" s="240" t="s">
        <v>144</v>
      </c>
      <c r="AY173" s="17" t="s">
        <v>136</v>
      </c>
      <c r="BE173" s="241">
        <f>IF(N173="základná",J173,0)</f>
        <v>0</v>
      </c>
      <c r="BF173" s="241">
        <f>IF(N173="znížená",J173,0)</f>
        <v>0</v>
      </c>
      <c r="BG173" s="241">
        <f>IF(N173="zákl. prenesená",J173,0)</f>
        <v>0</v>
      </c>
      <c r="BH173" s="241">
        <f>IF(N173="zníž. prenesená",J173,0)</f>
        <v>0</v>
      </c>
      <c r="BI173" s="241">
        <f>IF(N173="nulová",J173,0)</f>
        <v>0</v>
      </c>
      <c r="BJ173" s="17" t="s">
        <v>144</v>
      </c>
      <c r="BK173" s="242">
        <f>ROUND(I173*H173,3)</f>
        <v>0</v>
      </c>
      <c r="BL173" s="17" t="s">
        <v>213</v>
      </c>
      <c r="BM173" s="240" t="s">
        <v>1153</v>
      </c>
    </row>
    <row r="174" s="2" customFormat="1" ht="16.5" customHeight="1">
      <c r="A174" s="38"/>
      <c r="B174" s="39"/>
      <c r="C174" s="229" t="s">
        <v>226</v>
      </c>
      <c r="D174" s="229" t="s">
        <v>139</v>
      </c>
      <c r="E174" s="230" t="s">
        <v>1154</v>
      </c>
      <c r="F174" s="231" t="s">
        <v>1155</v>
      </c>
      <c r="G174" s="232" t="s">
        <v>184</v>
      </c>
      <c r="H174" s="233">
        <v>30</v>
      </c>
      <c r="I174" s="234"/>
      <c r="J174" s="233">
        <f>ROUND(I174*H174,3)</f>
        <v>0</v>
      </c>
      <c r="K174" s="235"/>
      <c r="L174" s="44"/>
      <c r="M174" s="236" t="s">
        <v>1</v>
      </c>
      <c r="N174" s="237" t="s">
        <v>41</v>
      </c>
      <c r="O174" s="97"/>
      <c r="P174" s="238">
        <f>O174*H174</f>
        <v>0</v>
      </c>
      <c r="Q174" s="238">
        <v>0</v>
      </c>
      <c r="R174" s="238">
        <f>Q174*H174</f>
        <v>0</v>
      </c>
      <c r="S174" s="238">
        <v>0</v>
      </c>
      <c r="T174" s="239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40" t="s">
        <v>213</v>
      </c>
      <c r="AT174" s="240" t="s">
        <v>139</v>
      </c>
      <c r="AU174" s="240" t="s">
        <v>144</v>
      </c>
      <c r="AY174" s="17" t="s">
        <v>136</v>
      </c>
      <c r="BE174" s="241">
        <f>IF(N174="základná",J174,0)</f>
        <v>0</v>
      </c>
      <c r="BF174" s="241">
        <f>IF(N174="znížená",J174,0)</f>
        <v>0</v>
      </c>
      <c r="BG174" s="241">
        <f>IF(N174="zákl. prenesená",J174,0)</f>
        <v>0</v>
      </c>
      <c r="BH174" s="241">
        <f>IF(N174="zníž. prenesená",J174,0)</f>
        <v>0</v>
      </c>
      <c r="BI174" s="241">
        <f>IF(N174="nulová",J174,0)</f>
        <v>0</v>
      </c>
      <c r="BJ174" s="17" t="s">
        <v>144</v>
      </c>
      <c r="BK174" s="242">
        <f>ROUND(I174*H174,3)</f>
        <v>0</v>
      </c>
      <c r="BL174" s="17" t="s">
        <v>213</v>
      </c>
      <c r="BM174" s="240" t="s">
        <v>1156</v>
      </c>
    </row>
    <row r="175" s="13" customFormat="1">
      <c r="A175" s="13"/>
      <c r="B175" s="243"/>
      <c r="C175" s="244"/>
      <c r="D175" s="245" t="s">
        <v>146</v>
      </c>
      <c r="E175" s="246" t="s">
        <v>1</v>
      </c>
      <c r="F175" s="247" t="s">
        <v>1157</v>
      </c>
      <c r="G175" s="244"/>
      <c r="H175" s="248">
        <v>30</v>
      </c>
      <c r="I175" s="249"/>
      <c r="J175" s="244"/>
      <c r="K175" s="244"/>
      <c r="L175" s="250"/>
      <c r="M175" s="251"/>
      <c r="N175" s="252"/>
      <c r="O175" s="252"/>
      <c r="P175" s="252"/>
      <c r="Q175" s="252"/>
      <c r="R175" s="252"/>
      <c r="S175" s="252"/>
      <c r="T175" s="25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4" t="s">
        <v>146</v>
      </c>
      <c r="AU175" s="254" t="s">
        <v>144</v>
      </c>
      <c r="AV175" s="13" t="s">
        <v>144</v>
      </c>
      <c r="AW175" s="13" t="s">
        <v>30</v>
      </c>
      <c r="AX175" s="13" t="s">
        <v>75</v>
      </c>
      <c r="AY175" s="254" t="s">
        <v>136</v>
      </c>
    </row>
    <row r="176" s="14" customFormat="1">
      <c r="A176" s="14"/>
      <c r="B176" s="255"/>
      <c r="C176" s="256"/>
      <c r="D176" s="245" t="s">
        <v>146</v>
      </c>
      <c r="E176" s="257" t="s">
        <v>1</v>
      </c>
      <c r="F176" s="258" t="s">
        <v>149</v>
      </c>
      <c r="G176" s="256"/>
      <c r="H176" s="259">
        <v>30</v>
      </c>
      <c r="I176" s="260"/>
      <c r="J176" s="256"/>
      <c r="K176" s="256"/>
      <c r="L176" s="261"/>
      <c r="M176" s="262"/>
      <c r="N176" s="263"/>
      <c r="O176" s="263"/>
      <c r="P176" s="263"/>
      <c r="Q176" s="263"/>
      <c r="R176" s="263"/>
      <c r="S176" s="263"/>
      <c r="T176" s="26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5" t="s">
        <v>146</v>
      </c>
      <c r="AU176" s="265" t="s">
        <v>144</v>
      </c>
      <c r="AV176" s="14" t="s">
        <v>143</v>
      </c>
      <c r="AW176" s="14" t="s">
        <v>30</v>
      </c>
      <c r="AX176" s="14" t="s">
        <v>83</v>
      </c>
      <c r="AY176" s="265" t="s">
        <v>136</v>
      </c>
    </row>
    <row r="177" s="2" customFormat="1" ht="24.15" customHeight="1">
      <c r="A177" s="38"/>
      <c r="B177" s="39"/>
      <c r="C177" s="229" t="s">
        <v>7</v>
      </c>
      <c r="D177" s="229" t="s">
        <v>139</v>
      </c>
      <c r="E177" s="230" t="s">
        <v>1158</v>
      </c>
      <c r="F177" s="231" t="s">
        <v>1159</v>
      </c>
      <c r="G177" s="232" t="s">
        <v>779</v>
      </c>
      <c r="H177" s="234"/>
      <c r="I177" s="234"/>
      <c r="J177" s="233">
        <f>ROUND(I177*H177,3)</f>
        <v>0</v>
      </c>
      <c r="K177" s="235"/>
      <c r="L177" s="44"/>
      <c r="M177" s="286" t="s">
        <v>1</v>
      </c>
      <c r="N177" s="287" t="s">
        <v>41</v>
      </c>
      <c r="O177" s="288"/>
      <c r="P177" s="289">
        <f>O177*H177</f>
        <v>0</v>
      </c>
      <c r="Q177" s="289">
        <v>0</v>
      </c>
      <c r="R177" s="289">
        <f>Q177*H177</f>
        <v>0</v>
      </c>
      <c r="S177" s="289">
        <v>0</v>
      </c>
      <c r="T177" s="290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40" t="s">
        <v>213</v>
      </c>
      <c r="AT177" s="240" t="s">
        <v>139</v>
      </c>
      <c r="AU177" s="240" t="s">
        <v>144</v>
      </c>
      <c r="AY177" s="17" t="s">
        <v>136</v>
      </c>
      <c r="BE177" s="241">
        <f>IF(N177="základná",J177,0)</f>
        <v>0</v>
      </c>
      <c r="BF177" s="241">
        <f>IF(N177="znížená",J177,0)</f>
        <v>0</v>
      </c>
      <c r="BG177" s="241">
        <f>IF(N177="zákl. prenesená",J177,0)</f>
        <v>0</v>
      </c>
      <c r="BH177" s="241">
        <f>IF(N177="zníž. prenesená",J177,0)</f>
        <v>0</v>
      </c>
      <c r="BI177" s="241">
        <f>IF(N177="nulová",J177,0)</f>
        <v>0</v>
      </c>
      <c r="BJ177" s="17" t="s">
        <v>144</v>
      </c>
      <c r="BK177" s="242">
        <f>ROUND(I177*H177,3)</f>
        <v>0</v>
      </c>
      <c r="BL177" s="17" t="s">
        <v>213</v>
      </c>
      <c r="BM177" s="240" t="s">
        <v>1160</v>
      </c>
    </row>
    <row r="178" s="2" customFormat="1" ht="6.96" customHeight="1">
      <c r="A178" s="38"/>
      <c r="B178" s="72"/>
      <c r="C178" s="73"/>
      <c r="D178" s="73"/>
      <c r="E178" s="73"/>
      <c r="F178" s="73"/>
      <c r="G178" s="73"/>
      <c r="H178" s="73"/>
      <c r="I178" s="73"/>
      <c r="J178" s="73"/>
      <c r="K178" s="73"/>
      <c r="L178" s="44"/>
      <c r="M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</row>
  </sheetData>
  <sheetProtection sheet="1" autoFilter="0" formatColumns="0" formatRows="0" objects="1" scenarios="1" spinCount="100000" saltValue="lGA45L32ndEhSfnXp+Q5gg+b9Qp7P37aIZfOTjOBt+GrIENK5xXODUKiAX2+P08QM74eK2iehlLxxDvjaQyLzQ==" hashValue="4nIegk3khit23J80236MiGULqqu8KxZoDrTeft3iWPf1c/YjHxGj7cuty0CmRNaCuktI5fLIIFzZtoLqbhaYNA==" algorithmName="SHA-512" password="CC35"/>
  <autoFilter ref="C120:K177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95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0"/>
      <c r="AT3" s="17" t="s">
        <v>75</v>
      </c>
    </row>
    <row r="4" s="1" customFormat="1" ht="24.96" customHeight="1">
      <c r="B4" s="20"/>
      <c r="D4" s="144" t="s">
        <v>96</v>
      </c>
      <c r="L4" s="20"/>
      <c r="M4" s="145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6" t="s">
        <v>14</v>
      </c>
      <c r="L6" s="20"/>
    </row>
    <row r="7" s="1" customFormat="1" ht="16.5" customHeight="1">
      <c r="B7" s="20"/>
      <c r="E7" s="147" t="str">
        <f>'Rekapitulácia stavby'!K6</f>
        <v>AB Vranov - stavebné úpravy vnútorných priestorov</v>
      </c>
      <c r="F7" s="146"/>
      <c r="G7" s="146"/>
      <c r="H7" s="146"/>
      <c r="L7" s="20"/>
    </row>
    <row r="8" s="2" customFormat="1" ht="12" customHeight="1">
      <c r="A8" s="38"/>
      <c r="B8" s="44"/>
      <c r="C8" s="38"/>
      <c r="D8" s="146" t="s">
        <v>97</v>
      </c>
      <c r="E8" s="38"/>
      <c r="F8" s="38"/>
      <c r="G8" s="38"/>
      <c r="H8" s="38"/>
      <c r="I8" s="38"/>
      <c r="J8" s="38"/>
      <c r="K8" s="38"/>
      <c r="L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8" t="s">
        <v>1161</v>
      </c>
      <c r="F9" s="38"/>
      <c r="G9" s="38"/>
      <c r="H9" s="38"/>
      <c r="I9" s="38"/>
      <c r="J9" s="38"/>
      <c r="K9" s="38"/>
      <c r="L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6" t="s">
        <v>16</v>
      </c>
      <c r="E11" s="38"/>
      <c r="F11" s="149" t="s">
        <v>1</v>
      </c>
      <c r="G11" s="38"/>
      <c r="H11" s="38"/>
      <c r="I11" s="146" t="s">
        <v>17</v>
      </c>
      <c r="J11" s="149" t="s">
        <v>1</v>
      </c>
      <c r="K11" s="38"/>
      <c r="L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6" t="s">
        <v>18</v>
      </c>
      <c r="E12" s="38"/>
      <c r="F12" s="149" t="s">
        <v>19</v>
      </c>
      <c r="G12" s="38"/>
      <c r="H12" s="38"/>
      <c r="I12" s="146" t="s">
        <v>20</v>
      </c>
      <c r="J12" s="150" t="str">
        <f>'Rekapitulácia stavby'!AN8</f>
        <v>23.5.2022</v>
      </c>
      <c r="K12" s="38"/>
      <c r="L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6" t="s">
        <v>22</v>
      </c>
      <c r="E14" s="38"/>
      <c r="F14" s="38"/>
      <c r="G14" s="38"/>
      <c r="H14" s="38"/>
      <c r="I14" s="146" t="s">
        <v>23</v>
      </c>
      <c r="J14" s="149" t="s">
        <v>1</v>
      </c>
      <c r="K14" s="38"/>
      <c r="L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9" t="s">
        <v>24</v>
      </c>
      <c r="F15" s="38"/>
      <c r="G15" s="38"/>
      <c r="H15" s="38"/>
      <c r="I15" s="146" t="s">
        <v>25</v>
      </c>
      <c r="J15" s="149" t="s">
        <v>1</v>
      </c>
      <c r="K15" s="38"/>
      <c r="L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6" t="s">
        <v>26</v>
      </c>
      <c r="E17" s="38"/>
      <c r="F17" s="38"/>
      <c r="G17" s="38"/>
      <c r="H17" s="38"/>
      <c r="I17" s="146" t="s">
        <v>23</v>
      </c>
      <c r="J17" s="33" t="str">
        <f>'Rekapitulácia stavby'!AN13</f>
        <v>Vyplň údaj</v>
      </c>
      <c r="K17" s="38"/>
      <c r="L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9"/>
      <c r="G18" s="149"/>
      <c r="H18" s="149"/>
      <c r="I18" s="146" t="s">
        <v>25</v>
      </c>
      <c r="J18" s="33" t="str">
        <f>'Rekapitulácia stavby'!AN14</f>
        <v>Vyplň údaj</v>
      </c>
      <c r="K18" s="38"/>
      <c r="L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6" t="s">
        <v>28</v>
      </c>
      <c r="E20" s="38"/>
      <c r="F20" s="38"/>
      <c r="G20" s="38"/>
      <c r="H20" s="38"/>
      <c r="I20" s="146" t="s">
        <v>23</v>
      </c>
      <c r="J20" s="149" t="s">
        <v>1</v>
      </c>
      <c r="K20" s="38"/>
      <c r="L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9" t="s">
        <v>29</v>
      </c>
      <c r="F21" s="38"/>
      <c r="G21" s="38"/>
      <c r="H21" s="38"/>
      <c r="I21" s="146" t="s">
        <v>25</v>
      </c>
      <c r="J21" s="149" t="s">
        <v>1</v>
      </c>
      <c r="K21" s="38"/>
      <c r="L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6" t="s">
        <v>32</v>
      </c>
      <c r="E23" s="38"/>
      <c r="F23" s="38"/>
      <c r="G23" s="38"/>
      <c r="H23" s="38"/>
      <c r="I23" s="146" t="s">
        <v>23</v>
      </c>
      <c r="J23" s="149" t="s">
        <v>1</v>
      </c>
      <c r="K23" s="38"/>
      <c r="L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9" t="s">
        <v>33</v>
      </c>
      <c r="F24" s="38"/>
      <c r="G24" s="38"/>
      <c r="H24" s="38"/>
      <c r="I24" s="146" t="s">
        <v>25</v>
      </c>
      <c r="J24" s="149" t="s">
        <v>1</v>
      </c>
      <c r="K24" s="38"/>
      <c r="L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6" t="s">
        <v>34</v>
      </c>
      <c r="E26" s="38"/>
      <c r="F26" s="38"/>
      <c r="G26" s="38"/>
      <c r="H26" s="38"/>
      <c r="I26" s="38"/>
      <c r="J26" s="38"/>
      <c r="K26" s="38"/>
      <c r="L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1"/>
      <c r="B27" s="152"/>
      <c r="C27" s="151"/>
      <c r="D27" s="151"/>
      <c r="E27" s="153" t="s">
        <v>1</v>
      </c>
      <c r="F27" s="153"/>
      <c r="G27" s="153"/>
      <c r="H27" s="153"/>
      <c r="I27" s="151"/>
      <c r="J27" s="151"/>
      <c r="K27" s="151"/>
      <c r="L27" s="154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5"/>
      <c r="E29" s="155"/>
      <c r="F29" s="155"/>
      <c r="G29" s="155"/>
      <c r="H29" s="155"/>
      <c r="I29" s="155"/>
      <c r="J29" s="155"/>
      <c r="K29" s="155"/>
      <c r="L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35</v>
      </c>
      <c r="E30" s="38"/>
      <c r="F30" s="38"/>
      <c r="G30" s="38"/>
      <c r="H30" s="38"/>
      <c r="I30" s="38"/>
      <c r="J30" s="157">
        <f>ROUND(J124, 2)</f>
        <v>0</v>
      </c>
      <c r="K30" s="38"/>
      <c r="L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5"/>
      <c r="E31" s="155"/>
      <c r="F31" s="155"/>
      <c r="G31" s="155"/>
      <c r="H31" s="155"/>
      <c r="I31" s="155"/>
      <c r="J31" s="155"/>
      <c r="K31" s="155"/>
      <c r="L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37</v>
      </c>
      <c r="G32" s="38"/>
      <c r="H32" s="38"/>
      <c r="I32" s="158" t="s">
        <v>36</v>
      </c>
      <c r="J32" s="158" t="s">
        <v>38</v>
      </c>
      <c r="K32" s="38"/>
      <c r="L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9" t="s">
        <v>39</v>
      </c>
      <c r="E33" s="160" t="s">
        <v>40</v>
      </c>
      <c r="F33" s="161">
        <f>ROUND((SUM(BE124:BE220)),  2)</f>
        <v>0</v>
      </c>
      <c r="G33" s="162"/>
      <c r="H33" s="162"/>
      <c r="I33" s="163">
        <v>0.20000000000000001</v>
      </c>
      <c r="J33" s="161">
        <f>ROUND(((SUM(BE124:BE220))*I33),  2)</f>
        <v>0</v>
      </c>
      <c r="K33" s="38"/>
      <c r="L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60" t="s">
        <v>41</v>
      </c>
      <c r="F34" s="161">
        <f>ROUND((SUM(BF124:BF220)),  2)</f>
        <v>0</v>
      </c>
      <c r="G34" s="162"/>
      <c r="H34" s="162"/>
      <c r="I34" s="163">
        <v>0.20000000000000001</v>
      </c>
      <c r="J34" s="161">
        <f>ROUND(((SUM(BF124:BF220))*I34),  2)</f>
        <v>0</v>
      </c>
      <c r="K34" s="38"/>
      <c r="L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6" t="s">
        <v>42</v>
      </c>
      <c r="F35" s="164">
        <f>ROUND((SUM(BG124:BG220)),  2)</f>
        <v>0</v>
      </c>
      <c r="G35" s="38"/>
      <c r="H35" s="38"/>
      <c r="I35" s="165">
        <v>0.20000000000000001</v>
      </c>
      <c r="J35" s="164">
        <f>0</f>
        <v>0</v>
      </c>
      <c r="K35" s="38"/>
      <c r="L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6" t="s">
        <v>43</v>
      </c>
      <c r="F36" s="164">
        <f>ROUND((SUM(BH124:BH220)),  2)</f>
        <v>0</v>
      </c>
      <c r="G36" s="38"/>
      <c r="H36" s="38"/>
      <c r="I36" s="165">
        <v>0.20000000000000001</v>
      </c>
      <c r="J36" s="164">
        <f>0</f>
        <v>0</v>
      </c>
      <c r="K36" s="38"/>
      <c r="L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60" t="s">
        <v>44</v>
      </c>
      <c r="F37" s="161">
        <f>ROUND((SUM(BI124:BI220)),  2)</f>
        <v>0</v>
      </c>
      <c r="G37" s="162"/>
      <c r="H37" s="162"/>
      <c r="I37" s="163">
        <v>0</v>
      </c>
      <c r="J37" s="161">
        <f>0</f>
        <v>0</v>
      </c>
      <c r="K37" s="38"/>
      <c r="L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6"/>
      <c r="D39" s="167" t="s">
        <v>45</v>
      </c>
      <c r="E39" s="168"/>
      <c r="F39" s="168"/>
      <c r="G39" s="169" t="s">
        <v>46</v>
      </c>
      <c r="H39" s="170" t="s">
        <v>47</v>
      </c>
      <c r="I39" s="168"/>
      <c r="J39" s="171">
        <f>SUM(J30:J37)</f>
        <v>0</v>
      </c>
      <c r="K39" s="172"/>
      <c r="L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9"/>
      <c r="D50" s="173" t="s">
        <v>48</v>
      </c>
      <c r="E50" s="174"/>
      <c r="F50" s="174"/>
      <c r="G50" s="173" t="s">
        <v>49</v>
      </c>
      <c r="H50" s="174"/>
      <c r="I50" s="174"/>
      <c r="J50" s="174"/>
      <c r="K50" s="174"/>
      <c r="L50" s="69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5" t="s">
        <v>50</v>
      </c>
      <c r="E61" s="176"/>
      <c r="F61" s="177" t="s">
        <v>51</v>
      </c>
      <c r="G61" s="175" t="s">
        <v>50</v>
      </c>
      <c r="H61" s="176"/>
      <c r="I61" s="176"/>
      <c r="J61" s="178" t="s">
        <v>51</v>
      </c>
      <c r="K61" s="176"/>
      <c r="L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3" t="s">
        <v>52</v>
      </c>
      <c r="E65" s="179"/>
      <c r="F65" s="179"/>
      <c r="G65" s="173" t="s">
        <v>53</v>
      </c>
      <c r="H65" s="179"/>
      <c r="I65" s="179"/>
      <c r="J65" s="179"/>
      <c r="K65" s="179"/>
      <c r="L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5" t="s">
        <v>50</v>
      </c>
      <c r="E76" s="176"/>
      <c r="F76" s="177" t="s">
        <v>51</v>
      </c>
      <c r="G76" s="175" t="s">
        <v>50</v>
      </c>
      <c r="H76" s="176"/>
      <c r="I76" s="176"/>
      <c r="J76" s="178" t="s">
        <v>51</v>
      </c>
      <c r="K76" s="176"/>
      <c r="L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40"/>
      <c r="E82" s="40"/>
      <c r="F82" s="40"/>
      <c r="G82" s="40"/>
      <c r="H82" s="40"/>
      <c r="I82" s="40"/>
      <c r="J82" s="40"/>
      <c r="K82" s="40"/>
      <c r="L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14</v>
      </c>
      <c r="D84" s="40"/>
      <c r="E84" s="40"/>
      <c r="F84" s="40"/>
      <c r="G84" s="40"/>
      <c r="H84" s="40"/>
      <c r="I84" s="40"/>
      <c r="J84" s="40"/>
      <c r="K84" s="40"/>
      <c r="L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4" t="str">
        <f>E7</f>
        <v>AB Vranov - stavebné úpravy vnútorných priestorov</v>
      </c>
      <c r="F85" s="32"/>
      <c r="G85" s="32"/>
      <c r="H85" s="32"/>
      <c r="I85" s="40"/>
      <c r="J85" s="40"/>
      <c r="K85" s="40"/>
      <c r="L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40"/>
      <c r="E86" s="40"/>
      <c r="F86" s="40"/>
      <c r="G86" s="40"/>
      <c r="H86" s="40"/>
      <c r="I86" s="40"/>
      <c r="J86" s="40"/>
      <c r="K86" s="40"/>
      <c r="L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05 - Elektorinštalácia</v>
      </c>
      <c r="F87" s="40"/>
      <c r="G87" s="40"/>
      <c r="H87" s="40"/>
      <c r="I87" s="40"/>
      <c r="J87" s="40"/>
      <c r="K87" s="40"/>
      <c r="L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18</v>
      </c>
      <c r="D89" s="40"/>
      <c r="E89" s="40"/>
      <c r="F89" s="27" t="str">
        <f>F12</f>
        <v>Vranov nad Topľou</v>
      </c>
      <c r="G89" s="40"/>
      <c r="H89" s="40"/>
      <c r="I89" s="32" t="s">
        <v>20</v>
      </c>
      <c r="J89" s="85" t="str">
        <f>IF(J12="","",J12)</f>
        <v>23.5.2022</v>
      </c>
      <c r="K89" s="40"/>
      <c r="L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22</v>
      </c>
      <c r="D91" s="40"/>
      <c r="E91" s="40"/>
      <c r="F91" s="27" t="str">
        <f>E15</f>
        <v>LESY SR š.p., OZ Vihorlat</v>
      </c>
      <c r="G91" s="40"/>
      <c r="H91" s="40"/>
      <c r="I91" s="32" t="s">
        <v>28</v>
      </c>
      <c r="J91" s="36" t="str">
        <f>E21</f>
        <v>Ing. Ľudovít Koháni</v>
      </c>
      <c r="K91" s="40"/>
      <c r="L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26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>Ing. Koháni</v>
      </c>
      <c r="K92" s="40"/>
      <c r="L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5" t="s">
        <v>100</v>
      </c>
      <c r="D94" s="186"/>
      <c r="E94" s="186"/>
      <c r="F94" s="186"/>
      <c r="G94" s="186"/>
      <c r="H94" s="186"/>
      <c r="I94" s="186"/>
      <c r="J94" s="187" t="s">
        <v>101</v>
      </c>
      <c r="K94" s="186"/>
      <c r="L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8" t="s">
        <v>102</v>
      </c>
      <c r="D96" s="40"/>
      <c r="E96" s="40"/>
      <c r="F96" s="40"/>
      <c r="G96" s="40"/>
      <c r="H96" s="40"/>
      <c r="I96" s="40"/>
      <c r="J96" s="116">
        <f>J124</f>
        <v>0</v>
      </c>
      <c r="K96" s="40"/>
      <c r="L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103</v>
      </c>
    </row>
    <row r="97" s="9" customFormat="1" ht="24.96" customHeight="1">
      <c r="A97" s="9"/>
      <c r="B97" s="189"/>
      <c r="C97" s="190"/>
      <c r="D97" s="191" t="s">
        <v>104</v>
      </c>
      <c r="E97" s="192"/>
      <c r="F97" s="192"/>
      <c r="G97" s="192"/>
      <c r="H97" s="192"/>
      <c r="I97" s="192"/>
      <c r="J97" s="193">
        <f>J125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96"/>
      <c r="D98" s="197" t="s">
        <v>107</v>
      </c>
      <c r="E98" s="198"/>
      <c r="F98" s="198"/>
      <c r="G98" s="198"/>
      <c r="H98" s="198"/>
      <c r="I98" s="198"/>
      <c r="J98" s="199">
        <f>J126</f>
        <v>0</v>
      </c>
      <c r="K98" s="196"/>
      <c r="L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5"/>
      <c r="C99" s="196"/>
      <c r="D99" s="197" t="s">
        <v>108</v>
      </c>
      <c r="E99" s="198"/>
      <c r="F99" s="198"/>
      <c r="G99" s="198"/>
      <c r="H99" s="198"/>
      <c r="I99" s="198"/>
      <c r="J99" s="199">
        <f>J128</f>
        <v>0</v>
      </c>
      <c r="K99" s="196"/>
      <c r="L99" s="20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89"/>
      <c r="C100" s="190"/>
      <c r="D100" s="191" t="s">
        <v>1162</v>
      </c>
      <c r="E100" s="192"/>
      <c r="F100" s="192"/>
      <c r="G100" s="192"/>
      <c r="H100" s="192"/>
      <c r="I100" s="192"/>
      <c r="J100" s="193">
        <f>J132</f>
        <v>0</v>
      </c>
      <c r="K100" s="190"/>
      <c r="L100" s="19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95"/>
      <c r="C101" s="196"/>
      <c r="D101" s="197" t="s">
        <v>1163</v>
      </c>
      <c r="E101" s="198"/>
      <c r="F101" s="198"/>
      <c r="G101" s="198"/>
      <c r="H101" s="198"/>
      <c r="I101" s="198"/>
      <c r="J101" s="199">
        <f>J133</f>
        <v>0</v>
      </c>
      <c r="K101" s="196"/>
      <c r="L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96"/>
      <c r="D102" s="197" t="s">
        <v>1164</v>
      </c>
      <c r="E102" s="198"/>
      <c r="F102" s="198"/>
      <c r="G102" s="198"/>
      <c r="H102" s="198"/>
      <c r="I102" s="198"/>
      <c r="J102" s="199">
        <f>J191</f>
        <v>0</v>
      </c>
      <c r="K102" s="196"/>
      <c r="L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89"/>
      <c r="C103" s="190"/>
      <c r="D103" s="191" t="s">
        <v>679</v>
      </c>
      <c r="E103" s="192"/>
      <c r="F103" s="192"/>
      <c r="G103" s="192"/>
      <c r="H103" s="192"/>
      <c r="I103" s="192"/>
      <c r="J103" s="193">
        <f>J213</f>
        <v>0</v>
      </c>
      <c r="K103" s="190"/>
      <c r="L103" s="19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89"/>
      <c r="C104" s="190"/>
      <c r="D104" s="191" t="s">
        <v>121</v>
      </c>
      <c r="E104" s="192"/>
      <c r="F104" s="192"/>
      <c r="G104" s="192"/>
      <c r="H104" s="192"/>
      <c r="I104" s="192"/>
      <c r="J104" s="193">
        <f>J219</f>
        <v>0</v>
      </c>
      <c r="K104" s="190"/>
      <c r="L104" s="19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9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72"/>
      <c r="C106" s="73"/>
      <c r="D106" s="73"/>
      <c r="E106" s="73"/>
      <c r="F106" s="73"/>
      <c r="G106" s="73"/>
      <c r="H106" s="73"/>
      <c r="I106" s="73"/>
      <c r="J106" s="73"/>
      <c r="K106" s="73"/>
      <c r="L106" s="69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74"/>
      <c r="C110" s="75"/>
      <c r="D110" s="75"/>
      <c r="E110" s="75"/>
      <c r="F110" s="75"/>
      <c r="G110" s="75"/>
      <c r="H110" s="75"/>
      <c r="I110" s="75"/>
      <c r="J110" s="75"/>
      <c r="K110" s="75"/>
      <c r="L110" s="69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122</v>
      </c>
      <c r="D111" s="40"/>
      <c r="E111" s="40"/>
      <c r="F111" s="40"/>
      <c r="G111" s="40"/>
      <c r="H111" s="40"/>
      <c r="I111" s="40"/>
      <c r="J111" s="40"/>
      <c r="K111" s="40"/>
      <c r="L111" s="69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9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14</v>
      </c>
      <c r="D113" s="40"/>
      <c r="E113" s="40"/>
      <c r="F113" s="40"/>
      <c r="G113" s="40"/>
      <c r="H113" s="40"/>
      <c r="I113" s="40"/>
      <c r="J113" s="40"/>
      <c r="K113" s="40"/>
      <c r="L113" s="69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84" t="str">
        <f>E7</f>
        <v>AB Vranov - stavebné úpravy vnútorných priestorov</v>
      </c>
      <c r="F114" s="32"/>
      <c r="G114" s="32"/>
      <c r="H114" s="32"/>
      <c r="I114" s="40"/>
      <c r="J114" s="40"/>
      <c r="K114" s="40"/>
      <c r="L114" s="69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97</v>
      </c>
      <c r="D115" s="40"/>
      <c r="E115" s="40"/>
      <c r="F115" s="40"/>
      <c r="G115" s="40"/>
      <c r="H115" s="40"/>
      <c r="I115" s="40"/>
      <c r="J115" s="40"/>
      <c r="K115" s="40"/>
      <c r="L115" s="69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82" t="str">
        <f>E9</f>
        <v>05 - Elektorinštalácia</v>
      </c>
      <c r="F116" s="40"/>
      <c r="G116" s="40"/>
      <c r="H116" s="40"/>
      <c r="I116" s="40"/>
      <c r="J116" s="40"/>
      <c r="K116" s="40"/>
      <c r="L116" s="69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9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18</v>
      </c>
      <c r="D118" s="40"/>
      <c r="E118" s="40"/>
      <c r="F118" s="27" t="str">
        <f>F12</f>
        <v>Vranov nad Topľou</v>
      </c>
      <c r="G118" s="40"/>
      <c r="H118" s="40"/>
      <c r="I118" s="32" t="s">
        <v>20</v>
      </c>
      <c r="J118" s="85" t="str">
        <f>IF(J12="","",J12)</f>
        <v>23.5.2022</v>
      </c>
      <c r="K118" s="40"/>
      <c r="L118" s="69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9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22</v>
      </c>
      <c r="D120" s="40"/>
      <c r="E120" s="40"/>
      <c r="F120" s="27" t="str">
        <f>E15</f>
        <v>LESY SR š.p., OZ Vihorlat</v>
      </c>
      <c r="G120" s="40"/>
      <c r="H120" s="40"/>
      <c r="I120" s="32" t="s">
        <v>28</v>
      </c>
      <c r="J120" s="36" t="str">
        <f>E21</f>
        <v>Ing. Ľudovít Koháni</v>
      </c>
      <c r="K120" s="40"/>
      <c r="L120" s="69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26</v>
      </c>
      <c r="D121" s="40"/>
      <c r="E121" s="40"/>
      <c r="F121" s="27" t="str">
        <f>IF(E18="","",E18)</f>
        <v>Vyplň údaj</v>
      </c>
      <c r="G121" s="40"/>
      <c r="H121" s="40"/>
      <c r="I121" s="32" t="s">
        <v>32</v>
      </c>
      <c r="J121" s="36" t="str">
        <f>E24</f>
        <v>Ing. Koháni</v>
      </c>
      <c r="K121" s="40"/>
      <c r="L121" s="69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9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201"/>
      <c r="B123" s="202"/>
      <c r="C123" s="203" t="s">
        <v>123</v>
      </c>
      <c r="D123" s="204" t="s">
        <v>60</v>
      </c>
      <c r="E123" s="204" t="s">
        <v>56</v>
      </c>
      <c r="F123" s="204" t="s">
        <v>57</v>
      </c>
      <c r="G123" s="204" t="s">
        <v>124</v>
      </c>
      <c r="H123" s="204" t="s">
        <v>125</v>
      </c>
      <c r="I123" s="204" t="s">
        <v>126</v>
      </c>
      <c r="J123" s="205" t="s">
        <v>101</v>
      </c>
      <c r="K123" s="206" t="s">
        <v>127</v>
      </c>
      <c r="L123" s="207"/>
      <c r="M123" s="106" t="s">
        <v>1</v>
      </c>
      <c r="N123" s="107" t="s">
        <v>39</v>
      </c>
      <c r="O123" s="107" t="s">
        <v>128</v>
      </c>
      <c r="P123" s="107" t="s">
        <v>129</v>
      </c>
      <c r="Q123" s="107" t="s">
        <v>130</v>
      </c>
      <c r="R123" s="107" t="s">
        <v>131</v>
      </c>
      <c r="S123" s="107" t="s">
        <v>132</v>
      </c>
      <c r="T123" s="108" t="s">
        <v>133</v>
      </c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</row>
    <row r="124" s="2" customFormat="1" ht="22.8" customHeight="1">
      <c r="A124" s="38"/>
      <c r="B124" s="39"/>
      <c r="C124" s="113" t="s">
        <v>102</v>
      </c>
      <c r="D124" s="40"/>
      <c r="E124" s="40"/>
      <c r="F124" s="40"/>
      <c r="G124" s="40"/>
      <c r="H124" s="40"/>
      <c r="I124" s="40"/>
      <c r="J124" s="208">
        <f>BK124</f>
        <v>0</v>
      </c>
      <c r="K124" s="40"/>
      <c r="L124" s="44"/>
      <c r="M124" s="109"/>
      <c r="N124" s="209"/>
      <c r="O124" s="110"/>
      <c r="P124" s="210">
        <f>P125+P132+P213+P219</f>
        <v>0</v>
      </c>
      <c r="Q124" s="110"/>
      <c r="R124" s="210">
        <f>R125+R132+R213+R219</f>
        <v>12.190556000000001</v>
      </c>
      <c r="S124" s="110"/>
      <c r="T124" s="211">
        <f>T125+T132+T213+T219</f>
        <v>3.75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74</v>
      </c>
      <c r="AU124" s="17" t="s">
        <v>103</v>
      </c>
      <c r="BK124" s="212">
        <f>BK125+BK132+BK213+BK219</f>
        <v>0</v>
      </c>
    </row>
    <row r="125" s="12" customFormat="1" ht="25.92" customHeight="1">
      <c r="A125" s="12"/>
      <c r="B125" s="213"/>
      <c r="C125" s="214"/>
      <c r="D125" s="215" t="s">
        <v>74</v>
      </c>
      <c r="E125" s="216" t="s">
        <v>134</v>
      </c>
      <c r="F125" s="216" t="s">
        <v>135</v>
      </c>
      <c r="G125" s="214"/>
      <c r="H125" s="214"/>
      <c r="I125" s="217"/>
      <c r="J125" s="218">
        <f>BK125</f>
        <v>0</v>
      </c>
      <c r="K125" s="214"/>
      <c r="L125" s="219"/>
      <c r="M125" s="220"/>
      <c r="N125" s="221"/>
      <c r="O125" s="221"/>
      <c r="P125" s="222">
        <f>P126+P128</f>
        <v>0</v>
      </c>
      <c r="Q125" s="221"/>
      <c r="R125" s="222">
        <f>R126+R128</f>
        <v>11.328000000000001</v>
      </c>
      <c r="S125" s="221"/>
      <c r="T125" s="223">
        <f>T126+T128</f>
        <v>3.75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4" t="s">
        <v>83</v>
      </c>
      <c r="AT125" s="225" t="s">
        <v>74</v>
      </c>
      <c r="AU125" s="225" t="s">
        <v>75</v>
      </c>
      <c r="AY125" s="224" t="s">
        <v>136</v>
      </c>
      <c r="BK125" s="226">
        <f>BK126+BK128</f>
        <v>0</v>
      </c>
    </row>
    <row r="126" s="12" customFormat="1" ht="22.8" customHeight="1">
      <c r="A126" s="12"/>
      <c r="B126" s="213"/>
      <c r="C126" s="214"/>
      <c r="D126" s="215" t="s">
        <v>74</v>
      </c>
      <c r="E126" s="227" t="s">
        <v>164</v>
      </c>
      <c r="F126" s="227" t="s">
        <v>198</v>
      </c>
      <c r="G126" s="214"/>
      <c r="H126" s="214"/>
      <c r="I126" s="217"/>
      <c r="J126" s="228">
        <f>BK126</f>
        <v>0</v>
      </c>
      <c r="K126" s="214"/>
      <c r="L126" s="219"/>
      <c r="M126" s="220"/>
      <c r="N126" s="221"/>
      <c r="O126" s="221"/>
      <c r="P126" s="222">
        <f>P127</f>
        <v>0</v>
      </c>
      <c r="Q126" s="221"/>
      <c r="R126" s="222">
        <f>R127</f>
        <v>11.328000000000001</v>
      </c>
      <c r="S126" s="221"/>
      <c r="T126" s="223">
        <f>T127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4" t="s">
        <v>83</v>
      </c>
      <c r="AT126" s="225" t="s">
        <v>74</v>
      </c>
      <c r="AU126" s="225" t="s">
        <v>83</v>
      </c>
      <c r="AY126" s="224" t="s">
        <v>136</v>
      </c>
      <c r="BK126" s="226">
        <f>BK127</f>
        <v>0</v>
      </c>
    </row>
    <row r="127" s="2" customFormat="1" ht="24.15" customHeight="1">
      <c r="A127" s="38"/>
      <c r="B127" s="39"/>
      <c r="C127" s="229" t="s">
        <v>83</v>
      </c>
      <c r="D127" s="229" t="s">
        <v>139</v>
      </c>
      <c r="E127" s="230" t="s">
        <v>227</v>
      </c>
      <c r="F127" s="231" t="s">
        <v>228</v>
      </c>
      <c r="G127" s="232" t="s">
        <v>171</v>
      </c>
      <c r="H127" s="233">
        <v>150</v>
      </c>
      <c r="I127" s="234"/>
      <c r="J127" s="233">
        <f>ROUND(I127*H127,3)</f>
        <v>0</v>
      </c>
      <c r="K127" s="235"/>
      <c r="L127" s="44"/>
      <c r="M127" s="236" t="s">
        <v>1</v>
      </c>
      <c r="N127" s="237" t="s">
        <v>41</v>
      </c>
      <c r="O127" s="97"/>
      <c r="P127" s="238">
        <f>O127*H127</f>
        <v>0</v>
      </c>
      <c r="Q127" s="238">
        <v>0.075520000000000004</v>
      </c>
      <c r="R127" s="238">
        <f>Q127*H127</f>
        <v>11.328000000000001</v>
      </c>
      <c r="S127" s="238">
        <v>0</v>
      </c>
      <c r="T127" s="239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40" t="s">
        <v>143</v>
      </c>
      <c r="AT127" s="240" t="s">
        <v>139</v>
      </c>
      <c r="AU127" s="240" t="s">
        <v>144</v>
      </c>
      <c r="AY127" s="17" t="s">
        <v>136</v>
      </c>
      <c r="BE127" s="241">
        <f>IF(N127="základná",J127,0)</f>
        <v>0</v>
      </c>
      <c r="BF127" s="241">
        <f>IF(N127="znížená",J127,0)</f>
        <v>0</v>
      </c>
      <c r="BG127" s="241">
        <f>IF(N127="zákl. prenesená",J127,0)</f>
        <v>0</v>
      </c>
      <c r="BH127" s="241">
        <f>IF(N127="zníž. prenesená",J127,0)</f>
        <v>0</v>
      </c>
      <c r="BI127" s="241">
        <f>IF(N127="nulová",J127,0)</f>
        <v>0</v>
      </c>
      <c r="BJ127" s="17" t="s">
        <v>144</v>
      </c>
      <c r="BK127" s="242">
        <f>ROUND(I127*H127,3)</f>
        <v>0</v>
      </c>
      <c r="BL127" s="17" t="s">
        <v>143</v>
      </c>
      <c r="BM127" s="240" t="s">
        <v>1165</v>
      </c>
    </row>
    <row r="128" s="12" customFormat="1" ht="22.8" customHeight="1">
      <c r="A128" s="12"/>
      <c r="B128" s="213"/>
      <c r="C128" s="214"/>
      <c r="D128" s="215" t="s">
        <v>74</v>
      </c>
      <c r="E128" s="227" t="s">
        <v>177</v>
      </c>
      <c r="F128" s="227" t="s">
        <v>284</v>
      </c>
      <c r="G128" s="214"/>
      <c r="H128" s="214"/>
      <c r="I128" s="217"/>
      <c r="J128" s="228">
        <f>BK128</f>
        <v>0</v>
      </c>
      <c r="K128" s="214"/>
      <c r="L128" s="219"/>
      <c r="M128" s="220"/>
      <c r="N128" s="221"/>
      <c r="O128" s="221"/>
      <c r="P128" s="222">
        <f>SUM(P129:P131)</f>
        <v>0</v>
      </c>
      <c r="Q128" s="221"/>
      <c r="R128" s="222">
        <f>SUM(R129:R131)</f>
        <v>0</v>
      </c>
      <c r="S128" s="221"/>
      <c r="T128" s="223">
        <f>SUM(T129:T131)</f>
        <v>3.75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4" t="s">
        <v>83</v>
      </c>
      <c r="AT128" s="225" t="s">
        <v>74</v>
      </c>
      <c r="AU128" s="225" t="s">
        <v>83</v>
      </c>
      <c r="AY128" s="224" t="s">
        <v>136</v>
      </c>
      <c r="BK128" s="226">
        <f>SUM(BK129:BK131)</f>
        <v>0</v>
      </c>
    </row>
    <row r="129" s="2" customFormat="1" ht="24.15" customHeight="1">
      <c r="A129" s="38"/>
      <c r="B129" s="39"/>
      <c r="C129" s="229" t="s">
        <v>144</v>
      </c>
      <c r="D129" s="229" t="s">
        <v>139</v>
      </c>
      <c r="E129" s="230" t="s">
        <v>1166</v>
      </c>
      <c r="F129" s="231" t="s">
        <v>1167</v>
      </c>
      <c r="G129" s="232" t="s">
        <v>142</v>
      </c>
      <c r="H129" s="233">
        <v>2</v>
      </c>
      <c r="I129" s="234"/>
      <c r="J129" s="233">
        <f>ROUND(I129*H129,3)</f>
        <v>0</v>
      </c>
      <c r="K129" s="235"/>
      <c r="L129" s="44"/>
      <c r="M129" s="236" t="s">
        <v>1</v>
      </c>
      <c r="N129" s="237" t="s">
        <v>41</v>
      </c>
      <c r="O129" s="97"/>
      <c r="P129" s="238">
        <f>O129*H129</f>
        <v>0</v>
      </c>
      <c r="Q129" s="238">
        <v>0</v>
      </c>
      <c r="R129" s="238">
        <f>Q129*H129</f>
        <v>0</v>
      </c>
      <c r="S129" s="238">
        <v>1.875</v>
      </c>
      <c r="T129" s="239">
        <f>S129*H129</f>
        <v>3.75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40" t="s">
        <v>143</v>
      </c>
      <c r="AT129" s="240" t="s">
        <v>139</v>
      </c>
      <c r="AU129" s="240" t="s">
        <v>144</v>
      </c>
      <c r="AY129" s="17" t="s">
        <v>136</v>
      </c>
      <c r="BE129" s="241">
        <f>IF(N129="základná",J129,0)</f>
        <v>0</v>
      </c>
      <c r="BF129" s="241">
        <f>IF(N129="znížená",J129,0)</f>
        <v>0</v>
      </c>
      <c r="BG129" s="241">
        <f>IF(N129="zákl. prenesená",J129,0)</f>
        <v>0</v>
      </c>
      <c r="BH129" s="241">
        <f>IF(N129="zníž. prenesená",J129,0)</f>
        <v>0</v>
      </c>
      <c r="BI129" s="241">
        <f>IF(N129="nulová",J129,0)</f>
        <v>0</v>
      </c>
      <c r="BJ129" s="17" t="s">
        <v>144</v>
      </c>
      <c r="BK129" s="242">
        <f>ROUND(I129*H129,3)</f>
        <v>0</v>
      </c>
      <c r="BL129" s="17" t="s">
        <v>143</v>
      </c>
      <c r="BM129" s="240" t="s">
        <v>1168</v>
      </c>
    </row>
    <row r="130" s="13" customFormat="1">
      <c r="A130" s="13"/>
      <c r="B130" s="243"/>
      <c r="C130" s="244"/>
      <c r="D130" s="245" t="s">
        <v>146</v>
      </c>
      <c r="E130" s="246" t="s">
        <v>1</v>
      </c>
      <c r="F130" s="247" t="s">
        <v>1169</v>
      </c>
      <c r="G130" s="244"/>
      <c r="H130" s="248">
        <v>2</v>
      </c>
      <c r="I130" s="249"/>
      <c r="J130" s="244"/>
      <c r="K130" s="244"/>
      <c r="L130" s="250"/>
      <c r="M130" s="251"/>
      <c r="N130" s="252"/>
      <c r="O130" s="252"/>
      <c r="P130" s="252"/>
      <c r="Q130" s="252"/>
      <c r="R130" s="252"/>
      <c r="S130" s="252"/>
      <c r="T130" s="25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4" t="s">
        <v>146</v>
      </c>
      <c r="AU130" s="254" t="s">
        <v>144</v>
      </c>
      <c r="AV130" s="13" t="s">
        <v>144</v>
      </c>
      <c r="AW130" s="13" t="s">
        <v>30</v>
      </c>
      <c r="AX130" s="13" t="s">
        <v>75</v>
      </c>
      <c r="AY130" s="254" t="s">
        <v>136</v>
      </c>
    </row>
    <row r="131" s="14" customFormat="1">
      <c r="A131" s="14"/>
      <c r="B131" s="255"/>
      <c r="C131" s="256"/>
      <c r="D131" s="245" t="s">
        <v>146</v>
      </c>
      <c r="E131" s="257" t="s">
        <v>1</v>
      </c>
      <c r="F131" s="258" t="s">
        <v>149</v>
      </c>
      <c r="G131" s="256"/>
      <c r="H131" s="259">
        <v>2</v>
      </c>
      <c r="I131" s="260"/>
      <c r="J131" s="256"/>
      <c r="K131" s="256"/>
      <c r="L131" s="261"/>
      <c r="M131" s="262"/>
      <c r="N131" s="263"/>
      <c r="O131" s="263"/>
      <c r="P131" s="263"/>
      <c r="Q131" s="263"/>
      <c r="R131" s="263"/>
      <c r="S131" s="263"/>
      <c r="T131" s="26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65" t="s">
        <v>146</v>
      </c>
      <c r="AU131" s="265" t="s">
        <v>144</v>
      </c>
      <c r="AV131" s="14" t="s">
        <v>143</v>
      </c>
      <c r="AW131" s="14" t="s">
        <v>30</v>
      </c>
      <c r="AX131" s="14" t="s">
        <v>83</v>
      </c>
      <c r="AY131" s="265" t="s">
        <v>136</v>
      </c>
    </row>
    <row r="132" s="12" customFormat="1" ht="25.92" customHeight="1">
      <c r="A132" s="12"/>
      <c r="B132" s="213"/>
      <c r="C132" s="214"/>
      <c r="D132" s="215" t="s">
        <v>74</v>
      </c>
      <c r="E132" s="216" t="s">
        <v>193</v>
      </c>
      <c r="F132" s="216" t="s">
        <v>1170</v>
      </c>
      <c r="G132" s="214"/>
      <c r="H132" s="214"/>
      <c r="I132" s="217"/>
      <c r="J132" s="218">
        <f>BK132</f>
        <v>0</v>
      </c>
      <c r="K132" s="214"/>
      <c r="L132" s="219"/>
      <c r="M132" s="220"/>
      <c r="N132" s="221"/>
      <c r="O132" s="221"/>
      <c r="P132" s="222">
        <f>P133+P191</f>
        <v>0</v>
      </c>
      <c r="Q132" s="221"/>
      <c r="R132" s="222">
        <f>R133+R191</f>
        <v>0.86255599999999999</v>
      </c>
      <c r="S132" s="221"/>
      <c r="T132" s="223">
        <f>T133+T191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4" t="s">
        <v>83</v>
      </c>
      <c r="AT132" s="225" t="s">
        <v>74</v>
      </c>
      <c r="AU132" s="225" t="s">
        <v>75</v>
      </c>
      <c r="AY132" s="224" t="s">
        <v>136</v>
      </c>
      <c r="BK132" s="226">
        <f>BK133+BK191</f>
        <v>0</v>
      </c>
    </row>
    <row r="133" s="12" customFormat="1" ht="22.8" customHeight="1">
      <c r="A133" s="12"/>
      <c r="B133" s="213"/>
      <c r="C133" s="214"/>
      <c r="D133" s="215" t="s">
        <v>74</v>
      </c>
      <c r="E133" s="227" t="s">
        <v>1171</v>
      </c>
      <c r="F133" s="227" t="s">
        <v>1172</v>
      </c>
      <c r="G133" s="214"/>
      <c r="H133" s="214"/>
      <c r="I133" s="217"/>
      <c r="J133" s="228">
        <f>BK133</f>
        <v>0</v>
      </c>
      <c r="K133" s="214"/>
      <c r="L133" s="219"/>
      <c r="M133" s="220"/>
      <c r="N133" s="221"/>
      <c r="O133" s="221"/>
      <c r="P133" s="222">
        <f>SUM(P134:P190)</f>
        <v>0</v>
      </c>
      <c r="Q133" s="221"/>
      <c r="R133" s="222">
        <f>SUM(R134:R190)</f>
        <v>0.78399600000000003</v>
      </c>
      <c r="S133" s="221"/>
      <c r="T133" s="223">
        <f>SUM(T134:T190)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4" t="s">
        <v>83</v>
      </c>
      <c r="AT133" s="225" t="s">
        <v>74</v>
      </c>
      <c r="AU133" s="225" t="s">
        <v>83</v>
      </c>
      <c r="AY133" s="224" t="s">
        <v>136</v>
      </c>
      <c r="BK133" s="226">
        <f>SUM(BK134:BK190)</f>
        <v>0</v>
      </c>
    </row>
    <row r="134" s="2" customFormat="1" ht="16.5" customHeight="1">
      <c r="A134" s="38"/>
      <c r="B134" s="39"/>
      <c r="C134" s="229" t="s">
        <v>137</v>
      </c>
      <c r="D134" s="229" t="s">
        <v>139</v>
      </c>
      <c r="E134" s="230" t="s">
        <v>1173</v>
      </c>
      <c r="F134" s="231" t="s">
        <v>1174</v>
      </c>
      <c r="G134" s="232" t="s">
        <v>184</v>
      </c>
      <c r="H134" s="233">
        <v>1300</v>
      </c>
      <c r="I134" s="234"/>
      <c r="J134" s="233">
        <f>ROUND(I134*H134,3)</f>
        <v>0</v>
      </c>
      <c r="K134" s="235"/>
      <c r="L134" s="44"/>
      <c r="M134" s="236" t="s">
        <v>1</v>
      </c>
      <c r="N134" s="237" t="s">
        <v>41</v>
      </c>
      <c r="O134" s="97"/>
      <c r="P134" s="238">
        <f>O134*H134</f>
        <v>0</v>
      </c>
      <c r="Q134" s="238">
        <v>0</v>
      </c>
      <c r="R134" s="238">
        <f>Q134*H134</f>
        <v>0</v>
      </c>
      <c r="S134" s="238">
        <v>0</v>
      </c>
      <c r="T134" s="239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40" t="s">
        <v>143</v>
      </c>
      <c r="AT134" s="240" t="s">
        <v>139</v>
      </c>
      <c r="AU134" s="240" t="s">
        <v>144</v>
      </c>
      <c r="AY134" s="17" t="s">
        <v>136</v>
      </c>
      <c r="BE134" s="241">
        <f>IF(N134="základná",J134,0)</f>
        <v>0</v>
      </c>
      <c r="BF134" s="241">
        <f>IF(N134="znížená",J134,0)</f>
        <v>0</v>
      </c>
      <c r="BG134" s="241">
        <f>IF(N134="zákl. prenesená",J134,0)</f>
        <v>0</v>
      </c>
      <c r="BH134" s="241">
        <f>IF(N134="zníž. prenesená",J134,0)</f>
        <v>0</v>
      </c>
      <c r="BI134" s="241">
        <f>IF(N134="nulová",J134,0)</f>
        <v>0</v>
      </c>
      <c r="BJ134" s="17" t="s">
        <v>144</v>
      </c>
      <c r="BK134" s="242">
        <f>ROUND(I134*H134,3)</f>
        <v>0</v>
      </c>
      <c r="BL134" s="17" t="s">
        <v>143</v>
      </c>
      <c r="BM134" s="240" t="s">
        <v>1175</v>
      </c>
    </row>
    <row r="135" s="2" customFormat="1" ht="21.75" customHeight="1">
      <c r="A135" s="38"/>
      <c r="B135" s="39"/>
      <c r="C135" s="229" t="s">
        <v>143</v>
      </c>
      <c r="D135" s="229" t="s">
        <v>139</v>
      </c>
      <c r="E135" s="230" t="s">
        <v>1176</v>
      </c>
      <c r="F135" s="231" t="s">
        <v>1177</v>
      </c>
      <c r="G135" s="232" t="s">
        <v>152</v>
      </c>
      <c r="H135" s="233">
        <v>456</v>
      </c>
      <c r="I135" s="234"/>
      <c r="J135" s="233">
        <f>ROUND(I135*H135,3)</f>
        <v>0</v>
      </c>
      <c r="K135" s="235"/>
      <c r="L135" s="44"/>
      <c r="M135" s="236" t="s">
        <v>1</v>
      </c>
      <c r="N135" s="237" t="s">
        <v>41</v>
      </c>
      <c r="O135" s="97"/>
      <c r="P135" s="238">
        <f>O135*H135</f>
        <v>0</v>
      </c>
      <c r="Q135" s="238">
        <v>0</v>
      </c>
      <c r="R135" s="238">
        <f>Q135*H135</f>
        <v>0</v>
      </c>
      <c r="S135" s="238">
        <v>0</v>
      </c>
      <c r="T135" s="239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40" t="s">
        <v>143</v>
      </c>
      <c r="AT135" s="240" t="s">
        <v>139</v>
      </c>
      <c r="AU135" s="240" t="s">
        <v>144</v>
      </c>
      <c r="AY135" s="17" t="s">
        <v>136</v>
      </c>
      <c r="BE135" s="241">
        <f>IF(N135="základná",J135,0)</f>
        <v>0</v>
      </c>
      <c r="BF135" s="241">
        <f>IF(N135="znížená",J135,0)</f>
        <v>0</v>
      </c>
      <c r="BG135" s="241">
        <f>IF(N135="zákl. prenesená",J135,0)</f>
        <v>0</v>
      </c>
      <c r="BH135" s="241">
        <f>IF(N135="zníž. prenesená",J135,0)</f>
        <v>0</v>
      </c>
      <c r="BI135" s="241">
        <f>IF(N135="nulová",J135,0)</f>
        <v>0</v>
      </c>
      <c r="BJ135" s="17" t="s">
        <v>144</v>
      </c>
      <c r="BK135" s="242">
        <f>ROUND(I135*H135,3)</f>
        <v>0</v>
      </c>
      <c r="BL135" s="17" t="s">
        <v>143</v>
      </c>
      <c r="BM135" s="240" t="s">
        <v>1178</v>
      </c>
    </row>
    <row r="136" s="2" customFormat="1" ht="16.5" customHeight="1">
      <c r="A136" s="38"/>
      <c r="B136" s="39"/>
      <c r="C136" s="266" t="s">
        <v>160</v>
      </c>
      <c r="D136" s="266" t="s">
        <v>193</v>
      </c>
      <c r="E136" s="267" t="s">
        <v>1179</v>
      </c>
      <c r="F136" s="268" t="s">
        <v>1180</v>
      </c>
      <c r="G136" s="269" t="s">
        <v>152</v>
      </c>
      <c r="H136" s="270">
        <v>456</v>
      </c>
      <c r="I136" s="271"/>
      <c r="J136" s="270">
        <f>ROUND(I136*H136,3)</f>
        <v>0</v>
      </c>
      <c r="K136" s="272"/>
      <c r="L136" s="273"/>
      <c r="M136" s="274" t="s">
        <v>1</v>
      </c>
      <c r="N136" s="275" t="s">
        <v>41</v>
      </c>
      <c r="O136" s="97"/>
      <c r="P136" s="238">
        <f>O136*H136</f>
        <v>0</v>
      </c>
      <c r="Q136" s="238">
        <v>3.0000000000000001E-05</v>
      </c>
      <c r="R136" s="238">
        <f>Q136*H136</f>
        <v>0.013680000000000001</v>
      </c>
      <c r="S136" s="238">
        <v>0</v>
      </c>
      <c r="T136" s="239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40" t="s">
        <v>173</v>
      </c>
      <c r="AT136" s="240" t="s">
        <v>193</v>
      </c>
      <c r="AU136" s="240" t="s">
        <v>144</v>
      </c>
      <c r="AY136" s="17" t="s">
        <v>136</v>
      </c>
      <c r="BE136" s="241">
        <f>IF(N136="základná",J136,0)</f>
        <v>0</v>
      </c>
      <c r="BF136" s="241">
        <f>IF(N136="znížená",J136,0)</f>
        <v>0</v>
      </c>
      <c r="BG136" s="241">
        <f>IF(N136="zákl. prenesená",J136,0)</f>
        <v>0</v>
      </c>
      <c r="BH136" s="241">
        <f>IF(N136="zníž. prenesená",J136,0)</f>
        <v>0</v>
      </c>
      <c r="BI136" s="241">
        <f>IF(N136="nulová",J136,0)</f>
        <v>0</v>
      </c>
      <c r="BJ136" s="17" t="s">
        <v>144</v>
      </c>
      <c r="BK136" s="242">
        <f>ROUND(I136*H136,3)</f>
        <v>0</v>
      </c>
      <c r="BL136" s="17" t="s">
        <v>143</v>
      </c>
      <c r="BM136" s="240" t="s">
        <v>1181</v>
      </c>
    </row>
    <row r="137" s="2" customFormat="1" ht="16.5" customHeight="1">
      <c r="A137" s="38"/>
      <c r="B137" s="39"/>
      <c r="C137" s="229" t="s">
        <v>164</v>
      </c>
      <c r="D137" s="229" t="s">
        <v>139</v>
      </c>
      <c r="E137" s="230" t="s">
        <v>1182</v>
      </c>
      <c r="F137" s="231" t="s">
        <v>1183</v>
      </c>
      <c r="G137" s="232" t="s">
        <v>152</v>
      </c>
      <c r="H137" s="233">
        <v>1</v>
      </c>
      <c r="I137" s="234"/>
      <c r="J137" s="233">
        <f>ROUND(I137*H137,3)</f>
        <v>0</v>
      </c>
      <c r="K137" s="235"/>
      <c r="L137" s="44"/>
      <c r="M137" s="236" t="s">
        <v>1</v>
      </c>
      <c r="N137" s="237" t="s">
        <v>41</v>
      </c>
      <c r="O137" s="97"/>
      <c r="P137" s="238">
        <f>O137*H137</f>
        <v>0</v>
      </c>
      <c r="Q137" s="238">
        <v>0</v>
      </c>
      <c r="R137" s="238">
        <f>Q137*H137</f>
        <v>0</v>
      </c>
      <c r="S137" s="238">
        <v>0</v>
      </c>
      <c r="T137" s="239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40" t="s">
        <v>143</v>
      </c>
      <c r="AT137" s="240" t="s">
        <v>139</v>
      </c>
      <c r="AU137" s="240" t="s">
        <v>144</v>
      </c>
      <c r="AY137" s="17" t="s">
        <v>136</v>
      </c>
      <c r="BE137" s="241">
        <f>IF(N137="základná",J137,0)</f>
        <v>0</v>
      </c>
      <c r="BF137" s="241">
        <f>IF(N137="znížená",J137,0)</f>
        <v>0</v>
      </c>
      <c r="BG137" s="241">
        <f>IF(N137="zákl. prenesená",J137,0)</f>
        <v>0</v>
      </c>
      <c r="BH137" s="241">
        <f>IF(N137="zníž. prenesená",J137,0)</f>
        <v>0</v>
      </c>
      <c r="BI137" s="241">
        <f>IF(N137="nulová",J137,0)</f>
        <v>0</v>
      </c>
      <c r="BJ137" s="17" t="s">
        <v>144</v>
      </c>
      <c r="BK137" s="242">
        <f>ROUND(I137*H137,3)</f>
        <v>0</v>
      </c>
      <c r="BL137" s="17" t="s">
        <v>143</v>
      </c>
      <c r="BM137" s="240" t="s">
        <v>1184</v>
      </c>
    </row>
    <row r="138" s="2" customFormat="1" ht="16.5" customHeight="1">
      <c r="A138" s="38"/>
      <c r="B138" s="39"/>
      <c r="C138" s="266" t="s">
        <v>168</v>
      </c>
      <c r="D138" s="266" t="s">
        <v>193</v>
      </c>
      <c r="E138" s="267" t="s">
        <v>1185</v>
      </c>
      <c r="F138" s="268" t="s">
        <v>1186</v>
      </c>
      <c r="G138" s="269" t="s">
        <v>152</v>
      </c>
      <c r="H138" s="270">
        <v>1</v>
      </c>
      <c r="I138" s="271"/>
      <c r="J138" s="270">
        <f>ROUND(I138*H138,3)</f>
        <v>0</v>
      </c>
      <c r="K138" s="272"/>
      <c r="L138" s="273"/>
      <c r="M138" s="274" t="s">
        <v>1</v>
      </c>
      <c r="N138" s="275" t="s">
        <v>41</v>
      </c>
      <c r="O138" s="97"/>
      <c r="P138" s="238">
        <f>O138*H138</f>
        <v>0</v>
      </c>
      <c r="Q138" s="238">
        <v>0.00011</v>
      </c>
      <c r="R138" s="238">
        <f>Q138*H138</f>
        <v>0.00011</v>
      </c>
      <c r="S138" s="238">
        <v>0</v>
      </c>
      <c r="T138" s="239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40" t="s">
        <v>1187</v>
      </c>
      <c r="AT138" s="240" t="s">
        <v>193</v>
      </c>
      <c r="AU138" s="240" t="s">
        <v>144</v>
      </c>
      <c r="AY138" s="17" t="s">
        <v>136</v>
      </c>
      <c r="BE138" s="241">
        <f>IF(N138="základná",J138,0)</f>
        <v>0</v>
      </c>
      <c r="BF138" s="241">
        <f>IF(N138="znížená",J138,0)</f>
        <v>0</v>
      </c>
      <c r="BG138" s="241">
        <f>IF(N138="zákl. prenesená",J138,0)</f>
        <v>0</v>
      </c>
      <c r="BH138" s="241">
        <f>IF(N138="zníž. prenesená",J138,0)</f>
        <v>0</v>
      </c>
      <c r="BI138" s="241">
        <f>IF(N138="nulová",J138,0)</f>
        <v>0</v>
      </c>
      <c r="BJ138" s="17" t="s">
        <v>144</v>
      </c>
      <c r="BK138" s="242">
        <f>ROUND(I138*H138,3)</f>
        <v>0</v>
      </c>
      <c r="BL138" s="17" t="s">
        <v>1187</v>
      </c>
      <c r="BM138" s="240" t="s">
        <v>1188</v>
      </c>
    </row>
    <row r="139" s="2" customFormat="1" ht="24.15" customHeight="1">
      <c r="A139" s="38"/>
      <c r="B139" s="39"/>
      <c r="C139" s="229" t="s">
        <v>173</v>
      </c>
      <c r="D139" s="229" t="s">
        <v>139</v>
      </c>
      <c r="E139" s="230" t="s">
        <v>1189</v>
      </c>
      <c r="F139" s="231" t="s">
        <v>1190</v>
      </c>
      <c r="G139" s="232" t="s">
        <v>184</v>
      </c>
      <c r="H139" s="233">
        <v>10</v>
      </c>
      <c r="I139" s="234"/>
      <c r="J139" s="233">
        <f>ROUND(I139*H139,3)</f>
        <v>0</v>
      </c>
      <c r="K139" s="235"/>
      <c r="L139" s="44"/>
      <c r="M139" s="236" t="s">
        <v>1</v>
      </c>
      <c r="N139" s="237" t="s">
        <v>41</v>
      </c>
      <c r="O139" s="97"/>
      <c r="P139" s="238">
        <f>O139*H139</f>
        <v>0</v>
      </c>
      <c r="Q139" s="238">
        <v>0</v>
      </c>
      <c r="R139" s="238">
        <f>Q139*H139</f>
        <v>0</v>
      </c>
      <c r="S139" s="238">
        <v>0</v>
      </c>
      <c r="T139" s="239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40" t="s">
        <v>143</v>
      </c>
      <c r="AT139" s="240" t="s">
        <v>139</v>
      </c>
      <c r="AU139" s="240" t="s">
        <v>144</v>
      </c>
      <c r="AY139" s="17" t="s">
        <v>136</v>
      </c>
      <c r="BE139" s="241">
        <f>IF(N139="základná",J139,0)</f>
        <v>0</v>
      </c>
      <c r="BF139" s="241">
        <f>IF(N139="znížená",J139,0)</f>
        <v>0</v>
      </c>
      <c r="BG139" s="241">
        <f>IF(N139="zákl. prenesená",J139,0)</f>
        <v>0</v>
      </c>
      <c r="BH139" s="241">
        <f>IF(N139="zníž. prenesená",J139,0)</f>
        <v>0</v>
      </c>
      <c r="BI139" s="241">
        <f>IF(N139="nulová",J139,0)</f>
        <v>0</v>
      </c>
      <c r="BJ139" s="17" t="s">
        <v>144</v>
      </c>
      <c r="BK139" s="242">
        <f>ROUND(I139*H139,3)</f>
        <v>0</v>
      </c>
      <c r="BL139" s="17" t="s">
        <v>143</v>
      </c>
      <c r="BM139" s="240" t="s">
        <v>1191</v>
      </c>
    </row>
    <row r="140" s="2" customFormat="1" ht="16.5" customHeight="1">
      <c r="A140" s="38"/>
      <c r="B140" s="39"/>
      <c r="C140" s="266" t="s">
        <v>177</v>
      </c>
      <c r="D140" s="266" t="s">
        <v>193</v>
      </c>
      <c r="E140" s="267" t="s">
        <v>1192</v>
      </c>
      <c r="F140" s="268" t="s">
        <v>1193</v>
      </c>
      <c r="G140" s="269" t="s">
        <v>184</v>
      </c>
      <c r="H140" s="270">
        <v>10</v>
      </c>
      <c r="I140" s="271"/>
      <c r="J140" s="270">
        <f>ROUND(I140*H140,3)</f>
        <v>0</v>
      </c>
      <c r="K140" s="272"/>
      <c r="L140" s="273"/>
      <c r="M140" s="274" t="s">
        <v>1</v>
      </c>
      <c r="N140" s="275" t="s">
        <v>41</v>
      </c>
      <c r="O140" s="97"/>
      <c r="P140" s="238">
        <f>O140*H140</f>
        <v>0</v>
      </c>
      <c r="Q140" s="238">
        <v>2.0000000000000002E-05</v>
      </c>
      <c r="R140" s="238">
        <f>Q140*H140</f>
        <v>0.00020000000000000001</v>
      </c>
      <c r="S140" s="238">
        <v>0</v>
      </c>
      <c r="T140" s="239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40" t="s">
        <v>1187</v>
      </c>
      <c r="AT140" s="240" t="s">
        <v>193</v>
      </c>
      <c r="AU140" s="240" t="s">
        <v>144</v>
      </c>
      <c r="AY140" s="17" t="s">
        <v>136</v>
      </c>
      <c r="BE140" s="241">
        <f>IF(N140="základná",J140,0)</f>
        <v>0</v>
      </c>
      <c r="BF140" s="241">
        <f>IF(N140="znížená",J140,0)</f>
        <v>0</v>
      </c>
      <c r="BG140" s="241">
        <f>IF(N140="zákl. prenesená",J140,0)</f>
        <v>0</v>
      </c>
      <c r="BH140" s="241">
        <f>IF(N140="zníž. prenesená",J140,0)</f>
        <v>0</v>
      </c>
      <c r="BI140" s="241">
        <f>IF(N140="nulová",J140,0)</f>
        <v>0</v>
      </c>
      <c r="BJ140" s="17" t="s">
        <v>144</v>
      </c>
      <c r="BK140" s="242">
        <f>ROUND(I140*H140,3)</f>
        <v>0</v>
      </c>
      <c r="BL140" s="17" t="s">
        <v>1187</v>
      </c>
      <c r="BM140" s="240" t="s">
        <v>1194</v>
      </c>
    </row>
    <row r="141" s="2" customFormat="1" ht="24.15" customHeight="1">
      <c r="A141" s="38"/>
      <c r="B141" s="39"/>
      <c r="C141" s="229" t="s">
        <v>181</v>
      </c>
      <c r="D141" s="229" t="s">
        <v>139</v>
      </c>
      <c r="E141" s="230" t="s">
        <v>1195</v>
      </c>
      <c r="F141" s="231" t="s">
        <v>1196</v>
      </c>
      <c r="G141" s="232" t="s">
        <v>184</v>
      </c>
      <c r="H141" s="233">
        <v>80</v>
      </c>
      <c r="I141" s="234"/>
      <c r="J141" s="233">
        <f>ROUND(I141*H141,3)</f>
        <v>0</v>
      </c>
      <c r="K141" s="235"/>
      <c r="L141" s="44"/>
      <c r="M141" s="236" t="s">
        <v>1</v>
      </c>
      <c r="N141" s="237" t="s">
        <v>41</v>
      </c>
      <c r="O141" s="97"/>
      <c r="P141" s="238">
        <f>O141*H141</f>
        <v>0</v>
      </c>
      <c r="Q141" s="238">
        <v>0</v>
      </c>
      <c r="R141" s="238">
        <f>Q141*H141</f>
        <v>0</v>
      </c>
      <c r="S141" s="238">
        <v>0</v>
      </c>
      <c r="T141" s="239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40" t="s">
        <v>143</v>
      </c>
      <c r="AT141" s="240" t="s">
        <v>139</v>
      </c>
      <c r="AU141" s="240" t="s">
        <v>144</v>
      </c>
      <c r="AY141" s="17" t="s">
        <v>136</v>
      </c>
      <c r="BE141" s="241">
        <f>IF(N141="základná",J141,0)</f>
        <v>0</v>
      </c>
      <c r="BF141" s="241">
        <f>IF(N141="znížená",J141,0)</f>
        <v>0</v>
      </c>
      <c r="BG141" s="241">
        <f>IF(N141="zákl. prenesená",J141,0)</f>
        <v>0</v>
      </c>
      <c r="BH141" s="241">
        <f>IF(N141="zníž. prenesená",J141,0)</f>
        <v>0</v>
      </c>
      <c r="BI141" s="241">
        <f>IF(N141="nulová",J141,0)</f>
        <v>0</v>
      </c>
      <c r="BJ141" s="17" t="s">
        <v>144</v>
      </c>
      <c r="BK141" s="242">
        <f>ROUND(I141*H141,3)</f>
        <v>0</v>
      </c>
      <c r="BL141" s="17" t="s">
        <v>143</v>
      </c>
      <c r="BM141" s="240" t="s">
        <v>1197</v>
      </c>
    </row>
    <row r="142" s="2" customFormat="1" ht="16.5" customHeight="1">
      <c r="A142" s="38"/>
      <c r="B142" s="39"/>
      <c r="C142" s="266" t="s">
        <v>187</v>
      </c>
      <c r="D142" s="266" t="s">
        <v>193</v>
      </c>
      <c r="E142" s="267" t="s">
        <v>1198</v>
      </c>
      <c r="F142" s="268" t="s">
        <v>1199</v>
      </c>
      <c r="G142" s="269" t="s">
        <v>184</v>
      </c>
      <c r="H142" s="270">
        <v>80</v>
      </c>
      <c r="I142" s="271"/>
      <c r="J142" s="270">
        <f>ROUND(I142*H142,3)</f>
        <v>0</v>
      </c>
      <c r="K142" s="272"/>
      <c r="L142" s="273"/>
      <c r="M142" s="274" t="s">
        <v>1</v>
      </c>
      <c r="N142" s="275" t="s">
        <v>41</v>
      </c>
      <c r="O142" s="97"/>
      <c r="P142" s="238">
        <f>O142*H142</f>
        <v>0</v>
      </c>
      <c r="Q142" s="238">
        <v>0.0010399999999999999</v>
      </c>
      <c r="R142" s="238">
        <f>Q142*H142</f>
        <v>0.083199999999999996</v>
      </c>
      <c r="S142" s="238">
        <v>0</v>
      </c>
      <c r="T142" s="239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40" t="s">
        <v>173</v>
      </c>
      <c r="AT142" s="240" t="s">
        <v>193</v>
      </c>
      <c r="AU142" s="240" t="s">
        <v>144</v>
      </c>
      <c r="AY142" s="17" t="s">
        <v>136</v>
      </c>
      <c r="BE142" s="241">
        <f>IF(N142="základná",J142,0)</f>
        <v>0</v>
      </c>
      <c r="BF142" s="241">
        <f>IF(N142="znížená",J142,0)</f>
        <v>0</v>
      </c>
      <c r="BG142" s="241">
        <f>IF(N142="zákl. prenesená",J142,0)</f>
        <v>0</v>
      </c>
      <c r="BH142" s="241">
        <f>IF(N142="zníž. prenesená",J142,0)</f>
        <v>0</v>
      </c>
      <c r="BI142" s="241">
        <f>IF(N142="nulová",J142,0)</f>
        <v>0</v>
      </c>
      <c r="BJ142" s="17" t="s">
        <v>144</v>
      </c>
      <c r="BK142" s="242">
        <f>ROUND(I142*H142,3)</f>
        <v>0</v>
      </c>
      <c r="BL142" s="17" t="s">
        <v>143</v>
      </c>
      <c r="BM142" s="240" t="s">
        <v>1200</v>
      </c>
    </row>
    <row r="143" s="2" customFormat="1" ht="16.5" customHeight="1">
      <c r="A143" s="38"/>
      <c r="B143" s="39"/>
      <c r="C143" s="266" t="s">
        <v>192</v>
      </c>
      <c r="D143" s="266" t="s">
        <v>193</v>
      </c>
      <c r="E143" s="267" t="s">
        <v>1201</v>
      </c>
      <c r="F143" s="268" t="s">
        <v>1202</v>
      </c>
      <c r="G143" s="269" t="s">
        <v>152</v>
      </c>
      <c r="H143" s="270">
        <v>9</v>
      </c>
      <c r="I143" s="271"/>
      <c r="J143" s="270">
        <f>ROUND(I143*H143,3)</f>
        <v>0</v>
      </c>
      <c r="K143" s="272"/>
      <c r="L143" s="273"/>
      <c r="M143" s="274" t="s">
        <v>1</v>
      </c>
      <c r="N143" s="275" t="s">
        <v>41</v>
      </c>
      <c r="O143" s="97"/>
      <c r="P143" s="238">
        <f>O143*H143</f>
        <v>0</v>
      </c>
      <c r="Q143" s="238">
        <v>0.0010399999999999999</v>
      </c>
      <c r="R143" s="238">
        <f>Q143*H143</f>
        <v>0.0093599999999999985</v>
      </c>
      <c r="S143" s="238">
        <v>0</v>
      </c>
      <c r="T143" s="239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40" t="s">
        <v>173</v>
      </c>
      <c r="AT143" s="240" t="s">
        <v>193</v>
      </c>
      <c r="AU143" s="240" t="s">
        <v>144</v>
      </c>
      <c r="AY143" s="17" t="s">
        <v>136</v>
      </c>
      <c r="BE143" s="241">
        <f>IF(N143="základná",J143,0)</f>
        <v>0</v>
      </c>
      <c r="BF143" s="241">
        <f>IF(N143="znížená",J143,0)</f>
        <v>0</v>
      </c>
      <c r="BG143" s="241">
        <f>IF(N143="zákl. prenesená",J143,0)</f>
        <v>0</v>
      </c>
      <c r="BH143" s="241">
        <f>IF(N143="zníž. prenesená",J143,0)</f>
        <v>0</v>
      </c>
      <c r="BI143" s="241">
        <f>IF(N143="nulová",J143,0)</f>
        <v>0</v>
      </c>
      <c r="BJ143" s="17" t="s">
        <v>144</v>
      </c>
      <c r="BK143" s="242">
        <f>ROUND(I143*H143,3)</f>
        <v>0</v>
      </c>
      <c r="BL143" s="17" t="s">
        <v>143</v>
      </c>
      <c r="BM143" s="240" t="s">
        <v>1203</v>
      </c>
    </row>
    <row r="144" s="2" customFormat="1" ht="24.15" customHeight="1">
      <c r="A144" s="38"/>
      <c r="B144" s="39"/>
      <c r="C144" s="229" t="s">
        <v>199</v>
      </c>
      <c r="D144" s="229" t="s">
        <v>139</v>
      </c>
      <c r="E144" s="230" t="s">
        <v>1204</v>
      </c>
      <c r="F144" s="231" t="s">
        <v>1205</v>
      </c>
      <c r="G144" s="232" t="s">
        <v>152</v>
      </c>
      <c r="H144" s="233">
        <v>250</v>
      </c>
      <c r="I144" s="234"/>
      <c r="J144" s="233">
        <f>ROUND(I144*H144,3)</f>
        <v>0</v>
      </c>
      <c r="K144" s="235"/>
      <c r="L144" s="44"/>
      <c r="M144" s="236" t="s">
        <v>1</v>
      </c>
      <c r="N144" s="237" t="s">
        <v>41</v>
      </c>
      <c r="O144" s="97"/>
      <c r="P144" s="238">
        <f>O144*H144</f>
        <v>0</v>
      </c>
      <c r="Q144" s="238">
        <v>0</v>
      </c>
      <c r="R144" s="238">
        <f>Q144*H144</f>
        <v>0</v>
      </c>
      <c r="S144" s="238">
        <v>0</v>
      </c>
      <c r="T144" s="239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40" t="s">
        <v>143</v>
      </c>
      <c r="AT144" s="240" t="s">
        <v>139</v>
      </c>
      <c r="AU144" s="240" t="s">
        <v>144</v>
      </c>
      <c r="AY144" s="17" t="s">
        <v>136</v>
      </c>
      <c r="BE144" s="241">
        <f>IF(N144="základná",J144,0)</f>
        <v>0</v>
      </c>
      <c r="BF144" s="241">
        <f>IF(N144="znížená",J144,0)</f>
        <v>0</v>
      </c>
      <c r="BG144" s="241">
        <f>IF(N144="zákl. prenesená",J144,0)</f>
        <v>0</v>
      </c>
      <c r="BH144" s="241">
        <f>IF(N144="zníž. prenesená",J144,0)</f>
        <v>0</v>
      </c>
      <c r="BI144" s="241">
        <f>IF(N144="nulová",J144,0)</f>
        <v>0</v>
      </c>
      <c r="BJ144" s="17" t="s">
        <v>144</v>
      </c>
      <c r="BK144" s="242">
        <f>ROUND(I144*H144,3)</f>
        <v>0</v>
      </c>
      <c r="BL144" s="17" t="s">
        <v>143</v>
      </c>
      <c r="BM144" s="240" t="s">
        <v>1206</v>
      </c>
    </row>
    <row r="145" s="2" customFormat="1" ht="24.15" customHeight="1">
      <c r="A145" s="38"/>
      <c r="B145" s="39"/>
      <c r="C145" s="229" t="s">
        <v>203</v>
      </c>
      <c r="D145" s="229" t="s">
        <v>139</v>
      </c>
      <c r="E145" s="230" t="s">
        <v>1207</v>
      </c>
      <c r="F145" s="231" t="s">
        <v>1208</v>
      </c>
      <c r="G145" s="232" t="s">
        <v>152</v>
      </c>
      <c r="H145" s="233">
        <v>64</v>
      </c>
      <c r="I145" s="234"/>
      <c r="J145" s="233">
        <f>ROUND(I145*H145,3)</f>
        <v>0</v>
      </c>
      <c r="K145" s="235"/>
      <c r="L145" s="44"/>
      <c r="M145" s="236" t="s">
        <v>1</v>
      </c>
      <c r="N145" s="237" t="s">
        <v>41</v>
      </c>
      <c r="O145" s="97"/>
      <c r="P145" s="238">
        <f>O145*H145</f>
        <v>0</v>
      </c>
      <c r="Q145" s="238">
        <v>0</v>
      </c>
      <c r="R145" s="238">
        <f>Q145*H145</f>
        <v>0</v>
      </c>
      <c r="S145" s="238">
        <v>0</v>
      </c>
      <c r="T145" s="239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40" t="s">
        <v>143</v>
      </c>
      <c r="AT145" s="240" t="s">
        <v>139</v>
      </c>
      <c r="AU145" s="240" t="s">
        <v>144</v>
      </c>
      <c r="AY145" s="17" t="s">
        <v>136</v>
      </c>
      <c r="BE145" s="241">
        <f>IF(N145="základná",J145,0)</f>
        <v>0</v>
      </c>
      <c r="BF145" s="241">
        <f>IF(N145="znížená",J145,0)</f>
        <v>0</v>
      </c>
      <c r="BG145" s="241">
        <f>IF(N145="zákl. prenesená",J145,0)</f>
        <v>0</v>
      </c>
      <c r="BH145" s="241">
        <f>IF(N145="zníž. prenesená",J145,0)</f>
        <v>0</v>
      </c>
      <c r="BI145" s="241">
        <f>IF(N145="nulová",J145,0)</f>
        <v>0</v>
      </c>
      <c r="BJ145" s="17" t="s">
        <v>144</v>
      </c>
      <c r="BK145" s="242">
        <f>ROUND(I145*H145,3)</f>
        <v>0</v>
      </c>
      <c r="BL145" s="17" t="s">
        <v>143</v>
      </c>
      <c r="BM145" s="240" t="s">
        <v>1209</v>
      </c>
    </row>
    <row r="146" s="2" customFormat="1" ht="16.5" customHeight="1">
      <c r="A146" s="38"/>
      <c r="B146" s="39"/>
      <c r="C146" s="266" t="s">
        <v>208</v>
      </c>
      <c r="D146" s="266" t="s">
        <v>193</v>
      </c>
      <c r="E146" s="267" t="s">
        <v>1210</v>
      </c>
      <c r="F146" s="268" t="s">
        <v>1211</v>
      </c>
      <c r="G146" s="269" t="s">
        <v>152</v>
      </c>
      <c r="H146" s="270">
        <v>64</v>
      </c>
      <c r="I146" s="271"/>
      <c r="J146" s="270">
        <f>ROUND(I146*H146,3)</f>
        <v>0</v>
      </c>
      <c r="K146" s="272"/>
      <c r="L146" s="273"/>
      <c r="M146" s="274" t="s">
        <v>1</v>
      </c>
      <c r="N146" s="275" t="s">
        <v>41</v>
      </c>
      <c r="O146" s="97"/>
      <c r="P146" s="238">
        <f>O146*H146</f>
        <v>0</v>
      </c>
      <c r="Q146" s="238">
        <v>8.0000000000000007E-05</v>
      </c>
      <c r="R146" s="238">
        <f>Q146*H146</f>
        <v>0.0051200000000000004</v>
      </c>
      <c r="S146" s="238">
        <v>0</v>
      </c>
      <c r="T146" s="239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40" t="s">
        <v>173</v>
      </c>
      <c r="AT146" s="240" t="s">
        <v>193</v>
      </c>
      <c r="AU146" s="240" t="s">
        <v>144</v>
      </c>
      <c r="AY146" s="17" t="s">
        <v>136</v>
      </c>
      <c r="BE146" s="241">
        <f>IF(N146="základná",J146,0)</f>
        <v>0</v>
      </c>
      <c r="BF146" s="241">
        <f>IF(N146="znížená",J146,0)</f>
        <v>0</v>
      </c>
      <c r="BG146" s="241">
        <f>IF(N146="zákl. prenesená",J146,0)</f>
        <v>0</v>
      </c>
      <c r="BH146" s="241">
        <f>IF(N146="zníž. prenesená",J146,0)</f>
        <v>0</v>
      </c>
      <c r="BI146" s="241">
        <f>IF(N146="nulová",J146,0)</f>
        <v>0</v>
      </c>
      <c r="BJ146" s="17" t="s">
        <v>144</v>
      </c>
      <c r="BK146" s="242">
        <f>ROUND(I146*H146,3)</f>
        <v>0</v>
      </c>
      <c r="BL146" s="17" t="s">
        <v>143</v>
      </c>
      <c r="BM146" s="240" t="s">
        <v>1212</v>
      </c>
    </row>
    <row r="147" s="2" customFormat="1" ht="16.5" customHeight="1">
      <c r="A147" s="38"/>
      <c r="B147" s="39"/>
      <c r="C147" s="266" t="s">
        <v>213</v>
      </c>
      <c r="D147" s="266" t="s">
        <v>193</v>
      </c>
      <c r="E147" s="267" t="s">
        <v>1213</v>
      </c>
      <c r="F147" s="268" t="s">
        <v>1214</v>
      </c>
      <c r="G147" s="269" t="s">
        <v>152</v>
      </c>
      <c r="H147" s="270">
        <v>64</v>
      </c>
      <c r="I147" s="271"/>
      <c r="J147" s="270">
        <f>ROUND(I147*H147,3)</f>
        <v>0</v>
      </c>
      <c r="K147" s="272"/>
      <c r="L147" s="273"/>
      <c r="M147" s="274" t="s">
        <v>1</v>
      </c>
      <c r="N147" s="275" t="s">
        <v>41</v>
      </c>
      <c r="O147" s="97"/>
      <c r="P147" s="238">
        <f>O147*H147</f>
        <v>0</v>
      </c>
      <c r="Q147" s="238">
        <v>2.0000000000000002E-05</v>
      </c>
      <c r="R147" s="238">
        <f>Q147*H147</f>
        <v>0.0012800000000000001</v>
      </c>
      <c r="S147" s="238">
        <v>0</v>
      </c>
      <c r="T147" s="239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40" t="s">
        <v>173</v>
      </c>
      <c r="AT147" s="240" t="s">
        <v>193</v>
      </c>
      <c r="AU147" s="240" t="s">
        <v>144</v>
      </c>
      <c r="AY147" s="17" t="s">
        <v>136</v>
      </c>
      <c r="BE147" s="241">
        <f>IF(N147="základná",J147,0)</f>
        <v>0</v>
      </c>
      <c r="BF147" s="241">
        <f>IF(N147="znížená",J147,0)</f>
        <v>0</v>
      </c>
      <c r="BG147" s="241">
        <f>IF(N147="zákl. prenesená",J147,0)</f>
        <v>0</v>
      </c>
      <c r="BH147" s="241">
        <f>IF(N147="zníž. prenesená",J147,0)</f>
        <v>0</v>
      </c>
      <c r="BI147" s="241">
        <f>IF(N147="nulová",J147,0)</f>
        <v>0</v>
      </c>
      <c r="BJ147" s="17" t="s">
        <v>144</v>
      </c>
      <c r="BK147" s="242">
        <f>ROUND(I147*H147,3)</f>
        <v>0</v>
      </c>
      <c r="BL147" s="17" t="s">
        <v>143</v>
      </c>
      <c r="BM147" s="240" t="s">
        <v>1215</v>
      </c>
    </row>
    <row r="148" s="2" customFormat="1" ht="16.5" customHeight="1">
      <c r="A148" s="38"/>
      <c r="B148" s="39"/>
      <c r="C148" s="266" t="s">
        <v>217</v>
      </c>
      <c r="D148" s="266" t="s">
        <v>193</v>
      </c>
      <c r="E148" s="267" t="s">
        <v>1216</v>
      </c>
      <c r="F148" s="268" t="s">
        <v>1217</v>
      </c>
      <c r="G148" s="269" t="s">
        <v>152</v>
      </c>
      <c r="H148" s="270">
        <v>64</v>
      </c>
      <c r="I148" s="271"/>
      <c r="J148" s="270">
        <f>ROUND(I148*H148,3)</f>
        <v>0</v>
      </c>
      <c r="K148" s="272"/>
      <c r="L148" s="273"/>
      <c r="M148" s="274" t="s">
        <v>1</v>
      </c>
      <c r="N148" s="275" t="s">
        <v>41</v>
      </c>
      <c r="O148" s="97"/>
      <c r="P148" s="238">
        <f>O148*H148</f>
        <v>0</v>
      </c>
      <c r="Q148" s="238">
        <v>1.0000000000000001E-05</v>
      </c>
      <c r="R148" s="238">
        <f>Q148*H148</f>
        <v>0.00064000000000000005</v>
      </c>
      <c r="S148" s="238">
        <v>0</v>
      </c>
      <c r="T148" s="239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40" t="s">
        <v>173</v>
      </c>
      <c r="AT148" s="240" t="s">
        <v>193</v>
      </c>
      <c r="AU148" s="240" t="s">
        <v>144</v>
      </c>
      <c r="AY148" s="17" t="s">
        <v>136</v>
      </c>
      <c r="BE148" s="241">
        <f>IF(N148="základná",J148,0)</f>
        <v>0</v>
      </c>
      <c r="BF148" s="241">
        <f>IF(N148="znížená",J148,0)</f>
        <v>0</v>
      </c>
      <c r="BG148" s="241">
        <f>IF(N148="zákl. prenesená",J148,0)</f>
        <v>0</v>
      </c>
      <c r="BH148" s="241">
        <f>IF(N148="zníž. prenesená",J148,0)</f>
        <v>0</v>
      </c>
      <c r="BI148" s="241">
        <f>IF(N148="nulová",J148,0)</f>
        <v>0</v>
      </c>
      <c r="BJ148" s="17" t="s">
        <v>144</v>
      </c>
      <c r="BK148" s="242">
        <f>ROUND(I148*H148,3)</f>
        <v>0</v>
      </c>
      <c r="BL148" s="17" t="s">
        <v>143</v>
      </c>
      <c r="BM148" s="240" t="s">
        <v>1218</v>
      </c>
    </row>
    <row r="149" s="2" customFormat="1" ht="24.15" customHeight="1">
      <c r="A149" s="38"/>
      <c r="B149" s="39"/>
      <c r="C149" s="229" t="s">
        <v>221</v>
      </c>
      <c r="D149" s="229" t="s">
        <v>139</v>
      </c>
      <c r="E149" s="230" t="s">
        <v>1219</v>
      </c>
      <c r="F149" s="231" t="s">
        <v>1220</v>
      </c>
      <c r="G149" s="232" t="s">
        <v>152</v>
      </c>
      <c r="H149" s="233">
        <v>1</v>
      </c>
      <c r="I149" s="234"/>
      <c r="J149" s="233">
        <f>ROUND(I149*H149,3)</f>
        <v>0</v>
      </c>
      <c r="K149" s="235"/>
      <c r="L149" s="44"/>
      <c r="M149" s="236" t="s">
        <v>1</v>
      </c>
      <c r="N149" s="237" t="s">
        <v>41</v>
      </c>
      <c r="O149" s="97"/>
      <c r="P149" s="238">
        <f>O149*H149</f>
        <v>0</v>
      </c>
      <c r="Q149" s="238">
        <v>0</v>
      </c>
      <c r="R149" s="238">
        <f>Q149*H149</f>
        <v>0</v>
      </c>
      <c r="S149" s="238">
        <v>0</v>
      </c>
      <c r="T149" s="239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40" t="s">
        <v>143</v>
      </c>
      <c r="AT149" s="240" t="s">
        <v>139</v>
      </c>
      <c r="AU149" s="240" t="s">
        <v>144</v>
      </c>
      <c r="AY149" s="17" t="s">
        <v>136</v>
      </c>
      <c r="BE149" s="241">
        <f>IF(N149="základná",J149,0)</f>
        <v>0</v>
      </c>
      <c r="BF149" s="241">
        <f>IF(N149="znížená",J149,0)</f>
        <v>0</v>
      </c>
      <c r="BG149" s="241">
        <f>IF(N149="zákl. prenesená",J149,0)</f>
        <v>0</v>
      </c>
      <c r="BH149" s="241">
        <f>IF(N149="zníž. prenesená",J149,0)</f>
        <v>0</v>
      </c>
      <c r="BI149" s="241">
        <f>IF(N149="nulová",J149,0)</f>
        <v>0</v>
      </c>
      <c r="BJ149" s="17" t="s">
        <v>144</v>
      </c>
      <c r="BK149" s="242">
        <f>ROUND(I149*H149,3)</f>
        <v>0</v>
      </c>
      <c r="BL149" s="17" t="s">
        <v>143</v>
      </c>
      <c r="BM149" s="240" t="s">
        <v>1221</v>
      </c>
    </row>
    <row r="150" s="2" customFormat="1" ht="21.75" customHeight="1">
      <c r="A150" s="38"/>
      <c r="B150" s="39"/>
      <c r="C150" s="266" t="s">
        <v>226</v>
      </c>
      <c r="D150" s="266" t="s">
        <v>193</v>
      </c>
      <c r="E150" s="267" t="s">
        <v>1222</v>
      </c>
      <c r="F150" s="268" t="s">
        <v>1223</v>
      </c>
      <c r="G150" s="269" t="s">
        <v>152</v>
      </c>
      <c r="H150" s="270">
        <v>1</v>
      </c>
      <c r="I150" s="271"/>
      <c r="J150" s="270">
        <f>ROUND(I150*H150,3)</f>
        <v>0</v>
      </c>
      <c r="K150" s="272"/>
      <c r="L150" s="273"/>
      <c r="M150" s="274" t="s">
        <v>1</v>
      </c>
      <c r="N150" s="275" t="s">
        <v>41</v>
      </c>
      <c r="O150" s="97"/>
      <c r="P150" s="238">
        <f>O150*H150</f>
        <v>0</v>
      </c>
      <c r="Q150" s="238">
        <v>6.9999999999999994E-05</v>
      </c>
      <c r="R150" s="238">
        <f>Q150*H150</f>
        <v>6.9999999999999994E-05</v>
      </c>
      <c r="S150" s="238">
        <v>0</v>
      </c>
      <c r="T150" s="239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40" t="s">
        <v>173</v>
      </c>
      <c r="AT150" s="240" t="s">
        <v>193</v>
      </c>
      <c r="AU150" s="240" t="s">
        <v>144</v>
      </c>
      <c r="AY150" s="17" t="s">
        <v>136</v>
      </c>
      <c r="BE150" s="241">
        <f>IF(N150="základná",J150,0)</f>
        <v>0</v>
      </c>
      <c r="BF150" s="241">
        <f>IF(N150="znížená",J150,0)</f>
        <v>0</v>
      </c>
      <c r="BG150" s="241">
        <f>IF(N150="zákl. prenesená",J150,0)</f>
        <v>0</v>
      </c>
      <c r="BH150" s="241">
        <f>IF(N150="zníž. prenesená",J150,0)</f>
        <v>0</v>
      </c>
      <c r="BI150" s="241">
        <f>IF(N150="nulová",J150,0)</f>
        <v>0</v>
      </c>
      <c r="BJ150" s="17" t="s">
        <v>144</v>
      </c>
      <c r="BK150" s="242">
        <f>ROUND(I150*H150,3)</f>
        <v>0</v>
      </c>
      <c r="BL150" s="17" t="s">
        <v>143</v>
      </c>
      <c r="BM150" s="240" t="s">
        <v>1224</v>
      </c>
    </row>
    <row r="151" s="2" customFormat="1" ht="16.5" customHeight="1">
      <c r="A151" s="38"/>
      <c r="B151" s="39"/>
      <c r="C151" s="266" t="s">
        <v>7</v>
      </c>
      <c r="D151" s="266" t="s">
        <v>193</v>
      </c>
      <c r="E151" s="267" t="s">
        <v>1225</v>
      </c>
      <c r="F151" s="268" t="s">
        <v>1226</v>
      </c>
      <c r="G151" s="269" t="s">
        <v>152</v>
      </c>
      <c r="H151" s="270">
        <v>1</v>
      </c>
      <c r="I151" s="271"/>
      <c r="J151" s="270">
        <f>ROUND(I151*H151,3)</f>
        <v>0</v>
      </c>
      <c r="K151" s="272"/>
      <c r="L151" s="273"/>
      <c r="M151" s="274" t="s">
        <v>1</v>
      </c>
      <c r="N151" s="275" t="s">
        <v>41</v>
      </c>
      <c r="O151" s="97"/>
      <c r="P151" s="238">
        <f>O151*H151</f>
        <v>0</v>
      </c>
      <c r="Q151" s="238">
        <v>3.0000000000000001E-05</v>
      </c>
      <c r="R151" s="238">
        <f>Q151*H151</f>
        <v>3.0000000000000001E-05</v>
      </c>
      <c r="S151" s="238">
        <v>0</v>
      </c>
      <c r="T151" s="239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40" t="s">
        <v>173</v>
      </c>
      <c r="AT151" s="240" t="s">
        <v>193</v>
      </c>
      <c r="AU151" s="240" t="s">
        <v>144</v>
      </c>
      <c r="AY151" s="17" t="s">
        <v>136</v>
      </c>
      <c r="BE151" s="241">
        <f>IF(N151="základná",J151,0)</f>
        <v>0</v>
      </c>
      <c r="BF151" s="241">
        <f>IF(N151="znížená",J151,0)</f>
        <v>0</v>
      </c>
      <c r="BG151" s="241">
        <f>IF(N151="zákl. prenesená",J151,0)</f>
        <v>0</v>
      </c>
      <c r="BH151" s="241">
        <f>IF(N151="zníž. prenesená",J151,0)</f>
        <v>0</v>
      </c>
      <c r="BI151" s="241">
        <f>IF(N151="nulová",J151,0)</f>
        <v>0</v>
      </c>
      <c r="BJ151" s="17" t="s">
        <v>144</v>
      </c>
      <c r="BK151" s="242">
        <f>ROUND(I151*H151,3)</f>
        <v>0</v>
      </c>
      <c r="BL151" s="17" t="s">
        <v>143</v>
      </c>
      <c r="BM151" s="240" t="s">
        <v>1227</v>
      </c>
    </row>
    <row r="152" s="2" customFormat="1" ht="24.15" customHeight="1">
      <c r="A152" s="38"/>
      <c r="B152" s="39"/>
      <c r="C152" s="229" t="s">
        <v>233</v>
      </c>
      <c r="D152" s="229" t="s">
        <v>139</v>
      </c>
      <c r="E152" s="230" t="s">
        <v>1228</v>
      </c>
      <c r="F152" s="231" t="s">
        <v>1229</v>
      </c>
      <c r="G152" s="232" t="s">
        <v>152</v>
      </c>
      <c r="H152" s="233">
        <v>8</v>
      </c>
      <c r="I152" s="234"/>
      <c r="J152" s="233">
        <f>ROUND(I152*H152,3)</f>
        <v>0</v>
      </c>
      <c r="K152" s="235"/>
      <c r="L152" s="44"/>
      <c r="M152" s="236" t="s">
        <v>1</v>
      </c>
      <c r="N152" s="237" t="s">
        <v>41</v>
      </c>
      <c r="O152" s="97"/>
      <c r="P152" s="238">
        <f>O152*H152</f>
        <v>0</v>
      </c>
      <c r="Q152" s="238">
        <v>0</v>
      </c>
      <c r="R152" s="238">
        <f>Q152*H152</f>
        <v>0</v>
      </c>
      <c r="S152" s="238">
        <v>0</v>
      </c>
      <c r="T152" s="239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40" t="s">
        <v>143</v>
      </c>
      <c r="AT152" s="240" t="s">
        <v>139</v>
      </c>
      <c r="AU152" s="240" t="s">
        <v>144</v>
      </c>
      <c r="AY152" s="17" t="s">
        <v>136</v>
      </c>
      <c r="BE152" s="241">
        <f>IF(N152="základná",J152,0)</f>
        <v>0</v>
      </c>
      <c r="BF152" s="241">
        <f>IF(N152="znížená",J152,0)</f>
        <v>0</v>
      </c>
      <c r="BG152" s="241">
        <f>IF(N152="zákl. prenesená",J152,0)</f>
        <v>0</v>
      </c>
      <c r="BH152" s="241">
        <f>IF(N152="zníž. prenesená",J152,0)</f>
        <v>0</v>
      </c>
      <c r="BI152" s="241">
        <f>IF(N152="nulová",J152,0)</f>
        <v>0</v>
      </c>
      <c r="BJ152" s="17" t="s">
        <v>144</v>
      </c>
      <c r="BK152" s="242">
        <f>ROUND(I152*H152,3)</f>
        <v>0</v>
      </c>
      <c r="BL152" s="17" t="s">
        <v>143</v>
      </c>
      <c r="BM152" s="240" t="s">
        <v>1230</v>
      </c>
    </row>
    <row r="153" s="2" customFormat="1" ht="24.15" customHeight="1">
      <c r="A153" s="38"/>
      <c r="B153" s="39"/>
      <c r="C153" s="266" t="s">
        <v>237</v>
      </c>
      <c r="D153" s="266" t="s">
        <v>193</v>
      </c>
      <c r="E153" s="267" t="s">
        <v>1231</v>
      </c>
      <c r="F153" s="268" t="s">
        <v>1232</v>
      </c>
      <c r="G153" s="269" t="s">
        <v>152</v>
      </c>
      <c r="H153" s="270">
        <v>8</v>
      </c>
      <c r="I153" s="271"/>
      <c r="J153" s="270">
        <f>ROUND(I153*H153,3)</f>
        <v>0</v>
      </c>
      <c r="K153" s="272"/>
      <c r="L153" s="273"/>
      <c r="M153" s="274" t="s">
        <v>1</v>
      </c>
      <c r="N153" s="275" t="s">
        <v>41</v>
      </c>
      <c r="O153" s="97"/>
      <c r="P153" s="238">
        <f>O153*H153</f>
        <v>0</v>
      </c>
      <c r="Q153" s="238">
        <v>6.9999999999999994E-05</v>
      </c>
      <c r="R153" s="238">
        <f>Q153*H153</f>
        <v>0.00055999999999999995</v>
      </c>
      <c r="S153" s="238">
        <v>0</v>
      </c>
      <c r="T153" s="239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40" t="s">
        <v>173</v>
      </c>
      <c r="AT153" s="240" t="s">
        <v>193</v>
      </c>
      <c r="AU153" s="240" t="s">
        <v>144</v>
      </c>
      <c r="AY153" s="17" t="s">
        <v>136</v>
      </c>
      <c r="BE153" s="241">
        <f>IF(N153="základná",J153,0)</f>
        <v>0</v>
      </c>
      <c r="BF153" s="241">
        <f>IF(N153="znížená",J153,0)</f>
        <v>0</v>
      </c>
      <c r="BG153" s="241">
        <f>IF(N153="zákl. prenesená",J153,0)</f>
        <v>0</v>
      </c>
      <c r="BH153" s="241">
        <f>IF(N153="zníž. prenesená",J153,0)</f>
        <v>0</v>
      </c>
      <c r="BI153" s="241">
        <f>IF(N153="nulová",J153,0)</f>
        <v>0</v>
      </c>
      <c r="BJ153" s="17" t="s">
        <v>144</v>
      </c>
      <c r="BK153" s="242">
        <f>ROUND(I153*H153,3)</f>
        <v>0</v>
      </c>
      <c r="BL153" s="17" t="s">
        <v>143</v>
      </c>
      <c r="BM153" s="240" t="s">
        <v>1233</v>
      </c>
    </row>
    <row r="154" s="2" customFormat="1" ht="16.5" customHeight="1">
      <c r="A154" s="38"/>
      <c r="B154" s="39"/>
      <c r="C154" s="266" t="s">
        <v>243</v>
      </c>
      <c r="D154" s="266" t="s">
        <v>193</v>
      </c>
      <c r="E154" s="267" t="s">
        <v>1225</v>
      </c>
      <c r="F154" s="268" t="s">
        <v>1226</v>
      </c>
      <c r="G154" s="269" t="s">
        <v>152</v>
      </c>
      <c r="H154" s="270">
        <v>8</v>
      </c>
      <c r="I154" s="271"/>
      <c r="J154" s="270">
        <f>ROUND(I154*H154,3)</f>
        <v>0</v>
      </c>
      <c r="K154" s="272"/>
      <c r="L154" s="273"/>
      <c r="M154" s="274" t="s">
        <v>1</v>
      </c>
      <c r="N154" s="275" t="s">
        <v>41</v>
      </c>
      <c r="O154" s="97"/>
      <c r="P154" s="238">
        <f>O154*H154</f>
        <v>0</v>
      </c>
      <c r="Q154" s="238">
        <v>3.0000000000000001E-05</v>
      </c>
      <c r="R154" s="238">
        <f>Q154*H154</f>
        <v>0.00024000000000000001</v>
      </c>
      <c r="S154" s="238">
        <v>0</v>
      </c>
      <c r="T154" s="239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40" t="s">
        <v>173</v>
      </c>
      <c r="AT154" s="240" t="s">
        <v>193</v>
      </c>
      <c r="AU154" s="240" t="s">
        <v>144</v>
      </c>
      <c r="AY154" s="17" t="s">
        <v>136</v>
      </c>
      <c r="BE154" s="241">
        <f>IF(N154="základná",J154,0)</f>
        <v>0</v>
      </c>
      <c r="BF154" s="241">
        <f>IF(N154="znížená",J154,0)</f>
        <v>0</v>
      </c>
      <c r="BG154" s="241">
        <f>IF(N154="zákl. prenesená",J154,0)</f>
        <v>0</v>
      </c>
      <c r="BH154" s="241">
        <f>IF(N154="zníž. prenesená",J154,0)</f>
        <v>0</v>
      </c>
      <c r="BI154" s="241">
        <f>IF(N154="nulová",J154,0)</f>
        <v>0</v>
      </c>
      <c r="BJ154" s="17" t="s">
        <v>144</v>
      </c>
      <c r="BK154" s="242">
        <f>ROUND(I154*H154,3)</f>
        <v>0</v>
      </c>
      <c r="BL154" s="17" t="s">
        <v>143</v>
      </c>
      <c r="BM154" s="240" t="s">
        <v>1234</v>
      </c>
    </row>
    <row r="155" s="2" customFormat="1" ht="24.15" customHeight="1">
      <c r="A155" s="38"/>
      <c r="B155" s="39"/>
      <c r="C155" s="229" t="s">
        <v>247</v>
      </c>
      <c r="D155" s="229" t="s">
        <v>139</v>
      </c>
      <c r="E155" s="230" t="s">
        <v>1235</v>
      </c>
      <c r="F155" s="231" t="s">
        <v>1236</v>
      </c>
      <c r="G155" s="232" t="s">
        <v>152</v>
      </c>
      <c r="H155" s="233">
        <v>13</v>
      </c>
      <c r="I155" s="234"/>
      <c r="J155" s="233">
        <f>ROUND(I155*H155,3)</f>
        <v>0</v>
      </c>
      <c r="K155" s="235"/>
      <c r="L155" s="44"/>
      <c r="M155" s="236" t="s">
        <v>1</v>
      </c>
      <c r="N155" s="237" t="s">
        <v>41</v>
      </c>
      <c r="O155" s="97"/>
      <c r="P155" s="238">
        <f>O155*H155</f>
        <v>0</v>
      </c>
      <c r="Q155" s="238">
        <v>0</v>
      </c>
      <c r="R155" s="238">
        <f>Q155*H155</f>
        <v>0</v>
      </c>
      <c r="S155" s="238">
        <v>0</v>
      </c>
      <c r="T155" s="239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40" t="s">
        <v>143</v>
      </c>
      <c r="AT155" s="240" t="s">
        <v>139</v>
      </c>
      <c r="AU155" s="240" t="s">
        <v>144</v>
      </c>
      <c r="AY155" s="17" t="s">
        <v>136</v>
      </c>
      <c r="BE155" s="241">
        <f>IF(N155="základná",J155,0)</f>
        <v>0</v>
      </c>
      <c r="BF155" s="241">
        <f>IF(N155="znížená",J155,0)</f>
        <v>0</v>
      </c>
      <c r="BG155" s="241">
        <f>IF(N155="zákl. prenesená",J155,0)</f>
        <v>0</v>
      </c>
      <c r="BH155" s="241">
        <f>IF(N155="zníž. prenesená",J155,0)</f>
        <v>0</v>
      </c>
      <c r="BI155" s="241">
        <f>IF(N155="nulová",J155,0)</f>
        <v>0</v>
      </c>
      <c r="BJ155" s="17" t="s">
        <v>144</v>
      </c>
      <c r="BK155" s="242">
        <f>ROUND(I155*H155,3)</f>
        <v>0</v>
      </c>
      <c r="BL155" s="17" t="s">
        <v>143</v>
      </c>
      <c r="BM155" s="240" t="s">
        <v>1237</v>
      </c>
    </row>
    <row r="156" s="2" customFormat="1" ht="24.15" customHeight="1">
      <c r="A156" s="38"/>
      <c r="B156" s="39"/>
      <c r="C156" s="266" t="s">
        <v>251</v>
      </c>
      <c r="D156" s="266" t="s">
        <v>193</v>
      </c>
      <c r="E156" s="267" t="s">
        <v>1238</v>
      </c>
      <c r="F156" s="268" t="s">
        <v>1239</v>
      </c>
      <c r="G156" s="269" t="s">
        <v>152</v>
      </c>
      <c r="H156" s="270">
        <v>13</v>
      </c>
      <c r="I156" s="271"/>
      <c r="J156" s="270">
        <f>ROUND(I156*H156,3)</f>
        <v>0</v>
      </c>
      <c r="K156" s="272"/>
      <c r="L156" s="273"/>
      <c r="M156" s="274" t="s">
        <v>1</v>
      </c>
      <c r="N156" s="275" t="s">
        <v>41</v>
      </c>
      <c r="O156" s="97"/>
      <c r="P156" s="238">
        <f>O156*H156</f>
        <v>0</v>
      </c>
      <c r="Q156" s="238">
        <v>8.0000000000000007E-05</v>
      </c>
      <c r="R156" s="238">
        <f>Q156*H156</f>
        <v>0.0010400000000000001</v>
      </c>
      <c r="S156" s="238">
        <v>0</v>
      </c>
      <c r="T156" s="239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40" t="s">
        <v>173</v>
      </c>
      <c r="AT156" s="240" t="s">
        <v>193</v>
      </c>
      <c r="AU156" s="240" t="s">
        <v>144</v>
      </c>
      <c r="AY156" s="17" t="s">
        <v>136</v>
      </c>
      <c r="BE156" s="241">
        <f>IF(N156="základná",J156,0)</f>
        <v>0</v>
      </c>
      <c r="BF156" s="241">
        <f>IF(N156="znížená",J156,0)</f>
        <v>0</v>
      </c>
      <c r="BG156" s="241">
        <f>IF(N156="zákl. prenesená",J156,0)</f>
        <v>0</v>
      </c>
      <c r="BH156" s="241">
        <f>IF(N156="zníž. prenesená",J156,0)</f>
        <v>0</v>
      </c>
      <c r="BI156" s="241">
        <f>IF(N156="nulová",J156,0)</f>
        <v>0</v>
      </c>
      <c r="BJ156" s="17" t="s">
        <v>144</v>
      </c>
      <c r="BK156" s="242">
        <f>ROUND(I156*H156,3)</f>
        <v>0</v>
      </c>
      <c r="BL156" s="17" t="s">
        <v>143</v>
      </c>
      <c r="BM156" s="240" t="s">
        <v>1240</v>
      </c>
    </row>
    <row r="157" s="2" customFormat="1" ht="33" customHeight="1">
      <c r="A157" s="38"/>
      <c r="B157" s="39"/>
      <c r="C157" s="229" t="s">
        <v>255</v>
      </c>
      <c r="D157" s="229" t="s">
        <v>139</v>
      </c>
      <c r="E157" s="230" t="s">
        <v>1241</v>
      </c>
      <c r="F157" s="231" t="s">
        <v>1242</v>
      </c>
      <c r="G157" s="232" t="s">
        <v>152</v>
      </c>
      <c r="H157" s="233">
        <v>145</v>
      </c>
      <c r="I157" s="234"/>
      <c r="J157" s="233">
        <f>ROUND(I157*H157,3)</f>
        <v>0</v>
      </c>
      <c r="K157" s="235"/>
      <c r="L157" s="44"/>
      <c r="M157" s="236" t="s">
        <v>1</v>
      </c>
      <c r="N157" s="237" t="s">
        <v>41</v>
      </c>
      <c r="O157" s="97"/>
      <c r="P157" s="238">
        <f>O157*H157</f>
        <v>0</v>
      </c>
      <c r="Q157" s="238">
        <v>0</v>
      </c>
      <c r="R157" s="238">
        <f>Q157*H157</f>
        <v>0</v>
      </c>
      <c r="S157" s="238">
        <v>0</v>
      </c>
      <c r="T157" s="239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40" t="s">
        <v>143</v>
      </c>
      <c r="AT157" s="240" t="s">
        <v>139</v>
      </c>
      <c r="AU157" s="240" t="s">
        <v>144</v>
      </c>
      <c r="AY157" s="17" t="s">
        <v>136</v>
      </c>
      <c r="BE157" s="241">
        <f>IF(N157="základná",J157,0)</f>
        <v>0</v>
      </c>
      <c r="BF157" s="241">
        <f>IF(N157="znížená",J157,0)</f>
        <v>0</v>
      </c>
      <c r="BG157" s="241">
        <f>IF(N157="zákl. prenesená",J157,0)</f>
        <v>0</v>
      </c>
      <c r="BH157" s="241">
        <f>IF(N157="zníž. prenesená",J157,0)</f>
        <v>0</v>
      </c>
      <c r="BI157" s="241">
        <f>IF(N157="nulová",J157,0)</f>
        <v>0</v>
      </c>
      <c r="BJ157" s="17" t="s">
        <v>144</v>
      </c>
      <c r="BK157" s="242">
        <f>ROUND(I157*H157,3)</f>
        <v>0</v>
      </c>
      <c r="BL157" s="17" t="s">
        <v>143</v>
      </c>
      <c r="BM157" s="240" t="s">
        <v>1243</v>
      </c>
    </row>
    <row r="158" s="2" customFormat="1" ht="21.75" customHeight="1">
      <c r="A158" s="38"/>
      <c r="B158" s="39"/>
      <c r="C158" s="266" t="s">
        <v>259</v>
      </c>
      <c r="D158" s="266" t="s">
        <v>193</v>
      </c>
      <c r="E158" s="267" t="s">
        <v>1244</v>
      </c>
      <c r="F158" s="268" t="s">
        <v>1245</v>
      </c>
      <c r="G158" s="269" t="s">
        <v>152</v>
      </c>
      <c r="H158" s="270">
        <v>1</v>
      </c>
      <c r="I158" s="271"/>
      <c r="J158" s="270">
        <f>ROUND(I158*H158,3)</f>
        <v>0</v>
      </c>
      <c r="K158" s="272"/>
      <c r="L158" s="273"/>
      <c r="M158" s="274" t="s">
        <v>1</v>
      </c>
      <c r="N158" s="275" t="s">
        <v>41</v>
      </c>
      <c r="O158" s="97"/>
      <c r="P158" s="238">
        <f>O158*H158</f>
        <v>0</v>
      </c>
      <c r="Q158" s="238">
        <v>0.00016000000000000001</v>
      </c>
      <c r="R158" s="238">
        <f>Q158*H158</f>
        <v>0.00016000000000000001</v>
      </c>
      <c r="S158" s="238">
        <v>0</v>
      </c>
      <c r="T158" s="239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40" t="s">
        <v>173</v>
      </c>
      <c r="AT158" s="240" t="s">
        <v>193</v>
      </c>
      <c r="AU158" s="240" t="s">
        <v>144</v>
      </c>
      <c r="AY158" s="17" t="s">
        <v>136</v>
      </c>
      <c r="BE158" s="241">
        <f>IF(N158="základná",J158,0)</f>
        <v>0</v>
      </c>
      <c r="BF158" s="241">
        <f>IF(N158="znížená",J158,0)</f>
        <v>0</v>
      </c>
      <c r="BG158" s="241">
        <f>IF(N158="zákl. prenesená",J158,0)</f>
        <v>0</v>
      </c>
      <c r="BH158" s="241">
        <f>IF(N158="zníž. prenesená",J158,0)</f>
        <v>0</v>
      </c>
      <c r="BI158" s="241">
        <f>IF(N158="nulová",J158,0)</f>
        <v>0</v>
      </c>
      <c r="BJ158" s="17" t="s">
        <v>144</v>
      </c>
      <c r="BK158" s="242">
        <f>ROUND(I158*H158,3)</f>
        <v>0</v>
      </c>
      <c r="BL158" s="17" t="s">
        <v>143</v>
      </c>
      <c r="BM158" s="240" t="s">
        <v>1246</v>
      </c>
    </row>
    <row r="159" s="2" customFormat="1" ht="21.75" customHeight="1">
      <c r="A159" s="38"/>
      <c r="B159" s="39"/>
      <c r="C159" s="229" t="s">
        <v>264</v>
      </c>
      <c r="D159" s="229" t="s">
        <v>139</v>
      </c>
      <c r="E159" s="230" t="s">
        <v>1247</v>
      </c>
      <c r="F159" s="231" t="s">
        <v>1248</v>
      </c>
      <c r="G159" s="232" t="s">
        <v>152</v>
      </c>
      <c r="H159" s="233">
        <v>3</v>
      </c>
      <c r="I159" s="234"/>
      <c r="J159" s="233">
        <f>ROUND(I159*H159,3)</f>
        <v>0</v>
      </c>
      <c r="K159" s="235"/>
      <c r="L159" s="44"/>
      <c r="M159" s="236" t="s">
        <v>1</v>
      </c>
      <c r="N159" s="237" t="s">
        <v>41</v>
      </c>
      <c r="O159" s="97"/>
      <c r="P159" s="238">
        <f>O159*H159</f>
        <v>0</v>
      </c>
      <c r="Q159" s="238">
        <v>0</v>
      </c>
      <c r="R159" s="238">
        <f>Q159*H159</f>
        <v>0</v>
      </c>
      <c r="S159" s="238">
        <v>0</v>
      </c>
      <c r="T159" s="239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40" t="s">
        <v>143</v>
      </c>
      <c r="AT159" s="240" t="s">
        <v>139</v>
      </c>
      <c r="AU159" s="240" t="s">
        <v>144</v>
      </c>
      <c r="AY159" s="17" t="s">
        <v>136</v>
      </c>
      <c r="BE159" s="241">
        <f>IF(N159="základná",J159,0)</f>
        <v>0</v>
      </c>
      <c r="BF159" s="241">
        <f>IF(N159="znížená",J159,0)</f>
        <v>0</v>
      </c>
      <c r="BG159" s="241">
        <f>IF(N159="zákl. prenesená",J159,0)</f>
        <v>0</v>
      </c>
      <c r="BH159" s="241">
        <f>IF(N159="zníž. prenesená",J159,0)</f>
        <v>0</v>
      </c>
      <c r="BI159" s="241">
        <f>IF(N159="nulová",J159,0)</f>
        <v>0</v>
      </c>
      <c r="BJ159" s="17" t="s">
        <v>144</v>
      </c>
      <c r="BK159" s="242">
        <f>ROUND(I159*H159,3)</f>
        <v>0</v>
      </c>
      <c r="BL159" s="17" t="s">
        <v>143</v>
      </c>
      <c r="BM159" s="240" t="s">
        <v>1249</v>
      </c>
    </row>
    <row r="160" s="2" customFormat="1" ht="16.5" customHeight="1">
      <c r="A160" s="38"/>
      <c r="B160" s="39"/>
      <c r="C160" s="266" t="s">
        <v>268</v>
      </c>
      <c r="D160" s="266" t="s">
        <v>193</v>
      </c>
      <c r="E160" s="267" t="s">
        <v>1250</v>
      </c>
      <c r="F160" s="268" t="s">
        <v>1251</v>
      </c>
      <c r="G160" s="269" t="s">
        <v>152</v>
      </c>
      <c r="H160" s="270">
        <v>3</v>
      </c>
      <c r="I160" s="271"/>
      <c r="J160" s="270">
        <f>ROUND(I160*H160,3)</f>
        <v>0</v>
      </c>
      <c r="K160" s="272"/>
      <c r="L160" s="273"/>
      <c r="M160" s="274" t="s">
        <v>1</v>
      </c>
      <c r="N160" s="275" t="s">
        <v>41</v>
      </c>
      <c r="O160" s="97"/>
      <c r="P160" s="238">
        <f>O160*H160</f>
        <v>0</v>
      </c>
      <c r="Q160" s="238">
        <v>0.00031</v>
      </c>
      <c r="R160" s="238">
        <f>Q160*H160</f>
        <v>0.00093000000000000005</v>
      </c>
      <c r="S160" s="238">
        <v>0</v>
      </c>
      <c r="T160" s="239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40" t="s">
        <v>1187</v>
      </c>
      <c r="AT160" s="240" t="s">
        <v>193</v>
      </c>
      <c r="AU160" s="240" t="s">
        <v>144</v>
      </c>
      <c r="AY160" s="17" t="s">
        <v>136</v>
      </c>
      <c r="BE160" s="241">
        <f>IF(N160="základná",J160,0)</f>
        <v>0</v>
      </c>
      <c r="BF160" s="241">
        <f>IF(N160="znížená",J160,0)</f>
        <v>0</v>
      </c>
      <c r="BG160" s="241">
        <f>IF(N160="zákl. prenesená",J160,0)</f>
        <v>0</v>
      </c>
      <c r="BH160" s="241">
        <f>IF(N160="zníž. prenesená",J160,0)</f>
        <v>0</v>
      </c>
      <c r="BI160" s="241">
        <f>IF(N160="nulová",J160,0)</f>
        <v>0</v>
      </c>
      <c r="BJ160" s="17" t="s">
        <v>144</v>
      </c>
      <c r="BK160" s="242">
        <f>ROUND(I160*H160,3)</f>
        <v>0</v>
      </c>
      <c r="BL160" s="17" t="s">
        <v>1187</v>
      </c>
      <c r="BM160" s="240" t="s">
        <v>1252</v>
      </c>
    </row>
    <row r="161" s="2" customFormat="1" ht="24.15" customHeight="1">
      <c r="A161" s="38"/>
      <c r="B161" s="39"/>
      <c r="C161" s="229" t="s">
        <v>273</v>
      </c>
      <c r="D161" s="229" t="s">
        <v>139</v>
      </c>
      <c r="E161" s="230" t="s">
        <v>1253</v>
      </c>
      <c r="F161" s="231" t="s">
        <v>1254</v>
      </c>
      <c r="G161" s="232" t="s">
        <v>152</v>
      </c>
      <c r="H161" s="233">
        <v>1</v>
      </c>
      <c r="I161" s="234"/>
      <c r="J161" s="233">
        <f>ROUND(I161*H161,3)</f>
        <v>0</v>
      </c>
      <c r="K161" s="235"/>
      <c r="L161" s="44"/>
      <c r="M161" s="236" t="s">
        <v>1</v>
      </c>
      <c r="N161" s="237" t="s">
        <v>41</v>
      </c>
      <c r="O161" s="97"/>
      <c r="P161" s="238">
        <f>O161*H161</f>
        <v>0</v>
      </c>
      <c r="Q161" s="238">
        <v>0</v>
      </c>
      <c r="R161" s="238">
        <f>Q161*H161</f>
        <v>0</v>
      </c>
      <c r="S161" s="238">
        <v>0</v>
      </c>
      <c r="T161" s="239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40" t="s">
        <v>143</v>
      </c>
      <c r="AT161" s="240" t="s">
        <v>139</v>
      </c>
      <c r="AU161" s="240" t="s">
        <v>144</v>
      </c>
      <c r="AY161" s="17" t="s">
        <v>136</v>
      </c>
      <c r="BE161" s="241">
        <f>IF(N161="základná",J161,0)</f>
        <v>0</v>
      </c>
      <c r="BF161" s="241">
        <f>IF(N161="znížená",J161,0)</f>
        <v>0</v>
      </c>
      <c r="BG161" s="241">
        <f>IF(N161="zákl. prenesená",J161,0)</f>
        <v>0</v>
      </c>
      <c r="BH161" s="241">
        <f>IF(N161="zníž. prenesená",J161,0)</f>
        <v>0</v>
      </c>
      <c r="BI161" s="241">
        <f>IF(N161="nulová",J161,0)</f>
        <v>0</v>
      </c>
      <c r="BJ161" s="17" t="s">
        <v>144</v>
      </c>
      <c r="BK161" s="242">
        <f>ROUND(I161*H161,3)</f>
        <v>0</v>
      </c>
      <c r="BL161" s="17" t="s">
        <v>143</v>
      </c>
      <c r="BM161" s="240" t="s">
        <v>1255</v>
      </c>
    </row>
    <row r="162" s="2" customFormat="1" ht="24.15" customHeight="1">
      <c r="A162" s="38"/>
      <c r="B162" s="39"/>
      <c r="C162" s="229" t="s">
        <v>279</v>
      </c>
      <c r="D162" s="229" t="s">
        <v>139</v>
      </c>
      <c r="E162" s="230" t="s">
        <v>1256</v>
      </c>
      <c r="F162" s="231" t="s">
        <v>1257</v>
      </c>
      <c r="G162" s="232" t="s">
        <v>152</v>
      </c>
      <c r="H162" s="233">
        <v>2</v>
      </c>
      <c r="I162" s="234"/>
      <c r="J162" s="233">
        <f>ROUND(I162*H162,3)</f>
        <v>0</v>
      </c>
      <c r="K162" s="235"/>
      <c r="L162" s="44"/>
      <c r="M162" s="236" t="s">
        <v>1</v>
      </c>
      <c r="N162" s="237" t="s">
        <v>41</v>
      </c>
      <c r="O162" s="97"/>
      <c r="P162" s="238">
        <f>O162*H162</f>
        <v>0</v>
      </c>
      <c r="Q162" s="238">
        <v>0</v>
      </c>
      <c r="R162" s="238">
        <f>Q162*H162</f>
        <v>0</v>
      </c>
      <c r="S162" s="238">
        <v>0</v>
      </c>
      <c r="T162" s="239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40" t="s">
        <v>143</v>
      </c>
      <c r="AT162" s="240" t="s">
        <v>139</v>
      </c>
      <c r="AU162" s="240" t="s">
        <v>144</v>
      </c>
      <c r="AY162" s="17" t="s">
        <v>136</v>
      </c>
      <c r="BE162" s="241">
        <f>IF(N162="základná",J162,0)</f>
        <v>0</v>
      </c>
      <c r="BF162" s="241">
        <f>IF(N162="znížená",J162,0)</f>
        <v>0</v>
      </c>
      <c r="BG162" s="241">
        <f>IF(N162="zákl. prenesená",J162,0)</f>
        <v>0</v>
      </c>
      <c r="BH162" s="241">
        <f>IF(N162="zníž. prenesená",J162,0)</f>
        <v>0</v>
      </c>
      <c r="BI162" s="241">
        <f>IF(N162="nulová",J162,0)</f>
        <v>0</v>
      </c>
      <c r="BJ162" s="17" t="s">
        <v>144</v>
      </c>
      <c r="BK162" s="242">
        <f>ROUND(I162*H162,3)</f>
        <v>0</v>
      </c>
      <c r="BL162" s="17" t="s">
        <v>143</v>
      </c>
      <c r="BM162" s="240" t="s">
        <v>1258</v>
      </c>
    </row>
    <row r="163" s="2" customFormat="1" ht="37.8" customHeight="1">
      <c r="A163" s="38"/>
      <c r="B163" s="39"/>
      <c r="C163" s="266" t="s">
        <v>285</v>
      </c>
      <c r="D163" s="266" t="s">
        <v>193</v>
      </c>
      <c r="E163" s="267" t="s">
        <v>1259</v>
      </c>
      <c r="F163" s="268" t="s">
        <v>1260</v>
      </c>
      <c r="G163" s="269" t="s">
        <v>152</v>
      </c>
      <c r="H163" s="270">
        <v>2</v>
      </c>
      <c r="I163" s="271"/>
      <c r="J163" s="270">
        <f>ROUND(I163*H163,3)</f>
        <v>0</v>
      </c>
      <c r="K163" s="272"/>
      <c r="L163" s="273"/>
      <c r="M163" s="274" t="s">
        <v>1</v>
      </c>
      <c r="N163" s="275" t="s">
        <v>41</v>
      </c>
      <c r="O163" s="97"/>
      <c r="P163" s="238">
        <f>O163*H163</f>
        <v>0</v>
      </c>
      <c r="Q163" s="238">
        <v>0.0019599999999999999</v>
      </c>
      <c r="R163" s="238">
        <f>Q163*H163</f>
        <v>0.0039199999999999999</v>
      </c>
      <c r="S163" s="238">
        <v>0</v>
      </c>
      <c r="T163" s="239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40" t="s">
        <v>173</v>
      </c>
      <c r="AT163" s="240" t="s">
        <v>193</v>
      </c>
      <c r="AU163" s="240" t="s">
        <v>144</v>
      </c>
      <c r="AY163" s="17" t="s">
        <v>136</v>
      </c>
      <c r="BE163" s="241">
        <f>IF(N163="základná",J163,0)</f>
        <v>0</v>
      </c>
      <c r="BF163" s="241">
        <f>IF(N163="znížená",J163,0)</f>
        <v>0</v>
      </c>
      <c r="BG163" s="241">
        <f>IF(N163="zákl. prenesená",J163,0)</f>
        <v>0</v>
      </c>
      <c r="BH163" s="241">
        <f>IF(N163="zníž. prenesená",J163,0)</f>
        <v>0</v>
      </c>
      <c r="BI163" s="241">
        <f>IF(N163="nulová",J163,0)</f>
        <v>0</v>
      </c>
      <c r="BJ163" s="17" t="s">
        <v>144</v>
      </c>
      <c r="BK163" s="242">
        <f>ROUND(I163*H163,3)</f>
        <v>0</v>
      </c>
      <c r="BL163" s="17" t="s">
        <v>143</v>
      </c>
      <c r="BM163" s="240" t="s">
        <v>1261</v>
      </c>
    </row>
    <row r="164" s="2" customFormat="1" ht="24.15" customHeight="1">
      <c r="A164" s="38"/>
      <c r="B164" s="39"/>
      <c r="C164" s="229" t="s">
        <v>291</v>
      </c>
      <c r="D164" s="229" t="s">
        <v>139</v>
      </c>
      <c r="E164" s="230" t="s">
        <v>1262</v>
      </c>
      <c r="F164" s="231" t="s">
        <v>1263</v>
      </c>
      <c r="G164" s="232" t="s">
        <v>152</v>
      </c>
      <c r="H164" s="233">
        <v>3</v>
      </c>
      <c r="I164" s="234"/>
      <c r="J164" s="233">
        <f>ROUND(I164*H164,3)</f>
        <v>0</v>
      </c>
      <c r="K164" s="235"/>
      <c r="L164" s="44"/>
      <c r="M164" s="236" t="s">
        <v>1</v>
      </c>
      <c r="N164" s="237" t="s">
        <v>41</v>
      </c>
      <c r="O164" s="97"/>
      <c r="P164" s="238">
        <f>O164*H164</f>
        <v>0</v>
      </c>
      <c r="Q164" s="238">
        <v>0</v>
      </c>
      <c r="R164" s="238">
        <f>Q164*H164</f>
        <v>0</v>
      </c>
      <c r="S164" s="238">
        <v>0</v>
      </c>
      <c r="T164" s="239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40" t="s">
        <v>143</v>
      </c>
      <c r="AT164" s="240" t="s">
        <v>139</v>
      </c>
      <c r="AU164" s="240" t="s">
        <v>144</v>
      </c>
      <c r="AY164" s="17" t="s">
        <v>136</v>
      </c>
      <c r="BE164" s="241">
        <f>IF(N164="základná",J164,0)</f>
        <v>0</v>
      </c>
      <c r="BF164" s="241">
        <f>IF(N164="znížená",J164,0)</f>
        <v>0</v>
      </c>
      <c r="BG164" s="241">
        <f>IF(N164="zákl. prenesená",J164,0)</f>
        <v>0</v>
      </c>
      <c r="BH164" s="241">
        <f>IF(N164="zníž. prenesená",J164,0)</f>
        <v>0</v>
      </c>
      <c r="BI164" s="241">
        <f>IF(N164="nulová",J164,0)</f>
        <v>0</v>
      </c>
      <c r="BJ164" s="17" t="s">
        <v>144</v>
      </c>
      <c r="BK164" s="242">
        <f>ROUND(I164*H164,3)</f>
        <v>0</v>
      </c>
      <c r="BL164" s="17" t="s">
        <v>143</v>
      </c>
      <c r="BM164" s="240" t="s">
        <v>1264</v>
      </c>
    </row>
    <row r="165" s="2" customFormat="1" ht="44.25" customHeight="1">
      <c r="A165" s="38"/>
      <c r="B165" s="39"/>
      <c r="C165" s="266" t="s">
        <v>295</v>
      </c>
      <c r="D165" s="266" t="s">
        <v>193</v>
      </c>
      <c r="E165" s="267" t="s">
        <v>1265</v>
      </c>
      <c r="F165" s="268" t="s">
        <v>1266</v>
      </c>
      <c r="G165" s="269" t="s">
        <v>152</v>
      </c>
      <c r="H165" s="270">
        <v>3</v>
      </c>
      <c r="I165" s="271"/>
      <c r="J165" s="270">
        <f>ROUND(I165*H165,3)</f>
        <v>0</v>
      </c>
      <c r="K165" s="272"/>
      <c r="L165" s="273"/>
      <c r="M165" s="274" t="s">
        <v>1</v>
      </c>
      <c r="N165" s="275" t="s">
        <v>41</v>
      </c>
      <c r="O165" s="97"/>
      <c r="P165" s="238">
        <f>O165*H165</f>
        <v>0</v>
      </c>
      <c r="Q165" s="238">
        <v>0.0135</v>
      </c>
      <c r="R165" s="238">
        <f>Q165*H165</f>
        <v>0.040500000000000001</v>
      </c>
      <c r="S165" s="238">
        <v>0</v>
      </c>
      <c r="T165" s="239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40" t="s">
        <v>1187</v>
      </c>
      <c r="AT165" s="240" t="s">
        <v>193</v>
      </c>
      <c r="AU165" s="240" t="s">
        <v>144</v>
      </c>
      <c r="AY165" s="17" t="s">
        <v>136</v>
      </c>
      <c r="BE165" s="241">
        <f>IF(N165="základná",J165,0)</f>
        <v>0</v>
      </c>
      <c r="BF165" s="241">
        <f>IF(N165="znížená",J165,0)</f>
        <v>0</v>
      </c>
      <c r="BG165" s="241">
        <f>IF(N165="zákl. prenesená",J165,0)</f>
        <v>0</v>
      </c>
      <c r="BH165" s="241">
        <f>IF(N165="zníž. prenesená",J165,0)</f>
        <v>0</v>
      </c>
      <c r="BI165" s="241">
        <f>IF(N165="nulová",J165,0)</f>
        <v>0</v>
      </c>
      <c r="BJ165" s="17" t="s">
        <v>144</v>
      </c>
      <c r="BK165" s="242">
        <f>ROUND(I165*H165,3)</f>
        <v>0</v>
      </c>
      <c r="BL165" s="17" t="s">
        <v>1187</v>
      </c>
      <c r="BM165" s="240" t="s">
        <v>1267</v>
      </c>
    </row>
    <row r="166" s="2" customFormat="1" ht="21.75" customHeight="1">
      <c r="A166" s="38"/>
      <c r="B166" s="39"/>
      <c r="C166" s="229" t="s">
        <v>301</v>
      </c>
      <c r="D166" s="229" t="s">
        <v>139</v>
      </c>
      <c r="E166" s="230" t="s">
        <v>1268</v>
      </c>
      <c r="F166" s="231" t="s">
        <v>1269</v>
      </c>
      <c r="G166" s="232" t="s">
        <v>152</v>
      </c>
      <c r="H166" s="233">
        <v>25</v>
      </c>
      <c r="I166" s="234"/>
      <c r="J166" s="233">
        <f>ROUND(I166*H166,3)</f>
        <v>0</v>
      </c>
      <c r="K166" s="235"/>
      <c r="L166" s="44"/>
      <c r="M166" s="236" t="s">
        <v>1</v>
      </c>
      <c r="N166" s="237" t="s">
        <v>41</v>
      </c>
      <c r="O166" s="97"/>
      <c r="P166" s="238">
        <f>O166*H166</f>
        <v>0</v>
      </c>
      <c r="Q166" s="238">
        <v>0</v>
      </c>
      <c r="R166" s="238">
        <f>Q166*H166</f>
        <v>0</v>
      </c>
      <c r="S166" s="238">
        <v>0</v>
      </c>
      <c r="T166" s="239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40" t="s">
        <v>143</v>
      </c>
      <c r="AT166" s="240" t="s">
        <v>139</v>
      </c>
      <c r="AU166" s="240" t="s">
        <v>144</v>
      </c>
      <c r="AY166" s="17" t="s">
        <v>136</v>
      </c>
      <c r="BE166" s="241">
        <f>IF(N166="základná",J166,0)</f>
        <v>0</v>
      </c>
      <c r="BF166" s="241">
        <f>IF(N166="znížená",J166,0)</f>
        <v>0</v>
      </c>
      <c r="BG166" s="241">
        <f>IF(N166="zákl. prenesená",J166,0)</f>
        <v>0</v>
      </c>
      <c r="BH166" s="241">
        <f>IF(N166="zníž. prenesená",J166,0)</f>
        <v>0</v>
      </c>
      <c r="BI166" s="241">
        <f>IF(N166="nulová",J166,0)</f>
        <v>0</v>
      </c>
      <c r="BJ166" s="17" t="s">
        <v>144</v>
      </c>
      <c r="BK166" s="242">
        <f>ROUND(I166*H166,3)</f>
        <v>0</v>
      </c>
      <c r="BL166" s="17" t="s">
        <v>143</v>
      </c>
      <c r="BM166" s="240" t="s">
        <v>1270</v>
      </c>
    </row>
    <row r="167" s="2" customFormat="1" ht="24.15" customHeight="1">
      <c r="A167" s="38"/>
      <c r="B167" s="39"/>
      <c r="C167" s="266" t="s">
        <v>309</v>
      </c>
      <c r="D167" s="266" t="s">
        <v>193</v>
      </c>
      <c r="E167" s="267" t="s">
        <v>1271</v>
      </c>
      <c r="F167" s="268" t="s">
        <v>1272</v>
      </c>
      <c r="G167" s="269" t="s">
        <v>152</v>
      </c>
      <c r="H167" s="270">
        <v>25</v>
      </c>
      <c r="I167" s="271"/>
      <c r="J167" s="270">
        <f>ROUND(I167*H167,3)</f>
        <v>0</v>
      </c>
      <c r="K167" s="272"/>
      <c r="L167" s="273"/>
      <c r="M167" s="274" t="s">
        <v>1</v>
      </c>
      <c r="N167" s="275" t="s">
        <v>41</v>
      </c>
      <c r="O167" s="97"/>
      <c r="P167" s="238">
        <f>O167*H167</f>
        <v>0</v>
      </c>
      <c r="Q167" s="238">
        <v>0.00038000000000000002</v>
      </c>
      <c r="R167" s="238">
        <f>Q167*H167</f>
        <v>0.0094999999999999998</v>
      </c>
      <c r="S167" s="238">
        <v>0</v>
      </c>
      <c r="T167" s="239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40" t="s">
        <v>1187</v>
      </c>
      <c r="AT167" s="240" t="s">
        <v>193</v>
      </c>
      <c r="AU167" s="240" t="s">
        <v>144</v>
      </c>
      <c r="AY167" s="17" t="s">
        <v>136</v>
      </c>
      <c r="BE167" s="241">
        <f>IF(N167="základná",J167,0)</f>
        <v>0</v>
      </c>
      <c r="BF167" s="241">
        <f>IF(N167="znížená",J167,0)</f>
        <v>0</v>
      </c>
      <c r="BG167" s="241">
        <f>IF(N167="zákl. prenesená",J167,0)</f>
        <v>0</v>
      </c>
      <c r="BH167" s="241">
        <f>IF(N167="zníž. prenesená",J167,0)</f>
        <v>0</v>
      </c>
      <c r="BI167" s="241">
        <f>IF(N167="nulová",J167,0)</f>
        <v>0</v>
      </c>
      <c r="BJ167" s="17" t="s">
        <v>144</v>
      </c>
      <c r="BK167" s="242">
        <f>ROUND(I167*H167,3)</f>
        <v>0</v>
      </c>
      <c r="BL167" s="17" t="s">
        <v>1187</v>
      </c>
      <c r="BM167" s="240" t="s">
        <v>1273</v>
      </c>
    </row>
    <row r="168" s="2" customFormat="1" ht="24.15" customHeight="1">
      <c r="A168" s="38"/>
      <c r="B168" s="39"/>
      <c r="C168" s="229" t="s">
        <v>313</v>
      </c>
      <c r="D168" s="229" t="s">
        <v>139</v>
      </c>
      <c r="E168" s="230" t="s">
        <v>1274</v>
      </c>
      <c r="F168" s="231" t="s">
        <v>1275</v>
      </c>
      <c r="G168" s="232" t="s">
        <v>152</v>
      </c>
      <c r="H168" s="233">
        <v>21</v>
      </c>
      <c r="I168" s="234"/>
      <c r="J168" s="233">
        <f>ROUND(I168*H168,3)</f>
        <v>0</v>
      </c>
      <c r="K168" s="235"/>
      <c r="L168" s="44"/>
      <c r="M168" s="236" t="s">
        <v>1</v>
      </c>
      <c r="N168" s="237" t="s">
        <v>41</v>
      </c>
      <c r="O168" s="97"/>
      <c r="P168" s="238">
        <f>O168*H168</f>
        <v>0</v>
      </c>
      <c r="Q168" s="238">
        <v>0</v>
      </c>
      <c r="R168" s="238">
        <f>Q168*H168</f>
        <v>0</v>
      </c>
      <c r="S168" s="238">
        <v>0</v>
      </c>
      <c r="T168" s="239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40" t="s">
        <v>143</v>
      </c>
      <c r="AT168" s="240" t="s">
        <v>139</v>
      </c>
      <c r="AU168" s="240" t="s">
        <v>144</v>
      </c>
      <c r="AY168" s="17" t="s">
        <v>136</v>
      </c>
      <c r="BE168" s="241">
        <f>IF(N168="základná",J168,0)</f>
        <v>0</v>
      </c>
      <c r="BF168" s="241">
        <f>IF(N168="znížená",J168,0)</f>
        <v>0</v>
      </c>
      <c r="BG168" s="241">
        <f>IF(N168="zákl. prenesená",J168,0)</f>
        <v>0</v>
      </c>
      <c r="BH168" s="241">
        <f>IF(N168="zníž. prenesená",J168,0)</f>
        <v>0</v>
      </c>
      <c r="BI168" s="241">
        <f>IF(N168="nulová",J168,0)</f>
        <v>0</v>
      </c>
      <c r="BJ168" s="17" t="s">
        <v>144</v>
      </c>
      <c r="BK168" s="242">
        <f>ROUND(I168*H168,3)</f>
        <v>0</v>
      </c>
      <c r="BL168" s="17" t="s">
        <v>143</v>
      </c>
      <c r="BM168" s="240" t="s">
        <v>1276</v>
      </c>
    </row>
    <row r="169" s="2" customFormat="1" ht="16.5" customHeight="1">
      <c r="A169" s="38"/>
      <c r="B169" s="39"/>
      <c r="C169" s="266" t="s">
        <v>317</v>
      </c>
      <c r="D169" s="266" t="s">
        <v>193</v>
      </c>
      <c r="E169" s="267" t="s">
        <v>1277</v>
      </c>
      <c r="F169" s="268" t="s">
        <v>1278</v>
      </c>
      <c r="G169" s="269" t="s">
        <v>152</v>
      </c>
      <c r="H169" s="270">
        <v>21</v>
      </c>
      <c r="I169" s="271"/>
      <c r="J169" s="270">
        <f>ROUND(I169*H169,3)</f>
        <v>0</v>
      </c>
      <c r="K169" s="272"/>
      <c r="L169" s="273"/>
      <c r="M169" s="274" t="s">
        <v>1</v>
      </c>
      <c r="N169" s="275" t="s">
        <v>41</v>
      </c>
      <c r="O169" s="97"/>
      <c r="P169" s="238">
        <f>O169*H169</f>
        <v>0</v>
      </c>
      <c r="Q169" s="238">
        <v>0</v>
      </c>
      <c r="R169" s="238">
        <f>Q169*H169</f>
        <v>0</v>
      </c>
      <c r="S169" s="238">
        <v>0</v>
      </c>
      <c r="T169" s="239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40" t="s">
        <v>173</v>
      </c>
      <c r="AT169" s="240" t="s">
        <v>193</v>
      </c>
      <c r="AU169" s="240" t="s">
        <v>144</v>
      </c>
      <c r="AY169" s="17" t="s">
        <v>136</v>
      </c>
      <c r="BE169" s="241">
        <f>IF(N169="základná",J169,0)</f>
        <v>0</v>
      </c>
      <c r="BF169" s="241">
        <f>IF(N169="znížená",J169,0)</f>
        <v>0</v>
      </c>
      <c r="BG169" s="241">
        <f>IF(N169="zákl. prenesená",J169,0)</f>
        <v>0</v>
      </c>
      <c r="BH169" s="241">
        <f>IF(N169="zníž. prenesená",J169,0)</f>
        <v>0</v>
      </c>
      <c r="BI169" s="241">
        <f>IF(N169="nulová",J169,0)</f>
        <v>0</v>
      </c>
      <c r="BJ169" s="17" t="s">
        <v>144</v>
      </c>
      <c r="BK169" s="242">
        <f>ROUND(I169*H169,3)</f>
        <v>0</v>
      </c>
      <c r="BL169" s="17" t="s">
        <v>143</v>
      </c>
      <c r="BM169" s="240" t="s">
        <v>1279</v>
      </c>
    </row>
    <row r="170" s="2" customFormat="1" ht="24.15" customHeight="1">
      <c r="A170" s="38"/>
      <c r="B170" s="39"/>
      <c r="C170" s="229" t="s">
        <v>321</v>
      </c>
      <c r="D170" s="229" t="s">
        <v>139</v>
      </c>
      <c r="E170" s="230" t="s">
        <v>1280</v>
      </c>
      <c r="F170" s="231" t="s">
        <v>1281</v>
      </c>
      <c r="G170" s="232" t="s">
        <v>152</v>
      </c>
      <c r="H170" s="233">
        <v>8</v>
      </c>
      <c r="I170" s="234"/>
      <c r="J170" s="233">
        <f>ROUND(I170*H170,3)</f>
        <v>0</v>
      </c>
      <c r="K170" s="235"/>
      <c r="L170" s="44"/>
      <c r="M170" s="236" t="s">
        <v>1</v>
      </c>
      <c r="N170" s="237" t="s">
        <v>41</v>
      </c>
      <c r="O170" s="97"/>
      <c r="P170" s="238">
        <f>O170*H170</f>
        <v>0</v>
      </c>
      <c r="Q170" s="238">
        <v>0</v>
      </c>
      <c r="R170" s="238">
        <f>Q170*H170</f>
        <v>0</v>
      </c>
      <c r="S170" s="238">
        <v>0</v>
      </c>
      <c r="T170" s="239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40" t="s">
        <v>143</v>
      </c>
      <c r="AT170" s="240" t="s">
        <v>139</v>
      </c>
      <c r="AU170" s="240" t="s">
        <v>144</v>
      </c>
      <c r="AY170" s="17" t="s">
        <v>136</v>
      </c>
      <c r="BE170" s="241">
        <f>IF(N170="základná",J170,0)</f>
        <v>0</v>
      </c>
      <c r="BF170" s="241">
        <f>IF(N170="znížená",J170,0)</f>
        <v>0</v>
      </c>
      <c r="BG170" s="241">
        <f>IF(N170="zákl. prenesená",J170,0)</f>
        <v>0</v>
      </c>
      <c r="BH170" s="241">
        <f>IF(N170="zníž. prenesená",J170,0)</f>
        <v>0</v>
      </c>
      <c r="BI170" s="241">
        <f>IF(N170="nulová",J170,0)</f>
        <v>0</v>
      </c>
      <c r="BJ170" s="17" t="s">
        <v>144</v>
      </c>
      <c r="BK170" s="242">
        <f>ROUND(I170*H170,3)</f>
        <v>0</v>
      </c>
      <c r="BL170" s="17" t="s">
        <v>143</v>
      </c>
      <c r="BM170" s="240" t="s">
        <v>1282</v>
      </c>
    </row>
    <row r="171" s="2" customFormat="1" ht="16.5" customHeight="1">
      <c r="A171" s="38"/>
      <c r="B171" s="39"/>
      <c r="C171" s="266" t="s">
        <v>325</v>
      </c>
      <c r="D171" s="266" t="s">
        <v>193</v>
      </c>
      <c r="E171" s="267" t="s">
        <v>1283</v>
      </c>
      <c r="F171" s="268" t="s">
        <v>1284</v>
      </c>
      <c r="G171" s="269" t="s">
        <v>152</v>
      </c>
      <c r="H171" s="270">
        <v>8</v>
      </c>
      <c r="I171" s="271"/>
      <c r="J171" s="270">
        <f>ROUND(I171*H171,3)</f>
        <v>0</v>
      </c>
      <c r="K171" s="272"/>
      <c r="L171" s="273"/>
      <c r="M171" s="274" t="s">
        <v>1</v>
      </c>
      <c r="N171" s="275" t="s">
        <v>41</v>
      </c>
      <c r="O171" s="97"/>
      <c r="P171" s="238">
        <f>O171*H171</f>
        <v>0</v>
      </c>
      <c r="Q171" s="238">
        <v>0.0064999999999999997</v>
      </c>
      <c r="R171" s="238">
        <f>Q171*H171</f>
        <v>0.051999999999999998</v>
      </c>
      <c r="S171" s="238">
        <v>0</v>
      </c>
      <c r="T171" s="239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40" t="s">
        <v>1187</v>
      </c>
      <c r="AT171" s="240" t="s">
        <v>193</v>
      </c>
      <c r="AU171" s="240" t="s">
        <v>144</v>
      </c>
      <c r="AY171" s="17" t="s">
        <v>136</v>
      </c>
      <c r="BE171" s="241">
        <f>IF(N171="základná",J171,0)</f>
        <v>0</v>
      </c>
      <c r="BF171" s="241">
        <f>IF(N171="znížená",J171,0)</f>
        <v>0</v>
      </c>
      <c r="BG171" s="241">
        <f>IF(N171="zákl. prenesená",J171,0)</f>
        <v>0</v>
      </c>
      <c r="BH171" s="241">
        <f>IF(N171="zníž. prenesená",J171,0)</f>
        <v>0</v>
      </c>
      <c r="BI171" s="241">
        <f>IF(N171="nulová",J171,0)</f>
        <v>0</v>
      </c>
      <c r="BJ171" s="17" t="s">
        <v>144</v>
      </c>
      <c r="BK171" s="242">
        <f>ROUND(I171*H171,3)</f>
        <v>0</v>
      </c>
      <c r="BL171" s="17" t="s">
        <v>1187</v>
      </c>
      <c r="BM171" s="240" t="s">
        <v>1285</v>
      </c>
    </row>
    <row r="172" s="2" customFormat="1" ht="24.15" customHeight="1">
      <c r="A172" s="38"/>
      <c r="B172" s="39"/>
      <c r="C172" s="229" t="s">
        <v>329</v>
      </c>
      <c r="D172" s="229" t="s">
        <v>139</v>
      </c>
      <c r="E172" s="230" t="s">
        <v>1286</v>
      </c>
      <c r="F172" s="231" t="s">
        <v>1287</v>
      </c>
      <c r="G172" s="232" t="s">
        <v>152</v>
      </c>
      <c r="H172" s="233">
        <v>45</v>
      </c>
      <c r="I172" s="234"/>
      <c r="J172" s="233">
        <f>ROUND(I172*H172,3)</f>
        <v>0</v>
      </c>
      <c r="K172" s="235"/>
      <c r="L172" s="44"/>
      <c r="M172" s="236" t="s">
        <v>1</v>
      </c>
      <c r="N172" s="237" t="s">
        <v>41</v>
      </c>
      <c r="O172" s="97"/>
      <c r="P172" s="238">
        <f>O172*H172</f>
        <v>0</v>
      </c>
      <c r="Q172" s="238">
        <v>0</v>
      </c>
      <c r="R172" s="238">
        <f>Q172*H172</f>
        <v>0</v>
      </c>
      <c r="S172" s="238">
        <v>0</v>
      </c>
      <c r="T172" s="239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40" t="s">
        <v>143</v>
      </c>
      <c r="AT172" s="240" t="s">
        <v>139</v>
      </c>
      <c r="AU172" s="240" t="s">
        <v>144</v>
      </c>
      <c r="AY172" s="17" t="s">
        <v>136</v>
      </c>
      <c r="BE172" s="241">
        <f>IF(N172="základná",J172,0)</f>
        <v>0</v>
      </c>
      <c r="BF172" s="241">
        <f>IF(N172="znížená",J172,0)</f>
        <v>0</v>
      </c>
      <c r="BG172" s="241">
        <f>IF(N172="zákl. prenesená",J172,0)</f>
        <v>0</v>
      </c>
      <c r="BH172" s="241">
        <f>IF(N172="zníž. prenesená",J172,0)</f>
        <v>0</v>
      </c>
      <c r="BI172" s="241">
        <f>IF(N172="nulová",J172,0)</f>
        <v>0</v>
      </c>
      <c r="BJ172" s="17" t="s">
        <v>144</v>
      </c>
      <c r="BK172" s="242">
        <f>ROUND(I172*H172,3)</f>
        <v>0</v>
      </c>
      <c r="BL172" s="17" t="s">
        <v>143</v>
      </c>
      <c r="BM172" s="240" t="s">
        <v>1288</v>
      </c>
    </row>
    <row r="173" s="2" customFormat="1" ht="24.15" customHeight="1">
      <c r="A173" s="38"/>
      <c r="B173" s="39"/>
      <c r="C173" s="266" t="s">
        <v>333</v>
      </c>
      <c r="D173" s="266" t="s">
        <v>193</v>
      </c>
      <c r="E173" s="267" t="s">
        <v>1289</v>
      </c>
      <c r="F173" s="268" t="s">
        <v>1290</v>
      </c>
      <c r="G173" s="269" t="s">
        <v>152</v>
      </c>
      <c r="H173" s="270">
        <v>45</v>
      </c>
      <c r="I173" s="271"/>
      <c r="J173" s="270">
        <f>ROUND(I173*H173,3)</f>
        <v>0</v>
      </c>
      <c r="K173" s="272"/>
      <c r="L173" s="273"/>
      <c r="M173" s="274" t="s">
        <v>1</v>
      </c>
      <c r="N173" s="275" t="s">
        <v>41</v>
      </c>
      <c r="O173" s="97"/>
      <c r="P173" s="238">
        <f>O173*H173</f>
        <v>0</v>
      </c>
      <c r="Q173" s="238">
        <v>0.0064999999999999997</v>
      </c>
      <c r="R173" s="238">
        <f>Q173*H173</f>
        <v>0.29249999999999998</v>
      </c>
      <c r="S173" s="238">
        <v>0</v>
      </c>
      <c r="T173" s="239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40" t="s">
        <v>1187</v>
      </c>
      <c r="AT173" s="240" t="s">
        <v>193</v>
      </c>
      <c r="AU173" s="240" t="s">
        <v>144</v>
      </c>
      <c r="AY173" s="17" t="s">
        <v>136</v>
      </c>
      <c r="BE173" s="241">
        <f>IF(N173="základná",J173,0)</f>
        <v>0</v>
      </c>
      <c r="BF173" s="241">
        <f>IF(N173="znížená",J173,0)</f>
        <v>0</v>
      </c>
      <c r="BG173" s="241">
        <f>IF(N173="zákl. prenesená",J173,0)</f>
        <v>0</v>
      </c>
      <c r="BH173" s="241">
        <f>IF(N173="zníž. prenesená",J173,0)</f>
        <v>0</v>
      </c>
      <c r="BI173" s="241">
        <f>IF(N173="nulová",J173,0)</f>
        <v>0</v>
      </c>
      <c r="BJ173" s="17" t="s">
        <v>144</v>
      </c>
      <c r="BK173" s="242">
        <f>ROUND(I173*H173,3)</f>
        <v>0</v>
      </c>
      <c r="BL173" s="17" t="s">
        <v>1187</v>
      </c>
      <c r="BM173" s="240" t="s">
        <v>1291</v>
      </c>
    </row>
    <row r="174" s="2" customFormat="1" ht="21.75" customHeight="1">
      <c r="A174" s="38"/>
      <c r="B174" s="39"/>
      <c r="C174" s="229" t="s">
        <v>337</v>
      </c>
      <c r="D174" s="229" t="s">
        <v>139</v>
      </c>
      <c r="E174" s="230" t="s">
        <v>1292</v>
      </c>
      <c r="F174" s="231" t="s">
        <v>1293</v>
      </c>
      <c r="G174" s="232" t="s">
        <v>184</v>
      </c>
      <c r="H174" s="233">
        <v>817.20000000000005</v>
      </c>
      <c r="I174" s="234"/>
      <c r="J174" s="233">
        <f>ROUND(I174*H174,3)</f>
        <v>0</v>
      </c>
      <c r="K174" s="235"/>
      <c r="L174" s="44"/>
      <c r="M174" s="236" t="s">
        <v>1</v>
      </c>
      <c r="N174" s="237" t="s">
        <v>41</v>
      </c>
      <c r="O174" s="97"/>
      <c r="P174" s="238">
        <f>O174*H174</f>
        <v>0</v>
      </c>
      <c r="Q174" s="238">
        <v>0</v>
      </c>
      <c r="R174" s="238">
        <f>Q174*H174</f>
        <v>0</v>
      </c>
      <c r="S174" s="238">
        <v>0</v>
      </c>
      <c r="T174" s="239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40" t="s">
        <v>143</v>
      </c>
      <c r="AT174" s="240" t="s">
        <v>139</v>
      </c>
      <c r="AU174" s="240" t="s">
        <v>144</v>
      </c>
      <c r="AY174" s="17" t="s">
        <v>136</v>
      </c>
      <c r="BE174" s="241">
        <f>IF(N174="základná",J174,0)</f>
        <v>0</v>
      </c>
      <c r="BF174" s="241">
        <f>IF(N174="znížená",J174,0)</f>
        <v>0</v>
      </c>
      <c r="BG174" s="241">
        <f>IF(N174="zákl. prenesená",J174,0)</f>
        <v>0</v>
      </c>
      <c r="BH174" s="241">
        <f>IF(N174="zníž. prenesená",J174,0)</f>
        <v>0</v>
      </c>
      <c r="BI174" s="241">
        <f>IF(N174="nulová",J174,0)</f>
        <v>0</v>
      </c>
      <c r="BJ174" s="17" t="s">
        <v>144</v>
      </c>
      <c r="BK174" s="242">
        <f>ROUND(I174*H174,3)</f>
        <v>0</v>
      </c>
      <c r="BL174" s="17" t="s">
        <v>143</v>
      </c>
      <c r="BM174" s="240" t="s">
        <v>1294</v>
      </c>
    </row>
    <row r="175" s="2" customFormat="1" ht="16.5" customHeight="1">
      <c r="A175" s="38"/>
      <c r="B175" s="39"/>
      <c r="C175" s="266" t="s">
        <v>343</v>
      </c>
      <c r="D175" s="266" t="s">
        <v>193</v>
      </c>
      <c r="E175" s="267" t="s">
        <v>1295</v>
      </c>
      <c r="F175" s="268" t="s">
        <v>1296</v>
      </c>
      <c r="G175" s="269" t="s">
        <v>184</v>
      </c>
      <c r="H175" s="270">
        <v>817.20000000000005</v>
      </c>
      <c r="I175" s="271"/>
      <c r="J175" s="270">
        <f>ROUND(I175*H175,3)</f>
        <v>0</v>
      </c>
      <c r="K175" s="272"/>
      <c r="L175" s="273"/>
      <c r="M175" s="274" t="s">
        <v>1</v>
      </c>
      <c r="N175" s="275" t="s">
        <v>41</v>
      </c>
      <c r="O175" s="97"/>
      <c r="P175" s="238">
        <f>O175*H175</f>
        <v>0</v>
      </c>
      <c r="Q175" s="238">
        <v>0</v>
      </c>
      <c r="R175" s="238">
        <f>Q175*H175</f>
        <v>0</v>
      </c>
      <c r="S175" s="238">
        <v>0</v>
      </c>
      <c r="T175" s="239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40" t="s">
        <v>1187</v>
      </c>
      <c r="AT175" s="240" t="s">
        <v>193</v>
      </c>
      <c r="AU175" s="240" t="s">
        <v>144</v>
      </c>
      <c r="AY175" s="17" t="s">
        <v>136</v>
      </c>
      <c r="BE175" s="241">
        <f>IF(N175="základná",J175,0)</f>
        <v>0</v>
      </c>
      <c r="BF175" s="241">
        <f>IF(N175="znížená",J175,0)</f>
        <v>0</v>
      </c>
      <c r="BG175" s="241">
        <f>IF(N175="zákl. prenesená",J175,0)</f>
        <v>0</v>
      </c>
      <c r="BH175" s="241">
        <f>IF(N175="zníž. prenesená",J175,0)</f>
        <v>0</v>
      </c>
      <c r="BI175" s="241">
        <f>IF(N175="nulová",J175,0)</f>
        <v>0</v>
      </c>
      <c r="BJ175" s="17" t="s">
        <v>144</v>
      </c>
      <c r="BK175" s="242">
        <f>ROUND(I175*H175,3)</f>
        <v>0</v>
      </c>
      <c r="BL175" s="17" t="s">
        <v>1187</v>
      </c>
      <c r="BM175" s="240" t="s">
        <v>1297</v>
      </c>
    </row>
    <row r="176" s="2" customFormat="1" ht="21.75" customHeight="1">
      <c r="A176" s="38"/>
      <c r="B176" s="39"/>
      <c r="C176" s="229" t="s">
        <v>347</v>
      </c>
      <c r="D176" s="229" t="s">
        <v>139</v>
      </c>
      <c r="E176" s="230" t="s">
        <v>1298</v>
      </c>
      <c r="F176" s="231" t="s">
        <v>1299</v>
      </c>
      <c r="G176" s="232" t="s">
        <v>184</v>
      </c>
      <c r="H176" s="233">
        <v>1154.8</v>
      </c>
      <c r="I176" s="234"/>
      <c r="J176" s="233">
        <f>ROUND(I176*H176,3)</f>
        <v>0</v>
      </c>
      <c r="K176" s="235"/>
      <c r="L176" s="44"/>
      <c r="M176" s="236" t="s">
        <v>1</v>
      </c>
      <c r="N176" s="237" t="s">
        <v>41</v>
      </c>
      <c r="O176" s="97"/>
      <c r="P176" s="238">
        <f>O176*H176</f>
        <v>0</v>
      </c>
      <c r="Q176" s="238">
        <v>0</v>
      </c>
      <c r="R176" s="238">
        <f>Q176*H176</f>
        <v>0</v>
      </c>
      <c r="S176" s="238">
        <v>0</v>
      </c>
      <c r="T176" s="239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40" t="s">
        <v>143</v>
      </c>
      <c r="AT176" s="240" t="s">
        <v>139</v>
      </c>
      <c r="AU176" s="240" t="s">
        <v>144</v>
      </c>
      <c r="AY176" s="17" t="s">
        <v>136</v>
      </c>
      <c r="BE176" s="241">
        <f>IF(N176="základná",J176,0)</f>
        <v>0</v>
      </c>
      <c r="BF176" s="241">
        <f>IF(N176="znížená",J176,0)</f>
        <v>0</v>
      </c>
      <c r="BG176" s="241">
        <f>IF(N176="zákl. prenesená",J176,0)</f>
        <v>0</v>
      </c>
      <c r="BH176" s="241">
        <f>IF(N176="zníž. prenesená",J176,0)</f>
        <v>0</v>
      </c>
      <c r="BI176" s="241">
        <f>IF(N176="nulová",J176,0)</f>
        <v>0</v>
      </c>
      <c r="BJ176" s="17" t="s">
        <v>144</v>
      </c>
      <c r="BK176" s="242">
        <f>ROUND(I176*H176,3)</f>
        <v>0</v>
      </c>
      <c r="BL176" s="17" t="s">
        <v>143</v>
      </c>
      <c r="BM176" s="240" t="s">
        <v>1300</v>
      </c>
    </row>
    <row r="177" s="2" customFormat="1" ht="16.5" customHeight="1">
      <c r="A177" s="38"/>
      <c r="B177" s="39"/>
      <c r="C177" s="266" t="s">
        <v>351</v>
      </c>
      <c r="D177" s="266" t="s">
        <v>193</v>
      </c>
      <c r="E177" s="267" t="s">
        <v>1301</v>
      </c>
      <c r="F177" s="268" t="s">
        <v>1302</v>
      </c>
      <c r="G177" s="269" t="s">
        <v>184</v>
      </c>
      <c r="H177" s="270">
        <v>1154.8</v>
      </c>
      <c r="I177" s="271"/>
      <c r="J177" s="270">
        <f>ROUND(I177*H177,3)</f>
        <v>0</v>
      </c>
      <c r="K177" s="272"/>
      <c r="L177" s="273"/>
      <c r="M177" s="274" t="s">
        <v>1</v>
      </c>
      <c r="N177" s="275" t="s">
        <v>41</v>
      </c>
      <c r="O177" s="97"/>
      <c r="P177" s="238">
        <f>O177*H177</f>
        <v>0</v>
      </c>
      <c r="Q177" s="238">
        <v>0</v>
      </c>
      <c r="R177" s="238">
        <f>Q177*H177</f>
        <v>0</v>
      </c>
      <c r="S177" s="238">
        <v>0</v>
      </c>
      <c r="T177" s="239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40" t="s">
        <v>1187</v>
      </c>
      <c r="AT177" s="240" t="s">
        <v>193</v>
      </c>
      <c r="AU177" s="240" t="s">
        <v>144</v>
      </c>
      <c r="AY177" s="17" t="s">
        <v>136</v>
      </c>
      <c r="BE177" s="241">
        <f>IF(N177="základná",J177,0)</f>
        <v>0</v>
      </c>
      <c r="BF177" s="241">
        <f>IF(N177="znížená",J177,0)</f>
        <v>0</v>
      </c>
      <c r="BG177" s="241">
        <f>IF(N177="zákl. prenesená",J177,0)</f>
        <v>0</v>
      </c>
      <c r="BH177" s="241">
        <f>IF(N177="zníž. prenesená",J177,0)</f>
        <v>0</v>
      </c>
      <c r="BI177" s="241">
        <f>IF(N177="nulová",J177,0)</f>
        <v>0</v>
      </c>
      <c r="BJ177" s="17" t="s">
        <v>144</v>
      </c>
      <c r="BK177" s="242">
        <f>ROUND(I177*H177,3)</f>
        <v>0</v>
      </c>
      <c r="BL177" s="17" t="s">
        <v>1187</v>
      </c>
      <c r="BM177" s="240" t="s">
        <v>1303</v>
      </c>
    </row>
    <row r="178" s="2" customFormat="1" ht="21.75" customHeight="1">
      <c r="A178" s="38"/>
      <c r="B178" s="39"/>
      <c r="C178" s="229" t="s">
        <v>356</v>
      </c>
      <c r="D178" s="229" t="s">
        <v>139</v>
      </c>
      <c r="E178" s="230" t="s">
        <v>1304</v>
      </c>
      <c r="F178" s="231" t="s">
        <v>1305</v>
      </c>
      <c r="G178" s="232" t="s">
        <v>184</v>
      </c>
      <c r="H178" s="233">
        <v>162.40000000000001</v>
      </c>
      <c r="I178" s="234"/>
      <c r="J178" s="233">
        <f>ROUND(I178*H178,3)</f>
        <v>0</v>
      </c>
      <c r="K178" s="235"/>
      <c r="L178" s="44"/>
      <c r="M178" s="236" t="s">
        <v>1</v>
      </c>
      <c r="N178" s="237" t="s">
        <v>41</v>
      </c>
      <c r="O178" s="97"/>
      <c r="P178" s="238">
        <f>O178*H178</f>
        <v>0</v>
      </c>
      <c r="Q178" s="238">
        <v>0</v>
      </c>
      <c r="R178" s="238">
        <f>Q178*H178</f>
        <v>0</v>
      </c>
      <c r="S178" s="238">
        <v>0</v>
      </c>
      <c r="T178" s="239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40" t="s">
        <v>143</v>
      </c>
      <c r="AT178" s="240" t="s">
        <v>139</v>
      </c>
      <c r="AU178" s="240" t="s">
        <v>144</v>
      </c>
      <c r="AY178" s="17" t="s">
        <v>136</v>
      </c>
      <c r="BE178" s="241">
        <f>IF(N178="základná",J178,0)</f>
        <v>0</v>
      </c>
      <c r="BF178" s="241">
        <f>IF(N178="znížená",J178,0)</f>
        <v>0</v>
      </c>
      <c r="BG178" s="241">
        <f>IF(N178="zákl. prenesená",J178,0)</f>
        <v>0</v>
      </c>
      <c r="BH178" s="241">
        <f>IF(N178="zníž. prenesená",J178,0)</f>
        <v>0</v>
      </c>
      <c r="BI178" s="241">
        <f>IF(N178="nulová",J178,0)</f>
        <v>0</v>
      </c>
      <c r="BJ178" s="17" t="s">
        <v>144</v>
      </c>
      <c r="BK178" s="242">
        <f>ROUND(I178*H178,3)</f>
        <v>0</v>
      </c>
      <c r="BL178" s="17" t="s">
        <v>143</v>
      </c>
      <c r="BM178" s="240" t="s">
        <v>1306</v>
      </c>
    </row>
    <row r="179" s="2" customFormat="1" ht="16.5" customHeight="1">
      <c r="A179" s="38"/>
      <c r="B179" s="39"/>
      <c r="C179" s="266" t="s">
        <v>360</v>
      </c>
      <c r="D179" s="266" t="s">
        <v>193</v>
      </c>
      <c r="E179" s="267" t="s">
        <v>1307</v>
      </c>
      <c r="F179" s="268" t="s">
        <v>1308</v>
      </c>
      <c r="G179" s="269" t="s">
        <v>184</v>
      </c>
      <c r="H179" s="270">
        <v>162.40000000000001</v>
      </c>
      <c r="I179" s="271"/>
      <c r="J179" s="270">
        <f>ROUND(I179*H179,3)</f>
        <v>0</v>
      </c>
      <c r="K179" s="272"/>
      <c r="L179" s="273"/>
      <c r="M179" s="274" t="s">
        <v>1</v>
      </c>
      <c r="N179" s="275" t="s">
        <v>41</v>
      </c>
      <c r="O179" s="97"/>
      <c r="P179" s="238">
        <f>O179*H179</f>
        <v>0</v>
      </c>
      <c r="Q179" s="238">
        <v>0.00019000000000000001</v>
      </c>
      <c r="R179" s="238">
        <f>Q179*H179</f>
        <v>0.030856000000000001</v>
      </c>
      <c r="S179" s="238">
        <v>0</v>
      </c>
      <c r="T179" s="239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40" t="s">
        <v>1187</v>
      </c>
      <c r="AT179" s="240" t="s">
        <v>193</v>
      </c>
      <c r="AU179" s="240" t="s">
        <v>144</v>
      </c>
      <c r="AY179" s="17" t="s">
        <v>136</v>
      </c>
      <c r="BE179" s="241">
        <f>IF(N179="základná",J179,0)</f>
        <v>0</v>
      </c>
      <c r="BF179" s="241">
        <f>IF(N179="znížená",J179,0)</f>
        <v>0</v>
      </c>
      <c r="BG179" s="241">
        <f>IF(N179="zákl. prenesená",J179,0)</f>
        <v>0</v>
      </c>
      <c r="BH179" s="241">
        <f>IF(N179="zníž. prenesená",J179,0)</f>
        <v>0</v>
      </c>
      <c r="BI179" s="241">
        <f>IF(N179="nulová",J179,0)</f>
        <v>0</v>
      </c>
      <c r="BJ179" s="17" t="s">
        <v>144</v>
      </c>
      <c r="BK179" s="242">
        <f>ROUND(I179*H179,3)</f>
        <v>0</v>
      </c>
      <c r="BL179" s="17" t="s">
        <v>1187</v>
      </c>
      <c r="BM179" s="240" t="s">
        <v>1309</v>
      </c>
    </row>
    <row r="180" s="2" customFormat="1" ht="21.75" customHeight="1">
      <c r="A180" s="38"/>
      <c r="B180" s="39"/>
      <c r="C180" s="229" t="s">
        <v>365</v>
      </c>
      <c r="D180" s="229" t="s">
        <v>139</v>
      </c>
      <c r="E180" s="230" t="s">
        <v>1310</v>
      </c>
      <c r="F180" s="231" t="s">
        <v>1311</v>
      </c>
      <c r="G180" s="232" t="s">
        <v>184</v>
      </c>
      <c r="H180" s="233">
        <v>100</v>
      </c>
      <c r="I180" s="234"/>
      <c r="J180" s="233">
        <f>ROUND(I180*H180,3)</f>
        <v>0</v>
      </c>
      <c r="K180" s="235"/>
      <c r="L180" s="44"/>
      <c r="M180" s="236" t="s">
        <v>1</v>
      </c>
      <c r="N180" s="237" t="s">
        <v>41</v>
      </c>
      <c r="O180" s="97"/>
      <c r="P180" s="238">
        <f>O180*H180</f>
        <v>0</v>
      </c>
      <c r="Q180" s="238">
        <v>0</v>
      </c>
      <c r="R180" s="238">
        <f>Q180*H180</f>
        <v>0</v>
      </c>
      <c r="S180" s="238">
        <v>0</v>
      </c>
      <c r="T180" s="239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40" t="s">
        <v>143</v>
      </c>
      <c r="AT180" s="240" t="s">
        <v>139</v>
      </c>
      <c r="AU180" s="240" t="s">
        <v>144</v>
      </c>
      <c r="AY180" s="17" t="s">
        <v>136</v>
      </c>
      <c r="BE180" s="241">
        <f>IF(N180="základná",J180,0)</f>
        <v>0</v>
      </c>
      <c r="BF180" s="241">
        <f>IF(N180="znížená",J180,0)</f>
        <v>0</v>
      </c>
      <c r="BG180" s="241">
        <f>IF(N180="zákl. prenesená",J180,0)</f>
        <v>0</v>
      </c>
      <c r="BH180" s="241">
        <f>IF(N180="zníž. prenesená",J180,0)</f>
        <v>0</v>
      </c>
      <c r="BI180" s="241">
        <f>IF(N180="nulová",J180,0)</f>
        <v>0</v>
      </c>
      <c r="BJ180" s="17" t="s">
        <v>144</v>
      </c>
      <c r="BK180" s="242">
        <f>ROUND(I180*H180,3)</f>
        <v>0</v>
      </c>
      <c r="BL180" s="17" t="s">
        <v>143</v>
      </c>
      <c r="BM180" s="240" t="s">
        <v>1312</v>
      </c>
    </row>
    <row r="181" s="2" customFormat="1" ht="16.5" customHeight="1">
      <c r="A181" s="38"/>
      <c r="B181" s="39"/>
      <c r="C181" s="266" t="s">
        <v>373</v>
      </c>
      <c r="D181" s="266" t="s">
        <v>193</v>
      </c>
      <c r="E181" s="267" t="s">
        <v>1313</v>
      </c>
      <c r="F181" s="268" t="s">
        <v>1314</v>
      </c>
      <c r="G181" s="269" t="s">
        <v>184</v>
      </c>
      <c r="H181" s="270">
        <v>100</v>
      </c>
      <c r="I181" s="271"/>
      <c r="J181" s="270">
        <f>ROUND(I181*H181,3)</f>
        <v>0</v>
      </c>
      <c r="K181" s="272"/>
      <c r="L181" s="273"/>
      <c r="M181" s="274" t="s">
        <v>1</v>
      </c>
      <c r="N181" s="275" t="s">
        <v>41</v>
      </c>
      <c r="O181" s="97"/>
      <c r="P181" s="238">
        <f>O181*H181</f>
        <v>0</v>
      </c>
      <c r="Q181" s="238">
        <v>0</v>
      </c>
      <c r="R181" s="238">
        <f>Q181*H181</f>
        <v>0</v>
      </c>
      <c r="S181" s="238">
        <v>0</v>
      </c>
      <c r="T181" s="239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40" t="s">
        <v>1187</v>
      </c>
      <c r="AT181" s="240" t="s">
        <v>193</v>
      </c>
      <c r="AU181" s="240" t="s">
        <v>144</v>
      </c>
      <c r="AY181" s="17" t="s">
        <v>136</v>
      </c>
      <c r="BE181" s="241">
        <f>IF(N181="základná",J181,0)</f>
        <v>0</v>
      </c>
      <c r="BF181" s="241">
        <f>IF(N181="znížená",J181,0)</f>
        <v>0</v>
      </c>
      <c r="BG181" s="241">
        <f>IF(N181="zákl. prenesená",J181,0)</f>
        <v>0</v>
      </c>
      <c r="BH181" s="241">
        <f>IF(N181="zníž. prenesená",J181,0)</f>
        <v>0</v>
      </c>
      <c r="BI181" s="241">
        <f>IF(N181="nulová",J181,0)</f>
        <v>0</v>
      </c>
      <c r="BJ181" s="17" t="s">
        <v>144</v>
      </c>
      <c r="BK181" s="242">
        <f>ROUND(I181*H181,3)</f>
        <v>0</v>
      </c>
      <c r="BL181" s="17" t="s">
        <v>1187</v>
      </c>
      <c r="BM181" s="240" t="s">
        <v>1315</v>
      </c>
    </row>
    <row r="182" s="2" customFormat="1" ht="21.75" customHeight="1">
      <c r="A182" s="38"/>
      <c r="B182" s="39"/>
      <c r="C182" s="229" t="s">
        <v>379</v>
      </c>
      <c r="D182" s="229" t="s">
        <v>139</v>
      </c>
      <c r="E182" s="230" t="s">
        <v>1316</v>
      </c>
      <c r="F182" s="231" t="s">
        <v>1317</v>
      </c>
      <c r="G182" s="232" t="s">
        <v>184</v>
      </c>
      <c r="H182" s="233">
        <v>100</v>
      </c>
      <c r="I182" s="234"/>
      <c r="J182" s="233">
        <f>ROUND(I182*H182,3)</f>
        <v>0</v>
      </c>
      <c r="K182" s="235"/>
      <c r="L182" s="44"/>
      <c r="M182" s="236" t="s">
        <v>1</v>
      </c>
      <c r="N182" s="237" t="s">
        <v>41</v>
      </c>
      <c r="O182" s="97"/>
      <c r="P182" s="238">
        <f>O182*H182</f>
        <v>0</v>
      </c>
      <c r="Q182" s="238">
        <v>0</v>
      </c>
      <c r="R182" s="238">
        <f>Q182*H182</f>
        <v>0</v>
      </c>
      <c r="S182" s="238">
        <v>0</v>
      </c>
      <c r="T182" s="239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40" t="s">
        <v>143</v>
      </c>
      <c r="AT182" s="240" t="s">
        <v>139</v>
      </c>
      <c r="AU182" s="240" t="s">
        <v>144</v>
      </c>
      <c r="AY182" s="17" t="s">
        <v>136</v>
      </c>
      <c r="BE182" s="241">
        <f>IF(N182="základná",J182,0)</f>
        <v>0</v>
      </c>
      <c r="BF182" s="241">
        <f>IF(N182="znížená",J182,0)</f>
        <v>0</v>
      </c>
      <c r="BG182" s="241">
        <f>IF(N182="zákl. prenesená",J182,0)</f>
        <v>0</v>
      </c>
      <c r="BH182" s="241">
        <f>IF(N182="zníž. prenesená",J182,0)</f>
        <v>0</v>
      </c>
      <c r="BI182" s="241">
        <f>IF(N182="nulová",J182,0)</f>
        <v>0</v>
      </c>
      <c r="BJ182" s="17" t="s">
        <v>144</v>
      </c>
      <c r="BK182" s="242">
        <f>ROUND(I182*H182,3)</f>
        <v>0</v>
      </c>
      <c r="BL182" s="17" t="s">
        <v>143</v>
      </c>
      <c r="BM182" s="240" t="s">
        <v>1318</v>
      </c>
    </row>
    <row r="183" s="2" customFormat="1" ht="16.5" customHeight="1">
      <c r="A183" s="38"/>
      <c r="B183" s="39"/>
      <c r="C183" s="266" t="s">
        <v>383</v>
      </c>
      <c r="D183" s="266" t="s">
        <v>193</v>
      </c>
      <c r="E183" s="267" t="s">
        <v>1319</v>
      </c>
      <c r="F183" s="268" t="s">
        <v>1320</v>
      </c>
      <c r="G183" s="269" t="s">
        <v>184</v>
      </c>
      <c r="H183" s="270">
        <v>100</v>
      </c>
      <c r="I183" s="271"/>
      <c r="J183" s="270">
        <f>ROUND(I183*H183,3)</f>
        <v>0</v>
      </c>
      <c r="K183" s="272"/>
      <c r="L183" s="273"/>
      <c r="M183" s="274" t="s">
        <v>1</v>
      </c>
      <c r="N183" s="275" t="s">
        <v>41</v>
      </c>
      <c r="O183" s="97"/>
      <c r="P183" s="238">
        <f>O183*H183</f>
        <v>0</v>
      </c>
      <c r="Q183" s="238">
        <v>0.00048000000000000001</v>
      </c>
      <c r="R183" s="238">
        <f>Q183*H183</f>
        <v>0.048000000000000001</v>
      </c>
      <c r="S183" s="238">
        <v>0</v>
      </c>
      <c r="T183" s="239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40" t="s">
        <v>1187</v>
      </c>
      <c r="AT183" s="240" t="s">
        <v>193</v>
      </c>
      <c r="AU183" s="240" t="s">
        <v>144</v>
      </c>
      <c r="AY183" s="17" t="s">
        <v>136</v>
      </c>
      <c r="BE183" s="241">
        <f>IF(N183="základná",J183,0)</f>
        <v>0</v>
      </c>
      <c r="BF183" s="241">
        <f>IF(N183="znížená",J183,0)</f>
        <v>0</v>
      </c>
      <c r="BG183" s="241">
        <f>IF(N183="zákl. prenesená",J183,0)</f>
        <v>0</v>
      </c>
      <c r="BH183" s="241">
        <f>IF(N183="zníž. prenesená",J183,0)</f>
        <v>0</v>
      </c>
      <c r="BI183" s="241">
        <f>IF(N183="nulová",J183,0)</f>
        <v>0</v>
      </c>
      <c r="BJ183" s="17" t="s">
        <v>144</v>
      </c>
      <c r="BK183" s="242">
        <f>ROUND(I183*H183,3)</f>
        <v>0</v>
      </c>
      <c r="BL183" s="17" t="s">
        <v>1187</v>
      </c>
      <c r="BM183" s="240" t="s">
        <v>1321</v>
      </c>
    </row>
    <row r="184" s="2" customFormat="1" ht="21.75" customHeight="1">
      <c r="A184" s="38"/>
      <c r="B184" s="39"/>
      <c r="C184" s="229" t="s">
        <v>390</v>
      </c>
      <c r="D184" s="229" t="s">
        <v>139</v>
      </c>
      <c r="E184" s="230" t="s">
        <v>1322</v>
      </c>
      <c r="F184" s="231" t="s">
        <v>1323</v>
      </c>
      <c r="G184" s="232" t="s">
        <v>184</v>
      </c>
      <c r="H184" s="233">
        <v>180</v>
      </c>
      <c r="I184" s="234"/>
      <c r="J184" s="233">
        <f>ROUND(I184*H184,3)</f>
        <v>0</v>
      </c>
      <c r="K184" s="235"/>
      <c r="L184" s="44"/>
      <c r="M184" s="236" t="s">
        <v>1</v>
      </c>
      <c r="N184" s="237" t="s">
        <v>41</v>
      </c>
      <c r="O184" s="97"/>
      <c r="P184" s="238">
        <f>O184*H184</f>
        <v>0</v>
      </c>
      <c r="Q184" s="238">
        <v>0</v>
      </c>
      <c r="R184" s="238">
        <f>Q184*H184</f>
        <v>0</v>
      </c>
      <c r="S184" s="238">
        <v>0</v>
      </c>
      <c r="T184" s="239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40" t="s">
        <v>143</v>
      </c>
      <c r="AT184" s="240" t="s">
        <v>139</v>
      </c>
      <c r="AU184" s="240" t="s">
        <v>144</v>
      </c>
      <c r="AY184" s="17" t="s">
        <v>136</v>
      </c>
      <c r="BE184" s="241">
        <f>IF(N184="základná",J184,0)</f>
        <v>0</v>
      </c>
      <c r="BF184" s="241">
        <f>IF(N184="znížená",J184,0)</f>
        <v>0</v>
      </c>
      <c r="BG184" s="241">
        <f>IF(N184="zákl. prenesená",J184,0)</f>
        <v>0</v>
      </c>
      <c r="BH184" s="241">
        <f>IF(N184="zníž. prenesená",J184,0)</f>
        <v>0</v>
      </c>
      <c r="BI184" s="241">
        <f>IF(N184="nulová",J184,0)</f>
        <v>0</v>
      </c>
      <c r="BJ184" s="17" t="s">
        <v>144</v>
      </c>
      <c r="BK184" s="242">
        <f>ROUND(I184*H184,3)</f>
        <v>0</v>
      </c>
      <c r="BL184" s="17" t="s">
        <v>143</v>
      </c>
      <c r="BM184" s="240" t="s">
        <v>1324</v>
      </c>
    </row>
    <row r="185" s="2" customFormat="1" ht="16.5" customHeight="1">
      <c r="A185" s="38"/>
      <c r="B185" s="39"/>
      <c r="C185" s="266" t="s">
        <v>394</v>
      </c>
      <c r="D185" s="266" t="s">
        <v>193</v>
      </c>
      <c r="E185" s="267" t="s">
        <v>1325</v>
      </c>
      <c r="F185" s="268" t="s">
        <v>1326</v>
      </c>
      <c r="G185" s="269" t="s">
        <v>184</v>
      </c>
      <c r="H185" s="270">
        <v>180</v>
      </c>
      <c r="I185" s="271"/>
      <c r="J185" s="270">
        <f>ROUND(I185*H185,3)</f>
        <v>0</v>
      </c>
      <c r="K185" s="272"/>
      <c r="L185" s="273"/>
      <c r="M185" s="274" t="s">
        <v>1</v>
      </c>
      <c r="N185" s="275" t="s">
        <v>41</v>
      </c>
      <c r="O185" s="97"/>
      <c r="P185" s="238">
        <f>O185*H185</f>
        <v>0</v>
      </c>
      <c r="Q185" s="238">
        <v>0.0010499999999999999</v>
      </c>
      <c r="R185" s="238">
        <f>Q185*H185</f>
        <v>0.189</v>
      </c>
      <c r="S185" s="238">
        <v>0</v>
      </c>
      <c r="T185" s="239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40" t="s">
        <v>1187</v>
      </c>
      <c r="AT185" s="240" t="s">
        <v>193</v>
      </c>
      <c r="AU185" s="240" t="s">
        <v>144</v>
      </c>
      <c r="AY185" s="17" t="s">
        <v>136</v>
      </c>
      <c r="BE185" s="241">
        <f>IF(N185="základná",J185,0)</f>
        <v>0</v>
      </c>
      <c r="BF185" s="241">
        <f>IF(N185="znížená",J185,0)</f>
        <v>0</v>
      </c>
      <c r="BG185" s="241">
        <f>IF(N185="zákl. prenesená",J185,0)</f>
        <v>0</v>
      </c>
      <c r="BH185" s="241">
        <f>IF(N185="zníž. prenesená",J185,0)</f>
        <v>0</v>
      </c>
      <c r="BI185" s="241">
        <f>IF(N185="nulová",J185,0)</f>
        <v>0</v>
      </c>
      <c r="BJ185" s="17" t="s">
        <v>144</v>
      </c>
      <c r="BK185" s="242">
        <f>ROUND(I185*H185,3)</f>
        <v>0</v>
      </c>
      <c r="BL185" s="17" t="s">
        <v>1187</v>
      </c>
      <c r="BM185" s="240" t="s">
        <v>1327</v>
      </c>
    </row>
    <row r="186" s="2" customFormat="1" ht="24.15" customHeight="1">
      <c r="A186" s="38"/>
      <c r="B186" s="39"/>
      <c r="C186" s="229" t="s">
        <v>398</v>
      </c>
      <c r="D186" s="229" t="s">
        <v>139</v>
      </c>
      <c r="E186" s="230" t="s">
        <v>1328</v>
      </c>
      <c r="F186" s="231" t="s">
        <v>1329</v>
      </c>
      <c r="G186" s="232" t="s">
        <v>184</v>
      </c>
      <c r="H186" s="233">
        <v>10</v>
      </c>
      <c r="I186" s="234"/>
      <c r="J186" s="233">
        <f>ROUND(I186*H186,3)</f>
        <v>0</v>
      </c>
      <c r="K186" s="235"/>
      <c r="L186" s="44"/>
      <c r="M186" s="236" t="s">
        <v>1</v>
      </c>
      <c r="N186" s="237" t="s">
        <v>41</v>
      </c>
      <c r="O186" s="97"/>
      <c r="P186" s="238">
        <f>O186*H186</f>
        <v>0</v>
      </c>
      <c r="Q186" s="238">
        <v>0</v>
      </c>
      <c r="R186" s="238">
        <f>Q186*H186</f>
        <v>0</v>
      </c>
      <c r="S186" s="238">
        <v>0</v>
      </c>
      <c r="T186" s="239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40" t="s">
        <v>143</v>
      </c>
      <c r="AT186" s="240" t="s">
        <v>139</v>
      </c>
      <c r="AU186" s="240" t="s">
        <v>144</v>
      </c>
      <c r="AY186" s="17" t="s">
        <v>136</v>
      </c>
      <c r="BE186" s="241">
        <f>IF(N186="základná",J186,0)</f>
        <v>0</v>
      </c>
      <c r="BF186" s="241">
        <f>IF(N186="znížená",J186,0)</f>
        <v>0</v>
      </c>
      <c r="BG186" s="241">
        <f>IF(N186="zákl. prenesená",J186,0)</f>
        <v>0</v>
      </c>
      <c r="BH186" s="241">
        <f>IF(N186="zníž. prenesená",J186,0)</f>
        <v>0</v>
      </c>
      <c r="BI186" s="241">
        <f>IF(N186="nulová",J186,0)</f>
        <v>0</v>
      </c>
      <c r="BJ186" s="17" t="s">
        <v>144</v>
      </c>
      <c r="BK186" s="242">
        <f>ROUND(I186*H186,3)</f>
        <v>0</v>
      </c>
      <c r="BL186" s="17" t="s">
        <v>143</v>
      </c>
      <c r="BM186" s="240" t="s">
        <v>1330</v>
      </c>
    </row>
    <row r="187" s="2" customFormat="1" ht="16.5" customHeight="1">
      <c r="A187" s="38"/>
      <c r="B187" s="39"/>
      <c r="C187" s="266" t="s">
        <v>404</v>
      </c>
      <c r="D187" s="266" t="s">
        <v>193</v>
      </c>
      <c r="E187" s="267" t="s">
        <v>1331</v>
      </c>
      <c r="F187" s="268" t="s">
        <v>1332</v>
      </c>
      <c r="G187" s="269" t="s">
        <v>184</v>
      </c>
      <c r="H187" s="270">
        <v>10</v>
      </c>
      <c r="I187" s="271"/>
      <c r="J187" s="270">
        <f>ROUND(I187*H187,3)</f>
        <v>0</v>
      </c>
      <c r="K187" s="272"/>
      <c r="L187" s="273"/>
      <c r="M187" s="274" t="s">
        <v>1</v>
      </c>
      <c r="N187" s="275" t="s">
        <v>41</v>
      </c>
      <c r="O187" s="97"/>
      <c r="P187" s="238">
        <f>O187*H187</f>
        <v>0</v>
      </c>
      <c r="Q187" s="238">
        <v>0.00011</v>
      </c>
      <c r="R187" s="238">
        <f>Q187*H187</f>
        <v>0.0011000000000000001</v>
      </c>
      <c r="S187" s="238">
        <v>0</v>
      </c>
      <c r="T187" s="239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40" t="s">
        <v>1187</v>
      </c>
      <c r="AT187" s="240" t="s">
        <v>193</v>
      </c>
      <c r="AU187" s="240" t="s">
        <v>144</v>
      </c>
      <c r="AY187" s="17" t="s">
        <v>136</v>
      </c>
      <c r="BE187" s="241">
        <f>IF(N187="základná",J187,0)</f>
        <v>0</v>
      </c>
      <c r="BF187" s="241">
        <f>IF(N187="znížená",J187,0)</f>
        <v>0</v>
      </c>
      <c r="BG187" s="241">
        <f>IF(N187="zákl. prenesená",J187,0)</f>
        <v>0</v>
      </c>
      <c r="BH187" s="241">
        <f>IF(N187="zníž. prenesená",J187,0)</f>
        <v>0</v>
      </c>
      <c r="BI187" s="241">
        <f>IF(N187="nulová",J187,0)</f>
        <v>0</v>
      </c>
      <c r="BJ187" s="17" t="s">
        <v>144</v>
      </c>
      <c r="BK187" s="242">
        <f>ROUND(I187*H187,3)</f>
        <v>0</v>
      </c>
      <c r="BL187" s="17" t="s">
        <v>1187</v>
      </c>
      <c r="BM187" s="240" t="s">
        <v>1333</v>
      </c>
    </row>
    <row r="188" s="2" customFormat="1" ht="16.5" customHeight="1">
      <c r="A188" s="38"/>
      <c r="B188" s="39"/>
      <c r="C188" s="229" t="s">
        <v>409</v>
      </c>
      <c r="D188" s="229" t="s">
        <v>139</v>
      </c>
      <c r="E188" s="230" t="s">
        <v>1334</v>
      </c>
      <c r="F188" s="231" t="s">
        <v>1335</v>
      </c>
      <c r="G188" s="232" t="s">
        <v>779</v>
      </c>
      <c r="H188" s="234"/>
      <c r="I188" s="234"/>
      <c r="J188" s="233">
        <f>ROUND(I188*H188,3)</f>
        <v>0</v>
      </c>
      <c r="K188" s="235"/>
      <c r="L188" s="44"/>
      <c r="M188" s="236" t="s">
        <v>1</v>
      </c>
      <c r="N188" s="237" t="s">
        <v>41</v>
      </c>
      <c r="O188" s="97"/>
      <c r="P188" s="238">
        <f>O188*H188</f>
        <v>0</v>
      </c>
      <c r="Q188" s="238">
        <v>0</v>
      </c>
      <c r="R188" s="238">
        <f>Q188*H188</f>
        <v>0</v>
      </c>
      <c r="S188" s="238">
        <v>0</v>
      </c>
      <c r="T188" s="239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40" t="s">
        <v>143</v>
      </c>
      <c r="AT188" s="240" t="s">
        <v>139</v>
      </c>
      <c r="AU188" s="240" t="s">
        <v>144</v>
      </c>
      <c r="AY188" s="17" t="s">
        <v>136</v>
      </c>
      <c r="BE188" s="241">
        <f>IF(N188="základná",J188,0)</f>
        <v>0</v>
      </c>
      <c r="BF188" s="241">
        <f>IF(N188="znížená",J188,0)</f>
        <v>0</v>
      </c>
      <c r="BG188" s="241">
        <f>IF(N188="zákl. prenesená",J188,0)</f>
        <v>0</v>
      </c>
      <c r="BH188" s="241">
        <f>IF(N188="zníž. prenesená",J188,0)</f>
        <v>0</v>
      </c>
      <c r="BI188" s="241">
        <f>IF(N188="nulová",J188,0)</f>
        <v>0</v>
      </c>
      <c r="BJ188" s="17" t="s">
        <v>144</v>
      </c>
      <c r="BK188" s="242">
        <f>ROUND(I188*H188,3)</f>
        <v>0</v>
      </c>
      <c r="BL188" s="17" t="s">
        <v>143</v>
      </c>
      <c r="BM188" s="240" t="s">
        <v>1336</v>
      </c>
    </row>
    <row r="189" s="2" customFormat="1" ht="16.5" customHeight="1">
      <c r="A189" s="38"/>
      <c r="B189" s="39"/>
      <c r="C189" s="229" t="s">
        <v>415</v>
      </c>
      <c r="D189" s="229" t="s">
        <v>139</v>
      </c>
      <c r="E189" s="230" t="s">
        <v>1337</v>
      </c>
      <c r="F189" s="231" t="s">
        <v>1338</v>
      </c>
      <c r="G189" s="232" t="s">
        <v>779</v>
      </c>
      <c r="H189" s="234"/>
      <c r="I189" s="234"/>
      <c r="J189" s="233">
        <f>ROUND(I189*H189,3)</f>
        <v>0</v>
      </c>
      <c r="K189" s="235"/>
      <c r="L189" s="44"/>
      <c r="M189" s="236" t="s">
        <v>1</v>
      </c>
      <c r="N189" s="237" t="s">
        <v>41</v>
      </c>
      <c r="O189" s="97"/>
      <c r="P189" s="238">
        <f>O189*H189</f>
        <v>0</v>
      </c>
      <c r="Q189" s="238">
        <v>0</v>
      </c>
      <c r="R189" s="238">
        <f>Q189*H189</f>
        <v>0</v>
      </c>
      <c r="S189" s="238">
        <v>0</v>
      </c>
      <c r="T189" s="239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40" t="s">
        <v>143</v>
      </c>
      <c r="AT189" s="240" t="s">
        <v>139</v>
      </c>
      <c r="AU189" s="240" t="s">
        <v>144</v>
      </c>
      <c r="AY189" s="17" t="s">
        <v>136</v>
      </c>
      <c r="BE189" s="241">
        <f>IF(N189="základná",J189,0)</f>
        <v>0</v>
      </c>
      <c r="BF189" s="241">
        <f>IF(N189="znížená",J189,0)</f>
        <v>0</v>
      </c>
      <c r="BG189" s="241">
        <f>IF(N189="zákl. prenesená",J189,0)</f>
        <v>0</v>
      </c>
      <c r="BH189" s="241">
        <f>IF(N189="zníž. prenesená",J189,0)</f>
        <v>0</v>
      </c>
      <c r="BI189" s="241">
        <f>IF(N189="nulová",J189,0)</f>
        <v>0</v>
      </c>
      <c r="BJ189" s="17" t="s">
        <v>144</v>
      </c>
      <c r="BK189" s="242">
        <f>ROUND(I189*H189,3)</f>
        <v>0</v>
      </c>
      <c r="BL189" s="17" t="s">
        <v>143</v>
      </c>
      <c r="BM189" s="240" t="s">
        <v>1339</v>
      </c>
    </row>
    <row r="190" s="2" customFormat="1" ht="16.5" customHeight="1">
      <c r="A190" s="38"/>
      <c r="B190" s="39"/>
      <c r="C190" s="229" t="s">
        <v>420</v>
      </c>
      <c r="D190" s="229" t="s">
        <v>139</v>
      </c>
      <c r="E190" s="230" t="s">
        <v>1340</v>
      </c>
      <c r="F190" s="231" t="s">
        <v>1341</v>
      </c>
      <c r="G190" s="232" t="s">
        <v>779</v>
      </c>
      <c r="H190" s="234"/>
      <c r="I190" s="234"/>
      <c r="J190" s="233">
        <f>ROUND(I190*H190,3)</f>
        <v>0</v>
      </c>
      <c r="K190" s="235"/>
      <c r="L190" s="44"/>
      <c r="M190" s="236" t="s">
        <v>1</v>
      </c>
      <c r="N190" s="237" t="s">
        <v>41</v>
      </c>
      <c r="O190" s="97"/>
      <c r="P190" s="238">
        <f>O190*H190</f>
        <v>0</v>
      </c>
      <c r="Q190" s="238">
        <v>0</v>
      </c>
      <c r="R190" s="238">
        <f>Q190*H190</f>
        <v>0</v>
      </c>
      <c r="S190" s="238">
        <v>0</v>
      </c>
      <c r="T190" s="239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40" t="s">
        <v>143</v>
      </c>
      <c r="AT190" s="240" t="s">
        <v>139</v>
      </c>
      <c r="AU190" s="240" t="s">
        <v>144</v>
      </c>
      <c r="AY190" s="17" t="s">
        <v>136</v>
      </c>
      <c r="BE190" s="241">
        <f>IF(N190="základná",J190,0)</f>
        <v>0</v>
      </c>
      <c r="BF190" s="241">
        <f>IF(N190="znížená",J190,0)</f>
        <v>0</v>
      </c>
      <c r="BG190" s="241">
        <f>IF(N190="zákl. prenesená",J190,0)</f>
        <v>0</v>
      </c>
      <c r="BH190" s="241">
        <f>IF(N190="zníž. prenesená",J190,0)</f>
        <v>0</v>
      </c>
      <c r="BI190" s="241">
        <f>IF(N190="nulová",J190,0)</f>
        <v>0</v>
      </c>
      <c r="BJ190" s="17" t="s">
        <v>144</v>
      </c>
      <c r="BK190" s="242">
        <f>ROUND(I190*H190,3)</f>
        <v>0</v>
      </c>
      <c r="BL190" s="17" t="s">
        <v>143</v>
      </c>
      <c r="BM190" s="240" t="s">
        <v>1342</v>
      </c>
    </row>
    <row r="191" s="12" customFormat="1" ht="22.8" customHeight="1">
      <c r="A191" s="12"/>
      <c r="B191" s="213"/>
      <c r="C191" s="214"/>
      <c r="D191" s="215" t="s">
        <v>74</v>
      </c>
      <c r="E191" s="227" t="s">
        <v>1343</v>
      </c>
      <c r="F191" s="227" t="s">
        <v>1344</v>
      </c>
      <c r="G191" s="214"/>
      <c r="H191" s="214"/>
      <c r="I191" s="217"/>
      <c r="J191" s="228">
        <f>BK191</f>
        <v>0</v>
      </c>
      <c r="K191" s="214"/>
      <c r="L191" s="219"/>
      <c r="M191" s="220"/>
      <c r="N191" s="221"/>
      <c r="O191" s="221"/>
      <c r="P191" s="222">
        <f>SUM(P192:P212)</f>
        <v>0</v>
      </c>
      <c r="Q191" s="221"/>
      <c r="R191" s="222">
        <f>SUM(R192:R212)</f>
        <v>0.078560000000000005</v>
      </c>
      <c r="S191" s="221"/>
      <c r="T191" s="223">
        <f>SUM(T192:T212)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24" t="s">
        <v>137</v>
      </c>
      <c r="AT191" s="225" t="s">
        <v>74</v>
      </c>
      <c r="AU191" s="225" t="s">
        <v>83</v>
      </c>
      <c r="AY191" s="224" t="s">
        <v>136</v>
      </c>
      <c r="BK191" s="226">
        <f>SUM(BK192:BK212)</f>
        <v>0</v>
      </c>
    </row>
    <row r="192" s="2" customFormat="1" ht="33" customHeight="1">
      <c r="A192" s="38"/>
      <c r="B192" s="39"/>
      <c r="C192" s="229" t="s">
        <v>425</v>
      </c>
      <c r="D192" s="229" t="s">
        <v>139</v>
      </c>
      <c r="E192" s="230" t="s">
        <v>1345</v>
      </c>
      <c r="F192" s="231" t="s">
        <v>1346</v>
      </c>
      <c r="G192" s="232" t="s">
        <v>152</v>
      </c>
      <c r="H192" s="233">
        <v>350</v>
      </c>
      <c r="I192" s="234"/>
      <c r="J192" s="233">
        <f>ROUND(I192*H192,3)</f>
        <v>0</v>
      </c>
      <c r="K192" s="235"/>
      <c r="L192" s="44"/>
      <c r="M192" s="236" t="s">
        <v>1</v>
      </c>
      <c r="N192" s="237" t="s">
        <v>41</v>
      </c>
      <c r="O192" s="97"/>
      <c r="P192" s="238">
        <f>O192*H192</f>
        <v>0</v>
      </c>
      <c r="Q192" s="238">
        <v>0</v>
      </c>
      <c r="R192" s="238">
        <f>Q192*H192</f>
        <v>0</v>
      </c>
      <c r="S192" s="238">
        <v>0</v>
      </c>
      <c r="T192" s="239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40" t="s">
        <v>446</v>
      </c>
      <c r="AT192" s="240" t="s">
        <v>139</v>
      </c>
      <c r="AU192" s="240" t="s">
        <v>144</v>
      </c>
      <c r="AY192" s="17" t="s">
        <v>136</v>
      </c>
      <c r="BE192" s="241">
        <f>IF(N192="základná",J192,0)</f>
        <v>0</v>
      </c>
      <c r="BF192" s="241">
        <f>IF(N192="znížená",J192,0)</f>
        <v>0</v>
      </c>
      <c r="BG192" s="241">
        <f>IF(N192="zákl. prenesená",J192,0)</f>
        <v>0</v>
      </c>
      <c r="BH192" s="241">
        <f>IF(N192="zníž. prenesená",J192,0)</f>
        <v>0</v>
      </c>
      <c r="BI192" s="241">
        <f>IF(N192="nulová",J192,0)</f>
        <v>0</v>
      </c>
      <c r="BJ192" s="17" t="s">
        <v>144</v>
      </c>
      <c r="BK192" s="242">
        <f>ROUND(I192*H192,3)</f>
        <v>0</v>
      </c>
      <c r="BL192" s="17" t="s">
        <v>446</v>
      </c>
      <c r="BM192" s="240" t="s">
        <v>1347</v>
      </c>
    </row>
    <row r="193" s="2" customFormat="1" ht="24.15" customHeight="1">
      <c r="A193" s="38"/>
      <c r="B193" s="39"/>
      <c r="C193" s="266" t="s">
        <v>433</v>
      </c>
      <c r="D193" s="266" t="s">
        <v>193</v>
      </c>
      <c r="E193" s="267" t="s">
        <v>1348</v>
      </c>
      <c r="F193" s="268" t="s">
        <v>1349</v>
      </c>
      <c r="G193" s="269" t="s">
        <v>152</v>
      </c>
      <c r="H193" s="270">
        <v>350</v>
      </c>
      <c r="I193" s="271"/>
      <c r="J193" s="270">
        <f>ROUND(I193*H193,3)</f>
        <v>0</v>
      </c>
      <c r="K193" s="272"/>
      <c r="L193" s="273"/>
      <c r="M193" s="274" t="s">
        <v>1</v>
      </c>
      <c r="N193" s="275" t="s">
        <v>41</v>
      </c>
      <c r="O193" s="97"/>
      <c r="P193" s="238">
        <f>O193*H193</f>
        <v>0</v>
      </c>
      <c r="Q193" s="238">
        <v>0</v>
      </c>
      <c r="R193" s="238">
        <f>Q193*H193</f>
        <v>0</v>
      </c>
      <c r="S193" s="238">
        <v>0</v>
      </c>
      <c r="T193" s="239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40" t="s">
        <v>1187</v>
      </c>
      <c r="AT193" s="240" t="s">
        <v>193</v>
      </c>
      <c r="AU193" s="240" t="s">
        <v>144</v>
      </c>
      <c r="AY193" s="17" t="s">
        <v>136</v>
      </c>
      <c r="BE193" s="241">
        <f>IF(N193="základná",J193,0)</f>
        <v>0</v>
      </c>
      <c r="BF193" s="241">
        <f>IF(N193="znížená",J193,0)</f>
        <v>0</v>
      </c>
      <c r="BG193" s="241">
        <f>IF(N193="zákl. prenesená",J193,0)</f>
        <v>0</v>
      </c>
      <c r="BH193" s="241">
        <f>IF(N193="zníž. prenesená",J193,0)</f>
        <v>0</v>
      </c>
      <c r="BI193" s="241">
        <f>IF(N193="nulová",J193,0)</f>
        <v>0</v>
      </c>
      <c r="BJ193" s="17" t="s">
        <v>144</v>
      </c>
      <c r="BK193" s="242">
        <f>ROUND(I193*H193,3)</f>
        <v>0</v>
      </c>
      <c r="BL193" s="17" t="s">
        <v>1187</v>
      </c>
      <c r="BM193" s="240" t="s">
        <v>1350</v>
      </c>
    </row>
    <row r="194" s="2" customFormat="1" ht="16.5" customHeight="1">
      <c r="A194" s="38"/>
      <c r="B194" s="39"/>
      <c r="C194" s="229" t="s">
        <v>437</v>
      </c>
      <c r="D194" s="229" t="s">
        <v>139</v>
      </c>
      <c r="E194" s="230" t="s">
        <v>1351</v>
      </c>
      <c r="F194" s="231" t="s">
        <v>1352</v>
      </c>
      <c r="G194" s="232" t="s">
        <v>152</v>
      </c>
      <c r="H194" s="233">
        <v>40</v>
      </c>
      <c r="I194" s="234"/>
      <c r="J194" s="233">
        <f>ROUND(I194*H194,3)</f>
        <v>0</v>
      </c>
      <c r="K194" s="235"/>
      <c r="L194" s="44"/>
      <c r="M194" s="236" t="s">
        <v>1</v>
      </c>
      <c r="N194" s="237" t="s">
        <v>41</v>
      </c>
      <c r="O194" s="97"/>
      <c r="P194" s="238">
        <f>O194*H194</f>
        <v>0</v>
      </c>
      <c r="Q194" s="238">
        <v>0</v>
      </c>
      <c r="R194" s="238">
        <f>Q194*H194</f>
        <v>0</v>
      </c>
      <c r="S194" s="238">
        <v>0</v>
      </c>
      <c r="T194" s="239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40" t="s">
        <v>446</v>
      </c>
      <c r="AT194" s="240" t="s">
        <v>139</v>
      </c>
      <c r="AU194" s="240" t="s">
        <v>144</v>
      </c>
      <c r="AY194" s="17" t="s">
        <v>136</v>
      </c>
      <c r="BE194" s="241">
        <f>IF(N194="základná",J194,0)</f>
        <v>0</v>
      </c>
      <c r="BF194" s="241">
        <f>IF(N194="znížená",J194,0)</f>
        <v>0</v>
      </c>
      <c r="BG194" s="241">
        <f>IF(N194="zákl. prenesená",J194,0)</f>
        <v>0</v>
      </c>
      <c r="BH194" s="241">
        <f>IF(N194="zníž. prenesená",J194,0)</f>
        <v>0</v>
      </c>
      <c r="BI194" s="241">
        <f>IF(N194="nulová",J194,0)</f>
        <v>0</v>
      </c>
      <c r="BJ194" s="17" t="s">
        <v>144</v>
      </c>
      <c r="BK194" s="242">
        <f>ROUND(I194*H194,3)</f>
        <v>0</v>
      </c>
      <c r="BL194" s="17" t="s">
        <v>446</v>
      </c>
      <c r="BM194" s="240" t="s">
        <v>1353</v>
      </c>
    </row>
    <row r="195" s="2" customFormat="1" ht="16.5" customHeight="1">
      <c r="A195" s="38"/>
      <c r="B195" s="39"/>
      <c r="C195" s="266" t="s">
        <v>441</v>
      </c>
      <c r="D195" s="266" t="s">
        <v>193</v>
      </c>
      <c r="E195" s="267" t="s">
        <v>1354</v>
      </c>
      <c r="F195" s="268" t="s">
        <v>1355</v>
      </c>
      <c r="G195" s="269" t="s">
        <v>152</v>
      </c>
      <c r="H195" s="270">
        <v>40</v>
      </c>
      <c r="I195" s="271"/>
      <c r="J195" s="270">
        <f>ROUND(I195*H195,3)</f>
        <v>0</v>
      </c>
      <c r="K195" s="272"/>
      <c r="L195" s="273"/>
      <c r="M195" s="274" t="s">
        <v>1</v>
      </c>
      <c r="N195" s="275" t="s">
        <v>41</v>
      </c>
      <c r="O195" s="97"/>
      <c r="P195" s="238">
        <f>O195*H195</f>
        <v>0</v>
      </c>
      <c r="Q195" s="238">
        <v>0.00050000000000000001</v>
      </c>
      <c r="R195" s="238">
        <f>Q195*H195</f>
        <v>0.02</v>
      </c>
      <c r="S195" s="238">
        <v>0</v>
      </c>
      <c r="T195" s="239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40" t="s">
        <v>1187</v>
      </c>
      <c r="AT195" s="240" t="s">
        <v>193</v>
      </c>
      <c r="AU195" s="240" t="s">
        <v>144</v>
      </c>
      <c r="AY195" s="17" t="s">
        <v>136</v>
      </c>
      <c r="BE195" s="241">
        <f>IF(N195="základná",J195,0)</f>
        <v>0</v>
      </c>
      <c r="BF195" s="241">
        <f>IF(N195="znížená",J195,0)</f>
        <v>0</v>
      </c>
      <c r="BG195" s="241">
        <f>IF(N195="zákl. prenesená",J195,0)</f>
        <v>0</v>
      </c>
      <c r="BH195" s="241">
        <f>IF(N195="zníž. prenesená",J195,0)</f>
        <v>0</v>
      </c>
      <c r="BI195" s="241">
        <f>IF(N195="nulová",J195,0)</f>
        <v>0</v>
      </c>
      <c r="BJ195" s="17" t="s">
        <v>144</v>
      </c>
      <c r="BK195" s="242">
        <f>ROUND(I195*H195,3)</f>
        <v>0</v>
      </c>
      <c r="BL195" s="17" t="s">
        <v>1187</v>
      </c>
      <c r="BM195" s="240" t="s">
        <v>1356</v>
      </c>
    </row>
    <row r="196" s="2" customFormat="1" ht="16.5" customHeight="1">
      <c r="A196" s="38"/>
      <c r="B196" s="39"/>
      <c r="C196" s="229" t="s">
        <v>446</v>
      </c>
      <c r="D196" s="229" t="s">
        <v>139</v>
      </c>
      <c r="E196" s="230" t="s">
        <v>1357</v>
      </c>
      <c r="F196" s="231" t="s">
        <v>1358</v>
      </c>
      <c r="G196" s="232" t="s">
        <v>152</v>
      </c>
      <c r="H196" s="233">
        <v>40</v>
      </c>
      <c r="I196" s="234"/>
      <c r="J196" s="233">
        <f>ROUND(I196*H196,3)</f>
        <v>0</v>
      </c>
      <c r="K196" s="235"/>
      <c r="L196" s="44"/>
      <c r="M196" s="236" t="s">
        <v>1</v>
      </c>
      <c r="N196" s="237" t="s">
        <v>41</v>
      </c>
      <c r="O196" s="97"/>
      <c r="P196" s="238">
        <f>O196*H196</f>
        <v>0</v>
      </c>
      <c r="Q196" s="238">
        <v>0</v>
      </c>
      <c r="R196" s="238">
        <f>Q196*H196</f>
        <v>0</v>
      </c>
      <c r="S196" s="238">
        <v>0</v>
      </c>
      <c r="T196" s="239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40" t="s">
        <v>446</v>
      </c>
      <c r="AT196" s="240" t="s">
        <v>139</v>
      </c>
      <c r="AU196" s="240" t="s">
        <v>144</v>
      </c>
      <c r="AY196" s="17" t="s">
        <v>136</v>
      </c>
      <c r="BE196" s="241">
        <f>IF(N196="základná",J196,0)</f>
        <v>0</v>
      </c>
      <c r="BF196" s="241">
        <f>IF(N196="znížená",J196,0)</f>
        <v>0</v>
      </c>
      <c r="BG196" s="241">
        <f>IF(N196="zákl. prenesená",J196,0)</f>
        <v>0</v>
      </c>
      <c r="BH196" s="241">
        <f>IF(N196="zníž. prenesená",J196,0)</f>
        <v>0</v>
      </c>
      <c r="BI196" s="241">
        <f>IF(N196="nulová",J196,0)</f>
        <v>0</v>
      </c>
      <c r="BJ196" s="17" t="s">
        <v>144</v>
      </c>
      <c r="BK196" s="242">
        <f>ROUND(I196*H196,3)</f>
        <v>0</v>
      </c>
      <c r="BL196" s="17" t="s">
        <v>446</v>
      </c>
      <c r="BM196" s="240" t="s">
        <v>1359</v>
      </c>
    </row>
    <row r="197" s="2" customFormat="1" ht="16.5" customHeight="1">
      <c r="A197" s="38"/>
      <c r="B197" s="39"/>
      <c r="C197" s="266" t="s">
        <v>451</v>
      </c>
      <c r="D197" s="266" t="s">
        <v>193</v>
      </c>
      <c r="E197" s="267" t="s">
        <v>1360</v>
      </c>
      <c r="F197" s="268" t="s">
        <v>1361</v>
      </c>
      <c r="G197" s="269" t="s">
        <v>152</v>
      </c>
      <c r="H197" s="270">
        <v>40</v>
      </c>
      <c r="I197" s="271"/>
      <c r="J197" s="270">
        <f>ROUND(I197*H197,3)</f>
        <v>0</v>
      </c>
      <c r="K197" s="272"/>
      <c r="L197" s="273"/>
      <c r="M197" s="274" t="s">
        <v>1</v>
      </c>
      <c r="N197" s="275" t="s">
        <v>41</v>
      </c>
      <c r="O197" s="97"/>
      <c r="P197" s="238">
        <f>O197*H197</f>
        <v>0</v>
      </c>
      <c r="Q197" s="238">
        <v>2.0000000000000002E-05</v>
      </c>
      <c r="R197" s="238">
        <f>Q197*H197</f>
        <v>0.00080000000000000004</v>
      </c>
      <c r="S197" s="238">
        <v>0</v>
      </c>
      <c r="T197" s="239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40" t="s">
        <v>1187</v>
      </c>
      <c r="AT197" s="240" t="s">
        <v>193</v>
      </c>
      <c r="AU197" s="240" t="s">
        <v>144</v>
      </c>
      <c r="AY197" s="17" t="s">
        <v>136</v>
      </c>
      <c r="BE197" s="241">
        <f>IF(N197="základná",J197,0)</f>
        <v>0</v>
      </c>
      <c r="BF197" s="241">
        <f>IF(N197="znížená",J197,0)</f>
        <v>0</v>
      </c>
      <c r="BG197" s="241">
        <f>IF(N197="zákl. prenesená",J197,0)</f>
        <v>0</v>
      </c>
      <c r="BH197" s="241">
        <f>IF(N197="zníž. prenesená",J197,0)</f>
        <v>0</v>
      </c>
      <c r="BI197" s="241">
        <f>IF(N197="nulová",J197,0)</f>
        <v>0</v>
      </c>
      <c r="BJ197" s="17" t="s">
        <v>144</v>
      </c>
      <c r="BK197" s="242">
        <f>ROUND(I197*H197,3)</f>
        <v>0</v>
      </c>
      <c r="BL197" s="17" t="s">
        <v>1187</v>
      </c>
      <c r="BM197" s="240" t="s">
        <v>1362</v>
      </c>
    </row>
    <row r="198" s="2" customFormat="1" ht="16.5" customHeight="1">
      <c r="A198" s="38"/>
      <c r="B198" s="39"/>
      <c r="C198" s="229" t="s">
        <v>453</v>
      </c>
      <c r="D198" s="229" t="s">
        <v>139</v>
      </c>
      <c r="E198" s="230" t="s">
        <v>1363</v>
      </c>
      <c r="F198" s="231" t="s">
        <v>1364</v>
      </c>
      <c r="G198" s="232" t="s">
        <v>184</v>
      </c>
      <c r="H198" s="233">
        <v>754</v>
      </c>
      <c r="I198" s="234"/>
      <c r="J198" s="233">
        <f>ROUND(I198*H198,3)</f>
        <v>0</v>
      </c>
      <c r="K198" s="235"/>
      <c r="L198" s="44"/>
      <c r="M198" s="236" t="s">
        <v>1</v>
      </c>
      <c r="N198" s="237" t="s">
        <v>41</v>
      </c>
      <c r="O198" s="97"/>
      <c r="P198" s="238">
        <f>O198*H198</f>
        <v>0</v>
      </c>
      <c r="Q198" s="238">
        <v>0</v>
      </c>
      <c r="R198" s="238">
        <f>Q198*H198</f>
        <v>0</v>
      </c>
      <c r="S198" s="238">
        <v>0</v>
      </c>
      <c r="T198" s="239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40" t="s">
        <v>446</v>
      </c>
      <c r="AT198" s="240" t="s">
        <v>139</v>
      </c>
      <c r="AU198" s="240" t="s">
        <v>144</v>
      </c>
      <c r="AY198" s="17" t="s">
        <v>136</v>
      </c>
      <c r="BE198" s="241">
        <f>IF(N198="základná",J198,0)</f>
        <v>0</v>
      </c>
      <c r="BF198" s="241">
        <f>IF(N198="znížená",J198,0)</f>
        <v>0</v>
      </c>
      <c r="BG198" s="241">
        <f>IF(N198="zákl. prenesená",J198,0)</f>
        <v>0</v>
      </c>
      <c r="BH198" s="241">
        <f>IF(N198="zníž. prenesená",J198,0)</f>
        <v>0</v>
      </c>
      <c r="BI198" s="241">
        <f>IF(N198="nulová",J198,0)</f>
        <v>0</v>
      </c>
      <c r="BJ198" s="17" t="s">
        <v>144</v>
      </c>
      <c r="BK198" s="242">
        <f>ROUND(I198*H198,3)</f>
        <v>0</v>
      </c>
      <c r="BL198" s="17" t="s">
        <v>446</v>
      </c>
      <c r="BM198" s="240" t="s">
        <v>1365</v>
      </c>
    </row>
    <row r="199" s="2" customFormat="1" ht="21.75" customHeight="1">
      <c r="A199" s="38"/>
      <c r="B199" s="39"/>
      <c r="C199" s="266" t="s">
        <v>457</v>
      </c>
      <c r="D199" s="266" t="s">
        <v>193</v>
      </c>
      <c r="E199" s="267" t="s">
        <v>1366</v>
      </c>
      <c r="F199" s="268" t="s">
        <v>1367</v>
      </c>
      <c r="G199" s="269" t="s">
        <v>184</v>
      </c>
      <c r="H199" s="270">
        <v>779</v>
      </c>
      <c r="I199" s="271"/>
      <c r="J199" s="270">
        <f>ROUND(I199*H199,3)</f>
        <v>0</v>
      </c>
      <c r="K199" s="272"/>
      <c r="L199" s="273"/>
      <c r="M199" s="274" t="s">
        <v>1</v>
      </c>
      <c r="N199" s="275" t="s">
        <v>41</v>
      </c>
      <c r="O199" s="97"/>
      <c r="P199" s="238">
        <f>O199*H199</f>
        <v>0</v>
      </c>
      <c r="Q199" s="238">
        <v>4.0000000000000003E-05</v>
      </c>
      <c r="R199" s="238">
        <f>Q199*H199</f>
        <v>0.031160000000000004</v>
      </c>
      <c r="S199" s="238">
        <v>0</v>
      </c>
      <c r="T199" s="239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40" t="s">
        <v>1187</v>
      </c>
      <c r="AT199" s="240" t="s">
        <v>193</v>
      </c>
      <c r="AU199" s="240" t="s">
        <v>144</v>
      </c>
      <c r="AY199" s="17" t="s">
        <v>136</v>
      </c>
      <c r="BE199" s="241">
        <f>IF(N199="základná",J199,0)</f>
        <v>0</v>
      </c>
      <c r="BF199" s="241">
        <f>IF(N199="znížená",J199,0)</f>
        <v>0</v>
      </c>
      <c r="BG199" s="241">
        <f>IF(N199="zákl. prenesená",J199,0)</f>
        <v>0</v>
      </c>
      <c r="BH199" s="241">
        <f>IF(N199="zníž. prenesená",J199,0)</f>
        <v>0</v>
      </c>
      <c r="BI199" s="241">
        <f>IF(N199="nulová",J199,0)</f>
        <v>0</v>
      </c>
      <c r="BJ199" s="17" t="s">
        <v>144</v>
      </c>
      <c r="BK199" s="242">
        <f>ROUND(I199*H199,3)</f>
        <v>0</v>
      </c>
      <c r="BL199" s="17" t="s">
        <v>1187</v>
      </c>
      <c r="BM199" s="240" t="s">
        <v>1368</v>
      </c>
    </row>
    <row r="200" s="2" customFormat="1" ht="24.15" customHeight="1">
      <c r="A200" s="38"/>
      <c r="B200" s="39"/>
      <c r="C200" s="229" t="s">
        <v>461</v>
      </c>
      <c r="D200" s="229" t="s">
        <v>139</v>
      </c>
      <c r="E200" s="230" t="s">
        <v>1369</v>
      </c>
      <c r="F200" s="231" t="s">
        <v>1370</v>
      </c>
      <c r="G200" s="232" t="s">
        <v>152</v>
      </c>
      <c r="H200" s="233">
        <v>1</v>
      </c>
      <c r="I200" s="234"/>
      <c r="J200" s="233">
        <f>ROUND(I200*H200,3)</f>
        <v>0</v>
      </c>
      <c r="K200" s="235"/>
      <c r="L200" s="44"/>
      <c r="M200" s="236" t="s">
        <v>1</v>
      </c>
      <c r="N200" s="237" t="s">
        <v>41</v>
      </c>
      <c r="O200" s="97"/>
      <c r="P200" s="238">
        <f>O200*H200</f>
        <v>0</v>
      </c>
      <c r="Q200" s="238">
        <v>0</v>
      </c>
      <c r="R200" s="238">
        <f>Q200*H200</f>
        <v>0</v>
      </c>
      <c r="S200" s="238">
        <v>0</v>
      </c>
      <c r="T200" s="239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40" t="s">
        <v>446</v>
      </c>
      <c r="AT200" s="240" t="s">
        <v>139</v>
      </c>
      <c r="AU200" s="240" t="s">
        <v>144</v>
      </c>
      <c r="AY200" s="17" t="s">
        <v>136</v>
      </c>
      <c r="BE200" s="241">
        <f>IF(N200="základná",J200,0)</f>
        <v>0</v>
      </c>
      <c r="BF200" s="241">
        <f>IF(N200="znížená",J200,0)</f>
        <v>0</v>
      </c>
      <c r="BG200" s="241">
        <f>IF(N200="zákl. prenesená",J200,0)</f>
        <v>0</v>
      </c>
      <c r="BH200" s="241">
        <f>IF(N200="zníž. prenesená",J200,0)</f>
        <v>0</v>
      </c>
      <c r="BI200" s="241">
        <f>IF(N200="nulová",J200,0)</f>
        <v>0</v>
      </c>
      <c r="BJ200" s="17" t="s">
        <v>144</v>
      </c>
      <c r="BK200" s="242">
        <f>ROUND(I200*H200,3)</f>
        <v>0</v>
      </c>
      <c r="BL200" s="17" t="s">
        <v>446</v>
      </c>
      <c r="BM200" s="240" t="s">
        <v>1371</v>
      </c>
    </row>
    <row r="201" s="2" customFormat="1" ht="16.5" customHeight="1">
      <c r="A201" s="38"/>
      <c r="B201" s="39"/>
      <c r="C201" s="266" t="s">
        <v>465</v>
      </c>
      <c r="D201" s="266" t="s">
        <v>193</v>
      </c>
      <c r="E201" s="267" t="s">
        <v>1372</v>
      </c>
      <c r="F201" s="268" t="s">
        <v>1373</v>
      </c>
      <c r="G201" s="269" t="s">
        <v>152</v>
      </c>
      <c r="H201" s="270">
        <v>1</v>
      </c>
      <c r="I201" s="271"/>
      <c r="J201" s="270">
        <f>ROUND(I201*H201,3)</f>
        <v>0</v>
      </c>
      <c r="K201" s="272"/>
      <c r="L201" s="273"/>
      <c r="M201" s="274" t="s">
        <v>1</v>
      </c>
      <c r="N201" s="275" t="s">
        <v>41</v>
      </c>
      <c r="O201" s="97"/>
      <c r="P201" s="238">
        <f>O201*H201</f>
        <v>0</v>
      </c>
      <c r="Q201" s="238">
        <v>0.023</v>
      </c>
      <c r="R201" s="238">
        <f>Q201*H201</f>
        <v>0.023</v>
      </c>
      <c r="S201" s="238">
        <v>0</v>
      </c>
      <c r="T201" s="239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40" t="s">
        <v>1187</v>
      </c>
      <c r="AT201" s="240" t="s">
        <v>193</v>
      </c>
      <c r="AU201" s="240" t="s">
        <v>144</v>
      </c>
      <c r="AY201" s="17" t="s">
        <v>136</v>
      </c>
      <c r="BE201" s="241">
        <f>IF(N201="základná",J201,0)</f>
        <v>0</v>
      </c>
      <c r="BF201" s="241">
        <f>IF(N201="znížená",J201,0)</f>
        <v>0</v>
      </c>
      <c r="BG201" s="241">
        <f>IF(N201="zákl. prenesená",J201,0)</f>
        <v>0</v>
      </c>
      <c r="BH201" s="241">
        <f>IF(N201="zníž. prenesená",J201,0)</f>
        <v>0</v>
      </c>
      <c r="BI201" s="241">
        <f>IF(N201="nulová",J201,0)</f>
        <v>0</v>
      </c>
      <c r="BJ201" s="17" t="s">
        <v>144</v>
      </c>
      <c r="BK201" s="242">
        <f>ROUND(I201*H201,3)</f>
        <v>0</v>
      </c>
      <c r="BL201" s="17" t="s">
        <v>1187</v>
      </c>
      <c r="BM201" s="240" t="s">
        <v>1374</v>
      </c>
    </row>
    <row r="202" s="2" customFormat="1" ht="21.75" customHeight="1">
      <c r="A202" s="38"/>
      <c r="B202" s="39"/>
      <c r="C202" s="229" t="s">
        <v>469</v>
      </c>
      <c r="D202" s="229" t="s">
        <v>139</v>
      </c>
      <c r="E202" s="230" t="s">
        <v>1375</v>
      </c>
      <c r="F202" s="231" t="s">
        <v>1376</v>
      </c>
      <c r="G202" s="232" t="s">
        <v>152</v>
      </c>
      <c r="H202" s="233">
        <v>1</v>
      </c>
      <c r="I202" s="234"/>
      <c r="J202" s="233">
        <f>ROUND(I202*H202,3)</f>
        <v>0</v>
      </c>
      <c r="K202" s="235"/>
      <c r="L202" s="44"/>
      <c r="M202" s="236" t="s">
        <v>1</v>
      </c>
      <c r="N202" s="237" t="s">
        <v>41</v>
      </c>
      <c r="O202" s="97"/>
      <c r="P202" s="238">
        <f>O202*H202</f>
        <v>0</v>
      </c>
      <c r="Q202" s="238">
        <v>0</v>
      </c>
      <c r="R202" s="238">
        <f>Q202*H202</f>
        <v>0</v>
      </c>
      <c r="S202" s="238">
        <v>0</v>
      </c>
      <c r="T202" s="239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40" t="s">
        <v>446</v>
      </c>
      <c r="AT202" s="240" t="s">
        <v>139</v>
      </c>
      <c r="AU202" s="240" t="s">
        <v>144</v>
      </c>
      <c r="AY202" s="17" t="s">
        <v>136</v>
      </c>
      <c r="BE202" s="241">
        <f>IF(N202="základná",J202,0)</f>
        <v>0</v>
      </c>
      <c r="BF202" s="241">
        <f>IF(N202="znížená",J202,0)</f>
        <v>0</v>
      </c>
      <c r="BG202" s="241">
        <f>IF(N202="zákl. prenesená",J202,0)</f>
        <v>0</v>
      </c>
      <c r="BH202" s="241">
        <f>IF(N202="zníž. prenesená",J202,0)</f>
        <v>0</v>
      </c>
      <c r="BI202" s="241">
        <f>IF(N202="nulová",J202,0)</f>
        <v>0</v>
      </c>
      <c r="BJ202" s="17" t="s">
        <v>144</v>
      </c>
      <c r="BK202" s="242">
        <f>ROUND(I202*H202,3)</f>
        <v>0</v>
      </c>
      <c r="BL202" s="17" t="s">
        <v>446</v>
      </c>
      <c r="BM202" s="240" t="s">
        <v>1377</v>
      </c>
    </row>
    <row r="203" s="2" customFormat="1" ht="24.15" customHeight="1">
      <c r="A203" s="38"/>
      <c r="B203" s="39"/>
      <c r="C203" s="266" t="s">
        <v>473</v>
      </c>
      <c r="D203" s="266" t="s">
        <v>193</v>
      </c>
      <c r="E203" s="267" t="s">
        <v>1378</v>
      </c>
      <c r="F203" s="268" t="s">
        <v>1379</v>
      </c>
      <c r="G203" s="269" t="s">
        <v>152</v>
      </c>
      <c r="H203" s="270">
        <v>1</v>
      </c>
      <c r="I203" s="271"/>
      <c r="J203" s="270">
        <f>ROUND(I203*H203,3)</f>
        <v>0</v>
      </c>
      <c r="K203" s="272"/>
      <c r="L203" s="273"/>
      <c r="M203" s="274" t="s">
        <v>1</v>
      </c>
      <c r="N203" s="275" t="s">
        <v>41</v>
      </c>
      <c r="O203" s="97"/>
      <c r="P203" s="238">
        <f>O203*H203</f>
        <v>0</v>
      </c>
      <c r="Q203" s="238">
        <v>0.001</v>
      </c>
      <c r="R203" s="238">
        <f>Q203*H203</f>
        <v>0.001</v>
      </c>
      <c r="S203" s="238">
        <v>0</v>
      </c>
      <c r="T203" s="239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40" t="s">
        <v>1187</v>
      </c>
      <c r="AT203" s="240" t="s">
        <v>193</v>
      </c>
      <c r="AU203" s="240" t="s">
        <v>144</v>
      </c>
      <c r="AY203" s="17" t="s">
        <v>136</v>
      </c>
      <c r="BE203" s="241">
        <f>IF(N203="základná",J203,0)</f>
        <v>0</v>
      </c>
      <c r="BF203" s="241">
        <f>IF(N203="znížená",J203,0)</f>
        <v>0</v>
      </c>
      <c r="BG203" s="241">
        <f>IF(N203="zákl. prenesená",J203,0)</f>
        <v>0</v>
      </c>
      <c r="BH203" s="241">
        <f>IF(N203="zníž. prenesená",J203,0)</f>
        <v>0</v>
      </c>
      <c r="BI203" s="241">
        <f>IF(N203="nulová",J203,0)</f>
        <v>0</v>
      </c>
      <c r="BJ203" s="17" t="s">
        <v>144</v>
      </c>
      <c r="BK203" s="242">
        <f>ROUND(I203*H203,3)</f>
        <v>0</v>
      </c>
      <c r="BL203" s="17" t="s">
        <v>1187</v>
      </c>
      <c r="BM203" s="240" t="s">
        <v>1380</v>
      </c>
    </row>
    <row r="204" s="2" customFormat="1" ht="16.5" customHeight="1">
      <c r="A204" s="38"/>
      <c r="B204" s="39"/>
      <c r="C204" s="229" t="s">
        <v>477</v>
      </c>
      <c r="D204" s="229" t="s">
        <v>139</v>
      </c>
      <c r="E204" s="230" t="s">
        <v>1381</v>
      </c>
      <c r="F204" s="231" t="s">
        <v>1382</v>
      </c>
      <c r="G204" s="232" t="s">
        <v>152</v>
      </c>
      <c r="H204" s="233">
        <v>3</v>
      </c>
      <c r="I204" s="234"/>
      <c r="J204" s="233">
        <f>ROUND(I204*H204,3)</f>
        <v>0</v>
      </c>
      <c r="K204" s="235"/>
      <c r="L204" s="44"/>
      <c r="M204" s="236" t="s">
        <v>1</v>
      </c>
      <c r="N204" s="237" t="s">
        <v>41</v>
      </c>
      <c r="O204" s="97"/>
      <c r="P204" s="238">
        <f>O204*H204</f>
        <v>0</v>
      </c>
      <c r="Q204" s="238">
        <v>0</v>
      </c>
      <c r="R204" s="238">
        <f>Q204*H204</f>
        <v>0</v>
      </c>
      <c r="S204" s="238">
        <v>0</v>
      </c>
      <c r="T204" s="239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40" t="s">
        <v>446</v>
      </c>
      <c r="AT204" s="240" t="s">
        <v>139</v>
      </c>
      <c r="AU204" s="240" t="s">
        <v>144</v>
      </c>
      <c r="AY204" s="17" t="s">
        <v>136</v>
      </c>
      <c r="BE204" s="241">
        <f>IF(N204="základná",J204,0)</f>
        <v>0</v>
      </c>
      <c r="BF204" s="241">
        <f>IF(N204="znížená",J204,0)</f>
        <v>0</v>
      </c>
      <c r="BG204" s="241">
        <f>IF(N204="zákl. prenesená",J204,0)</f>
        <v>0</v>
      </c>
      <c r="BH204" s="241">
        <f>IF(N204="zníž. prenesená",J204,0)</f>
        <v>0</v>
      </c>
      <c r="BI204" s="241">
        <f>IF(N204="nulová",J204,0)</f>
        <v>0</v>
      </c>
      <c r="BJ204" s="17" t="s">
        <v>144</v>
      </c>
      <c r="BK204" s="242">
        <f>ROUND(I204*H204,3)</f>
        <v>0</v>
      </c>
      <c r="BL204" s="17" t="s">
        <v>446</v>
      </c>
      <c r="BM204" s="240" t="s">
        <v>1383</v>
      </c>
    </row>
    <row r="205" s="2" customFormat="1" ht="16.5" customHeight="1">
      <c r="A205" s="38"/>
      <c r="B205" s="39"/>
      <c r="C205" s="266" t="s">
        <v>481</v>
      </c>
      <c r="D205" s="266" t="s">
        <v>193</v>
      </c>
      <c r="E205" s="267" t="s">
        <v>1384</v>
      </c>
      <c r="F205" s="268" t="s">
        <v>1385</v>
      </c>
      <c r="G205" s="269" t="s">
        <v>152</v>
      </c>
      <c r="H205" s="270">
        <v>3</v>
      </c>
      <c r="I205" s="271"/>
      <c r="J205" s="270">
        <f>ROUND(I205*H205,3)</f>
        <v>0</v>
      </c>
      <c r="K205" s="272"/>
      <c r="L205" s="273"/>
      <c r="M205" s="274" t="s">
        <v>1</v>
      </c>
      <c r="N205" s="275" t="s">
        <v>41</v>
      </c>
      <c r="O205" s="97"/>
      <c r="P205" s="238">
        <f>O205*H205</f>
        <v>0</v>
      </c>
      <c r="Q205" s="238">
        <v>0.00029999999999999997</v>
      </c>
      <c r="R205" s="238">
        <f>Q205*H205</f>
        <v>0.00089999999999999998</v>
      </c>
      <c r="S205" s="238">
        <v>0</v>
      </c>
      <c r="T205" s="239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40" t="s">
        <v>1187</v>
      </c>
      <c r="AT205" s="240" t="s">
        <v>193</v>
      </c>
      <c r="AU205" s="240" t="s">
        <v>144</v>
      </c>
      <c r="AY205" s="17" t="s">
        <v>136</v>
      </c>
      <c r="BE205" s="241">
        <f>IF(N205="základná",J205,0)</f>
        <v>0</v>
      </c>
      <c r="BF205" s="241">
        <f>IF(N205="znížená",J205,0)</f>
        <v>0</v>
      </c>
      <c r="BG205" s="241">
        <f>IF(N205="zákl. prenesená",J205,0)</f>
        <v>0</v>
      </c>
      <c r="BH205" s="241">
        <f>IF(N205="zníž. prenesená",J205,0)</f>
        <v>0</v>
      </c>
      <c r="BI205" s="241">
        <f>IF(N205="nulová",J205,0)</f>
        <v>0</v>
      </c>
      <c r="BJ205" s="17" t="s">
        <v>144</v>
      </c>
      <c r="BK205" s="242">
        <f>ROUND(I205*H205,3)</f>
        <v>0</v>
      </c>
      <c r="BL205" s="17" t="s">
        <v>1187</v>
      </c>
      <c r="BM205" s="240" t="s">
        <v>1386</v>
      </c>
    </row>
    <row r="206" s="2" customFormat="1" ht="16.5" customHeight="1">
      <c r="A206" s="38"/>
      <c r="B206" s="39"/>
      <c r="C206" s="229" t="s">
        <v>485</v>
      </c>
      <c r="D206" s="229" t="s">
        <v>139</v>
      </c>
      <c r="E206" s="230" t="s">
        <v>1387</v>
      </c>
      <c r="F206" s="231" t="s">
        <v>1388</v>
      </c>
      <c r="G206" s="232" t="s">
        <v>152</v>
      </c>
      <c r="H206" s="233">
        <v>3</v>
      </c>
      <c r="I206" s="234"/>
      <c r="J206" s="233">
        <f>ROUND(I206*H206,3)</f>
        <v>0</v>
      </c>
      <c r="K206" s="235"/>
      <c r="L206" s="44"/>
      <c r="M206" s="236" t="s">
        <v>1</v>
      </c>
      <c r="N206" s="237" t="s">
        <v>41</v>
      </c>
      <c r="O206" s="97"/>
      <c r="P206" s="238">
        <f>O206*H206</f>
        <v>0</v>
      </c>
      <c r="Q206" s="238">
        <v>0</v>
      </c>
      <c r="R206" s="238">
        <f>Q206*H206</f>
        <v>0</v>
      </c>
      <c r="S206" s="238">
        <v>0</v>
      </c>
      <c r="T206" s="239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40" t="s">
        <v>446</v>
      </c>
      <c r="AT206" s="240" t="s">
        <v>139</v>
      </c>
      <c r="AU206" s="240" t="s">
        <v>144</v>
      </c>
      <c r="AY206" s="17" t="s">
        <v>136</v>
      </c>
      <c r="BE206" s="241">
        <f>IF(N206="základná",J206,0)</f>
        <v>0</v>
      </c>
      <c r="BF206" s="241">
        <f>IF(N206="znížená",J206,0)</f>
        <v>0</v>
      </c>
      <c r="BG206" s="241">
        <f>IF(N206="zákl. prenesená",J206,0)</f>
        <v>0</v>
      </c>
      <c r="BH206" s="241">
        <f>IF(N206="zníž. prenesená",J206,0)</f>
        <v>0</v>
      </c>
      <c r="BI206" s="241">
        <f>IF(N206="nulová",J206,0)</f>
        <v>0</v>
      </c>
      <c r="BJ206" s="17" t="s">
        <v>144</v>
      </c>
      <c r="BK206" s="242">
        <f>ROUND(I206*H206,3)</f>
        <v>0</v>
      </c>
      <c r="BL206" s="17" t="s">
        <v>446</v>
      </c>
      <c r="BM206" s="240" t="s">
        <v>1389</v>
      </c>
    </row>
    <row r="207" s="2" customFormat="1" ht="24.15" customHeight="1">
      <c r="A207" s="38"/>
      <c r="B207" s="39"/>
      <c r="C207" s="266" t="s">
        <v>489</v>
      </c>
      <c r="D207" s="266" t="s">
        <v>193</v>
      </c>
      <c r="E207" s="267" t="s">
        <v>1390</v>
      </c>
      <c r="F207" s="268" t="s">
        <v>1391</v>
      </c>
      <c r="G207" s="269" t="s">
        <v>152</v>
      </c>
      <c r="H207" s="270">
        <v>3</v>
      </c>
      <c r="I207" s="271"/>
      <c r="J207" s="270">
        <f>ROUND(I207*H207,3)</f>
        <v>0</v>
      </c>
      <c r="K207" s="272"/>
      <c r="L207" s="273"/>
      <c r="M207" s="274" t="s">
        <v>1</v>
      </c>
      <c r="N207" s="275" t="s">
        <v>41</v>
      </c>
      <c r="O207" s="97"/>
      <c r="P207" s="238">
        <f>O207*H207</f>
        <v>0</v>
      </c>
      <c r="Q207" s="238">
        <v>0.00029999999999999997</v>
      </c>
      <c r="R207" s="238">
        <f>Q207*H207</f>
        <v>0.00089999999999999998</v>
      </c>
      <c r="S207" s="238">
        <v>0</v>
      </c>
      <c r="T207" s="239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40" t="s">
        <v>1187</v>
      </c>
      <c r="AT207" s="240" t="s">
        <v>193</v>
      </c>
      <c r="AU207" s="240" t="s">
        <v>144</v>
      </c>
      <c r="AY207" s="17" t="s">
        <v>136</v>
      </c>
      <c r="BE207" s="241">
        <f>IF(N207="základná",J207,0)</f>
        <v>0</v>
      </c>
      <c r="BF207" s="241">
        <f>IF(N207="znížená",J207,0)</f>
        <v>0</v>
      </c>
      <c r="BG207" s="241">
        <f>IF(N207="zákl. prenesená",J207,0)</f>
        <v>0</v>
      </c>
      <c r="BH207" s="241">
        <f>IF(N207="zníž. prenesená",J207,0)</f>
        <v>0</v>
      </c>
      <c r="BI207" s="241">
        <f>IF(N207="nulová",J207,0)</f>
        <v>0</v>
      </c>
      <c r="BJ207" s="17" t="s">
        <v>144</v>
      </c>
      <c r="BK207" s="242">
        <f>ROUND(I207*H207,3)</f>
        <v>0</v>
      </c>
      <c r="BL207" s="17" t="s">
        <v>1187</v>
      </c>
      <c r="BM207" s="240" t="s">
        <v>1392</v>
      </c>
    </row>
    <row r="208" s="2" customFormat="1" ht="16.5" customHeight="1">
      <c r="A208" s="38"/>
      <c r="B208" s="39"/>
      <c r="C208" s="229" t="s">
        <v>495</v>
      </c>
      <c r="D208" s="229" t="s">
        <v>139</v>
      </c>
      <c r="E208" s="230" t="s">
        <v>1393</v>
      </c>
      <c r="F208" s="231" t="s">
        <v>1394</v>
      </c>
      <c r="G208" s="232" t="s">
        <v>152</v>
      </c>
      <c r="H208" s="233">
        <v>40</v>
      </c>
      <c r="I208" s="234"/>
      <c r="J208" s="233">
        <f>ROUND(I208*H208,3)</f>
        <v>0</v>
      </c>
      <c r="K208" s="235"/>
      <c r="L208" s="44"/>
      <c r="M208" s="236" t="s">
        <v>1</v>
      </c>
      <c r="N208" s="237" t="s">
        <v>41</v>
      </c>
      <c r="O208" s="97"/>
      <c r="P208" s="238">
        <f>O208*H208</f>
        <v>0</v>
      </c>
      <c r="Q208" s="238">
        <v>0</v>
      </c>
      <c r="R208" s="238">
        <f>Q208*H208</f>
        <v>0</v>
      </c>
      <c r="S208" s="238">
        <v>0</v>
      </c>
      <c r="T208" s="239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40" t="s">
        <v>446</v>
      </c>
      <c r="AT208" s="240" t="s">
        <v>139</v>
      </c>
      <c r="AU208" s="240" t="s">
        <v>144</v>
      </c>
      <c r="AY208" s="17" t="s">
        <v>136</v>
      </c>
      <c r="BE208" s="241">
        <f>IF(N208="základná",J208,0)</f>
        <v>0</v>
      </c>
      <c r="BF208" s="241">
        <f>IF(N208="znížená",J208,0)</f>
        <v>0</v>
      </c>
      <c r="BG208" s="241">
        <f>IF(N208="zákl. prenesená",J208,0)</f>
        <v>0</v>
      </c>
      <c r="BH208" s="241">
        <f>IF(N208="zníž. prenesená",J208,0)</f>
        <v>0</v>
      </c>
      <c r="BI208" s="241">
        <f>IF(N208="nulová",J208,0)</f>
        <v>0</v>
      </c>
      <c r="BJ208" s="17" t="s">
        <v>144</v>
      </c>
      <c r="BK208" s="242">
        <f>ROUND(I208*H208,3)</f>
        <v>0</v>
      </c>
      <c r="BL208" s="17" t="s">
        <v>446</v>
      </c>
      <c r="BM208" s="240" t="s">
        <v>1395</v>
      </c>
    </row>
    <row r="209" s="2" customFormat="1" ht="16.5" customHeight="1">
      <c r="A209" s="38"/>
      <c r="B209" s="39"/>
      <c r="C209" s="229" t="s">
        <v>502</v>
      </c>
      <c r="D209" s="229" t="s">
        <v>139</v>
      </c>
      <c r="E209" s="230" t="s">
        <v>1396</v>
      </c>
      <c r="F209" s="231" t="s">
        <v>1397</v>
      </c>
      <c r="G209" s="232" t="s">
        <v>152</v>
      </c>
      <c r="H209" s="233">
        <v>40</v>
      </c>
      <c r="I209" s="234"/>
      <c r="J209" s="233">
        <f>ROUND(I209*H209,3)</f>
        <v>0</v>
      </c>
      <c r="K209" s="235"/>
      <c r="L209" s="44"/>
      <c r="M209" s="236" t="s">
        <v>1</v>
      </c>
      <c r="N209" s="237" t="s">
        <v>41</v>
      </c>
      <c r="O209" s="97"/>
      <c r="P209" s="238">
        <f>O209*H209</f>
        <v>0</v>
      </c>
      <c r="Q209" s="238">
        <v>0</v>
      </c>
      <c r="R209" s="238">
        <f>Q209*H209</f>
        <v>0</v>
      </c>
      <c r="S209" s="238">
        <v>0</v>
      </c>
      <c r="T209" s="239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40" t="s">
        <v>446</v>
      </c>
      <c r="AT209" s="240" t="s">
        <v>139</v>
      </c>
      <c r="AU209" s="240" t="s">
        <v>144</v>
      </c>
      <c r="AY209" s="17" t="s">
        <v>136</v>
      </c>
      <c r="BE209" s="241">
        <f>IF(N209="základná",J209,0)</f>
        <v>0</v>
      </c>
      <c r="BF209" s="241">
        <f>IF(N209="znížená",J209,0)</f>
        <v>0</v>
      </c>
      <c r="BG209" s="241">
        <f>IF(N209="zákl. prenesená",J209,0)</f>
        <v>0</v>
      </c>
      <c r="BH209" s="241">
        <f>IF(N209="zníž. prenesená",J209,0)</f>
        <v>0</v>
      </c>
      <c r="BI209" s="241">
        <f>IF(N209="nulová",J209,0)</f>
        <v>0</v>
      </c>
      <c r="BJ209" s="17" t="s">
        <v>144</v>
      </c>
      <c r="BK209" s="242">
        <f>ROUND(I209*H209,3)</f>
        <v>0</v>
      </c>
      <c r="BL209" s="17" t="s">
        <v>446</v>
      </c>
      <c r="BM209" s="240" t="s">
        <v>1398</v>
      </c>
    </row>
    <row r="210" s="2" customFormat="1" ht="16.5" customHeight="1">
      <c r="A210" s="38"/>
      <c r="B210" s="39"/>
      <c r="C210" s="229" t="s">
        <v>506</v>
      </c>
      <c r="D210" s="229" t="s">
        <v>139</v>
      </c>
      <c r="E210" s="230" t="s">
        <v>1399</v>
      </c>
      <c r="F210" s="231" t="s">
        <v>1400</v>
      </c>
      <c r="G210" s="232" t="s">
        <v>152</v>
      </c>
      <c r="H210" s="233">
        <v>40</v>
      </c>
      <c r="I210" s="234"/>
      <c r="J210" s="233">
        <f>ROUND(I210*H210,3)</f>
        <v>0</v>
      </c>
      <c r="K210" s="235"/>
      <c r="L210" s="44"/>
      <c r="M210" s="236" t="s">
        <v>1</v>
      </c>
      <c r="N210" s="237" t="s">
        <v>41</v>
      </c>
      <c r="O210" s="97"/>
      <c r="P210" s="238">
        <f>O210*H210</f>
        <v>0</v>
      </c>
      <c r="Q210" s="238">
        <v>0</v>
      </c>
      <c r="R210" s="238">
        <f>Q210*H210</f>
        <v>0</v>
      </c>
      <c r="S210" s="238">
        <v>0</v>
      </c>
      <c r="T210" s="239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40" t="s">
        <v>446</v>
      </c>
      <c r="AT210" s="240" t="s">
        <v>139</v>
      </c>
      <c r="AU210" s="240" t="s">
        <v>144</v>
      </c>
      <c r="AY210" s="17" t="s">
        <v>136</v>
      </c>
      <c r="BE210" s="241">
        <f>IF(N210="základná",J210,0)</f>
        <v>0</v>
      </c>
      <c r="BF210" s="241">
        <f>IF(N210="znížená",J210,0)</f>
        <v>0</v>
      </c>
      <c r="BG210" s="241">
        <f>IF(N210="zákl. prenesená",J210,0)</f>
        <v>0</v>
      </c>
      <c r="BH210" s="241">
        <f>IF(N210="zníž. prenesená",J210,0)</f>
        <v>0</v>
      </c>
      <c r="BI210" s="241">
        <f>IF(N210="nulová",J210,0)</f>
        <v>0</v>
      </c>
      <c r="BJ210" s="17" t="s">
        <v>144</v>
      </c>
      <c r="BK210" s="242">
        <f>ROUND(I210*H210,3)</f>
        <v>0</v>
      </c>
      <c r="BL210" s="17" t="s">
        <v>446</v>
      </c>
      <c r="BM210" s="240" t="s">
        <v>1401</v>
      </c>
    </row>
    <row r="211" s="2" customFormat="1" ht="33" customHeight="1">
      <c r="A211" s="38"/>
      <c r="B211" s="39"/>
      <c r="C211" s="229" t="s">
        <v>510</v>
      </c>
      <c r="D211" s="229" t="s">
        <v>139</v>
      </c>
      <c r="E211" s="230" t="s">
        <v>1402</v>
      </c>
      <c r="F211" s="231" t="s">
        <v>1403</v>
      </c>
      <c r="G211" s="232" t="s">
        <v>184</v>
      </c>
      <c r="H211" s="233">
        <v>20</v>
      </c>
      <c r="I211" s="234"/>
      <c r="J211" s="233">
        <f>ROUND(I211*H211,3)</f>
        <v>0</v>
      </c>
      <c r="K211" s="235"/>
      <c r="L211" s="44"/>
      <c r="M211" s="236" t="s">
        <v>1</v>
      </c>
      <c r="N211" s="237" t="s">
        <v>41</v>
      </c>
      <c r="O211" s="97"/>
      <c r="P211" s="238">
        <f>O211*H211</f>
        <v>0</v>
      </c>
      <c r="Q211" s="238">
        <v>0</v>
      </c>
      <c r="R211" s="238">
        <f>Q211*H211</f>
        <v>0</v>
      </c>
      <c r="S211" s="238">
        <v>0</v>
      </c>
      <c r="T211" s="239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40" t="s">
        <v>446</v>
      </c>
      <c r="AT211" s="240" t="s">
        <v>139</v>
      </c>
      <c r="AU211" s="240" t="s">
        <v>144</v>
      </c>
      <c r="AY211" s="17" t="s">
        <v>136</v>
      </c>
      <c r="BE211" s="241">
        <f>IF(N211="základná",J211,0)</f>
        <v>0</v>
      </c>
      <c r="BF211" s="241">
        <f>IF(N211="znížená",J211,0)</f>
        <v>0</v>
      </c>
      <c r="BG211" s="241">
        <f>IF(N211="zákl. prenesená",J211,0)</f>
        <v>0</v>
      </c>
      <c r="BH211" s="241">
        <f>IF(N211="zníž. prenesená",J211,0)</f>
        <v>0</v>
      </c>
      <c r="BI211" s="241">
        <f>IF(N211="nulová",J211,0)</f>
        <v>0</v>
      </c>
      <c r="BJ211" s="17" t="s">
        <v>144</v>
      </c>
      <c r="BK211" s="242">
        <f>ROUND(I211*H211,3)</f>
        <v>0</v>
      </c>
      <c r="BL211" s="17" t="s">
        <v>446</v>
      </c>
      <c r="BM211" s="240" t="s">
        <v>1404</v>
      </c>
    </row>
    <row r="212" s="2" customFormat="1" ht="21.75" customHeight="1">
      <c r="A212" s="38"/>
      <c r="B212" s="39"/>
      <c r="C212" s="266" t="s">
        <v>515</v>
      </c>
      <c r="D212" s="266" t="s">
        <v>193</v>
      </c>
      <c r="E212" s="267" t="s">
        <v>1405</v>
      </c>
      <c r="F212" s="268" t="s">
        <v>1406</v>
      </c>
      <c r="G212" s="269" t="s">
        <v>184</v>
      </c>
      <c r="H212" s="270">
        <v>20</v>
      </c>
      <c r="I212" s="271"/>
      <c r="J212" s="270">
        <f>ROUND(I212*H212,3)</f>
        <v>0</v>
      </c>
      <c r="K212" s="272"/>
      <c r="L212" s="273"/>
      <c r="M212" s="274" t="s">
        <v>1</v>
      </c>
      <c r="N212" s="275" t="s">
        <v>41</v>
      </c>
      <c r="O212" s="97"/>
      <c r="P212" s="238">
        <f>O212*H212</f>
        <v>0</v>
      </c>
      <c r="Q212" s="238">
        <v>4.0000000000000003E-05</v>
      </c>
      <c r="R212" s="238">
        <f>Q212*H212</f>
        <v>0.00080000000000000004</v>
      </c>
      <c r="S212" s="238">
        <v>0</v>
      </c>
      <c r="T212" s="239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40" t="s">
        <v>1187</v>
      </c>
      <c r="AT212" s="240" t="s">
        <v>193</v>
      </c>
      <c r="AU212" s="240" t="s">
        <v>144</v>
      </c>
      <c r="AY212" s="17" t="s">
        <v>136</v>
      </c>
      <c r="BE212" s="241">
        <f>IF(N212="základná",J212,0)</f>
        <v>0</v>
      </c>
      <c r="BF212" s="241">
        <f>IF(N212="znížená",J212,0)</f>
        <v>0</v>
      </c>
      <c r="BG212" s="241">
        <f>IF(N212="zákl. prenesená",J212,0)</f>
        <v>0</v>
      </c>
      <c r="BH212" s="241">
        <f>IF(N212="zníž. prenesená",J212,0)</f>
        <v>0</v>
      </c>
      <c r="BI212" s="241">
        <f>IF(N212="nulová",J212,0)</f>
        <v>0</v>
      </c>
      <c r="BJ212" s="17" t="s">
        <v>144</v>
      </c>
      <c r="BK212" s="242">
        <f>ROUND(I212*H212,3)</f>
        <v>0</v>
      </c>
      <c r="BL212" s="17" t="s">
        <v>1187</v>
      </c>
      <c r="BM212" s="240" t="s">
        <v>1407</v>
      </c>
    </row>
    <row r="213" s="12" customFormat="1" ht="25.92" customHeight="1">
      <c r="A213" s="12"/>
      <c r="B213" s="213"/>
      <c r="C213" s="214"/>
      <c r="D213" s="215" t="s">
        <v>74</v>
      </c>
      <c r="E213" s="216" t="s">
        <v>784</v>
      </c>
      <c r="F213" s="216" t="s">
        <v>785</v>
      </c>
      <c r="G213" s="214"/>
      <c r="H213" s="214"/>
      <c r="I213" s="217"/>
      <c r="J213" s="218">
        <f>BK213</f>
        <v>0</v>
      </c>
      <c r="K213" s="214"/>
      <c r="L213" s="219"/>
      <c r="M213" s="220"/>
      <c r="N213" s="221"/>
      <c r="O213" s="221"/>
      <c r="P213" s="222">
        <f>SUM(P214:P218)</f>
        <v>0</v>
      </c>
      <c r="Q213" s="221"/>
      <c r="R213" s="222">
        <f>SUM(R214:R218)</f>
        <v>0</v>
      </c>
      <c r="S213" s="221"/>
      <c r="T213" s="223">
        <f>SUM(T214:T218)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24" t="s">
        <v>143</v>
      </c>
      <c r="AT213" s="225" t="s">
        <v>74</v>
      </c>
      <c r="AU213" s="225" t="s">
        <v>75</v>
      </c>
      <c r="AY213" s="224" t="s">
        <v>136</v>
      </c>
      <c r="BK213" s="226">
        <f>SUM(BK214:BK218)</f>
        <v>0</v>
      </c>
    </row>
    <row r="214" s="2" customFormat="1" ht="33" customHeight="1">
      <c r="A214" s="38"/>
      <c r="B214" s="39"/>
      <c r="C214" s="229" t="s">
        <v>520</v>
      </c>
      <c r="D214" s="229" t="s">
        <v>139</v>
      </c>
      <c r="E214" s="230" t="s">
        <v>1408</v>
      </c>
      <c r="F214" s="231" t="s">
        <v>1409</v>
      </c>
      <c r="G214" s="232" t="s">
        <v>788</v>
      </c>
      <c r="H214" s="233">
        <v>200</v>
      </c>
      <c r="I214" s="234"/>
      <c r="J214" s="233">
        <f>ROUND(I214*H214,3)</f>
        <v>0</v>
      </c>
      <c r="K214" s="235"/>
      <c r="L214" s="44"/>
      <c r="M214" s="236" t="s">
        <v>1</v>
      </c>
      <c r="N214" s="237" t="s">
        <v>41</v>
      </c>
      <c r="O214" s="97"/>
      <c r="P214" s="238">
        <f>O214*H214</f>
        <v>0</v>
      </c>
      <c r="Q214" s="238">
        <v>0</v>
      </c>
      <c r="R214" s="238">
        <f>Q214*H214</f>
        <v>0</v>
      </c>
      <c r="S214" s="238">
        <v>0</v>
      </c>
      <c r="T214" s="239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40" t="s">
        <v>789</v>
      </c>
      <c r="AT214" s="240" t="s">
        <v>139</v>
      </c>
      <c r="AU214" s="240" t="s">
        <v>83</v>
      </c>
      <c r="AY214" s="17" t="s">
        <v>136</v>
      </c>
      <c r="BE214" s="241">
        <f>IF(N214="základná",J214,0)</f>
        <v>0</v>
      </c>
      <c r="BF214" s="241">
        <f>IF(N214="znížená",J214,0)</f>
        <v>0</v>
      </c>
      <c r="BG214" s="241">
        <f>IF(N214="zákl. prenesená",J214,0)</f>
        <v>0</v>
      </c>
      <c r="BH214" s="241">
        <f>IF(N214="zníž. prenesená",J214,0)</f>
        <v>0</v>
      </c>
      <c r="BI214" s="241">
        <f>IF(N214="nulová",J214,0)</f>
        <v>0</v>
      </c>
      <c r="BJ214" s="17" t="s">
        <v>144</v>
      </c>
      <c r="BK214" s="242">
        <f>ROUND(I214*H214,3)</f>
        <v>0</v>
      </c>
      <c r="BL214" s="17" t="s">
        <v>789</v>
      </c>
      <c r="BM214" s="240" t="s">
        <v>1410</v>
      </c>
    </row>
    <row r="215" s="13" customFormat="1">
      <c r="A215" s="13"/>
      <c r="B215" s="243"/>
      <c r="C215" s="244"/>
      <c r="D215" s="245" t="s">
        <v>146</v>
      </c>
      <c r="E215" s="246" t="s">
        <v>1</v>
      </c>
      <c r="F215" s="247" t="s">
        <v>1411</v>
      </c>
      <c r="G215" s="244"/>
      <c r="H215" s="248">
        <v>200</v>
      </c>
      <c r="I215" s="249"/>
      <c r="J215" s="244"/>
      <c r="K215" s="244"/>
      <c r="L215" s="250"/>
      <c r="M215" s="251"/>
      <c r="N215" s="252"/>
      <c r="O215" s="252"/>
      <c r="P215" s="252"/>
      <c r="Q215" s="252"/>
      <c r="R215" s="252"/>
      <c r="S215" s="252"/>
      <c r="T215" s="25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54" t="s">
        <v>146</v>
      </c>
      <c r="AU215" s="254" t="s">
        <v>83</v>
      </c>
      <c r="AV215" s="13" t="s">
        <v>144</v>
      </c>
      <c r="AW215" s="13" t="s">
        <v>30</v>
      </c>
      <c r="AX215" s="13" t="s">
        <v>75</v>
      </c>
      <c r="AY215" s="254" t="s">
        <v>136</v>
      </c>
    </row>
    <row r="216" s="14" customFormat="1">
      <c r="A216" s="14"/>
      <c r="B216" s="255"/>
      <c r="C216" s="256"/>
      <c r="D216" s="245" t="s">
        <v>146</v>
      </c>
      <c r="E216" s="257" t="s">
        <v>1</v>
      </c>
      <c r="F216" s="258" t="s">
        <v>149</v>
      </c>
      <c r="G216" s="256"/>
      <c r="H216" s="259">
        <v>200</v>
      </c>
      <c r="I216" s="260"/>
      <c r="J216" s="256"/>
      <c r="K216" s="256"/>
      <c r="L216" s="261"/>
      <c r="M216" s="262"/>
      <c r="N216" s="263"/>
      <c r="O216" s="263"/>
      <c r="P216" s="263"/>
      <c r="Q216" s="263"/>
      <c r="R216" s="263"/>
      <c r="S216" s="263"/>
      <c r="T216" s="26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65" t="s">
        <v>146</v>
      </c>
      <c r="AU216" s="265" t="s">
        <v>83</v>
      </c>
      <c r="AV216" s="14" t="s">
        <v>143</v>
      </c>
      <c r="AW216" s="14" t="s">
        <v>30</v>
      </c>
      <c r="AX216" s="14" t="s">
        <v>83</v>
      </c>
      <c r="AY216" s="265" t="s">
        <v>136</v>
      </c>
    </row>
    <row r="217" s="2" customFormat="1" ht="33" customHeight="1">
      <c r="A217" s="38"/>
      <c r="B217" s="39"/>
      <c r="C217" s="229" t="s">
        <v>524</v>
      </c>
      <c r="D217" s="229" t="s">
        <v>139</v>
      </c>
      <c r="E217" s="230" t="s">
        <v>1412</v>
      </c>
      <c r="F217" s="231" t="s">
        <v>1413</v>
      </c>
      <c r="G217" s="232" t="s">
        <v>788</v>
      </c>
      <c r="H217" s="233">
        <v>40</v>
      </c>
      <c r="I217" s="234"/>
      <c r="J217" s="233">
        <f>ROUND(I217*H217,3)</f>
        <v>0</v>
      </c>
      <c r="K217" s="235"/>
      <c r="L217" s="44"/>
      <c r="M217" s="236" t="s">
        <v>1</v>
      </c>
      <c r="N217" s="237" t="s">
        <v>41</v>
      </c>
      <c r="O217" s="97"/>
      <c r="P217" s="238">
        <f>O217*H217</f>
        <v>0</v>
      </c>
      <c r="Q217" s="238">
        <v>0</v>
      </c>
      <c r="R217" s="238">
        <f>Q217*H217</f>
        <v>0</v>
      </c>
      <c r="S217" s="238">
        <v>0</v>
      </c>
      <c r="T217" s="239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40" t="s">
        <v>1414</v>
      </c>
      <c r="AT217" s="240" t="s">
        <v>139</v>
      </c>
      <c r="AU217" s="240" t="s">
        <v>83</v>
      </c>
      <c r="AY217" s="17" t="s">
        <v>136</v>
      </c>
      <c r="BE217" s="241">
        <f>IF(N217="základná",J217,0)</f>
        <v>0</v>
      </c>
      <c r="BF217" s="241">
        <f>IF(N217="znížená",J217,0)</f>
        <v>0</v>
      </c>
      <c r="BG217" s="241">
        <f>IF(N217="zákl. prenesená",J217,0)</f>
        <v>0</v>
      </c>
      <c r="BH217" s="241">
        <f>IF(N217="zníž. prenesená",J217,0)</f>
        <v>0</v>
      </c>
      <c r="BI217" s="241">
        <f>IF(N217="nulová",J217,0)</f>
        <v>0</v>
      </c>
      <c r="BJ217" s="17" t="s">
        <v>144</v>
      </c>
      <c r="BK217" s="242">
        <f>ROUND(I217*H217,3)</f>
        <v>0</v>
      </c>
      <c r="BL217" s="17" t="s">
        <v>1414</v>
      </c>
      <c r="BM217" s="240" t="s">
        <v>1415</v>
      </c>
    </row>
    <row r="218" s="2" customFormat="1" ht="37.8" customHeight="1">
      <c r="A218" s="38"/>
      <c r="B218" s="39"/>
      <c r="C218" s="229" t="s">
        <v>528</v>
      </c>
      <c r="D218" s="229" t="s">
        <v>139</v>
      </c>
      <c r="E218" s="230" t="s">
        <v>786</v>
      </c>
      <c r="F218" s="231" t="s">
        <v>787</v>
      </c>
      <c r="G218" s="232" t="s">
        <v>788</v>
      </c>
      <c r="H218" s="233">
        <v>20</v>
      </c>
      <c r="I218" s="234"/>
      <c r="J218" s="233">
        <f>ROUND(I218*H218,3)</f>
        <v>0</v>
      </c>
      <c r="K218" s="235"/>
      <c r="L218" s="44"/>
      <c r="M218" s="236" t="s">
        <v>1</v>
      </c>
      <c r="N218" s="237" t="s">
        <v>41</v>
      </c>
      <c r="O218" s="97"/>
      <c r="P218" s="238">
        <f>O218*H218</f>
        <v>0</v>
      </c>
      <c r="Q218" s="238">
        <v>0</v>
      </c>
      <c r="R218" s="238">
        <f>Q218*H218</f>
        <v>0</v>
      </c>
      <c r="S218" s="238">
        <v>0</v>
      </c>
      <c r="T218" s="239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40" t="s">
        <v>1414</v>
      </c>
      <c r="AT218" s="240" t="s">
        <v>139</v>
      </c>
      <c r="AU218" s="240" t="s">
        <v>83</v>
      </c>
      <c r="AY218" s="17" t="s">
        <v>136</v>
      </c>
      <c r="BE218" s="241">
        <f>IF(N218="základná",J218,0)</f>
        <v>0</v>
      </c>
      <c r="BF218" s="241">
        <f>IF(N218="znížená",J218,0)</f>
        <v>0</v>
      </c>
      <c r="BG218" s="241">
        <f>IF(N218="zákl. prenesená",J218,0)</f>
        <v>0</v>
      </c>
      <c r="BH218" s="241">
        <f>IF(N218="zníž. prenesená",J218,0)</f>
        <v>0</v>
      </c>
      <c r="BI218" s="241">
        <f>IF(N218="nulová",J218,0)</f>
        <v>0</v>
      </c>
      <c r="BJ218" s="17" t="s">
        <v>144</v>
      </c>
      <c r="BK218" s="242">
        <f>ROUND(I218*H218,3)</f>
        <v>0</v>
      </c>
      <c r="BL218" s="17" t="s">
        <v>1414</v>
      </c>
      <c r="BM218" s="240" t="s">
        <v>1416</v>
      </c>
    </row>
    <row r="219" s="12" customFormat="1" ht="25.92" customHeight="1">
      <c r="A219" s="12"/>
      <c r="B219" s="213"/>
      <c r="C219" s="214"/>
      <c r="D219" s="215" t="s">
        <v>74</v>
      </c>
      <c r="E219" s="216" t="s">
        <v>666</v>
      </c>
      <c r="F219" s="216" t="s">
        <v>667</v>
      </c>
      <c r="G219" s="214"/>
      <c r="H219" s="214"/>
      <c r="I219" s="217"/>
      <c r="J219" s="218">
        <f>BK219</f>
        <v>0</v>
      </c>
      <c r="K219" s="214"/>
      <c r="L219" s="219"/>
      <c r="M219" s="220"/>
      <c r="N219" s="221"/>
      <c r="O219" s="221"/>
      <c r="P219" s="222">
        <f>P220</f>
        <v>0</v>
      </c>
      <c r="Q219" s="221"/>
      <c r="R219" s="222">
        <f>R220</f>
        <v>0</v>
      </c>
      <c r="S219" s="221"/>
      <c r="T219" s="223">
        <f>T220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24" t="s">
        <v>160</v>
      </c>
      <c r="AT219" s="225" t="s">
        <v>74</v>
      </c>
      <c r="AU219" s="225" t="s">
        <v>75</v>
      </c>
      <c r="AY219" s="224" t="s">
        <v>136</v>
      </c>
      <c r="BK219" s="226">
        <f>BK220</f>
        <v>0</v>
      </c>
    </row>
    <row r="220" s="2" customFormat="1" ht="44.25" customHeight="1">
      <c r="A220" s="38"/>
      <c r="B220" s="39"/>
      <c r="C220" s="229" t="s">
        <v>532</v>
      </c>
      <c r="D220" s="229" t="s">
        <v>139</v>
      </c>
      <c r="E220" s="230" t="s">
        <v>1417</v>
      </c>
      <c r="F220" s="231" t="s">
        <v>793</v>
      </c>
      <c r="G220" s="232" t="s">
        <v>671</v>
      </c>
      <c r="H220" s="233">
        <v>500</v>
      </c>
      <c r="I220" s="234"/>
      <c r="J220" s="233">
        <f>ROUND(I220*H220,3)</f>
        <v>0</v>
      </c>
      <c r="K220" s="235"/>
      <c r="L220" s="44"/>
      <c r="M220" s="286" t="s">
        <v>1</v>
      </c>
      <c r="N220" s="287" t="s">
        <v>41</v>
      </c>
      <c r="O220" s="288"/>
      <c r="P220" s="289">
        <f>O220*H220</f>
        <v>0</v>
      </c>
      <c r="Q220" s="289">
        <v>0</v>
      </c>
      <c r="R220" s="289">
        <f>Q220*H220</f>
        <v>0</v>
      </c>
      <c r="S220" s="289">
        <v>0</v>
      </c>
      <c r="T220" s="290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40" t="s">
        <v>672</v>
      </c>
      <c r="AT220" s="240" t="s">
        <v>139</v>
      </c>
      <c r="AU220" s="240" t="s">
        <v>83</v>
      </c>
      <c r="AY220" s="17" t="s">
        <v>136</v>
      </c>
      <c r="BE220" s="241">
        <f>IF(N220="základná",J220,0)</f>
        <v>0</v>
      </c>
      <c r="BF220" s="241">
        <f>IF(N220="znížená",J220,0)</f>
        <v>0</v>
      </c>
      <c r="BG220" s="241">
        <f>IF(N220="zákl. prenesená",J220,0)</f>
        <v>0</v>
      </c>
      <c r="BH220" s="241">
        <f>IF(N220="zníž. prenesená",J220,0)</f>
        <v>0</v>
      </c>
      <c r="BI220" s="241">
        <f>IF(N220="nulová",J220,0)</f>
        <v>0</v>
      </c>
      <c r="BJ220" s="17" t="s">
        <v>144</v>
      </c>
      <c r="BK220" s="242">
        <f>ROUND(I220*H220,3)</f>
        <v>0</v>
      </c>
      <c r="BL220" s="17" t="s">
        <v>672</v>
      </c>
      <c r="BM220" s="240" t="s">
        <v>1418</v>
      </c>
    </row>
    <row r="221" s="2" customFormat="1" ht="6.96" customHeight="1">
      <c r="A221" s="38"/>
      <c r="B221" s="72"/>
      <c r="C221" s="73"/>
      <c r="D221" s="73"/>
      <c r="E221" s="73"/>
      <c r="F221" s="73"/>
      <c r="G221" s="73"/>
      <c r="H221" s="73"/>
      <c r="I221" s="73"/>
      <c r="J221" s="73"/>
      <c r="K221" s="73"/>
      <c r="L221" s="44"/>
      <c r="M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</row>
  </sheetData>
  <sheetProtection sheet="1" autoFilter="0" formatColumns="0" formatRows="0" objects="1" scenarios="1" spinCount="100000" saltValue="jctLuyhTTKF3ajlO1b2/dciizX4C4L29aziucpDyYinzSj2CbvWaUDQIHE++oJVFE5825rElLtA7oTK7Cb4veg==" hashValue="I1u3vP/Al6pq6Jsp8ll3L9Y5boLiWsw4GxQhXWzHNQ1JqEDAgJqZiEGtpPyASL+n9JEmfTNT3vPXqGdLcyZ10g==" algorithmName="SHA-512" password="CC35"/>
  <autoFilter ref="C123:K220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Ludovit K</dc:creator>
  <cp:lastModifiedBy>Ludovit K</cp:lastModifiedBy>
  <dcterms:created xsi:type="dcterms:W3CDTF">2022-07-27T11:13:29Z</dcterms:created>
  <dcterms:modified xsi:type="dcterms:W3CDTF">2022-07-27T11:13:39Z</dcterms:modified>
</cp:coreProperties>
</file>