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3 - Výkaz výmer I. et..." sheetId="2" r:id="rId2"/>
  </sheets>
  <definedNames>
    <definedName name="_xlnm._FilterDatabase" localSheetId="1" hidden="1">'MILO3 - Výkaz výmer I. et...'!$C$120:$L$135</definedName>
    <definedName name="_xlnm.Print_Titles" localSheetId="1">'MILO3 - Výkaz výmer I. et...'!$120:$120</definedName>
    <definedName name="_xlnm.Print_Titles" localSheetId="0">'Rekapitulácia stavby'!$92:$92</definedName>
    <definedName name="_xlnm.Print_Area" localSheetId="1">'MILO3 - Výkaz výmer I. et...'!$C$4:$K$76,'MILO3 - Výkaz výmer I. et...'!$C$110:$L$135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35" i="2"/>
  <c r="BH135" i="2"/>
  <c r="BG135" i="2"/>
  <c r="BE135" i="2"/>
  <c r="R135" i="2"/>
  <c r="R134" i="2"/>
  <c r="J99" i="2" s="1"/>
  <c r="Q135" i="2"/>
  <c r="Q134" i="2"/>
  <c r="I99" i="2" s="1"/>
  <c r="X135" i="2"/>
  <c r="X134" i="2"/>
  <c r="V135" i="2"/>
  <c r="V134" i="2"/>
  <c r="T135" i="2"/>
  <c r="T134" i="2"/>
  <c r="P135" i="2"/>
  <c r="BK135" i="2"/>
  <c r="BK134" i="2" s="1"/>
  <c r="K134" i="2" s="1"/>
  <c r="K99" i="2" s="1"/>
  <c r="K135" i="2"/>
  <c r="BF135" i="2"/>
  <c r="BI133" i="2"/>
  <c r="BH133" i="2"/>
  <c r="BG133" i="2"/>
  <c r="BE133" i="2"/>
  <c r="R133" i="2"/>
  <c r="Q133" i="2"/>
  <c r="X133" i="2"/>
  <c r="V133" i="2"/>
  <c r="T133" i="2"/>
  <c r="P133" i="2"/>
  <c r="BK133" i="2" s="1"/>
  <c r="K133" i="2"/>
  <c r="BF133" i="2" s="1"/>
  <c r="BI132" i="2"/>
  <c r="BH132" i="2"/>
  <c r="BG132" i="2"/>
  <c r="BE132" i="2"/>
  <c r="R132" i="2"/>
  <c r="Q132" i="2"/>
  <c r="X132" i="2"/>
  <c r="V132" i="2"/>
  <c r="T132" i="2"/>
  <c r="P132" i="2"/>
  <c r="BK132" i="2" s="1"/>
  <c r="K132" i="2"/>
  <c r="BF132" i="2" s="1"/>
  <c r="BI131" i="2"/>
  <c r="BH131" i="2"/>
  <c r="BG131" i="2"/>
  <c r="BE131" i="2"/>
  <c r="R131" i="2"/>
  <c r="Q131" i="2"/>
  <c r="X131" i="2"/>
  <c r="V131" i="2"/>
  <c r="T131" i="2"/>
  <c r="P131" i="2"/>
  <c r="BK131" i="2"/>
  <c r="K131" i="2"/>
  <c r="BF131" i="2"/>
  <c r="BI130" i="2"/>
  <c r="BH130" i="2"/>
  <c r="BG130" i="2"/>
  <c r="BE130" i="2"/>
  <c r="R130" i="2"/>
  <c r="Q130" i="2"/>
  <c r="X130" i="2"/>
  <c r="X129" i="2"/>
  <c r="V130" i="2"/>
  <c r="T130" i="2"/>
  <c r="T129" i="2"/>
  <c r="P130" i="2"/>
  <c r="BK130" i="2" s="1"/>
  <c r="K130" i="2"/>
  <c r="BF130" i="2" s="1"/>
  <c r="BI128" i="2"/>
  <c r="BH128" i="2"/>
  <c r="BG128" i="2"/>
  <c r="BE128" i="2"/>
  <c r="R128" i="2"/>
  <c r="Q128" i="2"/>
  <c r="X128" i="2"/>
  <c r="V128" i="2"/>
  <c r="T128" i="2"/>
  <c r="P128" i="2"/>
  <c r="BK128" i="2" s="1"/>
  <c r="K128" i="2"/>
  <c r="BF128" i="2" s="1"/>
  <c r="BI127" i="2"/>
  <c r="BH127" i="2"/>
  <c r="BG127" i="2"/>
  <c r="BE127" i="2"/>
  <c r="R127" i="2"/>
  <c r="R126" i="2" s="1"/>
  <c r="J97" i="2" s="1"/>
  <c r="Q127" i="2"/>
  <c r="Q126" i="2"/>
  <c r="I97" i="2" s="1"/>
  <c r="X127" i="2"/>
  <c r="X126" i="2"/>
  <c r="V127" i="2"/>
  <c r="V126" i="2"/>
  <c r="T127" i="2"/>
  <c r="T126" i="2"/>
  <c r="P127" i="2"/>
  <c r="BK127" i="2" s="1"/>
  <c r="K127" i="2"/>
  <c r="BF127" i="2" s="1"/>
  <c r="BI125" i="2"/>
  <c r="BH125" i="2"/>
  <c r="BG125" i="2"/>
  <c r="BE125" i="2"/>
  <c r="R125" i="2"/>
  <c r="Q125" i="2"/>
  <c r="X125" i="2"/>
  <c r="V125" i="2"/>
  <c r="T125" i="2"/>
  <c r="P125" i="2"/>
  <c r="BK125" i="2" s="1"/>
  <c r="BI124" i="2"/>
  <c r="BH124" i="2"/>
  <c r="BG124" i="2"/>
  <c r="F37" i="2" s="1"/>
  <c r="BD95" i="1" s="1"/>
  <c r="BD94" i="1" s="1"/>
  <c r="W31" i="1" s="1"/>
  <c r="BE124" i="2"/>
  <c r="R124" i="2"/>
  <c r="R123" i="2"/>
  <c r="J96" i="2" s="1"/>
  <c r="Q124" i="2"/>
  <c r="Q123" i="2" s="1"/>
  <c r="X124" i="2"/>
  <c r="X123" i="2"/>
  <c r="X122" i="2" s="1"/>
  <c r="X121" i="2" s="1"/>
  <c r="V124" i="2"/>
  <c r="V123" i="2"/>
  <c r="T124" i="2"/>
  <c r="T123" i="2"/>
  <c r="P124" i="2"/>
  <c r="BK124" i="2" s="1"/>
  <c r="F117" i="2"/>
  <c r="F115" i="2"/>
  <c r="E112" i="2"/>
  <c r="K31" i="2"/>
  <c r="F89" i="2"/>
  <c r="F87" i="2"/>
  <c r="E85" i="2"/>
  <c r="J22" i="2"/>
  <c r="E22" i="2"/>
  <c r="J118" i="2" s="1"/>
  <c r="J90" i="2"/>
  <c r="J21" i="2"/>
  <c r="J19" i="2"/>
  <c r="E19" i="2"/>
  <c r="J117" i="2"/>
  <c r="J89" i="2"/>
  <c r="J18" i="2"/>
  <c r="J16" i="2"/>
  <c r="E16" i="2"/>
  <c r="F118" i="2" s="1"/>
  <c r="F90" i="2"/>
  <c r="J15" i="2"/>
  <c r="J115" i="2"/>
  <c r="J87" i="2"/>
  <c r="AU94" i="1"/>
  <c r="L90" i="1"/>
  <c r="AM90" i="1"/>
  <c r="AM89" i="1"/>
  <c r="L89" i="1"/>
  <c r="AM87" i="1"/>
  <c r="L87" i="1"/>
  <c r="L85" i="1"/>
  <c r="L84" i="1"/>
  <c r="T122" i="2" l="1"/>
  <c r="T121" i="2" s="1"/>
  <c r="AW95" i="1" s="1"/>
  <c r="AW94" i="1" s="1"/>
  <c r="V129" i="2"/>
  <c r="Q129" i="2"/>
  <c r="I98" i="2" s="1"/>
  <c r="V122" i="2"/>
  <c r="V121" i="2" s="1"/>
  <c r="K125" i="2"/>
  <c r="BF125" i="2" s="1"/>
  <c r="R129" i="2"/>
  <c r="J98" i="2" s="1"/>
  <c r="F39" i="2"/>
  <c r="BF95" i="1" s="1"/>
  <c r="BF94" i="1" s="1"/>
  <c r="W33" i="1" s="1"/>
  <c r="R122" i="2"/>
  <c r="R121" i="2" s="1"/>
  <c r="J94" i="2" s="1"/>
  <c r="K30" i="2" s="1"/>
  <c r="AT95" i="1" s="1"/>
  <c r="AT94" i="1" s="1"/>
  <c r="AZ94" i="1"/>
  <c r="K35" i="2"/>
  <c r="AX95" i="1" s="1"/>
  <c r="BK129" i="2"/>
  <c r="K129" i="2" s="1"/>
  <c r="K98" i="2" s="1"/>
  <c r="F38" i="2"/>
  <c r="BE95" i="1" s="1"/>
  <c r="BE94" i="1" s="1"/>
  <c r="W32" i="1" s="1"/>
  <c r="BK126" i="2"/>
  <c r="K126" i="2" s="1"/>
  <c r="K97" i="2" s="1"/>
  <c r="BK123" i="2"/>
  <c r="K123" i="2" s="1"/>
  <c r="K96" i="2" s="1"/>
  <c r="J95" i="2"/>
  <c r="I96" i="2"/>
  <c r="Q122" i="2"/>
  <c r="K124" i="2"/>
  <c r="BF124" i="2" s="1"/>
  <c r="F35" i="2"/>
  <c r="BB95" i="1" s="1"/>
  <c r="BB94" i="1" s="1"/>
  <c r="BA94" i="1" l="1"/>
  <c r="BK122" i="2"/>
  <c r="K122" i="2" s="1"/>
  <c r="K95" i="2" s="1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BK121" i="2" l="1"/>
  <c r="K121" i="2" s="1"/>
  <c r="K94" i="2" s="1"/>
  <c r="K28" i="2" s="1"/>
  <c r="K32" i="2" s="1"/>
  <c r="AK29" i="1"/>
  <c r="AY94" i="1"/>
  <c r="AK30" i="1" s="1"/>
  <c r="W30" i="1"/>
  <c r="K104" i="2"/>
  <c r="AV94" i="1" l="1"/>
  <c r="AG95" i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<sst xmlns="http://schemas.openxmlformats.org/spreadsheetml/2006/main" count="426" uniqueCount="166">
  <si>
    <t>Export Komplet</t>
  </si>
  <si>
    <t/>
  </si>
  <si>
    <t>2.0</t>
  </si>
  <si>
    <t>False</t>
  </si>
  <si>
    <t>True</t>
  </si>
  <si>
    <t>{efa83075-0653-47ec-94fb-d7e2ad4af481}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</si>
  <si>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</si>
  <si>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</si>
  <si>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</si>
  <si>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</si>
  <si>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</si>
  <si>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</si>
  <si>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MILO3</t>
  </si>
  <si>
    <t>Stavba:</t>
  </si>
  <si>
    <t>Výkaz výmer I. etapa č. 3 - cesta - vjazd od ul. M.R.Štefánika do vnútro blokov medzi bytovými domami č. 453 a 456</t>
  </si>
  <si>
    <t>JKSO:</t>
  </si>
  <si>
    <t>KS:</t>
  </si>
  <si>
    <t>Miesto:</t>
  </si>
  <si>
    <t>Žiar nad Hronom</t>
  </si>
  <si>
    <t>Dátum:</t>
  </si>
  <si>
    <t>4. 3. 2019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</si>
  <si>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</si>
  <si>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</si>
  <si>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</si>
  <si>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</si>
  <si>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</si>
  <si>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</si>
  <si>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</si>
  <si>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</si>
  <si>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</si>
  <si>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</si>
  <si>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</si>
  <si>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</si>
  <si>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</si>
  <si>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</si>
  <si>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</si>
  <si>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</si>
  <si>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</si>
  <si>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</si>
  <si>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</si>
  <si>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</si>
  <si>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</si>
  <si>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</si>
  <si>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</si>
  <si>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</si>
  <si>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</si>
  <si>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</si>
  <si>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</si>
  <si>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</si>
  <si>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</si>
  <si>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</si>
  <si>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</si>
  <si>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</si>
  <si>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</si>
  <si>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</si>
  <si>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</si>
  <si>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</si>
  <si>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</si>
  <si>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</si>
  <si>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</si>
  <si>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</si>
  <si>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</si>
  <si>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</si>
  <si>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</si>
  <si>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</si>
  <si>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</si>
  <si>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</si>
  <si>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</si>
  <si>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</si>
  <si>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</si>
  <si>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</si>
  <si>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</si>
  <si>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</si>
  <si>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</si>
  <si>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</si>
  <si>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</si>
  <si>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</si>
  <si>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</si>
  <si>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</si>
  <si>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</si>
  <si>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</si>
  <si>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</si>
  <si>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</si>
  <si>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</si>
  <si>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</si>
  <si>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</si>
  <si>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</si>
  <si>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</si>
  <si>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</si>
  <si>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</si>
  <si>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</si>
  <si>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</si>
  <si>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</si>
  <si>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</si>
  <si>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</si>
  <si>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</si>
  <si>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</si>
  <si>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</si>
  <si>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</si>
  <si>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</si>
  <si>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</si>
  <si>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</si>
  <si>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</si>
  <si>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</si>
  <si>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</si>
  <si>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</si>
  <si>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</si>
  <si>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</si>
  <si>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</si>
  <si>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</si>
  <si>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</si>
  <si>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</si>
  <si>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</si>
  <si>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</si>
  <si>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</si>
  <si>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</si>
  <si>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</si>
  <si>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</si>
  <si>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</si>
  <si>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</si>
  <si>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</si>
  <si>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</si>
  <si>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113107242</t>
  </si>
  <si>
    <t>Odstránenie krytu asfaltového v ploche nad 200 m2, hr. nad 50 do 100 mm,  -0,18100t</t>
  </si>
  <si>
    <t>m2</t>
  </si>
  <si>
    <t>CS CENEKON 2019 01</t>
  </si>
  <si>
    <t>4</t>
  </si>
  <si>
    <t>2</t>
  </si>
  <si>
    <t>-752589005</t>
  </si>
  <si>
    <t>113152120</t>
  </si>
  <si>
    <t>Frézovanie asf. podkladu alebo krytu bez prek., plochy do 500 m2, pruh š. do 0,5 m, hr. 40 mm  0,102 t</t>
  </si>
  <si>
    <t>1614030495</t>
  </si>
  <si>
    <t>5</t>
  </si>
  <si>
    <t>Komunikácie</t>
  </si>
  <si>
    <t>3</t>
  </si>
  <si>
    <t>573131101</t>
  </si>
  <si>
    <t>Postrek asfaltový infiltračný s posypom kamenivom z cestnej emulzie v množstve 0,60 kg/m2</t>
  </si>
  <si>
    <t>1604720598</t>
  </si>
  <si>
    <t>577144211</t>
  </si>
  <si>
    <t>Asfaltový betón vrstva obrusná AC 11 O v pruhu š. do 3 m z nemodifik. asfaltu tr. I, po zhutnení hr. 50 mm</t>
  </si>
  <si>
    <t>-1788626570</t>
  </si>
  <si>
    <t>9</t>
  </si>
  <si>
    <t>Ostatné konštrukcie a práce-búranie</t>
  </si>
  <si>
    <t>919735112</t>
  </si>
  <si>
    <t>Rezanie existujúceho asfaltového krytu alebo podkladu hĺbky nad 50 do 100 mm</t>
  </si>
  <si>
    <t>m</t>
  </si>
  <si>
    <t>2053646926</t>
  </si>
  <si>
    <t>6</t>
  </si>
  <si>
    <t>979082213</t>
  </si>
  <si>
    <t>Vodorovná doprava sutiny so zložením a hrubým urovnaním na vzdialenosť do 1 km</t>
  </si>
  <si>
    <t>t</t>
  </si>
  <si>
    <t>-1005254227</t>
  </si>
  <si>
    <t>7</t>
  </si>
  <si>
    <t>979082219</t>
  </si>
  <si>
    <t>Príplatok k cene za každý ďalší aj začatý 1 km nad 1 km pre vodorovnú dopravu sutiny- 5 km</t>
  </si>
  <si>
    <t>915958034</t>
  </si>
  <si>
    <t>979093111</t>
  </si>
  <si>
    <t>Uloženie sutiny na skládku s hrubým urovnaním bez zhutnenia</t>
  </si>
  <si>
    <t>1691106311</t>
  </si>
  <si>
    <t>99</t>
  </si>
  <si>
    <t>Presun hmôt HSV</t>
  </si>
  <si>
    <t>8</t>
  </si>
  <si>
    <t>998225111</t>
  </si>
  <si>
    <t>Presun hmôt pre pozemnú komunikáciu a letisko s krytom asfaltovým akejkoľvek dĺžky objektu</t>
  </si>
  <si>
    <t>-1997486185</t>
  </si>
  <si>
    <t>Výkaz výmer I. etapa č. 3 - cesta - vjazd od ul. M.R.Štefánika do vnútro blokov medzi bytovými domami č. 453 a 456                             (aj krajné ku jednosmerkám)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</si>
</sst>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68" t="s">
        <v>6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65" t="s">
        <v>12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6"/>
      <c r="BS5" s="13" t="s">
        <v>7</v>
      </c>
    </row>
    <row r="6" spans="1:74" ht="36.950000000000003" customHeight="1">
      <c r="B6" s="16"/>
      <c r="D6" s="21" t="s">
        <v>13</v>
      </c>
      <c r="K6" s="167" t="s">
        <v>14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0">
        <f>ROUND(AG94,2)</f>
        <v>0</v>
      </c>
      <c r="AL26" s="171"/>
      <c r="AM26" s="171"/>
      <c r="AN26" s="171"/>
      <c r="AO26" s="17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2" t="s">
        <v>34</v>
      </c>
      <c r="M28" s="172"/>
      <c r="N28" s="172"/>
      <c r="O28" s="172"/>
      <c r="P28" s="172"/>
      <c r="W28" s="172" t="s">
        <v>35</v>
      </c>
      <c r="X28" s="172"/>
      <c r="Y28" s="172"/>
      <c r="Z28" s="172"/>
      <c r="AA28" s="172"/>
      <c r="AB28" s="172"/>
      <c r="AC28" s="172"/>
      <c r="AD28" s="172"/>
      <c r="AE28" s="172"/>
      <c r="AK28" s="172" t="s">
        <v>36</v>
      </c>
      <c r="AL28" s="172"/>
      <c r="AM28" s="172"/>
      <c r="AN28" s="172"/>
      <c r="AO28" s="172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75">
        <v>0.2</v>
      </c>
      <c r="M29" s="174"/>
      <c r="N29" s="174"/>
      <c r="O29" s="174"/>
      <c r="P29" s="174"/>
      <c r="W29" s="173">
        <f>ROUND(BB94,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ROUND(AX94, 2)</f>
        <v>0</v>
      </c>
      <c r="AL29" s="174"/>
      <c r="AM29" s="174"/>
      <c r="AN29" s="174"/>
      <c r="AO29" s="174"/>
      <c r="AR29" s="29"/>
    </row>
    <row r="30" spans="2:71" s="2" customFormat="1" ht="14.45" customHeight="1">
      <c r="B30" s="29"/>
      <c r="F30" s="22" t="s">
        <v>39</v>
      </c>
      <c r="L30" s="175">
        <v>0.2</v>
      </c>
      <c r="M30" s="174"/>
      <c r="N30" s="174"/>
      <c r="O30" s="174"/>
      <c r="P30" s="174"/>
      <c r="W30" s="173">
        <f>ROUND(BC94,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ROUND(AY94, 2)</f>
        <v>0</v>
      </c>
      <c r="AL30" s="174"/>
      <c r="AM30" s="174"/>
      <c r="AN30" s="174"/>
      <c r="AO30" s="174"/>
      <c r="AR30" s="29"/>
    </row>
    <row r="31" spans="2:71" s="2" customFormat="1" ht="14.45" hidden="1" customHeight="1">
      <c r="B31" s="29"/>
      <c r="F31" s="22" t="s">
        <v>40</v>
      </c>
      <c r="L31" s="175">
        <v>0.2</v>
      </c>
      <c r="M31" s="174"/>
      <c r="N31" s="174"/>
      <c r="O31" s="174"/>
      <c r="P31" s="174"/>
      <c r="W31" s="173">
        <f>ROUND(BD94,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29"/>
    </row>
    <row r="32" spans="2:71" s="2" customFormat="1" ht="14.45" hidden="1" customHeight="1">
      <c r="B32" s="29"/>
      <c r="F32" s="22" t="s">
        <v>41</v>
      </c>
      <c r="L32" s="175">
        <v>0.2</v>
      </c>
      <c r="M32" s="174"/>
      <c r="N32" s="174"/>
      <c r="O32" s="174"/>
      <c r="P32" s="174"/>
      <c r="W32" s="173">
        <f>ROUND(BE94,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29"/>
    </row>
    <row r="33" spans="2:44" s="2" customFormat="1" ht="14.45" hidden="1" customHeight="1">
      <c r="B33" s="29"/>
      <c r="F33" s="22" t="s">
        <v>42</v>
      </c>
      <c r="L33" s="175">
        <v>0</v>
      </c>
      <c r="M33" s="174"/>
      <c r="N33" s="174"/>
      <c r="O33" s="174"/>
      <c r="P33" s="174"/>
      <c r="W33" s="173">
        <f>ROUND(BF94,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76" t="s">
        <v>45</v>
      </c>
      <c r="Y35" s="177"/>
      <c r="Z35" s="177"/>
      <c r="AA35" s="177"/>
      <c r="AB35" s="177"/>
      <c r="AC35" s="32"/>
      <c r="AD35" s="32"/>
      <c r="AE35" s="32"/>
      <c r="AF35" s="32"/>
      <c r="AG35" s="32"/>
      <c r="AH35" s="32"/>
      <c r="AI35" s="32"/>
      <c r="AJ35" s="32"/>
      <c r="AK35" s="178">
        <f>SUM(AK26:AK33)</f>
        <v>0</v>
      </c>
      <c r="AL35" s="177"/>
      <c r="AM35" s="177"/>
      <c r="AN35" s="177"/>
      <c r="AO35" s="17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MILO3</v>
      </c>
      <c r="AR84" s="41"/>
    </row>
    <row r="85" spans="1:90" s="4" customFormat="1" ht="36.950000000000003" customHeight="1">
      <c r="B85" s="42"/>
      <c r="C85" s="43" t="s">
        <v>13</v>
      </c>
      <c r="L85" s="146" t="str">
        <f>K6</f>
        <v>Výkaz výmer I. etapa č. 3 - cesta - vjazd od ul. M.R.Štefánika do vnútro blokov medzi bytovými domami č. 453 a 456</v>
      </c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48" t="str">
        <f>IF(AN8= "","",AN8)</f>
        <v>4. 3. 2019</v>
      </c>
      <c r="AN87" s="148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49" t="str">
        <f>IF(E17="","",E17)</f>
        <v xml:space="preserve"> </v>
      </c>
      <c r="AN89" s="150"/>
      <c r="AO89" s="150"/>
      <c r="AP89" s="150"/>
      <c r="AR89" s="25"/>
      <c r="AS89" s="151" t="s">
        <v>53</v>
      </c>
      <c r="AT89" s="152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49" t="str">
        <f>IF(E20="","",E20)</f>
        <v xml:space="preserve"> </v>
      </c>
      <c r="AN90" s="150"/>
      <c r="AO90" s="150"/>
      <c r="AP90" s="150"/>
      <c r="AR90" s="25"/>
      <c r="AS90" s="153"/>
      <c r="AT90" s="154"/>
      <c r="BF90" s="49"/>
    </row>
    <row r="91" spans="1:90" s="1" customFormat="1" ht="10.9" customHeight="1">
      <c r="B91" s="25"/>
      <c r="AR91" s="25"/>
      <c r="AS91" s="153"/>
      <c r="AT91" s="154"/>
      <c r="BF91" s="49"/>
    </row>
    <row r="92" spans="1:90" s="1" customFormat="1" ht="29.25" customHeight="1">
      <c r="B92" s="25"/>
      <c r="C92" s="155" t="s">
        <v>54</v>
      </c>
      <c r="D92" s="156"/>
      <c r="E92" s="156"/>
      <c r="F92" s="156"/>
      <c r="G92" s="156"/>
      <c r="H92" s="50"/>
      <c r="I92" s="157" t="s">
        <v>55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56</v>
      </c>
      <c r="AH92" s="156"/>
      <c r="AI92" s="156"/>
      <c r="AJ92" s="156"/>
      <c r="AK92" s="156"/>
      <c r="AL92" s="156"/>
      <c r="AM92" s="156"/>
      <c r="AN92" s="157" t="s">
        <v>57</v>
      </c>
      <c r="AO92" s="156"/>
      <c r="AP92" s="159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SUM(AG94,AV94)</f>
        <v>0</v>
      </c>
      <c r="AO94" s="164"/>
      <c r="AP94" s="164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115.21665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54" customHeight="1">
      <c r="A95" s="67" t="s">
        <v>78</v>
      </c>
      <c r="B95" s="68"/>
      <c r="C95" s="69"/>
      <c r="D95" s="162" t="s">
        <v>12</v>
      </c>
      <c r="E95" s="162"/>
      <c r="F95" s="162"/>
      <c r="G95" s="162"/>
      <c r="H95" s="162"/>
      <c r="I95" s="70"/>
      <c r="J95" s="162" t="s">
        <v>14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'MILO3 - Výkaz výmer I. et...'!K32</f>
        <v>0</v>
      </c>
      <c r="AH95" s="161"/>
      <c r="AI95" s="161"/>
      <c r="AJ95" s="161"/>
      <c r="AK95" s="161"/>
      <c r="AL95" s="161"/>
      <c r="AM95" s="161"/>
      <c r="AN95" s="160">
        <f>SUM(AG95,AV95)</f>
        <v>0</v>
      </c>
      <c r="AO95" s="161"/>
      <c r="AP95" s="161"/>
      <c r="AQ95" s="71" t="s">
        <v>79</v>
      </c>
      <c r="AR95" s="68"/>
      <c r="AS95" s="72">
        <f>'MILO3 - Výkaz výmer I. et...'!K29</f>
        <v>0</v>
      </c>
      <c r="AT95" s="73">
        <f>'MILO3 - Výkaz výmer I. et...'!K30</f>
        <v>0</v>
      </c>
      <c r="AU95" s="73">
        <v>0</v>
      </c>
      <c r="AV95" s="73">
        <f>ROUND(SUM(AX95:AY95),2)</f>
        <v>0</v>
      </c>
      <c r="AW95" s="74">
        <f>'MILO3 - Výkaz výmer I. et...'!T121</f>
        <v>115.21665399999999</v>
      </c>
      <c r="AX95" s="73">
        <f>'MILO3 - Výkaz výmer I. et...'!K35</f>
        <v>0</v>
      </c>
      <c r="AY95" s="73">
        <f>'MILO3 - Výkaz výmer I. et...'!K36</f>
        <v>0</v>
      </c>
      <c r="AZ95" s="73">
        <f>'MILO3 - Výkaz výmer I. et...'!K37</f>
        <v>0</v>
      </c>
      <c r="BA95" s="73">
        <f>'MILO3 - Výkaz výmer I. et...'!K38</f>
        <v>0</v>
      </c>
      <c r="BB95" s="73">
        <f>'MILO3 - Výkaz výmer I. et...'!F35</f>
        <v>0</v>
      </c>
      <c r="BC95" s="73">
        <f>'MILO3 - Výkaz výmer I. et...'!F36</f>
        <v>0</v>
      </c>
      <c r="BD95" s="73">
        <f>'MILO3 - Výkaz výmer I. et...'!F37</f>
        <v>0</v>
      </c>
      <c r="BE95" s="73">
        <f>'MILO3 - Výkaz výmer I. et...'!F38</f>
        <v>0</v>
      </c>
      <c r="BF95" s="75">
        <f>'MILO3 -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3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6"/>
  <sheetViews>
    <sheetView showGridLines="0" tabSelected="1" topLeftCell="A61" workbookViewId="0">
      <selection activeCell="L7" sqref="L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68" t="s">
        <v>6</v>
      </c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0" t="s">
        <v>165</v>
      </c>
      <c r="F7" s="180"/>
      <c r="G7" s="180"/>
      <c r="H7" s="180"/>
      <c r="I7" s="180"/>
      <c r="J7" s="180"/>
      <c r="K7" s="180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65" t="str">
        <f>'Rekapitulácia stavby'!E14</f>
        <v xml:space="preserve"> </v>
      </c>
      <c r="F16" s="165"/>
      <c r="G16" s="165"/>
      <c r="H16" s="165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69" t="s">
        <v>1</v>
      </c>
      <c r="F25" s="169"/>
      <c r="G25" s="169"/>
      <c r="H25" s="169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K102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ROUND((SUM(BE102:BE103) + SUM(BE121:BE135)),  2)</f>
        <v>0</v>
      </c>
      <c r="I35" s="83">
        <v>0.2</v>
      </c>
      <c r="K35" s="80">
        <f>ROUND(((SUM(BE102:BE103) + SUM(BE121:BE135))*I35),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ROUND((SUM(BF102:BF103) + SUM(BF121:BF135)),  2)</f>
        <v>0</v>
      </c>
      <c r="I36" s="83">
        <v>0.2</v>
      </c>
      <c r="K36" s="80">
        <f>ROUND(((SUM(BF102:BF103) + SUM(BF121:BF135))*I36),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ROUND((SUM(BG102:BG103) + SUM(BG121:BG135)),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ROUND((SUM(BH102:BH103) + SUM(BH121:BH135)),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ROUND((SUM(BI102:BI103) + SUM(BI121:BI135)),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46" t="str">
        <f>E7</f>
        <v>Výkaz výmer I. etapa č. 3 - cesta - vjazd od ul. M.R.Štefánika do vnútro blokov medzi bytovými domami č. 453 a 456                             (aj krajné ku jednosmerkám)</v>
      </c>
      <c r="F85" s="181"/>
      <c r="G85" s="181"/>
      <c r="H85" s="181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K122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K123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Q129</f>
        <v>0</v>
      </c>
      <c r="J98" s="102">
        <f>R129</f>
        <v>0</v>
      </c>
      <c r="K98" s="102">
        <f>K129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Q134</f>
        <v>0</v>
      </c>
      <c r="J99" s="102">
        <f>R134</f>
        <v>0</v>
      </c>
      <c r="K99" s="102">
        <f>K134</f>
        <v>0</v>
      </c>
      <c r="M99" s="99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4" t="s">
        <v>99</v>
      </c>
      <c r="K102" s="103">
        <v>0</v>
      </c>
      <c r="M102" s="25"/>
      <c r="O102" s="104" t="s">
        <v>37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5" t="s">
        <v>100</v>
      </c>
      <c r="D104" s="84"/>
      <c r="E104" s="84"/>
      <c r="F104" s="84"/>
      <c r="G104" s="84"/>
      <c r="H104" s="84"/>
      <c r="I104" s="84"/>
      <c r="J104" s="84"/>
      <c r="K104" s="106">
        <f>ROUND(K94+K102,2)</f>
        <v>0</v>
      </c>
      <c r="L104" s="84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101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E112" s="180" t="str">
        <f>E7</f>
        <v>Výkaz výmer I. etapa č. 3 - cesta - vjazd od ul. M.R.Štefánika do vnútro blokov medzi bytovými domami č. 453 a 456                             (aj krajné ku jednosmerkám)</v>
      </c>
      <c r="F112" s="180"/>
      <c r="G112" s="180"/>
      <c r="H112" s="180"/>
      <c r="I112" s="180"/>
      <c r="J112" s="180"/>
      <c r="K112" s="180"/>
      <c r="M112" s="25"/>
    </row>
    <row r="113" spans="2:65" s="1" customFormat="1" ht="16.5" customHeight="1">
      <c r="B113" s="25"/>
      <c r="E113" s="180"/>
      <c r="F113" s="180"/>
      <c r="G113" s="180"/>
      <c r="H113" s="180"/>
      <c r="I113" s="180"/>
      <c r="J113" s="180"/>
      <c r="K113" s="180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>
        <f>IF(J10="","",J10)</f>
        <v>43549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29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27</v>
      </c>
      <c r="F118" s="20" t="str">
        <f>IF(E16="","",E16)</f>
        <v xml:space="preserve"> </v>
      </c>
      <c r="I118" s="22" t="s">
        <v>31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7"/>
      <c r="C120" s="108" t="s">
        <v>102</v>
      </c>
      <c r="D120" s="109" t="s">
        <v>58</v>
      </c>
      <c r="E120" s="109" t="s">
        <v>54</v>
      </c>
      <c r="F120" s="109" t="s">
        <v>55</v>
      </c>
      <c r="G120" s="109" t="s">
        <v>103</v>
      </c>
      <c r="H120" s="109" t="s">
        <v>104</v>
      </c>
      <c r="I120" s="109" t="s">
        <v>105</v>
      </c>
      <c r="J120" s="109" t="s">
        <v>106</v>
      </c>
      <c r="K120" s="109" t="s">
        <v>91</v>
      </c>
      <c r="L120" s="110" t="s">
        <v>107</v>
      </c>
      <c r="M120" s="107"/>
      <c r="N120" s="52" t="s">
        <v>1</v>
      </c>
      <c r="O120" s="53" t="s">
        <v>37</v>
      </c>
      <c r="P120" s="53" t="s">
        <v>108</v>
      </c>
      <c r="Q120" s="53" t="s">
        <v>109</v>
      </c>
      <c r="R120" s="53" t="s">
        <v>110</v>
      </c>
      <c r="S120" s="53" t="s">
        <v>111</v>
      </c>
      <c r="T120" s="53" t="s">
        <v>112</v>
      </c>
      <c r="U120" s="53" t="s">
        <v>113</v>
      </c>
      <c r="V120" s="53" t="s">
        <v>114</v>
      </c>
      <c r="W120" s="53" t="s">
        <v>115</v>
      </c>
      <c r="X120" s="54" t="s">
        <v>116</v>
      </c>
    </row>
    <row r="121" spans="2:65" s="1" customFormat="1" ht="22.9" customHeight="1">
      <c r="B121" s="25"/>
      <c r="C121" s="57" t="s">
        <v>83</v>
      </c>
      <c r="K121" s="111">
        <f>BK121</f>
        <v>0</v>
      </c>
      <c r="M121" s="25"/>
      <c r="N121" s="55"/>
      <c r="O121" s="46"/>
      <c r="P121" s="46"/>
      <c r="Q121" s="112">
        <f>Q122</f>
        <v>0</v>
      </c>
      <c r="R121" s="112">
        <f>R122</f>
        <v>0</v>
      </c>
      <c r="S121" s="46"/>
      <c r="T121" s="113">
        <f>T122</f>
        <v>115.21665399999999</v>
      </c>
      <c r="U121" s="46"/>
      <c r="V121" s="113">
        <f>V122</f>
        <v>76.192479000000006</v>
      </c>
      <c r="W121" s="46"/>
      <c r="X121" s="114">
        <f>X122</f>
        <v>61.873699999999999</v>
      </c>
      <c r="AT121" s="13" t="s">
        <v>74</v>
      </c>
      <c r="AU121" s="13" t="s">
        <v>93</v>
      </c>
      <c r="BK121" s="115">
        <f>BK122</f>
        <v>0</v>
      </c>
    </row>
    <row r="122" spans="2:65" s="11" customFormat="1" ht="25.9" customHeight="1">
      <c r="B122" s="116"/>
      <c r="D122" s="117" t="s">
        <v>74</v>
      </c>
      <c r="E122" s="118" t="s">
        <v>117</v>
      </c>
      <c r="F122" s="118" t="s">
        <v>118</v>
      </c>
      <c r="K122" s="119">
        <f>BK122</f>
        <v>0</v>
      </c>
      <c r="M122" s="116"/>
      <c r="N122" s="120"/>
      <c r="Q122" s="121">
        <f>Q123+Q126+Q129+Q134</f>
        <v>0</v>
      </c>
      <c r="R122" s="121">
        <f>R123+R126+R129+R134</f>
        <v>0</v>
      </c>
      <c r="T122" s="122">
        <f>T123+T126+T129+T134</f>
        <v>115.21665399999999</v>
      </c>
      <c r="V122" s="122">
        <f>V123+V126+V129+V134</f>
        <v>76.192479000000006</v>
      </c>
      <c r="X122" s="123">
        <f>X123+X126+X129+X134</f>
        <v>61.873699999999999</v>
      </c>
      <c r="AR122" s="117" t="s">
        <v>80</v>
      </c>
      <c r="AT122" s="124" t="s">
        <v>74</v>
      </c>
      <c r="AU122" s="124" t="s">
        <v>75</v>
      </c>
      <c r="AY122" s="117" t="s">
        <v>119</v>
      </c>
      <c r="BK122" s="125">
        <f>BK123+BK126+BK129+BK134</f>
        <v>0</v>
      </c>
    </row>
    <row r="123" spans="2:65" s="11" customFormat="1" ht="22.9" customHeight="1">
      <c r="B123" s="116"/>
      <c r="D123" s="117" t="s">
        <v>74</v>
      </c>
      <c r="E123" s="126" t="s">
        <v>80</v>
      </c>
      <c r="F123" s="126" t="s">
        <v>120</v>
      </c>
      <c r="K123" s="127">
        <f>BK123</f>
        <v>0</v>
      </c>
      <c r="M123" s="116"/>
      <c r="N123" s="120"/>
      <c r="Q123" s="121">
        <f>SUM(Q124:Q125)</f>
        <v>0</v>
      </c>
      <c r="R123" s="121">
        <f>SUM(R124:R125)</f>
        <v>0</v>
      </c>
      <c r="T123" s="122">
        <f>SUM(T124:T125)</f>
        <v>57.369699999999995</v>
      </c>
      <c r="V123" s="122">
        <f>SUM(V124:V125)</f>
        <v>3.5468999999999994E-2</v>
      </c>
      <c r="X123" s="123">
        <f>SUM(X124:X125)</f>
        <v>61.873699999999999</v>
      </c>
      <c r="AR123" s="117" t="s">
        <v>80</v>
      </c>
      <c r="AT123" s="124" t="s">
        <v>74</v>
      </c>
      <c r="AU123" s="124" t="s">
        <v>80</v>
      </c>
      <c r="AY123" s="117" t="s">
        <v>119</v>
      </c>
      <c r="BK123" s="125">
        <f>SUM(BK124:BK125)</f>
        <v>0</v>
      </c>
    </row>
    <row r="124" spans="2:65" s="1" customFormat="1" ht="24" customHeight="1">
      <c r="B124" s="128"/>
      <c r="C124" s="129" t="s">
        <v>80</v>
      </c>
      <c r="D124" s="129" t="s">
        <v>121</v>
      </c>
      <c r="E124" s="130" t="s">
        <v>122</v>
      </c>
      <c r="F124" s="131" t="s">
        <v>123</v>
      </c>
      <c r="G124" s="132" t="s">
        <v>124</v>
      </c>
      <c r="H124" s="133">
        <v>56.3</v>
      </c>
      <c r="I124" s="133">
        <v>0</v>
      </c>
      <c r="J124" s="133">
        <v>0</v>
      </c>
      <c r="K124" s="133">
        <f>ROUND(P124*H124,3)</f>
        <v>0</v>
      </c>
      <c r="L124" s="131" t="s">
        <v>125</v>
      </c>
      <c r="M124" s="25"/>
      <c r="N124" s="134" t="s">
        <v>1</v>
      </c>
      <c r="O124" s="104" t="s">
        <v>39</v>
      </c>
      <c r="P124" s="135">
        <f>I124+J124</f>
        <v>0</v>
      </c>
      <c r="Q124" s="135">
        <f>ROUND(I124*H124,3)</f>
        <v>0</v>
      </c>
      <c r="R124" s="135">
        <f>ROUND(J124*H124,3)</f>
        <v>0</v>
      </c>
      <c r="S124" s="136">
        <v>7.3999999999999996E-2</v>
      </c>
      <c r="T124" s="136">
        <f>S124*H124</f>
        <v>4.1661999999999999</v>
      </c>
      <c r="U124" s="136">
        <v>0</v>
      </c>
      <c r="V124" s="136">
        <f>U124*H124</f>
        <v>0</v>
      </c>
      <c r="W124" s="136">
        <v>0.18099999999999999</v>
      </c>
      <c r="X124" s="137">
        <f>W124*H124</f>
        <v>10.190299999999999</v>
      </c>
      <c r="AR124" s="138" t="s">
        <v>126</v>
      </c>
      <c r="AT124" s="138" t="s">
        <v>121</v>
      </c>
      <c r="AU124" s="138" t="s">
        <v>127</v>
      </c>
      <c r="AY124" s="13" t="s">
        <v>119</v>
      </c>
      <c r="BE124" s="139">
        <f>IF(O124="základná",K124,0)</f>
        <v>0</v>
      </c>
      <c r="BF124" s="139">
        <f>IF(O124="znížená",K124,0)</f>
        <v>0</v>
      </c>
      <c r="BG124" s="139">
        <f>IF(O124="zákl. prenesená",K124,0)</f>
        <v>0</v>
      </c>
      <c r="BH124" s="139">
        <f>IF(O124="zníž. prenesená",K124,0)</f>
        <v>0</v>
      </c>
      <c r="BI124" s="139">
        <f>IF(O124="nulová",K124,0)</f>
        <v>0</v>
      </c>
      <c r="BJ124" s="13" t="s">
        <v>127</v>
      </c>
      <c r="BK124" s="140">
        <f>ROUND(P124*H124,3)</f>
        <v>0</v>
      </c>
      <c r="BL124" s="13" t="s">
        <v>126</v>
      </c>
      <c r="BM124" s="138" t="s">
        <v>128</v>
      </c>
    </row>
    <row r="125" spans="2:65" s="1" customFormat="1" ht="24" customHeight="1">
      <c r="B125" s="128"/>
      <c r="C125" s="129" t="s">
        <v>127</v>
      </c>
      <c r="D125" s="129" t="s">
        <v>121</v>
      </c>
      <c r="E125" s="130" t="s">
        <v>129</v>
      </c>
      <c r="F125" s="131" t="s">
        <v>130</v>
      </c>
      <c r="G125" s="132" t="s">
        <v>124</v>
      </c>
      <c r="H125" s="133">
        <v>506.7</v>
      </c>
      <c r="I125" s="133">
        <v>0</v>
      </c>
      <c r="J125" s="133">
        <v>0</v>
      </c>
      <c r="K125" s="133">
        <f>ROUND(P125*H125,3)</f>
        <v>0</v>
      </c>
      <c r="L125" s="131" t="s">
        <v>125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0.105</v>
      </c>
      <c r="T125" s="136">
        <f>S125*H125</f>
        <v>53.203499999999998</v>
      </c>
      <c r="U125" s="136">
        <v>6.9999999999999994E-5</v>
      </c>
      <c r="V125" s="136">
        <f>U125*H125</f>
        <v>3.5468999999999994E-2</v>
      </c>
      <c r="W125" s="136">
        <v>0.10199999999999999</v>
      </c>
      <c r="X125" s="137">
        <f>W125*H125</f>
        <v>51.683399999999999</v>
      </c>
      <c r="AR125" s="138" t="s">
        <v>126</v>
      </c>
      <c r="AT125" s="138" t="s">
        <v>121</v>
      </c>
      <c r="AU125" s="138" t="s">
        <v>127</v>
      </c>
      <c r="AY125" s="13" t="s">
        <v>119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127</v>
      </c>
      <c r="BK125" s="140">
        <f>ROUND(P125*H125,3)</f>
        <v>0</v>
      </c>
      <c r="BL125" s="13" t="s">
        <v>126</v>
      </c>
      <c r="BM125" s="138" t="s">
        <v>131</v>
      </c>
    </row>
    <row r="126" spans="2:65" s="11" customFormat="1" ht="22.9" customHeight="1">
      <c r="B126" s="116"/>
      <c r="D126" s="117" t="s">
        <v>74</v>
      </c>
      <c r="E126" s="126" t="s">
        <v>132</v>
      </c>
      <c r="F126" s="126" t="s">
        <v>133</v>
      </c>
      <c r="K126" s="127">
        <f>BK126</f>
        <v>0</v>
      </c>
      <c r="M126" s="116"/>
      <c r="N126" s="120"/>
      <c r="Q126" s="121">
        <f>SUM(Q127:Q128)</f>
        <v>0</v>
      </c>
      <c r="R126" s="121">
        <f>SUM(R127:R128)</f>
        <v>0</v>
      </c>
      <c r="T126" s="122">
        <f>SUM(T127:T128)</f>
        <v>42.225000000000001</v>
      </c>
      <c r="V126" s="122">
        <f>SUM(V127:V128)</f>
        <v>76.15701</v>
      </c>
      <c r="X126" s="123">
        <f>SUM(X127:X128)</f>
        <v>0</v>
      </c>
      <c r="AR126" s="117" t="s">
        <v>80</v>
      </c>
      <c r="AT126" s="124" t="s">
        <v>74</v>
      </c>
      <c r="AU126" s="124" t="s">
        <v>80</v>
      </c>
      <c r="AY126" s="117" t="s">
        <v>119</v>
      </c>
      <c r="BK126" s="125">
        <f>SUM(BK127:BK128)</f>
        <v>0</v>
      </c>
    </row>
    <row r="127" spans="2:65" s="1" customFormat="1" ht="24" customHeight="1">
      <c r="B127" s="128"/>
      <c r="C127" s="129" t="s">
        <v>134</v>
      </c>
      <c r="D127" s="129" t="s">
        <v>121</v>
      </c>
      <c r="E127" s="130" t="s">
        <v>135</v>
      </c>
      <c r="F127" s="131" t="s">
        <v>136</v>
      </c>
      <c r="G127" s="132" t="s">
        <v>124</v>
      </c>
      <c r="H127" s="133">
        <v>563</v>
      </c>
      <c r="I127" s="133">
        <v>0</v>
      </c>
      <c r="J127" s="133">
        <v>0</v>
      </c>
      <c r="K127" s="133">
        <f>ROUND(P127*H127,3)</f>
        <v>0</v>
      </c>
      <c r="L127" s="131" t="s">
        <v>125</v>
      </c>
      <c r="M127" s="25"/>
      <c r="N127" s="134" t="s">
        <v>1</v>
      </c>
      <c r="O127" s="104" t="s">
        <v>39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4.0000000000000001E-3</v>
      </c>
      <c r="T127" s="136">
        <f>S127*H127</f>
        <v>2.2520000000000002</v>
      </c>
      <c r="U127" s="136">
        <v>5.6100000000000004E-3</v>
      </c>
      <c r="V127" s="136">
        <f>U127*H127</f>
        <v>3.1584300000000001</v>
      </c>
      <c r="W127" s="136">
        <v>0</v>
      </c>
      <c r="X127" s="137">
        <f>W127*H127</f>
        <v>0</v>
      </c>
      <c r="AR127" s="138" t="s">
        <v>126</v>
      </c>
      <c r="AT127" s="138" t="s">
        <v>121</v>
      </c>
      <c r="AU127" s="138" t="s">
        <v>127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127</v>
      </c>
      <c r="BK127" s="140">
        <f>ROUND(P127*H127,3)</f>
        <v>0</v>
      </c>
      <c r="BL127" s="13" t="s">
        <v>126</v>
      </c>
      <c r="BM127" s="138" t="s">
        <v>137</v>
      </c>
    </row>
    <row r="128" spans="2:65" s="1" customFormat="1" ht="24" customHeight="1">
      <c r="B128" s="128"/>
      <c r="C128" s="129" t="s">
        <v>126</v>
      </c>
      <c r="D128" s="129" t="s">
        <v>121</v>
      </c>
      <c r="E128" s="130" t="s">
        <v>138</v>
      </c>
      <c r="F128" s="131" t="s">
        <v>139</v>
      </c>
      <c r="G128" s="132" t="s">
        <v>124</v>
      </c>
      <c r="H128" s="133">
        <v>563</v>
      </c>
      <c r="I128" s="133">
        <v>0</v>
      </c>
      <c r="J128" s="133">
        <v>0</v>
      </c>
      <c r="K128" s="133">
        <f>ROUND(P128*H128,3)</f>
        <v>0</v>
      </c>
      <c r="L128" s="131" t="s">
        <v>125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7.0999999999999994E-2</v>
      </c>
      <c r="T128" s="136">
        <f>S128*H128</f>
        <v>39.972999999999999</v>
      </c>
      <c r="U128" s="136">
        <v>0.12966</v>
      </c>
      <c r="V128" s="136">
        <f>U128*H128</f>
        <v>72.998580000000004</v>
      </c>
      <c r="W128" s="136">
        <v>0</v>
      </c>
      <c r="X128" s="137">
        <f>W128*H128</f>
        <v>0</v>
      </c>
      <c r="AR128" s="138" t="s">
        <v>126</v>
      </c>
      <c r="AT128" s="138" t="s">
        <v>121</v>
      </c>
      <c r="AU128" s="138" t="s">
        <v>127</v>
      </c>
      <c r="AY128" s="13" t="s">
        <v>119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127</v>
      </c>
      <c r="BK128" s="140">
        <f>ROUND(P128*H128,3)</f>
        <v>0</v>
      </c>
      <c r="BL128" s="13" t="s">
        <v>126</v>
      </c>
      <c r="BM128" s="138" t="s">
        <v>140</v>
      </c>
    </row>
    <row r="129" spans="2:65" s="11" customFormat="1" ht="22.9" customHeight="1">
      <c r="B129" s="116"/>
      <c r="D129" s="117" t="s">
        <v>74</v>
      </c>
      <c r="E129" s="126" t="s">
        <v>141</v>
      </c>
      <c r="F129" s="126" t="s">
        <v>142</v>
      </c>
      <c r="K129" s="127">
        <f>BK129</f>
        <v>0</v>
      </c>
      <c r="M129" s="116"/>
      <c r="N129" s="120"/>
      <c r="Q129" s="121">
        <f>SUM(Q130:Q133)</f>
        <v>0</v>
      </c>
      <c r="R129" s="121">
        <f>SUM(R130:R133)</f>
        <v>0</v>
      </c>
      <c r="T129" s="122">
        <f>SUM(T130:T133)</f>
        <v>12.574273999999999</v>
      </c>
      <c r="V129" s="122">
        <f>SUM(V130:V133)</f>
        <v>0</v>
      </c>
      <c r="X129" s="123">
        <f>SUM(X130:X133)</f>
        <v>0</v>
      </c>
      <c r="AR129" s="117" t="s">
        <v>80</v>
      </c>
      <c r="AT129" s="124" t="s">
        <v>74</v>
      </c>
      <c r="AU129" s="124" t="s">
        <v>80</v>
      </c>
      <c r="AY129" s="117" t="s">
        <v>119</v>
      </c>
      <c r="BK129" s="125">
        <f>SUM(BK130:BK133)</f>
        <v>0</v>
      </c>
    </row>
    <row r="130" spans="2:65" s="1" customFormat="1" ht="24" customHeight="1">
      <c r="B130" s="128"/>
      <c r="C130" s="129" t="s">
        <v>132</v>
      </c>
      <c r="D130" s="129" t="s">
        <v>121</v>
      </c>
      <c r="E130" s="130" t="s">
        <v>143</v>
      </c>
      <c r="F130" s="131" t="s">
        <v>144</v>
      </c>
      <c r="G130" s="132" t="s">
        <v>145</v>
      </c>
      <c r="H130" s="133">
        <v>56.94</v>
      </c>
      <c r="I130" s="133">
        <v>0</v>
      </c>
      <c r="J130" s="133">
        <v>0</v>
      </c>
      <c r="K130" s="133">
        <f>ROUND(P130*H130,3)</f>
        <v>0</v>
      </c>
      <c r="L130" s="131" t="s">
        <v>125</v>
      </c>
      <c r="M130" s="25"/>
      <c r="N130" s="134" t="s">
        <v>1</v>
      </c>
      <c r="O130" s="104" t="s">
        <v>39</v>
      </c>
      <c r="P130" s="135">
        <f>I130+J130</f>
        <v>0</v>
      </c>
      <c r="Q130" s="135">
        <f>ROUND(I130*H130,3)</f>
        <v>0</v>
      </c>
      <c r="R130" s="135">
        <f>ROUND(J130*H130,3)</f>
        <v>0</v>
      </c>
      <c r="S130" s="136">
        <v>0.185</v>
      </c>
      <c r="T130" s="136">
        <f>S130*H130</f>
        <v>10.533899999999999</v>
      </c>
      <c r="U130" s="136">
        <v>0</v>
      </c>
      <c r="V130" s="136">
        <f>U130*H130</f>
        <v>0</v>
      </c>
      <c r="W130" s="136">
        <v>0</v>
      </c>
      <c r="X130" s="137">
        <f>W130*H130</f>
        <v>0</v>
      </c>
      <c r="AR130" s="138" t="s">
        <v>126</v>
      </c>
      <c r="AT130" s="138" t="s">
        <v>121</v>
      </c>
      <c r="AU130" s="138" t="s">
        <v>127</v>
      </c>
      <c r="AY130" s="13" t="s">
        <v>119</v>
      </c>
      <c r="BE130" s="139">
        <f>IF(O130="základná",K130,0)</f>
        <v>0</v>
      </c>
      <c r="BF130" s="139">
        <f>IF(O130="znížená",K130,0)</f>
        <v>0</v>
      </c>
      <c r="BG130" s="139">
        <f>IF(O130="zákl. prenesená",K130,0)</f>
        <v>0</v>
      </c>
      <c r="BH130" s="139">
        <f>IF(O130="zníž. prenesená",K130,0)</f>
        <v>0</v>
      </c>
      <c r="BI130" s="139">
        <f>IF(O130="nulová",K130,0)</f>
        <v>0</v>
      </c>
      <c r="BJ130" s="13" t="s">
        <v>127</v>
      </c>
      <c r="BK130" s="140">
        <f>ROUND(P130*H130,3)</f>
        <v>0</v>
      </c>
      <c r="BL130" s="13" t="s">
        <v>126</v>
      </c>
      <c r="BM130" s="138" t="s">
        <v>146</v>
      </c>
    </row>
    <row r="131" spans="2:65" s="1" customFormat="1" ht="24" customHeight="1">
      <c r="B131" s="128"/>
      <c r="C131" s="129" t="s">
        <v>147</v>
      </c>
      <c r="D131" s="129" t="s">
        <v>121</v>
      </c>
      <c r="E131" s="130" t="s">
        <v>148</v>
      </c>
      <c r="F131" s="131" t="s">
        <v>149</v>
      </c>
      <c r="G131" s="132" t="s">
        <v>150</v>
      </c>
      <c r="H131" s="133">
        <v>61.874000000000002</v>
      </c>
      <c r="I131" s="133">
        <v>0</v>
      </c>
      <c r="J131" s="133">
        <v>0</v>
      </c>
      <c r="K131" s="133">
        <f>ROUND(P131*H131,3)</f>
        <v>0</v>
      </c>
      <c r="L131" s="131" t="s">
        <v>125</v>
      </c>
      <c r="M131" s="25"/>
      <c r="N131" s="134" t="s">
        <v>1</v>
      </c>
      <c r="O131" s="104" t="s">
        <v>39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3.1E-2</v>
      </c>
      <c r="T131" s="136">
        <f>S131*H131</f>
        <v>1.918094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126</v>
      </c>
      <c r="AT131" s="138" t="s">
        <v>121</v>
      </c>
      <c r="AU131" s="138" t="s">
        <v>127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127</v>
      </c>
      <c r="BK131" s="140">
        <f>ROUND(P131*H131,3)</f>
        <v>0</v>
      </c>
      <c r="BL131" s="13" t="s">
        <v>126</v>
      </c>
      <c r="BM131" s="138" t="s">
        <v>151</v>
      </c>
    </row>
    <row r="132" spans="2:65" s="1" customFormat="1" ht="24" customHeight="1">
      <c r="B132" s="128"/>
      <c r="C132" s="129" t="s">
        <v>152</v>
      </c>
      <c r="D132" s="129" t="s">
        <v>121</v>
      </c>
      <c r="E132" s="130" t="s">
        <v>153</v>
      </c>
      <c r="F132" s="131" t="s">
        <v>154</v>
      </c>
      <c r="G132" s="132" t="s">
        <v>150</v>
      </c>
      <c r="H132" s="133">
        <v>10.19</v>
      </c>
      <c r="I132" s="133">
        <v>0</v>
      </c>
      <c r="J132" s="133">
        <v>0</v>
      </c>
      <c r="K132" s="133">
        <f>ROUND(P132*H132,3)</f>
        <v>0</v>
      </c>
      <c r="L132" s="131" t="s">
        <v>125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6.0000000000000001E-3</v>
      </c>
      <c r="T132" s="136">
        <f>S132*H132</f>
        <v>6.114E-2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126</v>
      </c>
      <c r="AT132" s="138" t="s">
        <v>121</v>
      </c>
      <c r="AU132" s="138" t="s">
        <v>127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127</v>
      </c>
      <c r="BK132" s="140">
        <f>ROUND(P132*H132,3)</f>
        <v>0</v>
      </c>
      <c r="BL132" s="13" t="s">
        <v>126</v>
      </c>
      <c r="BM132" s="138" t="s">
        <v>155</v>
      </c>
    </row>
    <row r="133" spans="2:65" s="1" customFormat="1" ht="24" customHeight="1">
      <c r="B133" s="128"/>
      <c r="C133" s="129" t="s">
        <v>141</v>
      </c>
      <c r="D133" s="129" t="s">
        <v>121</v>
      </c>
      <c r="E133" s="130" t="s">
        <v>156</v>
      </c>
      <c r="F133" s="131" t="s">
        <v>157</v>
      </c>
      <c r="G133" s="132" t="s">
        <v>150</v>
      </c>
      <c r="H133" s="133">
        <v>10.19</v>
      </c>
      <c r="I133" s="133">
        <v>0</v>
      </c>
      <c r="J133" s="133">
        <v>0</v>
      </c>
      <c r="K133" s="133">
        <f>ROUND(P133*H133,3)</f>
        <v>0</v>
      </c>
      <c r="L133" s="131" t="s">
        <v>125</v>
      </c>
      <c r="M133" s="25"/>
      <c r="N133" s="134" t="s">
        <v>1</v>
      </c>
      <c r="O133" s="104" t="s">
        <v>39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6.0000000000000001E-3</v>
      </c>
      <c r="T133" s="136">
        <f>S133*H133</f>
        <v>6.114E-2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126</v>
      </c>
      <c r="AT133" s="138" t="s">
        <v>121</v>
      </c>
      <c r="AU133" s="138" t="s">
        <v>127</v>
      </c>
      <c r="AY133" s="13" t="s">
        <v>119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127</v>
      </c>
      <c r="BK133" s="140">
        <f>ROUND(P133*H133,3)</f>
        <v>0</v>
      </c>
      <c r="BL133" s="13" t="s">
        <v>126</v>
      </c>
      <c r="BM133" s="138" t="s">
        <v>158</v>
      </c>
    </row>
    <row r="134" spans="2:65" s="11" customFormat="1" ht="22.9" customHeight="1">
      <c r="B134" s="116"/>
      <c r="D134" s="117" t="s">
        <v>74</v>
      </c>
      <c r="E134" s="126" t="s">
        <v>159</v>
      </c>
      <c r="F134" s="126" t="s">
        <v>160</v>
      </c>
      <c r="K134" s="127">
        <f>BK134</f>
        <v>0</v>
      </c>
      <c r="M134" s="116"/>
      <c r="N134" s="120"/>
      <c r="Q134" s="121">
        <f>Q135</f>
        <v>0</v>
      </c>
      <c r="R134" s="121">
        <f>R135</f>
        <v>0</v>
      </c>
      <c r="T134" s="122">
        <f>T135</f>
        <v>3.0476799999999997</v>
      </c>
      <c r="V134" s="122">
        <f>V135</f>
        <v>0</v>
      </c>
      <c r="X134" s="123">
        <f>X135</f>
        <v>0</v>
      </c>
      <c r="AR134" s="117" t="s">
        <v>80</v>
      </c>
      <c r="AT134" s="124" t="s">
        <v>74</v>
      </c>
      <c r="AU134" s="124" t="s">
        <v>80</v>
      </c>
      <c r="AY134" s="117" t="s">
        <v>119</v>
      </c>
      <c r="BK134" s="125">
        <f>BK135</f>
        <v>0</v>
      </c>
    </row>
    <row r="135" spans="2:65" s="1" customFormat="1" ht="24" customHeight="1">
      <c r="B135" s="128"/>
      <c r="C135" s="129" t="s">
        <v>161</v>
      </c>
      <c r="D135" s="129" t="s">
        <v>121</v>
      </c>
      <c r="E135" s="130" t="s">
        <v>162</v>
      </c>
      <c r="F135" s="131" t="s">
        <v>163</v>
      </c>
      <c r="G135" s="132" t="s">
        <v>150</v>
      </c>
      <c r="H135" s="133">
        <v>76.191999999999993</v>
      </c>
      <c r="I135" s="133">
        <v>0</v>
      </c>
      <c r="J135" s="133">
        <v>0</v>
      </c>
      <c r="K135" s="133">
        <f>ROUND(P135*H135,3)</f>
        <v>0</v>
      </c>
      <c r="L135" s="131" t="s">
        <v>125</v>
      </c>
      <c r="M135" s="25"/>
      <c r="N135" s="141" t="s">
        <v>1</v>
      </c>
      <c r="O135" s="142" t="s">
        <v>39</v>
      </c>
      <c r="P135" s="143">
        <f>I135+J135</f>
        <v>0</v>
      </c>
      <c r="Q135" s="143">
        <f>ROUND(I135*H135,3)</f>
        <v>0</v>
      </c>
      <c r="R135" s="143">
        <f>ROUND(J135*H135,3)</f>
        <v>0</v>
      </c>
      <c r="S135" s="144">
        <v>0.04</v>
      </c>
      <c r="T135" s="144">
        <f>S135*H135</f>
        <v>3.0476799999999997</v>
      </c>
      <c r="U135" s="144">
        <v>0</v>
      </c>
      <c r="V135" s="144">
        <f>U135*H135</f>
        <v>0</v>
      </c>
      <c r="W135" s="144">
        <v>0</v>
      </c>
      <c r="X135" s="145">
        <f>W135*H135</f>
        <v>0</v>
      </c>
      <c r="AR135" s="138" t="s">
        <v>126</v>
      </c>
      <c r="AT135" s="138" t="s">
        <v>121</v>
      </c>
      <c r="AU135" s="138" t="s">
        <v>127</v>
      </c>
      <c r="AY135" s="13" t="s">
        <v>119</v>
      </c>
      <c r="BE135" s="139">
        <f>IF(O135="základná",K135,0)</f>
        <v>0</v>
      </c>
      <c r="BF135" s="139">
        <f>IF(O135="znížená",K135,0)</f>
        <v>0</v>
      </c>
      <c r="BG135" s="139">
        <f>IF(O135="zákl. prenesená",K135,0)</f>
        <v>0</v>
      </c>
      <c r="BH135" s="139">
        <f>IF(O135="zníž. prenesená",K135,0)</f>
        <v>0</v>
      </c>
      <c r="BI135" s="139">
        <f>IF(O135="nulová",K135,0)</f>
        <v>0</v>
      </c>
      <c r="BJ135" s="13" t="s">
        <v>127</v>
      </c>
      <c r="BK135" s="140">
        <f>ROUND(P135*H135,3)</f>
        <v>0</v>
      </c>
      <c r="BL135" s="13" t="s">
        <v>126</v>
      </c>
      <c r="BM135" s="138" t="s">
        <v>164</v>
      </c>
    </row>
    <row r="136" spans="2:65" s="1" customFormat="1" ht="6.95" customHeight="1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25"/>
    </row>
  </sheetData>
  <autoFilter ref="C120:L135"/>
  <mergeCells count="6">
    <mergeCell ref="E112:K113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MILO3 - Výkaz výmer I. et...</vt:lpstr>
      <vt:lpstr>'MILO3 - Výkaz výmer I. et...'!Názvy_tlače</vt:lpstr>
      <vt:lpstr>'Rekapitulácia stavby'!Názvy_tlače</vt:lpstr>
      <vt:lpstr>'MILO3 -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2019-03-25T07:04:41Z</dcterms:created>
  <dcterms:modified xsi:type="dcterms:W3CDTF">2019-03-25T08:47:10Z</dcterms:modified>
</cp:coreProperties>
</file>