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7 - Výkaz výmer I. et..." sheetId="2" r:id="rId2"/>
  </sheets>
  <definedNames>
    <definedName name="_xlnm._FilterDatabase" localSheetId="1" hidden="1">'MILO7 - Výkaz výmer I. et...'!$C$121:$L$137</definedName>
    <definedName name="_xlnm.Print_Titles" localSheetId="1">'MILO7 - Výkaz výmer I. et...'!$121:$121</definedName>
    <definedName name="_xlnm.Print_Titles" localSheetId="0">'Rekapitulácia stavby'!$92:$92</definedName>
    <definedName name="_xlnm.Print_Area" localSheetId="1">'MILO7 - Výkaz výmer I. et...'!$C$4:$K$76,'MILO7 - Výkaz výmer I. et...'!$C$111:$L$137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/>
  <c r="K37" i="2"/>
  <c r="AZ95" i="1"/>
  <c r="BI137" i="2"/>
  <c r="BH137" i="2"/>
  <c r="BG137" i="2"/>
  <c r="BE137" i="2"/>
  <c r="R137" i="2"/>
  <c r="R136" i="2" s="1"/>
  <c r="J100" i="2" s="1"/>
  <c r="Q137" i="2"/>
  <c r="Q136" i="2"/>
  <c r="I100" i="2" s="1"/>
  <c r="X137" i="2"/>
  <c r="X136" i="2"/>
  <c r="V137" i="2"/>
  <c r="V136" i="2"/>
  <c r="T137" i="2"/>
  <c r="T136" i="2"/>
  <c r="P137" i="2"/>
  <c r="BK137" i="2" s="1"/>
  <c r="BK136" i="2" s="1"/>
  <c r="K136" i="2" s="1"/>
  <c r="K100" i="2" s="1"/>
  <c r="K137" i="2"/>
  <c r="BF137" i="2" s="1"/>
  <c r="BI135" i="2"/>
  <c r="BH135" i="2"/>
  <c r="BG135" i="2"/>
  <c r="BE135" i="2"/>
  <c r="R135" i="2"/>
  <c r="Q135" i="2"/>
  <c r="X135" i="2"/>
  <c r="V135" i="2"/>
  <c r="T135" i="2"/>
  <c r="P135" i="2"/>
  <c r="BK135" i="2" s="1"/>
  <c r="K135" i="2"/>
  <c r="BF135" i="2" s="1"/>
  <c r="BI134" i="2"/>
  <c r="BH134" i="2"/>
  <c r="BG134" i="2"/>
  <c r="BE134" i="2"/>
  <c r="R134" i="2"/>
  <c r="Q134" i="2"/>
  <c r="X134" i="2"/>
  <c r="V134" i="2"/>
  <c r="T134" i="2"/>
  <c r="P134" i="2"/>
  <c r="BK134" i="2" s="1"/>
  <c r="BI133" i="2"/>
  <c r="BH133" i="2"/>
  <c r="BG133" i="2"/>
  <c r="BE133" i="2"/>
  <c r="R133" i="2"/>
  <c r="Q133" i="2"/>
  <c r="X133" i="2"/>
  <c r="V133" i="2"/>
  <c r="T133" i="2"/>
  <c r="P133" i="2"/>
  <c r="BK133" i="2" s="1"/>
  <c r="K133" i="2"/>
  <c r="BF133" i="2" s="1"/>
  <c r="BI132" i="2"/>
  <c r="BH132" i="2"/>
  <c r="BG132" i="2"/>
  <c r="BE132" i="2"/>
  <c r="R132" i="2"/>
  <c r="R131" i="2"/>
  <c r="Q132" i="2"/>
  <c r="Q131" i="2" s="1"/>
  <c r="I99" i="2" s="1"/>
  <c r="X132" i="2"/>
  <c r="X131" i="2"/>
  <c r="V132" i="2"/>
  <c r="V131" i="2"/>
  <c r="T132" i="2"/>
  <c r="T131" i="2"/>
  <c r="P132" i="2"/>
  <c r="BK132" i="2" s="1"/>
  <c r="J99" i="2"/>
  <c r="BI130" i="2"/>
  <c r="BH130" i="2"/>
  <c r="BG130" i="2"/>
  <c r="BE130" i="2"/>
  <c r="R130" i="2"/>
  <c r="R129" i="2" s="1"/>
  <c r="J98" i="2" s="1"/>
  <c r="Q130" i="2"/>
  <c r="Q129" i="2" s="1"/>
  <c r="I98" i="2" s="1"/>
  <c r="X130" i="2"/>
  <c r="X129" i="2" s="1"/>
  <c r="V130" i="2"/>
  <c r="V129" i="2" s="1"/>
  <c r="T130" i="2"/>
  <c r="T129" i="2" s="1"/>
  <c r="P130" i="2"/>
  <c r="BK130" i="2" s="1"/>
  <c r="BK129" i="2" s="1"/>
  <c r="K129" i="2" s="1"/>
  <c r="K98" i="2" s="1"/>
  <c r="BI128" i="2"/>
  <c r="BH128" i="2"/>
  <c r="BG128" i="2"/>
  <c r="BE128" i="2"/>
  <c r="R128" i="2"/>
  <c r="Q128" i="2"/>
  <c r="X128" i="2"/>
  <c r="V128" i="2"/>
  <c r="T128" i="2"/>
  <c r="P128" i="2"/>
  <c r="BK128" i="2" s="1"/>
  <c r="BI127" i="2"/>
  <c r="BH127" i="2"/>
  <c r="BG127" i="2"/>
  <c r="BE127" i="2"/>
  <c r="R127" i="2"/>
  <c r="R126" i="2" s="1"/>
  <c r="J97" i="2" s="1"/>
  <c r="Q127" i="2"/>
  <c r="X127" i="2"/>
  <c r="X126" i="2" s="1"/>
  <c r="V127" i="2"/>
  <c r="V126" i="2" s="1"/>
  <c r="T127" i="2"/>
  <c r="T126" i="2" s="1"/>
  <c r="P127" i="2"/>
  <c r="BK127" i="2" s="1"/>
  <c r="BI125" i="2"/>
  <c r="BH125" i="2"/>
  <c r="BG125" i="2"/>
  <c r="BE125" i="2"/>
  <c r="R125" i="2"/>
  <c r="R124" i="2"/>
  <c r="Q125" i="2"/>
  <c r="Q124" i="2" s="1"/>
  <c r="X125" i="2"/>
  <c r="X124" i="2"/>
  <c r="V125" i="2"/>
  <c r="V124" i="2"/>
  <c r="V123" i="2" s="1"/>
  <c r="V122" i="2"/>
  <c r="T125" i="2"/>
  <c r="T124" i="2"/>
  <c r="T123" i="2" s="1"/>
  <c r="T122" i="2" s="1"/>
  <c r="AW95" i="1" s="1"/>
  <c r="AW94" i="1" s="1"/>
  <c r="P125" i="2"/>
  <c r="J96" i="2"/>
  <c r="F118" i="2"/>
  <c r="F116" i="2"/>
  <c r="E114" i="2"/>
  <c r="K31" i="2"/>
  <c r="F89" i="2"/>
  <c r="F87" i="2"/>
  <c r="E85" i="2"/>
  <c r="J22" i="2"/>
  <c r="E22" i="2"/>
  <c r="J119" i="2" s="1"/>
  <c r="J90" i="2"/>
  <c r="J21" i="2"/>
  <c r="J19" i="2"/>
  <c r="E19" i="2"/>
  <c r="J118" i="2"/>
  <c r="J89" i="2"/>
  <c r="J18" i="2"/>
  <c r="J16" i="2"/>
  <c r="E16" i="2"/>
  <c r="F119" i="2" s="1"/>
  <c r="J15" i="2"/>
  <c r="J116" i="2"/>
  <c r="J87" i="2"/>
  <c r="AU94" i="1"/>
  <c r="L90" i="1"/>
  <c r="AM90" i="1"/>
  <c r="AM89" i="1"/>
  <c r="L89" i="1"/>
  <c r="AM87" i="1"/>
  <c r="L87" i="1"/>
  <c r="L85" i="1"/>
  <c r="L84" i="1"/>
  <c r="F37" i="2" l="1"/>
  <c r="BD95" i="1" s="1"/>
  <c r="BD94" i="1" s="1"/>
  <c r="AZ94" i="1" s="1"/>
  <c r="K132" i="2"/>
  <c r="BF132" i="2" s="1"/>
  <c r="K134" i="2"/>
  <c r="BF134" i="2" s="1"/>
  <c r="F39" i="2"/>
  <c r="BF95" i="1" s="1"/>
  <c r="BF94" i="1" s="1"/>
  <c r="W33" i="1" s="1"/>
  <c r="F38" i="2"/>
  <c r="BE95" i="1" s="1"/>
  <c r="BE94" i="1" s="1"/>
  <c r="BA94" i="1" s="1"/>
  <c r="BK131" i="2"/>
  <c r="K131" i="2" s="1"/>
  <c r="K99" i="2" s="1"/>
  <c r="R123" i="2"/>
  <c r="R122" i="2" s="1"/>
  <c r="J94" i="2" s="1"/>
  <c r="K30" i="2" s="1"/>
  <c r="AT95" i="1" s="1"/>
  <c r="AT94" i="1" s="1"/>
  <c r="K130" i="2"/>
  <c r="BF130" i="2" s="1"/>
  <c r="W31" i="1"/>
  <c r="Q126" i="2"/>
  <c r="I97" i="2" s="1"/>
  <c r="K128" i="2"/>
  <c r="BF128" i="2" s="1"/>
  <c r="K35" i="2"/>
  <c r="AX95" i="1" s="1"/>
  <c r="K127" i="2"/>
  <c r="BF127" i="2" s="1"/>
  <c r="BK125" i="2"/>
  <c r="BK124" i="2" s="1"/>
  <c r="K125" i="2"/>
  <c r="BF125" i="2" s="1"/>
  <c r="F90" i="2"/>
  <c r="X123" i="2"/>
  <c r="X122" i="2" s="1"/>
  <c r="I96" i="2"/>
  <c r="Q123" i="2"/>
  <c r="BK126" i="2"/>
  <c r="K126" i="2" s="1"/>
  <c r="K97" i="2" s="1"/>
  <c r="F35" i="2"/>
  <c r="BB95" i="1" s="1"/>
  <c r="BB94" i="1" s="1"/>
  <c r="J95" i="2" l="1"/>
  <c r="W32" i="1"/>
  <c r="AX94" i="1"/>
  <c r="W29" i="1"/>
  <c r="Q122" i="2"/>
  <c r="I94" i="2" s="1"/>
  <c r="K29" i="2" s="1"/>
  <c r="AS95" i="1" s="1"/>
  <c r="AS94" i="1" s="1"/>
  <c r="I95" i="2"/>
  <c r="K124" i="2"/>
  <c r="K96" i="2" s="1"/>
  <c r="BK123" i="2"/>
  <c r="K36" i="2"/>
  <c r="AY95" i="1" s="1"/>
  <c r="AV95" i="1" s="1"/>
  <c r="F36" i="2"/>
  <c r="BC95" i="1" s="1"/>
  <c r="BC94" i="1" s="1"/>
  <c r="AY94" i="1" l="1"/>
  <c r="AK30" i="1" s="1"/>
  <c r="W30" i="1"/>
  <c r="K123" i="2"/>
  <c r="K95" i="2" s="1"/>
  <c r="BK122" i="2"/>
  <c r="K122" i="2" s="1"/>
  <c r="K94" i="2" s="1"/>
  <c r="AV94" i="1"/>
  <c r="AK29" i="1"/>
  <c r="K105" i="2" l="1"/>
  <c r="K28" i="2"/>
  <c r="K32" i="2" s="1"/>
  <c r="AG95" i="1" l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<sst xmlns="http://schemas.openxmlformats.org/spreadsheetml/2006/main" count="434" uniqueCount="166">
  <si>
    <t>Export Komplet</t>
  </si>
  <si>
    <t/>
  </si>
  <si>
    <t>2.0</t>
  </si>
  <si>
    <t>False</t>
  </si>
  <si>
    <t>True</t>
  </si>
  <si>
    <t>{5b862709-ffc8-4c08-9bb1-df8bcfc7b50a}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</si>
  <si>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</si>
  <si>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</si>
  <si>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</si>
  <si>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</si>
  <si>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</si>
  <si>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</si>
  <si>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MILO7</t>
  </si>
  <si>
    <t>Stavba:</t>
  </si>
  <si>
    <t>Výkaz výmer I. etapa č. 7 - chodník ul. Jesenského medzi ul. Opatovská a ul. Hlinku - vpravo</t>
  </si>
  <si>
    <t>JKSO:</t>
  </si>
  <si>
    <t>KS:</t>
  </si>
  <si>
    <t>Miesto:</t>
  </si>
  <si>
    <t>Žiar nad Hronom</t>
  </si>
  <si>
    <t>Dátum:</t>
  </si>
  <si>
    <t>4. 3. 2019</t>
  </si>
  <si>
    <t>Objednávateľ:</t>
  </si>
  <si>
    <t>IČO:</t>
  </si>
  <si>
    <t>Mesto Žiar nad Hronom</t>
  </si>
  <si>
    <t>IČ DPH: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</si>
  <si>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</si>
  <si>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</si>
  <si>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</si>
  <si>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</si>
  <si>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</si>
  <si>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</si>
  <si>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</si>
  <si>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</si>
  <si>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</si>
  <si>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</si>
  <si>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</si>
  <si>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</si>
  <si>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</si>
  <si>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</si>
  <si>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</si>
  <si>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</si>
  <si>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</si>
  <si>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</si>
  <si>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</si>
  <si>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</si>
  <si>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</si>
  <si>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</si>
  <si>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</si>
  <si>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</si>
  <si>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</si>
  <si>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</si>
  <si>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</si>
  <si>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</si>
  <si>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</si>
  <si>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</si>
  <si>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</si>
  <si>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</si>
  <si>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</si>
  <si>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</si>
  <si>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</si>
  <si>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</si>
  <si>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</si>
  <si>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</si>
  <si>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</si>
  <si>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</si>
  <si>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</si>
  <si>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</si>
  <si>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</si>
  <si>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</si>
  <si>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</si>
  <si>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</si>
  <si>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</si>
  <si>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</si>
  <si>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</si>
  <si>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</si>
  <si>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</si>
  <si>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</si>
  <si>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</si>
  <si>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</si>
  <si>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</si>
  <si>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</si>
  <si>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</si>
  <si>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</si>
  <si>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</si>
  <si>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</si>
  <si>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</si>
  <si>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</si>
  <si>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</si>
  <si>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</si>
  <si>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</si>
  <si>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</si>
  <si>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</si>
  <si>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</si>
  <si>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</si>
  <si>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</si>
  <si>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</si>
  <si>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</si>
  <si>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</si>
  <si>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</si>
  <si>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</si>
  <si>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</si>
  <si>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</si>
  <si>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</si>
  <si>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</si>
  <si>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</si>
  <si>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</si>
  <si>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</si>
  <si>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</si>
  <si>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</si>
  <si>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</si>
  <si>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</si>
  <si>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</si>
  <si>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</si>
  <si>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</si>
  <si>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</si>
  <si>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</si>
  <si>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</si>
  <si>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</si>
  <si>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</si>
  <si>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</si>
  <si>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</si>
  <si>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113107241</t>
  </si>
  <si>
    <t>Odstránenie krytu v ploche nad 200 m2 asfaltového, hr. vrstvy do 50 mm,  -0,09800t</t>
  </si>
  <si>
    <t>m2</t>
  </si>
  <si>
    <t>CS CENEKON 2019 01</t>
  </si>
  <si>
    <t>4</t>
  </si>
  <si>
    <t>2</t>
  </si>
  <si>
    <t>1097954247</t>
  </si>
  <si>
    <t>5</t>
  </si>
  <si>
    <t>Komunikácie</t>
  </si>
  <si>
    <t>573231107</t>
  </si>
  <si>
    <t>Postrek asfaltový spojovací bez posypu kamenivom z cestnej emulzie v množstve 0,50 kg/m2</t>
  </si>
  <si>
    <t>1296283012</t>
  </si>
  <si>
    <t>3</t>
  </si>
  <si>
    <t>577144111</t>
  </si>
  <si>
    <t>Asfaltový betón vrstva obrusná AC 8 O v pruhu š. do 3 m z nemodifik. asfaltu tr. II, po zhutnení hr. 50 mm</t>
  </si>
  <si>
    <t>682749395</t>
  </si>
  <si>
    <t>8</t>
  </si>
  <si>
    <t>Rúrové vedenie</t>
  </si>
  <si>
    <t>899231111</t>
  </si>
  <si>
    <t>Výšková úprava uličného vstupu alebo vpuste do 200 mm zvýšením mreže</t>
  </si>
  <si>
    <t>ks</t>
  </si>
  <si>
    <t>-600674937</t>
  </si>
  <si>
    <t>9</t>
  </si>
  <si>
    <t>Ostatné konštrukcie a práce-búranie</t>
  </si>
  <si>
    <t>919735111</t>
  </si>
  <si>
    <t>Rezanie existujúceho asfaltového krytu alebo podkladu hĺbky do 50 mm</t>
  </si>
  <si>
    <t>m</t>
  </si>
  <si>
    <t>807667681</t>
  </si>
  <si>
    <t>6</t>
  </si>
  <si>
    <t>979082213</t>
  </si>
  <si>
    <t>Vodorovná doprava sutiny so zložením a hrubým urovnaním na vzdialenosť do 1 km</t>
  </si>
  <si>
    <t>t</t>
  </si>
  <si>
    <t>-1481381381</t>
  </si>
  <si>
    <t>7</t>
  </si>
  <si>
    <t>979082219</t>
  </si>
  <si>
    <t>Príplatok k cene za každý ďalší aj začatý 1 km nad 1 km pre vodorovnú dopravu sutiny- 5 km</t>
  </si>
  <si>
    <t>2100325157</t>
  </si>
  <si>
    <t>979093111</t>
  </si>
  <si>
    <t>Uloženie sutiny na skládku s hrubým urovnaním bez zhutnenia</t>
  </si>
  <si>
    <t>1663025887</t>
  </si>
  <si>
    <t>99</t>
  </si>
  <si>
    <t>Presun hmôt HSV</t>
  </si>
  <si>
    <t>998225111</t>
  </si>
  <si>
    <t>Presun hmôt pre pozemnú komunikáciu a letisko s krytom asfaltovým akejkoľvek dĺžky objektu</t>
  </si>
  <si>
    <t>-309327674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</si>
</sst>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/>
    <xf numFmtId="167" fontId="28" fillId="0" borderId="12" xfId="0" applyNumberFormat="1" applyFont="1" applyBorder="1"/>
    <xf numFmtId="166" fontId="28" fillId="0" borderId="12" xfId="0" applyNumberFormat="1" applyFont="1" applyBorder="1"/>
    <xf numFmtId="166" fontId="28" fillId="0" borderId="13" xfId="0" applyNumberFormat="1" applyFont="1" applyBorder="1"/>
    <xf numFmtId="167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7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167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57" t="s">
        <v>6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54" t="s">
        <v>12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6"/>
      <c r="BS5" s="13" t="s">
        <v>7</v>
      </c>
    </row>
    <row r="6" spans="1:74" ht="36.950000000000003" customHeight="1">
      <c r="B6" s="16"/>
      <c r="D6" s="21" t="s">
        <v>13</v>
      </c>
      <c r="K6" s="156" t="s">
        <v>14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7</v>
      </c>
    </row>
    <row r="11" spans="1:74" ht="18.399999999999999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26</v>
      </c>
      <c r="AK17" s="22" t="s">
        <v>24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28</v>
      </c>
    </row>
    <row r="19" spans="2:71" ht="12" customHeight="1">
      <c r="B19" s="16"/>
      <c r="D19" s="22" t="s">
        <v>29</v>
      </c>
      <c r="AK19" s="22" t="s">
        <v>22</v>
      </c>
      <c r="AN19" s="20" t="s">
        <v>1</v>
      </c>
      <c r="AR19" s="16"/>
      <c r="BS19" s="13" t="s">
        <v>28</v>
      </c>
    </row>
    <row r="20" spans="2:71" ht="18.399999999999999" customHeight="1">
      <c r="B20" s="16"/>
      <c r="E20" s="20" t="s">
        <v>26</v>
      </c>
      <c r="AK20" s="22" t="s">
        <v>24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6.5" customHeight="1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>
        <f>ROUND(AG94,2)</f>
        <v>0</v>
      </c>
      <c r="AL26" s="160"/>
      <c r="AM26" s="160"/>
      <c r="AN26" s="160"/>
      <c r="AO26" s="16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3" t="s">
        <v>32</v>
      </c>
      <c r="M28" s="153"/>
      <c r="N28" s="153"/>
      <c r="O28" s="153"/>
      <c r="P28" s="153"/>
      <c r="W28" s="153" t="s">
        <v>33</v>
      </c>
      <c r="X28" s="153"/>
      <c r="Y28" s="153"/>
      <c r="Z28" s="153"/>
      <c r="AA28" s="153"/>
      <c r="AB28" s="153"/>
      <c r="AC28" s="153"/>
      <c r="AD28" s="153"/>
      <c r="AE28" s="153"/>
      <c r="AK28" s="153" t="s">
        <v>34</v>
      </c>
      <c r="AL28" s="153"/>
      <c r="AM28" s="153"/>
      <c r="AN28" s="153"/>
      <c r="AO28" s="153"/>
      <c r="AR28" s="25"/>
    </row>
    <row r="29" spans="2:71" s="2" customFormat="1" ht="14.45" customHeight="1">
      <c r="B29" s="29"/>
      <c r="D29" s="22" t="s">
        <v>35</v>
      </c>
      <c r="F29" s="22" t="s">
        <v>36</v>
      </c>
      <c r="L29" s="152">
        <v>0.2</v>
      </c>
      <c r="M29" s="151"/>
      <c r="N29" s="151"/>
      <c r="O29" s="151"/>
      <c r="P29" s="151"/>
      <c r="W29" s="150">
        <f>ROUND(BB94, 2)</f>
        <v>0</v>
      </c>
      <c r="X29" s="151"/>
      <c r="Y29" s="151"/>
      <c r="Z29" s="151"/>
      <c r="AA29" s="151"/>
      <c r="AB29" s="151"/>
      <c r="AC29" s="151"/>
      <c r="AD29" s="151"/>
      <c r="AE29" s="151"/>
      <c r="AK29" s="150">
        <f>ROUND(AX94, 2)</f>
        <v>0</v>
      </c>
      <c r="AL29" s="151"/>
      <c r="AM29" s="151"/>
      <c r="AN29" s="151"/>
      <c r="AO29" s="151"/>
      <c r="AR29" s="29"/>
    </row>
    <row r="30" spans="2:71" s="2" customFormat="1" ht="14.45" customHeight="1">
      <c r="B30" s="29"/>
      <c r="F30" s="22" t="s">
        <v>37</v>
      </c>
      <c r="L30" s="152">
        <v>0.2</v>
      </c>
      <c r="M30" s="151"/>
      <c r="N30" s="151"/>
      <c r="O30" s="151"/>
      <c r="P30" s="151"/>
      <c r="W30" s="150">
        <f>ROUND(BC94, 2)</f>
        <v>0</v>
      </c>
      <c r="X30" s="151"/>
      <c r="Y30" s="151"/>
      <c r="Z30" s="151"/>
      <c r="AA30" s="151"/>
      <c r="AB30" s="151"/>
      <c r="AC30" s="151"/>
      <c r="AD30" s="151"/>
      <c r="AE30" s="151"/>
      <c r="AK30" s="150">
        <f>ROUND(AY94, 2)</f>
        <v>0</v>
      </c>
      <c r="AL30" s="151"/>
      <c r="AM30" s="151"/>
      <c r="AN30" s="151"/>
      <c r="AO30" s="151"/>
      <c r="AR30" s="29"/>
    </row>
    <row r="31" spans="2:71" s="2" customFormat="1" ht="14.45" hidden="1" customHeight="1">
      <c r="B31" s="29"/>
      <c r="F31" s="22" t="s">
        <v>38</v>
      </c>
      <c r="L31" s="152">
        <v>0.2</v>
      </c>
      <c r="M31" s="151"/>
      <c r="N31" s="151"/>
      <c r="O31" s="151"/>
      <c r="P31" s="151"/>
      <c r="W31" s="150">
        <f>ROUND(BD94, 2)</f>
        <v>0</v>
      </c>
      <c r="X31" s="151"/>
      <c r="Y31" s="151"/>
      <c r="Z31" s="151"/>
      <c r="AA31" s="151"/>
      <c r="AB31" s="151"/>
      <c r="AC31" s="151"/>
      <c r="AD31" s="151"/>
      <c r="AE31" s="151"/>
      <c r="AK31" s="150">
        <v>0</v>
      </c>
      <c r="AL31" s="151"/>
      <c r="AM31" s="151"/>
      <c r="AN31" s="151"/>
      <c r="AO31" s="151"/>
      <c r="AR31" s="29"/>
    </row>
    <row r="32" spans="2:71" s="2" customFormat="1" ht="14.45" hidden="1" customHeight="1">
      <c r="B32" s="29"/>
      <c r="F32" s="22" t="s">
        <v>39</v>
      </c>
      <c r="L32" s="152">
        <v>0.2</v>
      </c>
      <c r="M32" s="151"/>
      <c r="N32" s="151"/>
      <c r="O32" s="151"/>
      <c r="P32" s="151"/>
      <c r="W32" s="150">
        <f>ROUND(BE94, 2)</f>
        <v>0</v>
      </c>
      <c r="X32" s="151"/>
      <c r="Y32" s="151"/>
      <c r="Z32" s="151"/>
      <c r="AA32" s="151"/>
      <c r="AB32" s="151"/>
      <c r="AC32" s="151"/>
      <c r="AD32" s="151"/>
      <c r="AE32" s="151"/>
      <c r="AK32" s="150">
        <v>0</v>
      </c>
      <c r="AL32" s="151"/>
      <c r="AM32" s="151"/>
      <c r="AN32" s="151"/>
      <c r="AO32" s="151"/>
      <c r="AR32" s="29"/>
    </row>
    <row r="33" spans="2:44" s="2" customFormat="1" ht="14.45" hidden="1" customHeight="1">
      <c r="B33" s="29"/>
      <c r="F33" s="22" t="s">
        <v>40</v>
      </c>
      <c r="L33" s="152">
        <v>0</v>
      </c>
      <c r="M33" s="151"/>
      <c r="N33" s="151"/>
      <c r="O33" s="151"/>
      <c r="P33" s="151"/>
      <c r="W33" s="150">
        <f>ROUND(BF94, 2)</f>
        <v>0</v>
      </c>
      <c r="X33" s="151"/>
      <c r="Y33" s="151"/>
      <c r="Z33" s="151"/>
      <c r="AA33" s="151"/>
      <c r="AB33" s="151"/>
      <c r="AC33" s="151"/>
      <c r="AD33" s="151"/>
      <c r="AE33" s="151"/>
      <c r="AK33" s="150">
        <v>0</v>
      </c>
      <c r="AL33" s="151"/>
      <c r="AM33" s="151"/>
      <c r="AN33" s="151"/>
      <c r="AO33" s="151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46" t="s">
        <v>43</v>
      </c>
      <c r="Y35" s="147"/>
      <c r="Z35" s="147"/>
      <c r="AA35" s="147"/>
      <c r="AB35" s="147"/>
      <c r="AC35" s="32"/>
      <c r="AD35" s="32"/>
      <c r="AE35" s="32"/>
      <c r="AF35" s="32"/>
      <c r="AG35" s="32"/>
      <c r="AH35" s="32"/>
      <c r="AI35" s="32"/>
      <c r="AJ35" s="32"/>
      <c r="AK35" s="148">
        <f>SUM(AK26:AK33)</f>
        <v>0</v>
      </c>
      <c r="AL35" s="147"/>
      <c r="AM35" s="147"/>
      <c r="AN35" s="147"/>
      <c r="AO35" s="14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50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MILO7</v>
      </c>
      <c r="AR84" s="41"/>
    </row>
    <row r="85" spans="1:90" s="4" customFormat="1" ht="36.950000000000003" customHeight="1">
      <c r="B85" s="42"/>
      <c r="C85" s="43" t="s">
        <v>13</v>
      </c>
      <c r="L85" s="171" t="str">
        <f>K6</f>
        <v>Výkaz výmer I. etapa č. 7 - chodník ul. Jesenského medzi ul. Opatovská a ul. Hlinku - vpravo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73" t="str">
        <f>IF(AN8= "","",AN8)</f>
        <v>4. 3. 2019</v>
      </c>
      <c r="AN87" s="173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27</v>
      </c>
      <c r="AM89" s="174" t="str">
        <f>IF(E17="","",E17)</f>
        <v xml:space="preserve"> </v>
      </c>
      <c r="AN89" s="175"/>
      <c r="AO89" s="175"/>
      <c r="AP89" s="175"/>
      <c r="AR89" s="25"/>
      <c r="AS89" s="176" t="s">
        <v>51</v>
      </c>
      <c r="AT89" s="177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25</v>
      </c>
      <c r="L90" s="3" t="str">
        <f>IF(E14="","",E14)</f>
        <v xml:space="preserve"> </v>
      </c>
      <c r="AI90" s="22" t="s">
        <v>29</v>
      </c>
      <c r="AM90" s="174" t="str">
        <f>IF(E20="","",E20)</f>
        <v xml:space="preserve"> </v>
      </c>
      <c r="AN90" s="175"/>
      <c r="AO90" s="175"/>
      <c r="AP90" s="175"/>
      <c r="AR90" s="25"/>
      <c r="AS90" s="178"/>
      <c r="AT90" s="179"/>
      <c r="BF90" s="49"/>
    </row>
    <row r="91" spans="1:90" s="1" customFormat="1" ht="10.9" customHeight="1">
      <c r="B91" s="25"/>
      <c r="AR91" s="25"/>
      <c r="AS91" s="178"/>
      <c r="AT91" s="179"/>
      <c r="BF91" s="49"/>
    </row>
    <row r="92" spans="1:90" s="1" customFormat="1" ht="29.25" customHeight="1">
      <c r="B92" s="25"/>
      <c r="C92" s="161" t="s">
        <v>52</v>
      </c>
      <c r="D92" s="162"/>
      <c r="E92" s="162"/>
      <c r="F92" s="162"/>
      <c r="G92" s="162"/>
      <c r="H92" s="50"/>
      <c r="I92" s="163" t="s">
        <v>53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54</v>
      </c>
      <c r="AH92" s="162"/>
      <c r="AI92" s="162"/>
      <c r="AJ92" s="162"/>
      <c r="AK92" s="162"/>
      <c r="AL92" s="162"/>
      <c r="AM92" s="162"/>
      <c r="AN92" s="163" t="s">
        <v>55</v>
      </c>
      <c r="AO92" s="162"/>
      <c r="AP92" s="165"/>
      <c r="AQ92" s="51" t="s">
        <v>56</v>
      </c>
      <c r="AR92" s="25"/>
      <c r="AS92" s="52" t="s">
        <v>57</v>
      </c>
      <c r="AT92" s="53" t="s">
        <v>58</v>
      </c>
      <c r="AU92" s="53" t="s">
        <v>59</v>
      </c>
      <c r="AV92" s="53" t="s">
        <v>60</v>
      </c>
      <c r="AW92" s="53" t="s">
        <v>61</v>
      </c>
      <c r="AX92" s="53" t="s">
        <v>62</v>
      </c>
      <c r="AY92" s="53" t="s">
        <v>63</v>
      </c>
      <c r="AZ92" s="53" t="s">
        <v>64</v>
      </c>
      <c r="BA92" s="53" t="s">
        <v>65</v>
      </c>
      <c r="BB92" s="53" t="s">
        <v>66</v>
      </c>
      <c r="BC92" s="53" t="s">
        <v>67</v>
      </c>
      <c r="BD92" s="53" t="s">
        <v>68</v>
      </c>
      <c r="BE92" s="53" t="s">
        <v>69</v>
      </c>
      <c r="BF92" s="54" t="s">
        <v>70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71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9">
        <f>ROUND(AG95,2)</f>
        <v>0</v>
      </c>
      <c r="AH94" s="169"/>
      <c r="AI94" s="169"/>
      <c r="AJ94" s="169"/>
      <c r="AK94" s="169"/>
      <c r="AL94" s="169"/>
      <c r="AM94" s="169"/>
      <c r="AN94" s="170">
        <f>SUM(AG94,AV94)</f>
        <v>0</v>
      </c>
      <c r="AO94" s="170"/>
      <c r="AP94" s="170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50.6265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72</v>
      </c>
      <c r="BT94" s="66" t="s">
        <v>73</v>
      </c>
      <c r="BV94" s="66" t="s">
        <v>74</v>
      </c>
      <c r="BW94" s="66" t="s">
        <v>5</v>
      </c>
      <c r="BX94" s="66" t="s">
        <v>75</v>
      </c>
      <c r="CL94" s="66" t="s">
        <v>1</v>
      </c>
    </row>
    <row r="95" spans="1:90" s="6" customFormat="1" ht="40.5" customHeight="1">
      <c r="A95" s="67" t="s">
        <v>76</v>
      </c>
      <c r="B95" s="68"/>
      <c r="C95" s="69"/>
      <c r="D95" s="168" t="s">
        <v>12</v>
      </c>
      <c r="E95" s="168"/>
      <c r="F95" s="168"/>
      <c r="G95" s="168"/>
      <c r="H95" s="168"/>
      <c r="I95" s="70"/>
      <c r="J95" s="168" t="s">
        <v>14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'MILO7 - Výkaz výmer I. et...'!K32</f>
        <v>0</v>
      </c>
      <c r="AH95" s="167"/>
      <c r="AI95" s="167"/>
      <c r="AJ95" s="167"/>
      <c r="AK95" s="167"/>
      <c r="AL95" s="167"/>
      <c r="AM95" s="167"/>
      <c r="AN95" s="166">
        <f>SUM(AG95,AV95)</f>
        <v>0</v>
      </c>
      <c r="AO95" s="167"/>
      <c r="AP95" s="167"/>
      <c r="AQ95" s="71" t="s">
        <v>77</v>
      </c>
      <c r="AR95" s="68"/>
      <c r="AS95" s="72">
        <f>'MILO7 - Výkaz výmer I. et...'!K29</f>
        <v>0</v>
      </c>
      <c r="AT95" s="73">
        <f>'MILO7 - Výkaz výmer I. et...'!K30</f>
        <v>0</v>
      </c>
      <c r="AU95" s="73">
        <v>0</v>
      </c>
      <c r="AV95" s="73">
        <f>ROUND(SUM(AX95:AY95),2)</f>
        <v>0</v>
      </c>
      <c r="AW95" s="74">
        <f>'MILO7 - Výkaz výmer I. et...'!T122</f>
        <v>50.626495999999996</v>
      </c>
      <c r="AX95" s="73">
        <f>'MILO7 - Výkaz výmer I. et...'!K35</f>
        <v>0</v>
      </c>
      <c r="AY95" s="73">
        <f>'MILO7 - Výkaz výmer I. et...'!K36</f>
        <v>0</v>
      </c>
      <c r="AZ95" s="73">
        <f>'MILO7 - Výkaz výmer I. et...'!K37</f>
        <v>0</v>
      </c>
      <c r="BA95" s="73">
        <f>'MILO7 - Výkaz výmer I. et...'!K38</f>
        <v>0</v>
      </c>
      <c r="BB95" s="73">
        <f>'MILO7 - Výkaz výmer I. et...'!F35</f>
        <v>0</v>
      </c>
      <c r="BC95" s="73">
        <f>'MILO7 - Výkaz výmer I. et...'!F36</f>
        <v>0</v>
      </c>
      <c r="BD95" s="73">
        <f>'MILO7 - Výkaz výmer I. et...'!F37</f>
        <v>0</v>
      </c>
      <c r="BE95" s="73">
        <f>'MILO7 - Výkaz výmer I. et...'!F38</f>
        <v>0</v>
      </c>
      <c r="BF95" s="75">
        <f>'MILO7 - Výkaz výmer I. et...'!F39</f>
        <v>0</v>
      </c>
      <c r="BT95" s="76" t="s">
        <v>78</v>
      </c>
      <c r="BU95" s="76" t="s">
        <v>79</v>
      </c>
      <c r="BV95" s="76" t="s">
        <v>74</v>
      </c>
      <c r="BW95" s="76" t="s">
        <v>5</v>
      </c>
      <c r="BX95" s="76" t="s">
        <v>75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G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MILO7 - Výkaz výmer I. et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8"/>
  <sheetViews>
    <sheetView showGridLines="0" tabSelected="1" workbookViewId="0">
      <selection activeCell="K10" sqref="K1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57" t="s">
        <v>6</v>
      </c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73</v>
      </c>
    </row>
    <row r="4" spans="2:46" ht="24.95" customHeight="1">
      <c r="B4" s="16"/>
      <c r="D4" s="17" t="s">
        <v>80</v>
      </c>
      <c r="M4" s="16"/>
      <c r="N4" s="77" t="s">
        <v>10</v>
      </c>
      <c r="AT4" s="13" t="s">
        <v>3</v>
      </c>
    </row>
    <row r="5" spans="2:46" ht="6.95" customHeight="1">
      <c r="B5" s="16"/>
      <c r="M5" s="16"/>
    </row>
    <row r="6" spans="2:46" s="1" customFormat="1" ht="12" customHeight="1">
      <c r="B6" s="25"/>
      <c r="D6" s="22" t="s">
        <v>13</v>
      </c>
      <c r="M6" s="25"/>
    </row>
    <row r="7" spans="2:46" s="1" customFormat="1" ht="36.950000000000003" customHeight="1">
      <c r="B7" s="25"/>
      <c r="E7" s="181" t="s">
        <v>14</v>
      </c>
      <c r="F7" s="181"/>
      <c r="G7" s="181"/>
      <c r="H7" s="181"/>
      <c r="I7" s="181"/>
      <c r="J7" s="181"/>
      <c r="K7" s="181"/>
      <c r="M7" s="25"/>
    </row>
    <row r="8" spans="2:46" s="1" customFormat="1">
      <c r="B8" s="25"/>
      <c r="M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43549</v>
      </c>
      <c r="M10" s="25"/>
    </row>
    <row r="11" spans="2:46" s="1" customFormat="1" ht="10.9" customHeight="1">
      <c r="B11" s="25"/>
      <c r="M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1</v>
      </c>
      <c r="M12" s="25"/>
    </row>
    <row r="13" spans="2:46" s="1" customFormat="1" ht="18" customHeight="1">
      <c r="B13" s="25"/>
      <c r="E13" s="20" t="s">
        <v>23</v>
      </c>
      <c r="I13" s="22" t="s">
        <v>24</v>
      </c>
      <c r="J13" s="20" t="s">
        <v>1</v>
      </c>
      <c r="M13" s="25"/>
    </row>
    <row r="14" spans="2:46" s="1" customFormat="1" ht="6.95" customHeight="1">
      <c r="B14" s="25"/>
      <c r="M14" s="25"/>
    </row>
    <row r="15" spans="2:46" s="1" customFormat="1" ht="12" customHeight="1">
      <c r="B15" s="25"/>
      <c r="D15" s="22" t="s">
        <v>25</v>
      </c>
      <c r="I15" s="22" t="s">
        <v>22</v>
      </c>
      <c r="J15" s="20" t="str">
        <f>'Rekapitulácia stavby'!AN13</f>
        <v/>
      </c>
      <c r="M15" s="25"/>
    </row>
    <row r="16" spans="2:46" s="1" customFormat="1" ht="18" customHeight="1">
      <c r="B16" s="25"/>
      <c r="E16" s="154" t="str">
        <f>'Rekapitulácia stavby'!E14</f>
        <v xml:space="preserve"> </v>
      </c>
      <c r="F16" s="154"/>
      <c r="G16" s="154"/>
      <c r="H16" s="154"/>
      <c r="I16" s="22" t="s">
        <v>24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27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24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29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24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30</v>
      </c>
      <c r="M24" s="25"/>
    </row>
    <row r="25" spans="2:13" s="7" customFormat="1" ht="16.5" customHeight="1">
      <c r="B25" s="78"/>
      <c r="E25" s="158" t="s">
        <v>1</v>
      </c>
      <c r="F25" s="158"/>
      <c r="G25" s="158"/>
      <c r="H25" s="158"/>
      <c r="M25" s="78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81</v>
      </c>
      <c r="K28" s="79">
        <f>K94</f>
        <v>0</v>
      </c>
      <c r="M28" s="25"/>
    </row>
    <row r="29" spans="2:13" s="1" customFormat="1" ht="12.75">
      <c r="B29" s="25"/>
      <c r="E29" s="22" t="s">
        <v>82</v>
      </c>
      <c r="K29" s="80">
        <f>I94</f>
        <v>0</v>
      </c>
      <c r="M29" s="25"/>
    </row>
    <row r="30" spans="2:13" s="1" customFormat="1" ht="12.75">
      <c r="B30" s="25"/>
      <c r="E30" s="22" t="s">
        <v>83</v>
      </c>
      <c r="K30" s="80">
        <f>J94</f>
        <v>0</v>
      </c>
      <c r="M30" s="25"/>
    </row>
    <row r="31" spans="2:13" s="1" customFormat="1" ht="14.45" customHeight="1">
      <c r="B31" s="25"/>
      <c r="D31" s="81" t="s">
        <v>84</v>
      </c>
      <c r="K31" s="79">
        <f>K103</f>
        <v>0</v>
      </c>
      <c r="M31" s="25"/>
    </row>
    <row r="32" spans="2:13" s="1" customFormat="1" ht="25.35" customHeight="1">
      <c r="B32" s="25"/>
      <c r="D32" s="82" t="s">
        <v>31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33</v>
      </c>
      <c r="I34" s="28" t="s">
        <v>32</v>
      </c>
      <c r="K34" s="28" t="s">
        <v>34</v>
      </c>
      <c r="M34" s="25"/>
    </row>
    <row r="35" spans="2:13" s="1" customFormat="1" ht="14.45" customHeight="1">
      <c r="B35" s="25"/>
      <c r="D35" s="48" t="s">
        <v>35</v>
      </c>
      <c r="E35" s="22" t="s">
        <v>36</v>
      </c>
      <c r="F35" s="80">
        <f>ROUND((SUM(BE103:BE104) + SUM(BE122:BE137)),  2)</f>
        <v>0</v>
      </c>
      <c r="I35" s="83">
        <v>0.2</v>
      </c>
      <c r="K35" s="80">
        <f>ROUND(((SUM(BE103:BE104) + SUM(BE122:BE137))*I35),  2)</f>
        <v>0</v>
      </c>
      <c r="M35" s="25"/>
    </row>
    <row r="36" spans="2:13" s="1" customFormat="1" ht="14.45" customHeight="1">
      <c r="B36" s="25"/>
      <c r="E36" s="22" t="s">
        <v>37</v>
      </c>
      <c r="F36" s="80">
        <f>ROUND((SUM(BF103:BF104) + SUM(BF122:BF137)),  2)</f>
        <v>0</v>
      </c>
      <c r="I36" s="83">
        <v>0.2</v>
      </c>
      <c r="K36" s="80">
        <f>ROUND(((SUM(BF103:BF104) + SUM(BF122:BF137))*I36),  2)</f>
        <v>0</v>
      </c>
      <c r="M36" s="25"/>
    </row>
    <row r="37" spans="2:13" s="1" customFormat="1" ht="14.45" hidden="1" customHeight="1">
      <c r="B37" s="25"/>
      <c r="E37" s="22" t="s">
        <v>38</v>
      </c>
      <c r="F37" s="80">
        <f>ROUND((SUM(BG103:BG104) + SUM(BG122:BG137)),  2)</f>
        <v>0</v>
      </c>
      <c r="I37" s="83">
        <v>0.2</v>
      </c>
      <c r="K37" s="80">
        <f>0</f>
        <v>0</v>
      </c>
      <c r="M37" s="25"/>
    </row>
    <row r="38" spans="2:13" s="1" customFormat="1" ht="14.45" hidden="1" customHeight="1">
      <c r="B38" s="25"/>
      <c r="E38" s="22" t="s">
        <v>39</v>
      </c>
      <c r="F38" s="80">
        <f>ROUND((SUM(BH103:BH104) + SUM(BH122:BH137)),  2)</f>
        <v>0</v>
      </c>
      <c r="I38" s="83">
        <v>0.2</v>
      </c>
      <c r="K38" s="80">
        <f>0</f>
        <v>0</v>
      </c>
      <c r="M38" s="25"/>
    </row>
    <row r="39" spans="2:13" s="1" customFormat="1" ht="14.45" hidden="1" customHeight="1">
      <c r="B39" s="25"/>
      <c r="E39" s="22" t="s">
        <v>40</v>
      </c>
      <c r="F39" s="80">
        <f>ROUND((SUM(BI103:BI104) + SUM(BI122:BI137)),  2)</f>
        <v>0</v>
      </c>
      <c r="I39" s="83">
        <v>0</v>
      </c>
      <c r="K39" s="80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4"/>
      <c r="D41" s="85" t="s">
        <v>41</v>
      </c>
      <c r="E41" s="50"/>
      <c r="F41" s="50"/>
      <c r="G41" s="86" t="s">
        <v>42</v>
      </c>
      <c r="H41" s="87" t="s">
        <v>43</v>
      </c>
      <c r="I41" s="50"/>
      <c r="J41" s="50"/>
      <c r="K41" s="88">
        <f>SUM(K32:K39)</f>
        <v>0</v>
      </c>
      <c r="L41" s="89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46</v>
      </c>
      <c r="E61" s="27"/>
      <c r="F61" s="90" t="s">
        <v>47</v>
      </c>
      <c r="G61" s="36" t="s">
        <v>46</v>
      </c>
      <c r="H61" s="27"/>
      <c r="I61" s="27"/>
      <c r="J61" s="91" t="s">
        <v>47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46</v>
      </c>
      <c r="E76" s="27"/>
      <c r="F76" s="90" t="s">
        <v>47</v>
      </c>
      <c r="G76" s="36" t="s">
        <v>46</v>
      </c>
      <c r="H76" s="27"/>
      <c r="I76" s="27"/>
      <c r="J76" s="91" t="s">
        <v>47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85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71" t="str">
        <f>E7</f>
        <v>Výkaz výmer I. etapa č. 7 - chodník ul. Jesenského medzi ul. Opatovská a ul. Hlinku - vpravo</v>
      </c>
      <c r="F85" s="180"/>
      <c r="G85" s="180"/>
      <c r="H85" s="180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43549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27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25</v>
      </c>
      <c r="F90" s="20" t="str">
        <f>IF(E16="","",E16)</f>
        <v xml:space="preserve"> </v>
      </c>
      <c r="I90" s="22" t="s">
        <v>29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2" t="s">
        <v>86</v>
      </c>
      <c r="D92" s="84"/>
      <c r="E92" s="84"/>
      <c r="F92" s="84"/>
      <c r="G92" s="84"/>
      <c r="H92" s="84"/>
      <c r="I92" s="93" t="s">
        <v>87</v>
      </c>
      <c r="J92" s="93" t="s">
        <v>88</v>
      </c>
      <c r="K92" s="93" t="s">
        <v>89</v>
      </c>
      <c r="L92" s="84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4" t="s">
        <v>90</v>
      </c>
      <c r="I94" s="59">
        <f t="shared" ref="I94:J96" si="0">Q122</f>
        <v>0</v>
      </c>
      <c r="J94" s="59">
        <f t="shared" si="0"/>
        <v>0</v>
      </c>
      <c r="K94" s="59">
        <f>K122</f>
        <v>0</v>
      </c>
      <c r="M94" s="25"/>
      <c r="AU94" s="13" t="s">
        <v>91</v>
      </c>
    </row>
    <row r="95" spans="2:47" s="8" customFormat="1" ht="24.95" hidden="1" customHeight="1">
      <c r="B95" s="95"/>
      <c r="D95" s="96" t="s">
        <v>92</v>
      </c>
      <c r="E95" s="97"/>
      <c r="F95" s="97"/>
      <c r="G95" s="97"/>
      <c r="H95" s="97"/>
      <c r="I95" s="98">
        <f t="shared" si="0"/>
        <v>0</v>
      </c>
      <c r="J95" s="98">
        <f t="shared" si="0"/>
        <v>0</v>
      </c>
      <c r="K95" s="98">
        <f>K123</f>
        <v>0</v>
      </c>
      <c r="M95" s="95"/>
    </row>
    <row r="96" spans="2:47" s="9" customFormat="1" ht="19.899999999999999" hidden="1" customHeight="1">
      <c r="B96" s="99"/>
      <c r="D96" s="100" t="s">
        <v>93</v>
      </c>
      <c r="E96" s="101"/>
      <c r="F96" s="101"/>
      <c r="G96" s="101"/>
      <c r="H96" s="101"/>
      <c r="I96" s="102">
        <f t="shared" si="0"/>
        <v>0</v>
      </c>
      <c r="J96" s="102">
        <f t="shared" si="0"/>
        <v>0</v>
      </c>
      <c r="K96" s="102">
        <f>K124</f>
        <v>0</v>
      </c>
      <c r="M96" s="99"/>
    </row>
    <row r="97" spans="2:15" s="9" customFormat="1" ht="19.899999999999999" hidden="1" customHeight="1">
      <c r="B97" s="99"/>
      <c r="D97" s="100" t="s">
        <v>94</v>
      </c>
      <c r="E97" s="101"/>
      <c r="F97" s="101"/>
      <c r="G97" s="101"/>
      <c r="H97" s="101"/>
      <c r="I97" s="102">
        <f>Q126</f>
        <v>0</v>
      </c>
      <c r="J97" s="102">
        <f>R126</f>
        <v>0</v>
      </c>
      <c r="K97" s="102">
        <f>K126</f>
        <v>0</v>
      </c>
      <c r="M97" s="99"/>
    </row>
    <row r="98" spans="2:15" s="9" customFormat="1" ht="19.899999999999999" hidden="1" customHeight="1">
      <c r="B98" s="99"/>
      <c r="D98" s="100" t="s">
        <v>95</v>
      </c>
      <c r="E98" s="101"/>
      <c r="F98" s="101"/>
      <c r="G98" s="101"/>
      <c r="H98" s="101"/>
      <c r="I98" s="102">
        <f>Q129</f>
        <v>0</v>
      </c>
      <c r="J98" s="102">
        <f>R129</f>
        <v>0</v>
      </c>
      <c r="K98" s="102">
        <f>K129</f>
        <v>0</v>
      </c>
      <c r="M98" s="99"/>
    </row>
    <row r="99" spans="2:15" s="9" customFormat="1" ht="19.899999999999999" hidden="1" customHeight="1">
      <c r="B99" s="99"/>
      <c r="D99" s="100" t="s">
        <v>96</v>
      </c>
      <c r="E99" s="101"/>
      <c r="F99" s="101"/>
      <c r="G99" s="101"/>
      <c r="H99" s="101"/>
      <c r="I99" s="102">
        <f>Q131</f>
        <v>0</v>
      </c>
      <c r="J99" s="102">
        <f>R131</f>
        <v>0</v>
      </c>
      <c r="K99" s="102">
        <f>K131</f>
        <v>0</v>
      </c>
      <c r="M99" s="99"/>
    </row>
    <row r="100" spans="2:15" s="9" customFormat="1" ht="19.899999999999999" hidden="1" customHeight="1">
      <c r="B100" s="99"/>
      <c r="D100" s="100" t="s">
        <v>97</v>
      </c>
      <c r="E100" s="101"/>
      <c r="F100" s="101"/>
      <c r="G100" s="101"/>
      <c r="H100" s="101"/>
      <c r="I100" s="102">
        <f>Q136</f>
        <v>0</v>
      </c>
      <c r="J100" s="102">
        <f>R136</f>
        <v>0</v>
      </c>
      <c r="K100" s="102">
        <f>K136</f>
        <v>0</v>
      </c>
      <c r="M100" s="99"/>
    </row>
    <row r="101" spans="2:15" s="1" customFormat="1" ht="21.75" hidden="1" customHeight="1">
      <c r="B101" s="25"/>
      <c r="M101" s="25"/>
    </row>
    <row r="102" spans="2:15" s="1" customFormat="1" ht="6.95" hidden="1" customHeight="1">
      <c r="B102" s="25"/>
      <c r="M102" s="25"/>
    </row>
    <row r="103" spans="2:15" s="1" customFormat="1" ht="29.25" hidden="1" customHeight="1">
      <c r="B103" s="25"/>
      <c r="C103" s="94" t="s">
        <v>98</v>
      </c>
      <c r="K103" s="103">
        <v>0</v>
      </c>
      <c r="M103" s="25"/>
      <c r="O103" s="104" t="s">
        <v>35</v>
      </c>
    </row>
    <row r="104" spans="2:15" s="1" customFormat="1" ht="18" hidden="1" customHeight="1">
      <c r="B104" s="25"/>
      <c r="M104" s="25"/>
    </row>
    <row r="105" spans="2:15" s="1" customFormat="1" ht="29.25" hidden="1" customHeight="1">
      <c r="B105" s="25"/>
      <c r="C105" s="105" t="s">
        <v>99</v>
      </c>
      <c r="D105" s="84"/>
      <c r="E105" s="84"/>
      <c r="F105" s="84"/>
      <c r="G105" s="84"/>
      <c r="H105" s="84"/>
      <c r="I105" s="84"/>
      <c r="J105" s="84"/>
      <c r="K105" s="106">
        <f>ROUND(K94+K103,2)</f>
        <v>0</v>
      </c>
      <c r="L105" s="84"/>
      <c r="M105" s="25"/>
    </row>
    <row r="106" spans="2:15" s="1" customFormat="1" ht="6.95" hidden="1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25"/>
    </row>
    <row r="107" spans="2:15" hidden="1"/>
    <row r="108" spans="2:15" hidden="1"/>
    <row r="109" spans="2:15" hidden="1"/>
    <row r="110" spans="2:15" s="1" customFormat="1" ht="6.95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25"/>
    </row>
    <row r="111" spans="2:15" s="1" customFormat="1" ht="24.95" customHeight="1">
      <c r="B111" s="25"/>
      <c r="C111" s="17" t="s">
        <v>100</v>
      </c>
      <c r="M111" s="25"/>
    </row>
    <row r="112" spans="2:15" s="1" customFormat="1" ht="6.95" customHeight="1">
      <c r="B112" s="25"/>
      <c r="M112" s="25"/>
    </row>
    <row r="113" spans="2:65" s="1" customFormat="1" ht="12" customHeight="1">
      <c r="B113" s="25"/>
      <c r="C113" s="22" t="s">
        <v>13</v>
      </c>
      <c r="M113" s="25"/>
    </row>
    <row r="114" spans="2:65" s="1" customFormat="1" ht="16.5" customHeight="1">
      <c r="B114" s="25"/>
      <c r="E114" s="181" t="str">
        <f>E7</f>
        <v>Výkaz výmer I. etapa č. 7 - chodník ul. Jesenského medzi ul. Opatovská a ul. Hlinku - vpravo</v>
      </c>
      <c r="F114" s="181"/>
      <c r="G114" s="181"/>
      <c r="H114" s="181"/>
      <c r="I114" s="181"/>
      <c r="J114" s="181"/>
      <c r="K114" s="181"/>
      <c r="M114" s="25"/>
    </row>
    <row r="115" spans="2:65" s="1" customFormat="1" ht="6.95" customHeight="1">
      <c r="B115" s="25"/>
      <c r="M115" s="25"/>
    </row>
    <row r="116" spans="2:65" s="1" customFormat="1" ht="12" customHeight="1">
      <c r="B116" s="25"/>
      <c r="C116" s="22" t="s">
        <v>17</v>
      </c>
      <c r="F116" s="20" t="str">
        <f>F10</f>
        <v>Žiar nad Hronom</v>
      </c>
      <c r="I116" s="22" t="s">
        <v>19</v>
      </c>
      <c r="J116" s="45">
        <f>IF(J10="","",J10)</f>
        <v>43549</v>
      </c>
      <c r="M116" s="25"/>
    </row>
    <row r="117" spans="2:65" s="1" customFormat="1" ht="6.95" customHeight="1">
      <c r="B117" s="25"/>
      <c r="M117" s="25"/>
    </row>
    <row r="118" spans="2:65" s="1" customFormat="1" ht="15.2" customHeight="1">
      <c r="B118" s="25"/>
      <c r="C118" s="22" t="s">
        <v>21</v>
      </c>
      <c r="F118" s="20" t="str">
        <f>E13</f>
        <v>Mesto Žiar nad Hronom</v>
      </c>
      <c r="I118" s="22" t="s">
        <v>27</v>
      </c>
      <c r="J118" s="23" t="str">
        <f>E19</f>
        <v xml:space="preserve"> </v>
      </c>
      <c r="M118" s="25"/>
    </row>
    <row r="119" spans="2:65" s="1" customFormat="1" ht="15.2" customHeight="1">
      <c r="B119" s="25"/>
      <c r="C119" s="22" t="s">
        <v>25</v>
      </c>
      <c r="F119" s="20" t="str">
        <f>IF(E16="","",E16)</f>
        <v xml:space="preserve"> </v>
      </c>
      <c r="I119" s="22" t="s">
        <v>29</v>
      </c>
      <c r="J119" s="23" t="str">
        <f>E22</f>
        <v xml:space="preserve"> </v>
      </c>
      <c r="M119" s="25"/>
    </row>
    <row r="120" spans="2:65" s="1" customFormat="1" ht="10.35" customHeight="1">
      <c r="B120" s="25"/>
      <c r="M120" s="25"/>
    </row>
    <row r="121" spans="2:65" s="10" customFormat="1" ht="29.25" customHeight="1">
      <c r="B121" s="107"/>
      <c r="C121" s="108" t="s">
        <v>101</v>
      </c>
      <c r="D121" s="109" t="s">
        <v>56</v>
      </c>
      <c r="E121" s="109" t="s">
        <v>52</v>
      </c>
      <c r="F121" s="109" t="s">
        <v>53</v>
      </c>
      <c r="G121" s="109" t="s">
        <v>102</v>
      </c>
      <c r="H121" s="109" t="s">
        <v>103</v>
      </c>
      <c r="I121" s="109" t="s">
        <v>104</v>
      </c>
      <c r="J121" s="109" t="s">
        <v>105</v>
      </c>
      <c r="K121" s="109" t="s">
        <v>89</v>
      </c>
      <c r="L121" s="110" t="s">
        <v>106</v>
      </c>
      <c r="M121" s="107"/>
      <c r="N121" s="52" t="s">
        <v>1</v>
      </c>
      <c r="O121" s="53" t="s">
        <v>35</v>
      </c>
      <c r="P121" s="53" t="s">
        <v>107</v>
      </c>
      <c r="Q121" s="53" t="s">
        <v>108</v>
      </c>
      <c r="R121" s="53" t="s">
        <v>109</v>
      </c>
      <c r="S121" s="53" t="s">
        <v>110</v>
      </c>
      <c r="T121" s="53" t="s">
        <v>111</v>
      </c>
      <c r="U121" s="53" t="s">
        <v>112</v>
      </c>
      <c r="V121" s="53" t="s">
        <v>113</v>
      </c>
      <c r="W121" s="53" t="s">
        <v>114</v>
      </c>
      <c r="X121" s="54" t="s">
        <v>115</v>
      </c>
    </row>
    <row r="122" spans="2:65" s="1" customFormat="1" ht="22.9" customHeight="1">
      <c r="B122" s="25"/>
      <c r="C122" s="57" t="s">
        <v>81</v>
      </c>
      <c r="K122" s="111">
        <f>BK122</f>
        <v>0</v>
      </c>
      <c r="M122" s="25"/>
      <c r="N122" s="55"/>
      <c r="O122" s="46"/>
      <c r="P122" s="46"/>
      <c r="Q122" s="112">
        <f>Q123</f>
        <v>0</v>
      </c>
      <c r="R122" s="112">
        <f>R123</f>
        <v>0</v>
      </c>
      <c r="S122" s="46"/>
      <c r="T122" s="113">
        <f>T123</f>
        <v>50.626495999999996</v>
      </c>
      <c r="U122" s="46"/>
      <c r="V122" s="113">
        <f>V123</f>
        <v>32.53098</v>
      </c>
      <c r="W122" s="46"/>
      <c r="X122" s="114">
        <f>X123</f>
        <v>22.932000000000002</v>
      </c>
      <c r="AT122" s="13" t="s">
        <v>72</v>
      </c>
      <c r="AU122" s="13" t="s">
        <v>91</v>
      </c>
      <c r="BK122" s="115">
        <f>BK123</f>
        <v>0</v>
      </c>
    </row>
    <row r="123" spans="2:65" s="11" customFormat="1" ht="25.9" customHeight="1">
      <c r="B123" s="116"/>
      <c r="D123" s="117" t="s">
        <v>72</v>
      </c>
      <c r="E123" s="118" t="s">
        <v>116</v>
      </c>
      <c r="F123" s="118" t="s">
        <v>117</v>
      </c>
      <c r="K123" s="119">
        <f>BK123</f>
        <v>0</v>
      </c>
      <c r="M123" s="116"/>
      <c r="N123" s="120"/>
      <c r="Q123" s="121">
        <f>Q124+Q126+Q129+Q131+Q136</f>
        <v>0</v>
      </c>
      <c r="R123" s="121">
        <f>R124+R126+R129+R131+R136</f>
        <v>0</v>
      </c>
      <c r="T123" s="122">
        <f>T124+T126+T129+T131+T136</f>
        <v>50.626495999999996</v>
      </c>
      <c r="V123" s="122">
        <f>V124+V126+V129+V131+V136</f>
        <v>32.53098</v>
      </c>
      <c r="X123" s="123">
        <f>X124+X126+X129+X131+X136</f>
        <v>22.932000000000002</v>
      </c>
      <c r="AR123" s="117" t="s">
        <v>78</v>
      </c>
      <c r="AT123" s="124" t="s">
        <v>72</v>
      </c>
      <c r="AU123" s="124" t="s">
        <v>73</v>
      </c>
      <c r="AY123" s="117" t="s">
        <v>118</v>
      </c>
      <c r="BK123" s="125">
        <f>BK124+BK126+BK129+BK131+BK136</f>
        <v>0</v>
      </c>
    </row>
    <row r="124" spans="2:65" s="11" customFormat="1" ht="22.9" customHeight="1">
      <c r="B124" s="116"/>
      <c r="D124" s="117" t="s">
        <v>72</v>
      </c>
      <c r="E124" s="126" t="s">
        <v>78</v>
      </c>
      <c r="F124" s="126" t="s">
        <v>119</v>
      </c>
      <c r="K124" s="127">
        <f>BK124</f>
        <v>0</v>
      </c>
      <c r="M124" s="116"/>
      <c r="N124" s="120"/>
      <c r="Q124" s="121">
        <f>Q125</f>
        <v>0</v>
      </c>
      <c r="R124" s="121">
        <f>R125</f>
        <v>0</v>
      </c>
      <c r="T124" s="122">
        <f>T125</f>
        <v>12.87</v>
      </c>
      <c r="V124" s="122">
        <f>V125</f>
        <v>0</v>
      </c>
      <c r="X124" s="123">
        <f>X125</f>
        <v>22.932000000000002</v>
      </c>
      <c r="AR124" s="117" t="s">
        <v>78</v>
      </c>
      <c r="AT124" s="124" t="s">
        <v>72</v>
      </c>
      <c r="AU124" s="124" t="s">
        <v>78</v>
      </c>
      <c r="AY124" s="117" t="s">
        <v>118</v>
      </c>
      <c r="BK124" s="125">
        <f>BK125</f>
        <v>0</v>
      </c>
    </row>
    <row r="125" spans="2:65" s="1" customFormat="1" ht="24" customHeight="1">
      <c r="B125" s="128"/>
      <c r="C125" s="129" t="s">
        <v>78</v>
      </c>
      <c r="D125" s="129" t="s">
        <v>120</v>
      </c>
      <c r="E125" s="130" t="s">
        <v>121</v>
      </c>
      <c r="F125" s="131" t="s">
        <v>122</v>
      </c>
      <c r="G125" s="132" t="s">
        <v>123</v>
      </c>
      <c r="H125" s="133">
        <v>234</v>
      </c>
      <c r="I125" s="133">
        <v>0</v>
      </c>
      <c r="J125" s="133">
        <v>0</v>
      </c>
      <c r="K125" s="133">
        <f>ROUND(P125*H125,3)</f>
        <v>0</v>
      </c>
      <c r="L125" s="131" t="s">
        <v>124</v>
      </c>
      <c r="M125" s="25"/>
      <c r="N125" s="134" t="s">
        <v>1</v>
      </c>
      <c r="O125" s="104" t="s">
        <v>37</v>
      </c>
      <c r="P125" s="135">
        <f>I125+J125</f>
        <v>0</v>
      </c>
      <c r="Q125" s="135">
        <f>ROUND(I125*H125,3)</f>
        <v>0</v>
      </c>
      <c r="R125" s="135">
        <f>ROUND(J125*H125,3)</f>
        <v>0</v>
      </c>
      <c r="S125" s="136">
        <v>5.5E-2</v>
      </c>
      <c r="T125" s="136">
        <f>S125*H125</f>
        <v>12.87</v>
      </c>
      <c r="U125" s="136">
        <v>0</v>
      </c>
      <c r="V125" s="136">
        <f>U125*H125</f>
        <v>0</v>
      </c>
      <c r="W125" s="136">
        <v>9.8000000000000004E-2</v>
      </c>
      <c r="X125" s="137">
        <f>W125*H125</f>
        <v>22.932000000000002</v>
      </c>
      <c r="AR125" s="138" t="s">
        <v>125</v>
      </c>
      <c r="AT125" s="138" t="s">
        <v>120</v>
      </c>
      <c r="AU125" s="138" t="s">
        <v>126</v>
      </c>
      <c r="AY125" s="13" t="s">
        <v>118</v>
      </c>
      <c r="BE125" s="139">
        <f>IF(O125="základná",K125,0)</f>
        <v>0</v>
      </c>
      <c r="BF125" s="139">
        <f>IF(O125="znížená",K125,0)</f>
        <v>0</v>
      </c>
      <c r="BG125" s="139">
        <f>IF(O125="zákl. prenesená",K125,0)</f>
        <v>0</v>
      </c>
      <c r="BH125" s="139">
        <f>IF(O125="zníž. prenesená",K125,0)</f>
        <v>0</v>
      </c>
      <c r="BI125" s="139">
        <f>IF(O125="nulová",K125,0)</f>
        <v>0</v>
      </c>
      <c r="BJ125" s="13" t="s">
        <v>126</v>
      </c>
      <c r="BK125" s="140">
        <f>ROUND(P125*H125,3)</f>
        <v>0</v>
      </c>
      <c r="BL125" s="13" t="s">
        <v>125</v>
      </c>
      <c r="BM125" s="138" t="s">
        <v>127</v>
      </c>
    </row>
    <row r="126" spans="2:65" s="11" customFormat="1" ht="22.9" customHeight="1">
      <c r="B126" s="116"/>
      <c r="D126" s="117" t="s">
        <v>72</v>
      </c>
      <c r="E126" s="126" t="s">
        <v>128</v>
      </c>
      <c r="F126" s="126" t="s">
        <v>129</v>
      </c>
      <c r="K126" s="127">
        <f>BK126</f>
        <v>0</v>
      </c>
      <c r="M126" s="116"/>
      <c r="N126" s="120"/>
      <c r="Q126" s="121">
        <f>SUM(Q127:Q128)</f>
        <v>0</v>
      </c>
      <c r="R126" s="121">
        <f>SUM(R127:R128)</f>
        <v>0</v>
      </c>
      <c r="T126" s="122">
        <f>SUM(T127:T128)</f>
        <v>17.086679999999998</v>
      </c>
      <c r="V126" s="122">
        <f>SUM(V127:V128)</f>
        <v>30.459780000000002</v>
      </c>
      <c r="X126" s="123">
        <f>SUM(X127:X128)</f>
        <v>0</v>
      </c>
      <c r="AR126" s="117" t="s">
        <v>78</v>
      </c>
      <c r="AT126" s="124" t="s">
        <v>72</v>
      </c>
      <c r="AU126" s="124" t="s">
        <v>78</v>
      </c>
      <c r="AY126" s="117" t="s">
        <v>118</v>
      </c>
      <c r="BK126" s="125">
        <f>SUM(BK127:BK128)</f>
        <v>0</v>
      </c>
    </row>
    <row r="127" spans="2:65" s="1" customFormat="1" ht="24" customHeight="1">
      <c r="B127" s="128"/>
      <c r="C127" s="129" t="s">
        <v>126</v>
      </c>
      <c r="D127" s="129" t="s">
        <v>120</v>
      </c>
      <c r="E127" s="130" t="s">
        <v>130</v>
      </c>
      <c r="F127" s="131" t="s">
        <v>131</v>
      </c>
      <c r="G127" s="132" t="s">
        <v>123</v>
      </c>
      <c r="H127" s="133">
        <v>234</v>
      </c>
      <c r="I127" s="133">
        <v>0</v>
      </c>
      <c r="J127" s="133">
        <v>0</v>
      </c>
      <c r="K127" s="133">
        <f>ROUND(P127*H127,3)</f>
        <v>0</v>
      </c>
      <c r="L127" s="131" t="s">
        <v>124</v>
      </c>
      <c r="M127" s="25"/>
      <c r="N127" s="134" t="s">
        <v>1</v>
      </c>
      <c r="O127" s="104" t="s">
        <v>37</v>
      </c>
      <c r="P127" s="135">
        <f>I127+J127</f>
        <v>0</v>
      </c>
      <c r="Q127" s="135">
        <f>ROUND(I127*H127,3)</f>
        <v>0</v>
      </c>
      <c r="R127" s="135">
        <f>ROUND(J127*H127,3)</f>
        <v>0</v>
      </c>
      <c r="S127" s="136">
        <v>2.0200000000000001E-3</v>
      </c>
      <c r="T127" s="136">
        <f>S127*H127</f>
        <v>0.47268000000000004</v>
      </c>
      <c r="U127" s="136">
        <v>5.1000000000000004E-4</v>
      </c>
      <c r="V127" s="136">
        <f>U127*H127</f>
        <v>0.11934</v>
      </c>
      <c r="W127" s="136">
        <v>0</v>
      </c>
      <c r="X127" s="137">
        <f>W127*H127</f>
        <v>0</v>
      </c>
      <c r="AR127" s="138" t="s">
        <v>125</v>
      </c>
      <c r="AT127" s="138" t="s">
        <v>120</v>
      </c>
      <c r="AU127" s="138" t="s">
        <v>126</v>
      </c>
      <c r="AY127" s="13" t="s">
        <v>118</v>
      </c>
      <c r="BE127" s="139">
        <f>IF(O127="základná",K127,0)</f>
        <v>0</v>
      </c>
      <c r="BF127" s="139">
        <f>IF(O127="znížená",K127,0)</f>
        <v>0</v>
      </c>
      <c r="BG127" s="139">
        <f>IF(O127="zákl. prenesená",K127,0)</f>
        <v>0</v>
      </c>
      <c r="BH127" s="139">
        <f>IF(O127="zníž. prenesená",K127,0)</f>
        <v>0</v>
      </c>
      <c r="BI127" s="139">
        <f>IF(O127="nulová",K127,0)</f>
        <v>0</v>
      </c>
      <c r="BJ127" s="13" t="s">
        <v>126</v>
      </c>
      <c r="BK127" s="140">
        <f>ROUND(P127*H127,3)</f>
        <v>0</v>
      </c>
      <c r="BL127" s="13" t="s">
        <v>125</v>
      </c>
      <c r="BM127" s="138" t="s">
        <v>132</v>
      </c>
    </row>
    <row r="128" spans="2:65" s="1" customFormat="1" ht="24" customHeight="1">
      <c r="B128" s="128"/>
      <c r="C128" s="129" t="s">
        <v>133</v>
      </c>
      <c r="D128" s="129" t="s">
        <v>120</v>
      </c>
      <c r="E128" s="130" t="s">
        <v>134</v>
      </c>
      <c r="F128" s="131" t="s">
        <v>135</v>
      </c>
      <c r="G128" s="132" t="s">
        <v>123</v>
      </c>
      <c r="H128" s="133">
        <v>234</v>
      </c>
      <c r="I128" s="133">
        <v>0</v>
      </c>
      <c r="J128" s="133">
        <v>0</v>
      </c>
      <c r="K128" s="133">
        <f>ROUND(P128*H128,3)</f>
        <v>0</v>
      </c>
      <c r="L128" s="131" t="s">
        <v>124</v>
      </c>
      <c r="M128" s="25"/>
      <c r="N128" s="134" t="s">
        <v>1</v>
      </c>
      <c r="O128" s="104" t="s">
        <v>37</v>
      </c>
      <c r="P128" s="135">
        <f>I128+J128</f>
        <v>0</v>
      </c>
      <c r="Q128" s="135">
        <f>ROUND(I128*H128,3)</f>
        <v>0</v>
      </c>
      <c r="R128" s="135">
        <f>ROUND(J128*H128,3)</f>
        <v>0</v>
      </c>
      <c r="S128" s="136">
        <v>7.0999999999999994E-2</v>
      </c>
      <c r="T128" s="136">
        <f>S128*H128</f>
        <v>16.613999999999997</v>
      </c>
      <c r="U128" s="136">
        <v>0.12966</v>
      </c>
      <c r="V128" s="136">
        <f>U128*H128</f>
        <v>30.340440000000001</v>
      </c>
      <c r="W128" s="136">
        <v>0</v>
      </c>
      <c r="X128" s="137">
        <f>W128*H128</f>
        <v>0</v>
      </c>
      <c r="AR128" s="138" t="s">
        <v>125</v>
      </c>
      <c r="AT128" s="138" t="s">
        <v>120</v>
      </c>
      <c r="AU128" s="138" t="s">
        <v>126</v>
      </c>
      <c r="AY128" s="13" t="s">
        <v>118</v>
      </c>
      <c r="BE128" s="139">
        <f>IF(O128="základná",K128,0)</f>
        <v>0</v>
      </c>
      <c r="BF128" s="139">
        <f>IF(O128="znížená",K128,0)</f>
        <v>0</v>
      </c>
      <c r="BG128" s="139">
        <f>IF(O128="zákl. prenesená",K128,0)</f>
        <v>0</v>
      </c>
      <c r="BH128" s="139">
        <f>IF(O128="zníž. prenesená",K128,0)</f>
        <v>0</v>
      </c>
      <c r="BI128" s="139">
        <f>IF(O128="nulová",K128,0)</f>
        <v>0</v>
      </c>
      <c r="BJ128" s="13" t="s">
        <v>126</v>
      </c>
      <c r="BK128" s="140">
        <f>ROUND(P128*H128,3)</f>
        <v>0</v>
      </c>
      <c r="BL128" s="13" t="s">
        <v>125</v>
      </c>
      <c r="BM128" s="138" t="s">
        <v>136</v>
      </c>
    </row>
    <row r="129" spans="2:65" s="11" customFormat="1" ht="22.9" customHeight="1">
      <c r="B129" s="116"/>
      <c r="D129" s="117" t="s">
        <v>72</v>
      </c>
      <c r="E129" s="126" t="s">
        <v>137</v>
      </c>
      <c r="F129" s="126" t="s">
        <v>138</v>
      </c>
      <c r="K129" s="127">
        <f>BK129</f>
        <v>0</v>
      </c>
      <c r="M129" s="116"/>
      <c r="N129" s="120"/>
      <c r="Q129" s="121">
        <f>Q130</f>
        <v>0</v>
      </c>
      <c r="R129" s="121">
        <f>R130</f>
        <v>0</v>
      </c>
      <c r="T129" s="122">
        <f>T130</f>
        <v>18.164999999999999</v>
      </c>
      <c r="V129" s="122">
        <f>V130</f>
        <v>2.0712000000000002</v>
      </c>
      <c r="X129" s="123">
        <f>X130</f>
        <v>0</v>
      </c>
      <c r="AR129" s="117" t="s">
        <v>78</v>
      </c>
      <c r="AT129" s="124" t="s">
        <v>72</v>
      </c>
      <c r="AU129" s="124" t="s">
        <v>78</v>
      </c>
      <c r="AY129" s="117" t="s">
        <v>118</v>
      </c>
      <c r="BK129" s="125">
        <f>BK130</f>
        <v>0</v>
      </c>
    </row>
    <row r="130" spans="2:65" s="1" customFormat="1" ht="24" customHeight="1">
      <c r="B130" s="128"/>
      <c r="C130" s="129" t="s">
        <v>125</v>
      </c>
      <c r="D130" s="129" t="s">
        <v>120</v>
      </c>
      <c r="E130" s="130" t="s">
        <v>139</v>
      </c>
      <c r="F130" s="131" t="s">
        <v>140</v>
      </c>
      <c r="G130" s="132" t="s">
        <v>141</v>
      </c>
      <c r="H130" s="133">
        <v>5</v>
      </c>
      <c r="I130" s="133">
        <v>0</v>
      </c>
      <c r="J130" s="133">
        <v>0</v>
      </c>
      <c r="K130" s="133">
        <f>ROUND(P130*H130,3)</f>
        <v>0</v>
      </c>
      <c r="L130" s="131" t="s">
        <v>124</v>
      </c>
      <c r="M130" s="25"/>
      <c r="N130" s="134" t="s">
        <v>1</v>
      </c>
      <c r="O130" s="104" t="s">
        <v>37</v>
      </c>
      <c r="P130" s="135">
        <f>I130+J130</f>
        <v>0</v>
      </c>
      <c r="Q130" s="135">
        <f>ROUND(I130*H130,3)</f>
        <v>0</v>
      </c>
      <c r="R130" s="135">
        <f>ROUND(J130*H130,3)</f>
        <v>0</v>
      </c>
      <c r="S130" s="136">
        <v>3.633</v>
      </c>
      <c r="T130" s="136">
        <f>S130*H130</f>
        <v>18.164999999999999</v>
      </c>
      <c r="U130" s="136">
        <v>0.41424</v>
      </c>
      <c r="V130" s="136">
        <f>U130*H130</f>
        <v>2.0712000000000002</v>
      </c>
      <c r="W130" s="136">
        <v>0</v>
      </c>
      <c r="X130" s="137">
        <f>W130*H130</f>
        <v>0</v>
      </c>
      <c r="AR130" s="138" t="s">
        <v>125</v>
      </c>
      <c r="AT130" s="138" t="s">
        <v>120</v>
      </c>
      <c r="AU130" s="138" t="s">
        <v>126</v>
      </c>
      <c r="AY130" s="13" t="s">
        <v>118</v>
      </c>
      <c r="BE130" s="139">
        <f>IF(O130="základná",K130,0)</f>
        <v>0</v>
      </c>
      <c r="BF130" s="139">
        <f>IF(O130="znížená",K130,0)</f>
        <v>0</v>
      </c>
      <c r="BG130" s="139">
        <f>IF(O130="zákl. prenesená",K130,0)</f>
        <v>0</v>
      </c>
      <c r="BH130" s="139">
        <f>IF(O130="zníž. prenesená",K130,0)</f>
        <v>0</v>
      </c>
      <c r="BI130" s="139">
        <f>IF(O130="nulová",K130,0)</f>
        <v>0</v>
      </c>
      <c r="BJ130" s="13" t="s">
        <v>126</v>
      </c>
      <c r="BK130" s="140">
        <f>ROUND(P130*H130,3)</f>
        <v>0</v>
      </c>
      <c r="BL130" s="13" t="s">
        <v>125</v>
      </c>
      <c r="BM130" s="138" t="s">
        <v>142</v>
      </c>
    </row>
    <row r="131" spans="2:65" s="11" customFormat="1" ht="22.9" customHeight="1">
      <c r="B131" s="116"/>
      <c r="D131" s="117" t="s">
        <v>72</v>
      </c>
      <c r="E131" s="126" t="s">
        <v>143</v>
      </c>
      <c r="F131" s="126" t="s">
        <v>144</v>
      </c>
      <c r="K131" s="127">
        <f>BK131</f>
        <v>0</v>
      </c>
      <c r="M131" s="116"/>
      <c r="N131" s="120"/>
      <c r="Q131" s="121">
        <f>SUM(Q132:Q135)</f>
        <v>0</v>
      </c>
      <c r="R131" s="121">
        <f>SUM(R132:R135)</f>
        <v>0</v>
      </c>
      <c r="T131" s="122">
        <f>SUM(T132:T135)</f>
        <v>1.2035759999999998</v>
      </c>
      <c r="V131" s="122">
        <f>SUM(V132:V135)</f>
        <v>0</v>
      </c>
      <c r="X131" s="123">
        <f>SUM(X132:X135)</f>
        <v>0</v>
      </c>
      <c r="AR131" s="117" t="s">
        <v>78</v>
      </c>
      <c r="AT131" s="124" t="s">
        <v>72</v>
      </c>
      <c r="AU131" s="124" t="s">
        <v>78</v>
      </c>
      <c r="AY131" s="117" t="s">
        <v>118</v>
      </c>
      <c r="BK131" s="125">
        <f>SUM(BK132:BK135)</f>
        <v>0</v>
      </c>
    </row>
    <row r="132" spans="2:65" s="1" customFormat="1" ht="24" customHeight="1">
      <c r="B132" s="128"/>
      <c r="C132" s="129" t="s">
        <v>128</v>
      </c>
      <c r="D132" s="129" t="s">
        <v>120</v>
      </c>
      <c r="E132" s="130" t="s">
        <v>145</v>
      </c>
      <c r="F132" s="131" t="s">
        <v>146</v>
      </c>
      <c r="G132" s="132" t="s">
        <v>147</v>
      </c>
      <c r="H132" s="133">
        <v>1.5</v>
      </c>
      <c r="I132" s="133">
        <v>0</v>
      </c>
      <c r="J132" s="133">
        <v>0</v>
      </c>
      <c r="K132" s="133">
        <f>ROUND(P132*H132,3)</f>
        <v>0</v>
      </c>
      <c r="L132" s="131" t="s">
        <v>124</v>
      </c>
      <c r="M132" s="25"/>
      <c r="N132" s="134" t="s">
        <v>1</v>
      </c>
      <c r="O132" s="104" t="s">
        <v>37</v>
      </c>
      <c r="P132" s="135">
        <f>I132+J132</f>
        <v>0</v>
      </c>
      <c r="Q132" s="135">
        <f>ROUND(I132*H132,3)</f>
        <v>0</v>
      </c>
      <c r="R132" s="135">
        <f>ROUND(J132*H132,3)</f>
        <v>0</v>
      </c>
      <c r="S132" s="136">
        <v>0.14499999999999999</v>
      </c>
      <c r="T132" s="136">
        <f>S132*H132</f>
        <v>0.21749999999999997</v>
      </c>
      <c r="U132" s="136">
        <v>0</v>
      </c>
      <c r="V132" s="136">
        <f>U132*H132</f>
        <v>0</v>
      </c>
      <c r="W132" s="136">
        <v>0</v>
      </c>
      <c r="X132" s="137">
        <f>W132*H132</f>
        <v>0</v>
      </c>
      <c r="AR132" s="138" t="s">
        <v>125</v>
      </c>
      <c r="AT132" s="138" t="s">
        <v>120</v>
      </c>
      <c r="AU132" s="138" t="s">
        <v>126</v>
      </c>
      <c r="AY132" s="13" t="s">
        <v>118</v>
      </c>
      <c r="BE132" s="139">
        <f>IF(O132="základná",K132,0)</f>
        <v>0</v>
      </c>
      <c r="BF132" s="139">
        <f>IF(O132="znížená",K132,0)</f>
        <v>0</v>
      </c>
      <c r="BG132" s="139">
        <f>IF(O132="zákl. prenesená",K132,0)</f>
        <v>0</v>
      </c>
      <c r="BH132" s="139">
        <f>IF(O132="zníž. prenesená",K132,0)</f>
        <v>0</v>
      </c>
      <c r="BI132" s="139">
        <f>IF(O132="nulová",K132,0)</f>
        <v>0</v>
      </c>
      <c r="BJ132" s="13" t="s">
        <v>126</v>
      </c>
      <c r="BK132" s="140">
        <f>ROUND(P132*H132,3)</f>
        <v>0</v>
      </c>
      <c r="BL132" s="13" t="s">
        <v>125</v>
      </c>
      <c r="BM132" s="138" t="s">
        <v>148</v>
      </c>
    </row>
    <row r="133" spans="2:65" s="1" customFormat="1" ht="24" customHeight="1">
      <c r="B133" s="128"/>
      <c r="C133" s="129" t="s">
        <v>149</v>
      </c>
      <c r="D133" s="129" t="s">
        <v>120</v>
      </c>
      <c r="E133" s="130" t="s">
        <v>150</v>
      </c>
      <c r="F133" s="131" t="s">
        <v>151</v>
      </c>
      <c r="G133" s="132" t="s">
        <v>152</v>
      </c>
      <c r="H133" s="133">
        <v>22.931999999999999</v>
      </c>
      <c r="I133" s="133">
        <v>0</v>
      </c>
      <c r="J133" s="133">
        <v>0</v>
      </c>
      <c r="K133" s="133">
        <f>ROUND(P133*H133,3)</f>
        <v>0</v>
      </c>
      <c r="L133" s="131" t="s">
        <v>124</v>
      </c>
      <c r="M133" s="25"/>
      <c r="N133" s="134" t="s">
        <v>1</v>
      </c>
      <c r="O133" s="104" t="s">
        <v>37</v>
      </c>
      <c r="P133" s="135">
        <f>I133+J133</f>
        <v>0</v>
      </c>
      <c r="Q133" s="135">
        <f>ROUND(I133*H133,3)</f>
        <v>0</v>
      </c>
      <c r="R133" s="135">
        <f>ROUND(J133*H133,3)</f>
        <v>0</v>
      </c>
      <c r="S133" s="136">
        <v>3.1E-2</v>
      </c>
      <c r="T133" s="136">
        <f>S133*H133</f>
        <v>0.71089199999999997</v>
      </c>
      <c r="U133" s="136">
        <v>0</v>
      </c>
      <c r="V133" s="136">
        <f>U133*H133</f>
        <v>0</v>
      </c>
      <c r="W133" s="136">
        <v>0</v>
      </c>
      <c r="X133" s="137">
        <f>W133*H133</f>
        <v>0</v>
      </c>
      <c r="AR133" s="138" t="s">
        <v>125</v>
      </c>
      <c r="AT133" s="138" t="s">
        <v>120</v>
      </c>
      <c r="AU133" s="138" t="s">
        <v>126</v>
      </c>
      <c r="AY133" s="13" t="s">
        <v>118</v>
      </c>
      <c r="BE133" s="139">
        <f>IF(O133="základná",K133,0)</f>
        <v>0</v>
      </c>
      <c r="BF133" s="139">
        <f>IF(O133="znížená",K133,0)</f>
        <v>0</v>
      </c>
      <c r="BG133" s="139">
        <f>IF(O133="zákl. prenesená",K133,0)</f>
        <v>0</v>
      </c>
      <c r="BH133" s="139">
        <f>IF(O133="zníž. prenesená",K133,0)</f>
        <v>0</v>
      </c>
      <c r="BI133" s="139">
        <f>IF(O133="nulová",K133,0)</f>
        <v>0</v>
      </c>
      <c r="BJ133" s="13" t="s">
        <v>126</v>
      </c>
      <c r="BK133" s="140">
        <f>ROUND(P133*H133,3)</f>
        <v>0</v>
      </c>
      <c r="BL133" s="13" t="s">
        <v>125</v>
      </c>
      <c r="BM133" s="138" t="s">
        <v>153</v>
      </c>
    </row>
    <row r="134" spans="2:65" s="1" customFormat="1" ht="24" customHeight="1">
      <c r="B134" s="128"/>
      <c r="C134" s="129" t="s">
        <v>154</v>
      </c>
      <c r="D134" s="129" t="s">
        <v>120</v>
      </c>
      <c r="E134" s="130" t="s">
        <v>155</v>
      </c>
      <c r="F134" s="131" t="s">
        <v>156</v>
      </c>
      <c r="G134" s="132" t="s">
        <v>152</v>
      </c>
      <c r="H134" s="133">
        <v>22.931999999999999</v>
      </c>
      <c r="I134" s="133">
        <v>0</v>
      </c>
      <c r="J134" s="133">
        <v>0</v>
      </c>
      <c r="K134" s="133">
        <f>ROUND(P134*H134,3)</f>
        <v>0</v>
      </c>
      <c r="L134" s="131" t="s">
        <v>124</v>
      </c>
      <c r="M134" s="25"/>
      <c r="N134" s="134" t="s">
        <v>1</v>
      </c>
      <c r="O134" s="104" t="s">
        <v>37</v>
      </c>
      <c r="P134" s="135">
        <f>I134+J134</f>
        <v>0</v>
      </c>
      <c r="Q134" s="135">
        <f>ROUND(I134*H134,3)</f>
        <v>0</v>
      </c>
      <c r="R134" s="135">
        <f>ROUND(J134*H134,3)</f>
        <v>0</v>
      </c>
      <c r="S134" s="136">
        <v>6.0000000000000001E-3</v>
      </c>
      <c r="T134" s="136">
        <f>S134*H134</f>
        <v>0.13759199999999999</v>
      </c>
      <c r="U134" s="136">
        <v>0</v>
      </c>
      <c r="V134" s="136">
        <f>U134*H134</f>
        <v>0</v>
      </c>
      <c r="W134" s="136">
        <v>0</v>
      </c>
      <c r="X134" s="137">
        <f>W134*H134</f>
        <v>0</v>
      </c>
      <c r="AR134" s="138" t="s">
        <v>125</v>
      </c>
      <c r="AT134" s="138" t="s">
        <v>120</v>
      </c>
      <c r="AU134" s="138" t="s">
        <v>126</v>
      </c>
      <c r="AY134" s="13" t="s">
        <v>118</v>
      </c>
      <c r="BE134" s="139">
        <f>IF(O134="základná",K134,0)</f>
        <v>0</v>
      </c>
      <c r="BF134" s="139">
        <f>IF(O134="znížená",K134,0)</f>
        <v>0</v>
      </c>
      <c r="BG134" s="139">
        <f>IF(O134="zákl. prenesená",K134,0)</f>
        <v>0</v>
      </c>
      <c r="BH134" s="139">
        <f>IF(O134="zníž. prenesená",K134,0)</f>
        <v>0</v>
      </c>
      <c r="BI134" s="139">
        <f>IF(O134="nulová",K134,0)</f>
        <v>0</v>
      </c>
      <c r="BJ134" s="13" t="s">
        <v>126</v>
      </c>
      <c r="BK134" s="140">
        <f>ROUND(P134*H134,3)</f>
        <v>0</v>
      </c>
      <c r="BL134" s="13" t="s">
        <v>125</v>
      </c>
      <c r="BM134" s="138" t="s">
        <v>157</v>
      </c>
    </row>
    <row r="135" spans="2:65" s="1" customFormat="1" ht="24" customHeight="1">
      <c r="B135" s="128"/>
      <c r="C135" s="129" t="s">
        <v>143</v>
      </c>
      <c r="D135" s="129" t="s">
        <v>120</v>
      </c>
      <c r="E135" s="130" t="s">
        <v>158</v>
      </c>
      <c r="F135" s="131" t="s">
        <v>159</v>
      </c>
      <c r="G135" s="132" t="s">
        <v>152</v>
      </c>
      <c r="H135" s="133">
        <v>22.931999999999999</v>
      </c>
      <c r="I135" s="133">
        <v>0</v>
      </c>
      <c r="J135" s="133">
        <v>0</v>
      </c>
      <c r="K135" s="133">
        <f>ROUND(P135*H135,3)</f>
        <v>0</v>
      </c>
      <c r="L135" s="131" t="s">
        <v>124</v>
      </c>
      <c r="M135" s="25"/>
      <c r="N135" s="134" t="s">
        <v>1</v>
      </c>
      <c r="O135" s="104" t="s">
        <v>37</v>
      </c>
      <c r="P135" s="135">
        <f>I135+J135</f>
        <v>0</v>
      </c>
      <c r="Q135" s="135">
        <f>ROUND(I135*H135,3)</f>
        <v>0</v>
      </c>
      <c r="R135" s="135">
        <f>ROUND(J135*H135,3)</f>
        <v>0</v>
      </c>
      <c r="S135" s="136">
        <v>6.0000000000000001E-3</v>
      </c>
      <c r="T135" s="136">
        <f>S135*H135</f>
        <v>0.13759199999999999</v>
      </c>
      <c r="U135" s="136">
        <v>0</v>
      </c>
      <c r="V135" s="136">
        <f>U135*H135</f>
        <v>0</v>
      </c>
      <c r="W135" s="136">
        <v>0</v>
      </c>
      <c r="X135" s="137">
        <f>W135*H135</f>
        <v>0</v>
      </c>
      <c r="AR135" s="138" t="s">
        <v>125</v>
      </c>
      <c r="AT135" s="138" t="s">
        <v>120</v>
      </c>
      <c r="AU135" s="138" t="s">
        <v>126</v>
      </c>
      <c r="AY135" s="13" t="s">
        <v>118</v>
      </c>
      <c r="BE135" s="139">
        <f>IF(O135="základná",K135,0)</f>
        <v>0</v>
      </c>
      <c r="BF135" s="139">
        <f>IF(O135="znížená",K135,0)</f>
        <v>0</v>
      </c>
      <c r="BG135" s="139">
        <f>IF(O135="zákl. prenesená",K135,0)</f>
        <v>0</v>
      </c>
      <c r="BH135" s="139">
        <f>IF(O135="zníž. prenesená",K135,0)</f>
        <v>0</v>
      </c>
      <c r="BI135" s="139">
        <f>IF(O135="nulová",K135,0)</f>
        <v>0</v>
      </c>
      <c r="BJ135" s="13" t="s">
        <v>126</v>
      </c>
      <c r="BK135" s="140">
        <f>ROUND(P135*H135,3)</f>
        <v>0</v>
      </c>
      <c r="BL135" s="13" t="s">
        <v>125</v>
      </c>
      <c r="BM135" s="138" t="s">
        <v>160</v>
      </c>
    </row>
    <row r="136" spans="2:65" s="11" customFormat="1" ht="22.9" customHeight="1">
      <c r="B136" s="116"/>
      <c r="D136" s="117" t="s">
        <v>72</v>
      </c>
      <c r="E136" s="126" t="s">
        <v>161</v>
      </c>
      <c r="F136" s="126" t="s">
        <v>162</v>
      </c>
      <c r="K136" s="127">
        <f>BK136</f>
        <v>0</v>
      </c>
      <c r="M136" s="116"/>
      <c r="N136" s="120"/>
      <c r="Q136" s="121">
        <f>Q137</f>
        <v>0</v>
      </c>
      <c r="R136" s="121">
        <f>R137</f>
        <v>0</v>
      </c>
      <c r="T136" s="122">
        <f>T137</f>
        <v>1.30124</v>
      </c>
      <c r="V136" s="122">
        <f>V137</f>
        <v>0</v>
      </c>
      <c r="X136" s="123">
        <f>X137</f>
        <v>0</v>
      </c>
      <c r="AR136" s="117" t="s">
        <v>78</v>
      </c>
      <c r="AT136" s="124" t="s">
        <v>72</v>
      </c>
      <c r="AU136" s="124" t="s">
        <v>78</v>
      </c>
      <c r="AY136" s="117" t="s">
        <v>118</v>
      </c>
      <c r="BK136" s="125">
        <f>BK137</f>
        <v>0</v>
      </c>
    </row>
    <row r="137" spans="2:65" s="1" customFormat="1" ht="24" customHeight="1">
      <c r="B137" s="128"/>
      <c r="C137" s="129" t="s">
        <v>137</v>
      </c>
      <c r="D137" s="129" t="s">
        <v>120</v>
      </c>
      <c r="E137" s="130" t="s">
        <v>163</v>
      </c>
      <c r="F137" s="131" t="s">
        <v>164</v>
      </c>
      <c r="G137" s="132" t="s">
        <v>152</v>
      </c>
      <c r="H137" s="133">
        <v>32.530999999999999</v>
      </c>
      <c r="I137" s="133">
        <v>0</v>
      </c>
      <c r="J137" s="133">
        <v>0</v>
      </c>
      <c r="K137" s="133">
        <f>ROUND(P137*H137,3)</f>
        <v>0</v>
      </c>
      <c r="L137" s="131" t="s">
        <v>124</v>
      </c>
      <c r="M137" s="25"/>
      <c r="N137" s="141" t="s">
        <v>1</v>
      </c>
      <c r="O137" s="142" t="s">
        <v>37</v>
      </c>
      <c r="P137" s="143">
        <f>I137+J137</f>
        <v>0</v>
      </c>
      <c r="Q137" s="143">
        <f>ROUND(I137*H137,3)</f>
        <v>0</v>
      </c>
      <c r="R137" s="143">
        <f>ROUND(J137*H137,3)</f>
        <v>0</v>
      </c>
      <c r="S137" s="144">
        <v>0.04</v>
      </c>
      <c r="T137" s="144">
        <f>S137*H137</f>
        <v>1.30124</v>
      </c>
      <c r="U137" s="144">
        <v>0</v>
      </c>
      <c r="V137" s="144">
        <f>U137*H137</f>
        <v>0</v>
      </c>
      <c r="W137" s="144">
        <v>0</v>
      </c>
      <c r="X137" s="145">
        <f>W137*H137</f>
        <v>0</v>
      </c>
      <c r="AR137" s="138" t="s">
        <v>125</v>
      </c>
      <c r="AT137" s="138" t="s">
        <v>120</v>
      </c>
      <c r="AU137" s="138" t="s">
        <v>126</v>
      </c>
      <c r="AY137" s="13" t="s">
        <v>118</v>
      </c>
      <c r="BE137" s="139">
        <f>IF(O137="základná",K137,0)</f>
        <v>0</v>
      </c>
      <c r="BF137" s="139">
        <f>IF(O137="znížená",K137,0)</f>
        <v>0</v>
      </c>
      <c r="BG137" s="139">
        <f>IF(O137="zákl. prenesená",K137,0)</f>
        <v>0</v>
      </c>
      <c r="BH137" s="139">
        <f>IF(O137="zníž. prenesená",K137,0)</f>
        <v>0</v>
      </c>
      <c r="BI137" s="139">
        <f>IF(O137="nulová",K137,0)</f>
        <v>0</v>
      </c>
      <c r="BJ137" s="13" t="s">
        <v>126</v>
      </c>
      <c r="BK137" s="140">
        <f>ROUND(P137*H137,3)</f>
        <v>0</v>
      </c>
      <c r="BL137" s="13" t="s">
        <v>125</v>
      </c>
      <c r="BM137" s="138" t="s">
        <v>165</v>
      </c>
    </row>
    <row r="138" spans="2:65" s="1" customFormat="1" ht="6.95" customHeight="1">
      <c r="B138" s="37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25"/>
    </row>
  </sheetData>
  <autoFilter ref="C121:L137"/>
  <mergeCells count="6">
    <mergeCell ref="E114:K114"/>
    <mergeCell ref="E7:K7"/>
    <mergeCell ref="M2:Z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MILO7 - Výkaz výmer I. et...</vt:lpstr>
      <vt:lpstr>'MILO7 - Výkaz výmer I. et...'!Názvy_tlače</vt:lpstr>
      <vt:lpstr>'Rekapitulácia stavby'!Názvy_tlače</vt:lpstr>
      <vt:lpstr>'MILO7 - Výkaz výmer I. et...'!Oblasť_tlače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2019-03-25T07:05:52Z</dcterms:created>
  <dcterms:modified xsi:type="dcterms:W3CDTF">2019-03-25T08:56:30Z</dcterms:modified>
</cp:coreProperties>
</file>