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5- Martin 15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O21" i="1" l="1"/>
  <c r="O15" i="1"/>
  <c r="O17" i="1"/>
  <c r="O16" i="1"/>
  <c r="O14" i="1"/>
  <c r="O13" i="1"/>
  <c r="G19" i="1"/>
  <c r="G18" i="1"/>
  <c r="G17" i="1"/>
  <c r="G16" i="1"/>
  <c r="G15" i="1"/>
  <c r="G14" i="1"/>
  <c r="G13" i="1"/>
  <c r="G12" i="1"/>
  <c r="O12" i="1" l="1"/>
  <c r="O19" i="1" l="1"/>
  <c r="O18" i="1"/>
  <c r="P13" i="1" l="1"/>
  <c r="P12" i="1"/>
  <c r="L21" i="1" l="1"/>
  <c r="G20" i="1" l="1"/>
  <c r="O23" i="1" l="1"/>
  <c r="P21" i="1" l="1"/>
  <c r="O22" i="1"/>
</calcChain>
</file>

<file path=xl/sharedStrings.xml><?xml version="1.0" encoding="utf-8"?>
<sst xmlns="http://schemas.openxmlformats.org/spreadsheetml/2006/main" count="132" uniqueCount="97">
  <si>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</si>
  <si>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</si>
  <si>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</si>
  <si>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</si>
  <si>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</si>
  <si>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</si>
  <si>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</si>
  <si>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</si>
  <si>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</si>
  <si>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</si>
  <si>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</si>
  <si>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</si>
  <si>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</si>
  <si>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</si>
  <si>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</si>
  <si>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</si>
  <si>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</si>
  <si>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</si>
  <si>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</si>
  <si>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</si>
  <si>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</si>
  <si>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</si>
  <si>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</si>
  <si>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</si>
  <si>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</si>
  <si>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</si>
  <si>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</si>
  <si>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</si>
  <si>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</si>
  <si>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</si>
  <si>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</si>
  <si>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</si>
  <si>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</si>
  <si>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</si>
  <si>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</si>
  <si>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</si>
  <si>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</si>
  <si>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</si>
  <si>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</si>
  <si>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</si>
  <si>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</si>
  <si>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</si>
  <si>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</si>
  <si>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</si>
  <si>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</si>
  <si>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</si>
  <si>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</si>
  <si>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</si>
  <si>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</si>
  <si>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</si>
  <si>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</si>
  <si>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</si>
  <si>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</si>
  <si>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</si>
  <si>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</si>
  <si>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</si>
  <si>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</si>
  <si>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</si>
  <si>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</si>
  <si>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</si>
  <si>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</si>
  <si>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</si>
  <si>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</si>
  <si>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</si>
  <si>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</si>
  <si>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</si>
  <si>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</si>
  <si>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</si>
  <si>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</si>
  <si>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</si>
  <si>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</si>
  <si>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</si>
  <si>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1,2,4a,6,7</t>
  </si>
  <si>
    <t>60</t>
  </si>
  <si>
    <t xml:space="preserve">Lesnícke služby v ťažbovom procese na OZ Sever, Lesná správa Martin - výzva č. 15/2022  </t>
  </si>
  <si>
    <t>Zmluva č. DNS/15/22/09/03</t>
  </si>
  <si>
    <t>Lysec</t>
  </si>
  <si>
    <t>EF097-.245.1</t>
  </si>
  <si>
    <t>EF097-.346B0</t>
  </si>
  <si>
    <t>EF097-.348.1</t>
  </si>
  <si>
    <t>EF097-.350B0</t>
  </si>
  <si>
    <t>EF097-.355.1</t>
  </si>
  <si>
    <t>EF097-.356.1</t>
  </si>
  <si>
    <t>EF097-.359.1</t>
  </si>
  <si>
    <t>EF097-.399.0</t>
  </si>
  <si>
    <t>70</t>
  </si>
  <si>
    <t>40</t>
  </si>
  <si>
    <t>45</t>
  </si>
  <si>
    <t>50</t>
  </si>
  <si>
    <t>- | - | 80</t>
  </si>
  <si>
    <t>- | - | 2380</t>
  </si>
  <si>
    <t>- | - | 2850</t>
  </si>
  <si>
    <t>- | - | 2300</t>
  </si>
  <si>
    <t>- | - | 1200</t>
  </si>
  <si>
    <t>- | - | 1000</t>
  </si>
  <si>
    <t>- | - | 450</t>
  </si>
  <si>
    <t>- | - |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</si>
</sst>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/>
    <xf numFmtId="0" fontId="17" fillId="0" borderId="0" applyNumberFormat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2" xfId="0" applyFill="1" applyBorder="1" applyProtection="1"/>
    <xf numFmtId="2" fontId="6" fillId="3" borderId="9" xfId="0" applyNumberFormat="1" applyFont="1" applyFill="1" applyBorder="1" applyAlignment="1" applyProtection="1">
      <alignment horizontal="center" vertical="center"/>
    </xf>
    <xf numFmtId="2" fontId="6" fillId="3" borderId="20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3" borderId="23" xfId="0" applyNumberFormat="1" applyFont="1" applyFill="1" applyBorder="1" applyAlignment="1" applyProtection="1">
      <alignment horizontal="right" vertical="center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14" xfId="0" applyNumberFormat="1" applyFont="1" applyFill="1" applyBorder="1" applyAlignment="1" applyProtection="1">
      <alignment horizontal="center" vertical="center"/>
      <protection locked="0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4" fontId="6" fillId="4" borderId="25" xfId="0" applyNumberFormat="1" applyFont="1" applyFill="1" applyBorder="1" applyAlignment="1" applyProtection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0" fontId="15" fillId="0" borderId="35" xfId="1" applyNumberFormat="1" applyFont="1" applyBorder="1" applyAlignment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0" fontId="15" fillId="0" borderId="40" xfId="1" applyNumberFormat="1" applyFont="1" applyBorder="1" applyAlignment="1">
      <alignment horizontal="center" vertical="center" wrapText="1"/>
    </xf>
    <xf numFmtId="14" fontId="0" fillId="3" borderId="41" xfId="0" applyNumberFormat="1" applyFont="1" applyFill="1" applyBorder="1" applyAlignment="1" applyProtection="1">
      <alignment horizontal="center" vertical="center"/>
    </xf>
    <xf numFmtId="4" fontId="15" fillId="0" borderId="42" xfId="0" applyNumberFormat="1" applyFont="1" applyBorder="1" applyAlignment="1">
      <alignment horizontal="center" vertical="center"/>
    </xf>
    <xf numFmtId="0" fontId="15" fillId="0" borderId="43" xfId="1" applyNumberFormat="1" applyFont="1" applyBorder="1" applyAlignment="1">
      <alignment horizontal="center" vertical="center"/>
    </xf>
    <xf numFmtId="0" fontId="15" fillId="0" borderId="44" xfId="1" applyNumberFormat="1" applyFont="1" applyBorder="1" applyAlignment="1">
      <alignment horizontal="center" vertical="center"/>
    </xf>
    <xf numFmtId="0" fontId="15" fillId="0" borderId="45" xfId="1" applyNumberFormat="1" applyFont="1" applyBorder="1" applyAlignment="1">
      <alignment horizontal="center" vertical="center" wrapText="1"/>
    </xf>
    <xf numFmtId="14" fontId="0" fillId="3" borderId="47" xfId="0" applyNumberFormat="1" applyFont="1" applyFill="1" applyBorder="1" applyAlignment="1" applyProtection="1">
      <alignment horizontal="center" vertical="center"/>
    </xf>
    <xf numFmtId="4" fontId="15" fillId="0" borderId="48" xfId="0" applyNumberFormat="1" applyFont="1" applyBorder="1" applyAlignment="1">
      <alignment horizontal="center" vertical="center"/>
    </xf>
    <xf numFmtId="2" fontId="6" fillId="3" borderId="17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5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3" xfId="0" applyFont="1" applyFill="1" applyBorder="1" applyAlignment="1" applyProtection="1"/>
    <xf numFmtId="0" fontId="6" fillId="3" borderId="34" xfId="0" applyFont="1" applyFill="1" applyBorder="1" applyAlignment="1" applyProtection="1">
      <alignment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left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49" xfId="0" applyNumberFormat="1" applyFont="1" applyBorder="1" applyAlignment="1">
      <alignment horizontal="center" vertical="center"/>
    </xf>
    <xf numFmtId="4" fontId="19" fillId="0" borderId="36" xfId="0" applyNumberFormat="1" applyFont="1" applyBorder="1" applyAlignment="1">
      <alignment horizontal="right" vertical="center" indent="1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2" fontId="15" fillId="0" borderId="40" xfId="0" applyNumberFormat="1" applyFont="1" applyBorder="1" applyAlignment="1">
      <alignment horizontal="right" vertical="center"/>
    </xf>
    <xf numFmtId="0" fontId="15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right" vertical="center" wrapText="1"/>
    </xf>
    <xf numFmtId="2" fontId="15" fillId="0" borderId="40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19" fillId="0" borderId="42" xfId="0" applyNumberFormat="1" applyFont="1" applyBorder="1" applyAlignment="1">
      <alignment horizontal="right" vertical="center" indent="1"/>
    </xf>
    <xf numFmtId="2" fontId="15" fillId="0" borderId="45" xfId="0" applyNumberFormat="1" applyFont="1" applyBorder="1" applyAlignment="1">
      <alignment horizontal="right" vertical="center"/>
    </xf>
    <xf numFmtId="0" fontId="15" fillId="0" borderId="45" xfId="0" applyNumberFormat="1" applyFont="1" applyBorder="1" applyAlignment="1">
      <alignment horizontal="center" vertical="center"/>
    </xf>
    <xf numFmtId="0" fontId="15" fillId="0" borderId="45" xfId="0" applyNumberFormat="1" applyFont="1" applyBorder="1" applyAlignment="1">
      <alignment horizontal="right" vertical="center" wrapText="1"/>
    </xf>
    <xf numFmtId="2" fontId="15" fillId="0" borderId="45" xfId="0" applyNumberFormat="1" applyFont="1" applyBorder="1" applyAlignment="1">
      <alignment horizontal="right" vertical="center" wrapText="1"/>
    </xf>
    <xf numFmtId="0" fontId="18" fillId="0" borderId="50" xfId="0" applyNumberFormat="1" applyFont="1" applyBorder="1" applyAlignment="1">
      <alignment horizontal="center" vertical="center"/>
    </xf>
    <xf numFmtId="4" fontId="19" fillId="0" borderId="48" xfId="0" applyNumberFormat="1" applyFont="1" applyBorder="1" applyAlignment="1">
      <alignment horizontal="right" vertical="center" indent="1"/>
    </xf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right" vertical="center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view="pageBreakPreview" topLeftCell="A4" zoomScaleNormal="100" zoomScaleSheetLayoutView="100" workbookViewId="0">
      <selection activeCell="D21" sqref="D21"/>
    </sheetView>
  </sheetViews>
  <sheetFormatPr defaultRowHeight="15" x14ac:dyDescent="0.25"/>
  <cols>
    <col min="1" max="1" width="13.7109375" customWidth="1"/>
    <col min="2" max="2" width="14.5703125" customWidth="1"/>
    <col min="3" max="3" width="24.570312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17" customWidth="1"/>
    <col min="15" max="15" width="18.140625" customWidth="1"/>
    <col min="16" max="16" width="15.85546875" customWidth="1"/>
    <col min="17" max="17" width="14.5703125" customWidth="1"/>
    <col min="18" max="18" width="9.42578125" bestFit="1" customWidth="1"/>
  </cols>
  <sheetData>
    <row r="1" spans="1:17" ht="18" x14ac:dyDescent="0.25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55" t="s">
        <v>67</v>
      </c>
      <c r="N1" s="155"/>
      <c r="O1" s="155"/>
    </row>
    <row r="2" spans="1:17" ht="18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54" t="s">
        <v>68</v>
      </c>
      <c r="N2" s="154"/>
      <c r="O2" s="154"/>
    </row>
    <row r="3" spans="1:17" ht="18" x14ac:dyDescent="0.25">
      <c r="A3" s="16" t="s">
        <v>0</v>
      </c>
      <c r="B3" s="13"/>
      <c r="C3" s="113" t="s">
        <v>74</v>
      </c>
      <c r="D3" s="114"/>
      <c r="E3" s="114"/>
      <c r="F3" s="114"/>
      <c r="G3" s="114"/>
      <c r="H3" s="114"/>
      <c r="I3" s="114"/>
      <c r="J3" s="114"/>
      <c r="K3" s="114"/>
      <c r="L3" s="114"/>
      <c r="M3" s="13"/>
      <c r="O3" s="14"/>
      <c r="P3" s="15"/>
    </row>
    <row r="4" spans="1:17" ht="10.5" customHeight="1" x14ac:dyDescent="0.25">
      <c r="A4" s="13"/>
      <c r="B4" s="13"/>
      <c r="C4" s="13"/>
      <c r="D4" s="13"/>
      <c r="E4" s="4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25">
      <c r="A5" s="17"/>
      <c r="B5" s="17"/>
      <c r="C5" s="17"/>
      <c r="D5" s="17"/>
      <c r="E5" s="17"/>
      <c r="F5" s="107"/>
      <c r="G5" s="107"/>
      <c r="H5" s="18"/>
      <c r="I5" s="17"/>
      <c r="J5" s="17"/>
      <c r="K5" s="17"/>
      <c r="L5" s="17"/>
      <c r="M5" s="17"/>
      <c r="N5" s="17"/>
      <c r="O5" s="17"/>
      <c r="P5" s="17"/>
    </row>
    <row r="6" spans="1:17" x14ac:dyDescent="0.25">
      <c r="A6" s="19" t="s">
        <v>1</v>
      </c>
      <c r="B6" s="108" t="s">
        <v>71</v>
      </c>
      <c r="C6" s="108"/>
      <c r="D6" s="108"/>
      <c r="E6" s="108"/>
      <c r="F6" s="108"/>
      <c r="G6" s="108"/>
      <c r="H6" s="18"/>
      <c r="I6" s="17"/>
      <c r="J6" s="17"/>
      <c r="K6" s="20"/>
      <c r="L6" s="17"/>
      <c r="M6" s="17"/>
      <c r="N6" s="17"/>
      <c r="O6" s="17"/>
      <c r="P6" s="17"/>
    </row>
    <row r="7" spans="1:17" ht="12.75" customHeight="1" thickBot="1" x14ac:dyDescent="0.3">
      <c r="A7" s="21"/>
      <c r="B7" s="109"/>
      <c r="C7" s="109"/>
      <c r="D7" s="109"/>
      <c r="E7" s="109"/>
      <c r="F7" s="109"/>
      <c r="G7" s="109"/>
      <c r="H7" s="18"/>
      <c r="I7" s="17"/>
      <c r="J7" s="17"/>
      <c r="K7" s="17"/>
      <c r="L7" s="17"/>
      <c r="M7" s="17"/>
      <c r="N7" s="17"/>
      <c r="O7" s="17"/>
      <c r="P7" s="17"/>
    </row>
    <row r="8" spans="1:17" ht="16.5" customHeight="1" thickBot="1" x14ac:dyDescent="0.3">
      <c r="A8" s="105" t="s">
        <v>75</v>
      </c>
      <c r="B8" s="106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7" ht="21" customHeight="1" thickBot="1" x14ac:dyDescent="0.3">
      <c r="A9" s="139" t="s">
        <v>8</v>
      </c>
      <c r="B9" s="110" t="s">
        <v>2</v>
      </c>
      <c r="C9" s="126" t="s">
        <v>52</v>
      </c>
      <c r="D9" s="98" t="s">
        <v>69</v>
      </c>
      <c r="E9" s="101" t="s">
        <v>3</v>
      </c>
      <c r="F9" s="102"/>
      <c r="G9" s="103"/>
      <c r="H9" s="115" t="s">
        <v>4</v>
      </c>
      <c r="I9" s="98" t="s">
        <v>5</v>
      </c>
      <c r="J9" s="115" t="s">
        <v>6</v>
      </c>
      <c r="K9" s="118" t="s">
        <v>7</v>
      </c>
      <c r="L9" s="98" t="s">
        <v>53</v>
      </c>
      <c r="M9" s="99" t="s">
        <v>59</v>
      </c>
      <c r="N9" s="89" t="s">
        <v>57</v>
      </c>
      <c r="O9" s="91" t="s">
        <v>58</v>
      </c>
    </row>
    <row r="10" spans="1:17" ht="21.75" customHeight="1" x14ac:dyDescent="0.25">
      <c r="A10" s="140"/>
      <c r="B10" s="111"/>
      <c r="C10" s="127" t="s">
        <v>66</v>
      </c>
      <c r="D10" s="96"/>
      <c r="E10" s="95" t="s">
        <v>9</v>
      </c>
      <c r="F10" s="96" t="s">
        <v>10</v>
      </c>
      <c r="G10" s="98" t="s">
        <v>11</v>
      </c>
      <c r="H10" s="116"/>
      <c r="I10" s="96"/>
      <c r="J10" s="116"/>
      <c r="K10" s="119"/>
      <c r="L10" s="96"/>
      <c r="M10" s="100"/>
      <c r="N10" s="90"/>
      <c r="O10" s="92"/>
    </row>
    <row r="11" spans="1:17" ht="50.25" customHeight="1" thickBot="1" x14ac:dyDescent="0.3">
      <c r="A11" s="141"/>
      <c r="B11" s="112"/>
      <c r="C11" s="128"/>
      <c r="D11" s="97"/>
      <c r="E11" s="93"/>
      <c r="F11" s="97"/>
      <c r="G11" s="97"/>
      <c r="H11" s="117"/>
      <c r="I11" s="97"/>
      <c r="J11" s="117"/>
      <c r="K11" s="120"/>
      <c r="L11" s="97"/>
      <c r="M11" s="94"/>
      <c r="N11" s="90"/>
      <c r="O11" s="92"/>
    </row>
    <row r="12" spans="1:17" x14ac:dyDescent="0.25">
      <c r="A12" s="55" t="s">
        <v>76</v>
      </c>
      <c r="B12" s="56" t="s">
        <v>77</v>
      </c>
      <c r="C12" s="66" t="s">
        <v>72</v>
      </c>
      <c r="D12" s="57">
        <v>44865</v>
      </c>
      <c r="E12" s="142">
        <v>55.48</v>
      </c>
      <c r="F12" s="142">
        <v>0</v>
      </c>
      <c r="G12" s="142">
        <f t="shared" ref="G12:G19" si="0">SUM(E12,F12)</f>
        <v>55.48</v>
      </c>
      <c r="H12" s="143" t="s">
        <v>36</v>
      </c>
      <c r="I12" s="144" t="s">
        <v>73</v>
      </c>
      <c r="J12" s="145">
        <v>1.9810000000000001</v>
      </c>
      <c r="K12" s="146" t="s">
        <v>89</v>
      </c>
      <c r="L12" s="147">
        <v>522.40769999999998</v>
      </c>
      <c r="M12" s="58" t="s">
        <v>60</v>
      </c>
      <c r="N12" s="48"/>
      <c r="O12" s="43">
        <f>G12*N12</f>
        <v>0</v>
      </c>
      <c r="P12" s="12" t="str">
        <f t="shared" ref="P12:P13" si="1">IF( O12=0," ", IF(100-((L12/O12)*100)&gt;20,"viac ako 20%",0))</f>
        <v xml:space="preserve"> </v>
      </c>
      <c r="Q12" s="45"/>
    </row>
    <row r="13" spans="1:17" x14ac:dyDescent="0.25">
      <c r="A13" s="59" t="s">
        <v>76</v>
      </c>
      <c r="B13" s="53" t="s">
        <v>78</v>
      </c>
      <c r="C13" s="67" t="s">
        <v>72</v>
      </c>
      <c r="D13" s="54">
        <v>44865</v>
      </c>
      <c r="E13" s="133">
        <v>48.39</v>
      </c>
      <c r="F13" s="133">
        <v>0</v>
      </c>
      <c r="G13" s="133">
        <f t="shared" si="0"/>
        <v>48.39</v>
      </c>
      <c r="H13" s="134" t="s">
        <v>36</v>
      </c>
      <c r="I13" s="135" t="s">
        <v>85</v>
      </c>
      <c r="J13" s="136">
        <v>1.512</v>
      </c>
      <c r="K13" s="137" t="s">
        <v>90</v>
      </c>
      <c r="L13" s="138">
        <v>629.61969999999997</v>
      </c>
      <c r="M13" s="52" t="s">
        <v>60</v>
      </c>
      <c r="N13" s="49"/>
      <c r="O13" s="44">
        <f>G13*N13</f>
        <v>0</v>
      </c>
      <c r="P13" s="12" t="str">
        <f t="shared" si="1"/>
        <v xml:space="preserve"> </v>
      </c>
      <c r="Q13" s="45"/>
    </row>
    <row r="14" spans="1:17" x14ac:dyDescent="0.25">
      <c r="A14" s="59" t="s">
        <v>76</v>
      </c>
      <c r="B14" s="53" t="s">
        <v>79</v>
      </c>
      <c r="C14" s="67" t="s">
        <v>72</v>
      </c>
      <c r="D14" s="54">
        <v>44865</v>
      </c>
      <c r="E14" s="133">
        <v>278.20999999999998</v>
      </c>
      <c r="F14" s="133">
        <v>0</v>
      </c>
      <c r="G14" s="133">
        <f t="shared" si="0"/>
        <v>278.20999999999998</v>
      </c>
      <c r="H14" s="134" t="s">
        <v>36</v>
      </c>
      <c r="I14" s="135" t="s">
        <v>86</v>
      </c>
      <c r="J14" s="136">
        <v>1.6759999999999999</v>
      </c>
      <c r="K14" s="137" t="s">
        <v>91</v>
      </c>
      <c r="L14" s="138">
        <v>4007.6061</v>
      </c>
      <c r="M14" s="52" t="s">
        <v>60</v>
      </c>
      <c r="N14" s="49"/>
      <c r="O14" s="44">
        <f t="shared" ref="O14:O17" si="2">G14*N14</f>
        <v>0</v>
      </c>
      <c r="P14" s="12"/>
      <c r="Q14" s="45"/>
    </row>
    <row r="15" spans="1:17" x14ac:dyDescent="0.25">
      <c r="A15" s="59" t="s">
        <v>76</v>
      </c>
      <c r="B15" s="53" t="s">
        <v>80</v>
      </c>
      <c r="C15" s="67" t="s">
        <v>72</v>
      </c>
      <c r="D15" s="54">
        <v>44865</v>
      </c>
      <c r="E15" s="133">
        <v>78.900000000000006</v>
      </c>
      <c r="F15" s="133">
        <v>0</v>
      </c>
      <c r="G15" s="133">
        <f t="shared" si="0"/>
        <v>78.900000000000006</v>
      </c>
      <c r="H15" s="134" t="s">
        <v>36</v>
      </c>
      <c r="I15" s="135" t="s">
        <v>87</v>
      </c>
      <c r="J15" s="136">
        <v>1.337</v>
      </c>
      <c r="K15" s="137" t="s">
        <v>92</v>
      </c>
      <c r="L15" s="138">
        <v>1006.4437</v>
      </c>
      <c r="M15" s="52" t="s">
        <v>60</v>
      </c>
      <c r="N15" s="49"/>
      <c r="O15" s="44">
        <f>G15*N15</f>
        <v>0</v>
      </c>
      <c r="P15" s="12"/>
      <c r="Q15" s="45"/>
    </row>
    <row r="16" spans="1:17" x14ac:dyDescent="0.25">
      <c r="A16" s="59" t="s">
        <v>76</v>
      </c>
      <c r="B16" s="53" t="s">
        <v>81</v>
      </c>
      <c r="C16" s="67" t="s">
        <v>72</v>
      </c>
      <c r="D16" s="54">
        <v>44865</v>
      </c>
      <c r="E16" s="133">
        <v>37.5</v>
      </c>
      <c r="F16" s="133">
        <v>0</v>
      </c>
      <c r="G16" s="133">
        <f t="shared" si="0"/>
        <v>37.5</v>
      </c>
      <c r="H16" s="134" t="s">
        <v>36</v>
      </c>
      <c r="I16" s="135" t="s">
        <v>88</v>
      </c>
      <c r="J16" s="136">
        <v>1.9740000000000002</v>
      </c>
      <c r="K16" s="137" t="s">
        <v>93</v>
      </c>
      <c r="L16" s="138">
        <v>406.23599999999999</v>
      </c>
      <c r="M16" s="52" t="s">
        <v>60</v>
      </c>
      <c r="N16" s="49"/>
      <c r="O16" s="44">
        <f t="shared" si="2"/>
        <v>0</v>
      </c>
      <c r="P16" s="12"/>
      <c r="Q16" s="45"/>
    </row>
    <row r="17" spans="1:17" x14ac:dyDescent="0.25">
      <c r="A17" s="59" t="s">
        <v>76</v>
      </c>
      <c r="B17" s="53" t="s">
        <v>82</v>
      </c>
      <c r="C17" s="67" t="s">
        <v>72</v>
      </c>
      <c r="D17" s="54">
        <v>44865</v>
      </c>
      <c r="E17" s="133">
        <v>49.27</v>
      </c>
      <c r="F17" s="133">
        <v>0</v>
      </c>
      <c r="G17" s="133">
        <f t="shared" si="0"/>
        <v>49.27</v>
      </c>
      <c r="H17" s="134" t="s">
        <v>36</v>
      </c>
      <c r="I17" s="135" t="s">
        <v>73</v>
      </c>
      <c r="J17" s="136">
        <v>1.9710000000000001</v>
      </c>
      <c r="K17" s="137" t="s">
        <v>94</v>
      </c>
      <c r="L17" s="138">
        <v>500.26589999999999</v>
      </c>
      <c r="M17" s="52" t="s">
        <v>60</v>
      </c>
      <c r="N17" s="49"/>
      <c r="O17" s="44">
        <f t="shared" si="2"/>
        <v>0</v>
      </c>
      <c r="P17" s="12"/>
      <c r="Q17" s="45"/>
    </row>
    <row r="18" spans="1:17" x14ac:dyDescent="0.25">
      <c r="A18" s="59" t="s">
        <v>76</v>
      </c>
      <c r="B18" s="53" t="s">
        <v>83</v>
      </c>
      <c r="C18" s="67" t="s">
        <v>72</v>
      </c>
      <c r="D18" s="54">
        <v>44865</v>
      </c>
      <c r="E18" s="133">
        <v>11.52</v>
      </c>
      <c r="F18" s="133">
        <v>0</v>
      </c>
      <c r="G18" s="133">
        <f t="shared" si="0"/>
        <v>11.52</v>
      </c>
      <c r="H18" s="134" t="s">
        <v>36</v>
      </c>
      <c r="I18" s="135" t="s">
        <v>88</v>
      </c>
      <c r="J18" s="136">
        <v>0.96</v>
      </c>
      <c r="K18" s="137" t="s">
        <v>95</v>
      </c>
      <c r="L18" s="138">
        <v>139.01070000000001</v>
      </c>
      <c r="M18" s="52" t="s">
        <v>60</v>
      </c>
      <c r="N18" s="49"/>
      <c r="O18" s="44">
        <f t="shared" ref="O18:O19" si="3">G18*N18</f>
        <v>0</v>
      </c>
      <c r="P18" s="12"/>
      <c r="Q18" s="45"/>
    </row>
    <row r="19" spans="1:17" ht="15.75" thickBot="1" x14ac:dyDescent="0.3">
      <c r="A19" s="60" t="s">
        <v>76</v>
      </c>
      <c r="B19" s="61" t="s">
        <v>84</v>
      </c>
      <c r="C19" s="68" t="s">
        <v>72</v>
      </c>
      <c r="D19" s="62">
        <v>44865</v>
      </c>
      <c r="E19" s="148">
        <v>43.85</v>
      </c>
      <c r="F19" s="148">
        <v>0</v>
      </c>
      <c r="G19" s="148">
        <f t="shared" si="0"/>
        <v>43.85</v>
      </c>
      <c r="H19" s="149" t="s">
        <v>36</v>
      </c>
      <c r="I19" s="150" t="s">
        <v>88</v>
      </c>
      <c r="J19" s="151">
        <v>0.95299999999999996</v>
      </c>
      <c r="K19" s="152" t="s">
        <v>96</v>
      </c>
      <c r="L19" s="153">
        <v>488.64120000000003</v>
      </c>
      <c r="M19" s="63" t="s">
        <v>60</v>
      </c>
      <c r="N19" s="50"/>
      <c r="O19" s="64">
        <f t="shared" si="3"/>
        <v>0</v>
      </c>
      <c r="P19" s="12"/>
      <c r="Q19" s="45"/>
    </row>
    <row r="20" spans="1:17" ht="15.75" thickBot="1" x14ac:dyDescent="0.3">
      <c r="A20" s="24"/>
      <c r="B20" s="25"/>
      <c r="C20" s="26"/>
      <c r="D20" s="27"/>
      <c r="E20" s="28"/>
      <c r="F20" s="28"/>
      <c r="G20" s="47">
        <f>SUM(G12:G19)</f>
        <v>603.12</v>
      </c>
      <c r="H20" s="29"/>
      <c r="I20" s="25"/>
      <c r="J20" s="25"/>
      <c r="K20" s="26"/>
      <c r="L20" s="35"/>
      <c r="M20" s="31"/>
      <c r="N20" s="34"/>
      <c r="O20" s="35"/>
      <c r="P20" s="12"/>
    </row>
    <row r="21" spans="1:17" ht="48.75" thickBot="1" x14ac:dyDescent="0.3">
      <c r="A21" s="42"/>
      <c r="B21" s="32"/>
      <c r="C21" s="32"/>
      <c r="D21" s="32"/>
      <c r="E21" s="32"/>
      <c r="F21" s="32"/>
      <c r="G21" s="32"/>
      <c r="H21" s="32"/>
      <c r="I21" s="32"/>
      <c r="J21" s="70" t="s">
        <v>13</v>
      </c>
      <c r="K21" s="70"/>
      <c r="L21" s="35">
        <f>SUM(L12:L19)</f>
        <v>7700.2309999999998</v>
      </c>
      <c r="M21" s="33"/>
      <c r="N21" s="65" t="s">
        <v>70</v>
      </c>
      <c r="O21" s="51">
        <f>SUM(O12:O19)</f>
        <v>0</v>
      </c>
      <c r="P21" s="12" t="str">
        <f>IF(O21&gt;L21,"prekročená cena","nižšia ako stanovená")</f>
        <v>nižšia ako stanovená</v>
      </c>
    </row>
    <row r="22" spans="1:17" ht="15.75" thickBot="1" x14ac:dyDescent="0.3">
      <c r="A22" s="129" t="s">
        <v>14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O22" s="30">
        <f>O23-O21</f>
        <v>0</v>
      </c>
    </row>
    <row r="23" spans="1:17" ht="15.75" thickBot="1" x14ac:dyDescent="0.3">
      <c r="A23" s="129" t="s">
        <v>15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30">
        <f>IF("nie"=MID(H31,1,3),O21,(O21*1.2))</f>
        <v>0</v>
      </c>
    </row>
    <row r="24" spans="1:17" x14ac:dyDescent="0.25">
      <c r="A24" s="78" t="s">
        <v>16</v>
      </c>
      <c r="B24" s="78"/>
      <c r="C24" s="78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7" x14ac:dyDescent="0.25">
      <c r="A25" s="71" t="s">
        <v>64</v>
      </c>
      <c r="B25" s="71"/>
      <c r="C25" s="71"/>
      <c r="D25" s="71"/>
      <c r="E25" s="71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7" ht="25.5" customHeight="1" x14ac:dyDescent="0.25">
      <c r="A26" s="132" t="s">
        <v>56</v>
      </c>
      <c r="B26" s="132"/>
      <c r="C26" s="132"/>
      <c r="D26" s="132"/>
      <c r="E26" s="132"/>
      <c r="F26" s="37"/>
      <c r="G26" s="38" t="s">
        <v>54</v>
      </c>
      <c r="H26" s="37"/>
      <c r="I26" s="37"/>
      <c r="J26" s="39"/>
      <c r="K26" s="39"/>
      <c r="L26" s="39"/>
      <c r="M26" s="39"/>
      <c r="N26" s="39"/>
      <c r="O26" s="39"/>
    </row>
    <row r="27" spans="1:17" ht="15" customHeight="1" x14ac:dyDescent="0.25">
      <c r="A27" s="80" t="s">
        <v>65</v>
      </c>
      <c r="B27" s="81"/>
      <c r="C27" s="81"/>
      <c r="D27" s="81"/>
      <c r="E27" s="82"/>
      <c r="F27" s="79" t="s">
        <v>55</v>
      </c>
      <c r="G27" s="40" t="s">
        <v>17</v>
      </c>
      <c r="H27" s="72"/>
      <c r="I27" s="73"/>
      <c r="J27" s="73"/>
      <c r="K27" s="73"/>
      <c r="L27" s="73"/>
      <c r="M27" s="73"/>
      <c r="N27" s="73"/>
      <c r="O27" s="74"/>
    </row>
    <row r="28" spans="1:17" x14ac:dyDescent="0.25">
      <c r="A28" s="83"/>
      <c r="B28" s="84"/>
      <c r="C28" s="84"/>
      <c r="D28" s="84"/>
      <c r="E28" s="85"/>
      <c r="F28" s="79"/>
      <c r="G28" s="40" t="s">
        <v>18</v>
      </c>
      <c r="H28" s="72"/>
      <c r="I28" s="73"/>
      <c r="J28" s="73"/>
      <c r="K28" s="73"/>
      <c r="L28" s="73"/>
      <c r="M28" s="73"/>
      <c r="N28" s="73"/>
      <c r="O28" s="74"/>
    </row>
    <row r="29" spans="1:17" ht="18" customHeight="1" x14ac:dyDescent="0.25">
      <c r="A29" s="83"/>
      <c r="B29" s="84"/>
      <c r="C29" s="84"/>
      <c r="D29" s="84"/>
      <c r="E29" s="85"/>
      <c r="F29" s="79"/>
      <c r="G29" s="40" t="s">
        <v>19</v>
      </c>
      <c r="H29" s="72"/>
      <c r="I29" s="73"/>
      <c r="J29" s="73"/>
      <c r="K29" s="73"/>
      <c r="L29" s="73"/>
      <c r="M29" s="73"/>
      <c r="N29" s="73"/>
      <c r="O29" s="74"/>
    </row>
    <row r="30" spans="1:17" x14ac:dyDescent="0.25">
      <c r="A30" s="83"/>
      <c r="B30" s="84"/>
      <c r="C30" s="84"/>
      <c r="D30" s="84"/>
      <c r="E30" s="85"/>
      <c r="F30" s="79"/>
      <c r="G30" s="40" t="s">
        <v>20</v>
      </c>
      <c r="H30" s="72"/>
      <c r="I30" s="73"/>
      <c r="J30" s="73"/>
      <c r="K30" s="73"/>
      <c r="L30" s="73"/>
      <c r="M30" s="73"/>
      <c r="N30" s="73"/>
      <c r="O30" s="74"/>
    </row>
    <row r="31" spans="1:17" x14ac:dyDescent="0.25">
      <c r="A31" s="83"/>
      <c r="B31" s="84"/>
      <c r="C31" s="84"/>
      <c r="D31" s="84"/>
      <c r="E31" s="85"/>
      <c r="F31" s="79"/>
      <c r="G31" s="40" t="s">
        <v>21</v>
      </c>
      <c r="H31" s="72"/>
      <c r="I31" s="73"/>
      <c r="J31" s="73"/>
      <c r="K31" s="73"/>
      <c r="L31" s="73"/>
      <c r="M31" s="73"/>
      <c r="N31" s="73"/>
      <c r="O31" s="74"/>
    </row>
    <row r="32" spans="1:17" x14ac:dyDescent="0.25">
      <c r="A32" s="83"/>
      <c r="B32" s="84"/>
      <c r="C32" s="84"/>
      <c r="D32" s="84"/>
      <c r="E32" s="85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6" x14ac:dyDescent="0.25">
      <c r="A33" s="83"/>
      <c r="B33" s="84"/>
      <c r="C33" s="84"/>
      <c r="D33" s="84"/>
      <c r="E33" s="85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6" x14ac:dyDescent="0.25">
      <c r="A34" s="86"/>
      <c r="B34" s="87"/>
      <c r="C34" s="87"/>
      <c r="D34" s="87"/>
      <c r="E34" s="88"/>
      <c r="F34" s="39"/>
      <c r="G34" s="23"/>
      <c r="H34" s="17"/>
      <c r="I34" s="23"/>
      <c r="J34" s="23" t="s">
        <v>22</v>
      </c>
      <c r="K34" s="23"/>
      <c r="L34" s="75"/>
      <c r="M34" s="76"/>
      <c r="N34" s="77"/>
      <c r="O34" s="23"/>
    </row>
    <row r="35" spans="1:16" x14ac:dyDescent="0.25">
      <c r="A35" s="39"/>
      <c r="B35" s="39"/>
      <c r="C35" s="39"/>
      <c r="D35" s="39"/>
      <c r="E35" s="39"/>
      <c r="F35" s="39"/>
      <c r="G35" s="23"/>
      <c r="H35" s="23"/>
      <c r="I35" s="23"/>
      <c r="J35" s="23"/>
      <c r="K35" s="23"/>
      <c r="L35" s="23"/>
      <c r="M35" s="23"/>
      <c r="N35" s="23"/>
      <c r="O35" s="23"/>
    </row>
    <row r="36" spans="1:16" x14ac:dyDescent="0.25">
      <c r="A36" s="20"/>
      <c r="B36" s="20"/>
      <c r="C36" s="20"/>
      <c r="D36" s="20"/>
      <c r="E36" s="20"/>
      <c r="F36" s="20"/>
      <c r="G36" s="20"/>
      <c r="H36" s="23"/>
      <c r="I36" s="23"/>
      <c r="J36" s="23"/>
      <c r="K36" s="23"/>
      <c r="L36" s="23"/>
      <c r="M36" s="23"/>
      <c r="N36" s="23"/>
      <c r="O36" s="23"/>
      <c r="P36" s="23"/>
    </row>
  </sheetData>
  <sheetProtection selectLockedCells="1"/>
  <mergeCells count="37"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  <mergeCell ref="O9:O11"/>
    <mergeCell ref="E10:E11"/>
    <mergeCell ref="F10:F11"/>
    <mergeCell ref="G10:G11"/>
    <mergeCell ref="M9:M11"/>
    <mergeCell ref="E9:G9"/>
    <mergeCell ref="D9:D11"/>
    <mergeCell ref="L34:N34"/>
    <mergeCell ref="A24:C24"/>
    <mergeCell ref="F27:F31"/>
    <mergeCell ref="H27:O27"/>
    <mergeCell ref="H28:O28"/>
    <mergeCell ref="H29:O29"/>
    <mergeCell ref="H30:O30"/>
    <mergeCell ref="A27:E34"/>
    <mergeCell ref="A25:E25"/>
    <mergeCell ref="A26:E26"/>
    <mergeCell ref="J21:K21"/>
    <mergeCell ref="H31:O31"/>
    <mergeCell ref="A22:N22"/>
    <mergeCell ref="A23:N23"/>
  </mergeCells>
  <pageMargins left="0.25" right="0.25" top="0.44374999999999998" bottom="0.16875000000000001" header="0.3" footer="0.3"/>
  <pageSetup paperSize="9" scale="68" orientation="landscape" r:id="rId1"/>
  <headerFooter>
    <oddFooter>&amp;RStrana &amp;P z &amp;N</oddFooter>
  </headerFooter>
  <rowBreaks count="1" manualBreakCount="1">
    <brk id="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4" t="s">
        <v>25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5" t="s">
        <v>26</v>
      </c>
      <c r="B4" s="124" t="s">
        <v>27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5" t="s">
        <v>8</v>
      </c>
      <c r="B5" s="124" t="s">
        <v>28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5" t="s">
        <v>2</v>
      </c>
      <c r="B6" s="124" t="s">
        <v>29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12</v>
      </c>
      <c r="B8" s="124" t="s">
        <v>31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7" t="s">
        <v>32</v>
      </c>
      <c r="B9" s="124" t="s">
        <v>33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7" t="s">
        <v>34</v>
      </c>
      <c r="B10" s="124" t="s">
        <v>35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x14ac:dyDescent="0.25">
      <c r="A11" s="8" t="s">
        <v>36</v>
      </c>
      <c r="B11" s="124" t="s">
        <v>37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25">
      <c r="A12" s="9" t="s">
        <v>38</v>
      </c>
      <c r="B12" s="124" t="s">
        <v>39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24" customHeight="1" x14ac:dyDescent="0.25">
      <c r="A13" s="8" t="s">
        <v>40</v>
      </c>
      <c r="B13" s="124" t="s">
        <v>41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ht="16.5" customHeight="1" x14ac:dyDescent="0.25">
      <c r="A14" s="8" t="s">
        <v>5</v>
      </c>
      <c r="B14" s="124" t="s">
        <v>51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8" t="s">
        <v>42</v>
      </c>
      <c r="B15" s="124" t="s">
        <v>43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38.25" x14ac:dyDescent="0.25">
      <c r="A16" s="10" t="s">
        <v>44</v>
      </c>
      <c r="B16" s="124" t="s">
        <v>45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28.5" customHeight="1" x14ac:dyDescent="0.25">
      <c r="A17" s="10" t="s">
        <v>46</v>
      </c>
      <c r="B17" s="124" t="s">
        <v>47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27" customHeight="1" x14ac:dyDescent="0.25">
      <c r="A18" s="11" t="s">
        <v>48</v>
      </c>
      <c r="B18" s="124" t="s">
        <v>49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4" ht="75" customHeight="1" x14ac:dyDescent="0.25">
      <c r="A19" s="41" t="s">
        <v>61</v>
      </c>
      <c r="B19" s="125" t="s">
        <v>62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2022-08-19T06:00:33Z</cp:lastPrinted>
  <dcterms:created xsi:type="dcterms:W3CDTF">2012-08-13T12:29:09Z</dcterms:created>
  <dcterms:modified xsi:type="dcterms:W3CDTF">2022-08-19T06:00:36Z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