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A - Demontáž železničného..." sheetId="2" r:id="rId2"/>
    <sheet name="B - Demontáž železničného..." sheetId="3" r:id="rId3"/>
    <sheet name="C - Montáž železničného s..." sheetId="4" r:id="rId4"/>
    <sheet name="D - Montáž železničného z..." sheetId="5" r:id="rId5"/>
    <sheet name="E - Spoločné položky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'A - Demontáž železničného...'!$C$119:$K$154</definedName>
    <definedName name="_xlnm.Print_Area" localSheetId="1">'A - Demontáž železničného...'!$C$4:$J$76,'A - Demontáž železničného...'!$C$107:$J$154</definedName>
    <definedName name="_xlnm.Print_Titles" localSheetId="1">'A - Demontáž železničného...'!$119:$119</definedName>
    <definedName name="_xlnm._FilterDatabase" localSheetId="2" hidden="1">'B - Demontáž železničného...'!$C$118:$K$128</definedName>
    <definedName name="_xlnm.Print_Area" localSheetId="2">'B - Demontáž železničného...'!$C$4:$J$76,'B - Demontáž železničného...'!$C$106:$J$128</definedName>
    <definedName name="_xlnm.Print_Titles" localSheetId="2">'B - Demontáž železničného...'!$118:$118</definedName>
    <definedName name="_xlnm._FilterDatabase" localSheetId="3" hidden="1">'C - Montáž železničného s...'!$C$123:$K$144</definedName>
    <definedName name="_xlnm.Print_Area" localSheetId="3">'C - Montáž železničného s...'!$C$4:$J$76,'C - Montáž železničného s...'!$C$111:$J$144</definedName>
    <definedName name="_xlnm.Print_Titles" localSheetId="3">'C - Montáž železničného s...'!$123:$123</definedName>
    <definedName name="_xlnm._FilterDatabase" localSheetId="4" hidden="1">'D - Montáž železničného z...'!$C$119:$K$178</definedName>
    <definedName name="_xlnm.Print_Area" localSheetId="4">'D - Montáž železničného z...'!$C$4:$J$76,'D - Montáž železničného z...'!$C$107:$J$178</definedName>
    <definedName name="_xlnm.Print_Titles" localSheetId="4">'D - Montáž železničného z...'!$119:$119</definedName>
    <definedName name="_xlnm._FilterDatabase" localSheetId="5" hidden="1">'E - Spoločné položky'!$C$116:$K$125</definedName>
    <definedName name="_xlnm.Print_Area" localSheetId="5">'E - Spoločné položky'!$C$4:$J$76,'E - Spoločné položky'!$C$104:$J$125</definedName>
    <definedName name="_xlnm.Print_Titles" localSheetId="5">'E - Spoločné položky'!$116:$116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BI119"/>
  <c r="BH119"/>
  <c r="BG119"/>
  <c r="BE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107"/>
  <c i="5" r="J37"/>
  <c r="J36"/>
  <c i="1" r="AY98"/>
  <c i="5" r="J35"/>
  <c i="1" r="AX98"/>
  <c i="5"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0"/>
  <c r="BH130"/>
  <c r="BG130"/>
  <c r="BE130"/>
  <c r="T130"/>
  <c r="R130"/>
  <c r="P130"/>
  <c r="BI129"/>
  <c r="BH129"/>
  <c r="BG129"/>
  <c r="BE129"/>
  <c r="T129"/>
  <c r="R129"/>
  <c r="P129"/>
  <c r="BI123"/>
  <c r="BH123"/>
  <c r="BG123"/>
  <c r="BE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4" r="J37"/>
  <c r="J36"/>
  <c i="1" r="AY97"/>
  <c i="4" r="J35"/>
  <c i="1" r="AX97"/>
  <c i="4" r="BI143"/>
  <c r="BH143"/>
  <c r="BG143"/>
  <c r="BE143"/>
  <c r="T143"/>
  <c r="T142"/>
  <c r="T141"/>
  <c r="R143"/>
  <c r="R142"/>
  <c r="R141"/>
  <c r="P143"/>
  <c r="P142"/>
  <c r="P141"/>
  <c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T132"/>
  <c r="R133"/>
  <c r="R132"/>
  <c r="P133"/>
  <c r="P132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3" r="J37"/>
  <c r="J36"/>
  <c i="1" r="AY96"/>
  <c i="3" r="J35"/>
  <c i="1" r="AX96"/>
  <c i="3" r="BI128"/>
  <c r="BH128"/>
  <c r="BG128"/>
  <c r="BE128"/>
  <c r="T128"/>
  <c r="T127"/>
  <c r="R128"/>
  <c r="R127"/>
  <c r="P128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92"/>
  <c r="J17"/>
  <c r="J12"/>
  <c r="J89"/>
  <c r="E7"/>
  <c r="E85"/>
  <c i="2" r="J37"/>
  <c r="J36"/>
  <c i="1" r="AY95"/>
  <c i="2" r="J35"/>
  <c i="1" r="AX95"/>
  <c i="2"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BI123"/>
  <c r="BH123"/>
  <c r="BG123"/>
  <c r="BE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89"/>
  <c r="E7"/>
  <c r="E110"/>
  <c i="1" r="L90"/>
  <c r="AM90"/>
  <c r="AM89"/>
  <c r="L89"/>
  <c r="AM87"/>
  <c r="L87"/>
  <c r="L85"/>
  <c r="L84"/>
  <c i="6" r="BK123"/>
  <c r="BK120"/>
  <c r="BK119"/>
  <c r="J119"/>
  <c i="5" r="J177"/>
  <c r="J175"/>
  <c r="J172"/>
  <c r="BK171"/>
  <c r="J169"/>
  <c r="J167"/>
  <c r="BK166"/>
  <c r="J164"/>
  <c r="J163"/>
  <c r="J152"/>
  <c r="J151"/>
  <c r="J148"/>
  <c r="J147"/>
  <c r="J142"/>
  <c r="BK137"/>
  <c r="BK136"/>
  <c r="J135"/>
  <c i="4" r="BK137"/>
  <c r="J136"/>
  <c r="J135"/>
  <c r="BK133"/>
  <c r="BK130"/>
  <c r="J127"/>
  <c i="3" r="BK124"/>
  <c r="BK123"/>
  <c r="J122"/>
  <c i="2" r="J151"/>
  <c r="J150"/>
  <c r="BK149"/>
  <c r="BK148"/>
  <c r="J146"/>
  <c r="J143"/>
  <c r="J139"/>
  <c r="J138"/>
  <c r="J134"/>
  <c r="BK129"/>
  <c r="J128"/>
  <c r="J125"/>
  <c r="BK123"/>
  <c i="6" r="J124"/>
  <c r="J123"/>
  <c r="BK122"/>
  <c r="J122"/>
  <c r="BK121"/>
  <c r="J121"/>
  <c i="5" r="BK177"/>
  <c r="BK175"/>
  <c r="J173"/>
  <c r="BK172"/>
  <c r="J171"/>
  <c r="BK170"/>
  <c r="BK167"/>
  <c r="BK165"/>
  <c r="J159"/>
  <c r="J157"/>
  <c r="J156"/>
  <c r="J155"/>
  <c r="BK154"/>
  <c r="BK150"/>
  <c r="BK148"/>
  <c r="J146"/>
  <c r="J145"/>
  <c r="J143"/>
  <c r="BK139"/>
  <c r="J137"/>
  <c r="J136"/>
  <c r="BK135"/>
  <c r="BK129"/>
  <c r="J123"/>
  <c i="4" r="J130"/>
  <c r="J129"/>
  <c i="3" r="J128"/>
  <c r="BK126"/>
  <c r="BK125"/>
  <c r="J124"/>
  <c i="2" r="J148"/>
  <c r="BK144"/>
  <c r="BK142"/>
  <c r="J141"/>
  <c r="BK136"/>
  <c r="BK132"/>
  <c r="J131"/>
  <c r="BK128"/>
  <c r="J127"/>
  <c i="1" r="AS94"/>
  <c i="5" r="BK173"/>
  <c r="J170"/>
  <c r="BK169"/>
  <c r="J166"/>
  <c r="J165"/>
  <c r="BK164"/>
  <c r="BK156"/>
  <c r="BK155"/>
  <c r="J154"/>
  <c r="J153"/>
  <c r="BK152"/>
  <c r="J150"/>
  <c r="BK149"/>
  <c r="BK147"/>
  <c r="BK146"/>
  <c r="BK145"/>
  <c r="BK143"/>
  <c r="BK142"/>
  <c r="BK140"/>
  <c r="BK138"/>
  <c r="J130"/>
  <c r="J129"/>
  <c i="4" r="J143"/>
  <c r="BK139"/>
  <c r="J137"/>
  <c r="BK136"/>
  <c r="BK135"/>
  <c i="3" r="BK128"/>
  <c r="J123"/>
  <c i="2" r="J149"/>
  <c r="BK143"/>
  <c r="J142"/>
  <c r="BK139"/>
  <c r="BK131"/>
  <c r="J129"/>
  <c r="BK125"/>
  <c i="6" r="BK124"/>
  <c r="J120"/>
  <c i="5" r="BK163"/>
  <c r="BK159"/>
  <c r="BK157"/>
  <c r="BK153"/>
  <c r="BK151"/>
  <c r="J149"/>
  <c r="J140"/>
  <c r="J139"/>
  <c r="J138"/>
  <c r="BK130"/>
  <c r="BK123"/>
  <c i="4" r="BK143"/>
  <c r="J139"/>
  <c r="J133"/>
  <c r="BK129"/>
  <c r="BK127"/>
  <c i="3" r="J126"/>
  <c r="J125"/>
  <c r="BK122"/>
  <c i="2" r="BK151"/>
  <c r="BK150"/>
  <c r="BK146"/>
  <c r="J144"/>
  <c r="BK141"/>
  <c r="BK138"/>
  <c r="J136"/>
  <c r="BK134"/>
  <c r="J132"/>
  <c r="BK127"/>
  <c r="J123"/>
  <c l="1" r="R122"/>
  <c r="P126"/>
  <c r="P140"/>
  <c i="3" r="R121"/>
  <c r="R120"/>
  <c r="R119"/>
  <c i="4" r="R128"/>
  <c r="R125"/>
  <c r="R124"/>
  <c r="BK134"/>
  <c r="J134"/>
  <c r="J101"/>
  <c i="5" r="P122"/>
  <c i="6" r="BK118"/>
  <c r="BK117"/>
  <c r="J117"/>
  <c r="J96"/>
  <c i="2" r="P122"/>
  <c r="R126"/>
  <c r="BK140"/>
  <c r="J140"/>
  <c r="J100"/>
  <c i="3" r="BK121"/>
  <c i="4" r="BK128"/>
  <c r="J128"/>
  <c r="J99"/>
  <c r="P134"/>
  <c i="5" r="R122"/>
  <c i="6" r="P118"/>
  <c r="P117"/>
  <c i="1" r="AU99"/>
  <c i="2" r="T122"/>
  <c r="T126"/>
  <c r="T140"/>
  <c i="3" r="P121"/>
  <c r="P120"/>
  <c r="P119"/>
  <c i="1" r="AU96"/>
  <c i="4" r="T128"/>
  <c r="T125"/>
  <c r="T124"/>
  <c r="T134"/>
  <c i="5" r="T122"/>
  <c r="T121"/>
  <c r="T120"/>
  <c r="BK162"/>
  <c r="J162"/>
  <c r="J99"/>
  <c r="P162"/>
  <c r="R162"/>
  <c r="T162"/>
  <c r="BK174"/>
  <c r="J174"/>
  <c r="J100"/>
  <c r="P174"/>
  <c r="R174"/>
  <c r="T174"/>
  <c i="6" r="R118"/>
  <c r="R117"/>
  <c i="2" r="BK122"/>
  <c r="J122"/>
  <c r="J98"/>
  <c r="BK126"/>
  <c r="J126"/>
  <c r="J99"/>
  <c r="R140"/>
  <c i="3" r="T121"/>
  <c r="T120"/>
  <c r="T119"/>
  <c i="4" r="P128"/>
  <c r="P125"/>
  <c r="P124"/>
  <c i="1" r="AU97"/>
  <c i="4" r="R134"/>
  <c i="5" r="BK122"/>
  <c r="J122"/>
  <c r="J98"/>
  <c i="6" r="T118"/>
  <c r="T117"/>
  <c i="2" r="E85"/>
  <c r="J114"/>
  <c r="F117"/>
  <c r="BF127"/>
  <c r="BF131"/>
  <c r="BF132"/>
  <c r="BF134"/>
  <c r="BF143"/>
  <c i="3" r="J113"/>
  <c r="F116"/>
  <c r="BF124"/>
  <c r="BF125"/>
  <c r="BK127"/>
  <c r="J127"/>
  <c r="J99"/>
  <c i="4" r="F92"/>
  <c r="BF130"/>
  <c r="BF137"/>
  <c r="BK138"/>
  <c r="J138"/>
  <c r="J102"/>
  <c r="BK142"/>
  <c r="BK141"/>
  <c r="J141"/>
  <c r="J103"/>
  <c i="5" r="J89"/>
  <c r="F92"/>
  <c r="BF137"/>
  <c r="BF138"/>
  <c r="BF140"/>
  <c r="BF145"/>
  <c r="BF155"/>
  <c r="BF159"/>
  <c i="6" r="BF119"/>
  <c i="2" r="BF128"/>
  <c r="BF141"/>
  <c r="BF146"/>
  <c r="BF148"/>
  <c r="BF151"/>
  <c i="3" r="BF122"/>
  <c i="4" r="E85"/>
  <c r="J89"/>
  <c r="BF133"/>
  <c r="BF136"/>
  <c r="BK132"/>
  <c r="J132"/>
  <c r="J100"/>
  <c i="5" r="E85"/>
  <c r="BF123"/>
  <c r="BF129"/>
  <c r="BF149"/>
  <c r="BF152"/>
  <c r="BF166"/>
  <c r="BF171"/>
  <c r="BF177"/>
  <c i="6" r="E85"/>
  <c r="J89"/>
  <c r="F92"/>
  <c i="2" r="BF125"/>
  <c r="BF129"/>
  <c r="BF139"/>
  <c i="3" r="E109"/>
  <c r="BF123"/>
  <c r="BF126"/>
  <c i="4" r="BF127"/>
  <c r="BF129"/>
  <c r="BK126"/>
  <c r="BK125"/>
  <c r="J125"/>
  <c r="J97"/>
  <c i="5" r="BF130"/>
  <c r="BF135"/>
  <c r="BF139"/>
  <c r="BF142"/>
  <c r="BF143"/>
  <c r="BF148"/>
  <c r="BF150"/>
  <c r="BF154"/>
  <c r="BF156"/>
  <c r="BF157"/>
  <c r="BF163"/>
  <c r="BF165"/>
  <c r="BF167"/>
  <c i="6" r="BF121"/>
  <c r="BF122"/>
  <c i="2" r="BF123"/>
  <c r="BF136"/>
  <c r="BF138"/>
  <c r="BF142"/>
  <c r="BF144"/>
  <c r="BF149"/>
  <c r="BF150"/>
  <c i="3" r="BF128"/>
  <c i="4" r="BF135"/>
  <c r="BF139"/>
  <c r="BF143"/>
  <c i="5" r="BF136"/>
  <c r="BF146"/>
  <c r="BF147"/>
  <c r="BF151"/>
  <c r="BF153"/>
  <c r="BF164"/>
  <c r="BF169"/>
  <c r="BF170"/>
  <c r="BF172"/>
  <c r="BF173"/>
  <c r="BF175"/>
  <c i="6" r="BF120"/>
  <c r="BF123"/>
  <c r="BF124"/>
  <c i="2" r="F37"/>
  <c i="1" r="BD95"/>
  <c i="4" r="F35"/>
  <c i="1" r="BB97"/>
  <c i="4" r="F33"/>
  <c i="1" r="AZ97"/>
  <c i="5" r="F35"/>
  <c i="1" r="BB98"/>
  <c i="5" r="F36"/>
  <c i="1" r="BC98"/>
  <c i="5" r="F37"/>
  <c i="1" r="BD98"/>
  <c i="3" r="F33"/>
  <c i="1" r="AZ96"/>
  <c i="3" r="F35"/>
  <c i="1" r="BB96"/>
  <c i="4" r="F36"/>
  <c i="1" r="BC97"/>
  <c i="2" r="F36"/>
  <c i="1" r="BC95"/>
  <c i="3" r="J33"/>
  <c i="1" r="AV96"/>
  <c i="5" r="J33"/>
  <c i="1" r="AV98"/>
  <c i="2" r="J33"/>
  <c i="1" r="AV95"/>
  <c i="4" r="J33"/>
  <c i="1" r="AV97"/>
  <c i="4" r="F37"/>
  <c i="1" r="BD97"/>
  <c i="6" r="F33"/>
  <c i="1" r="AZ99"/>
  <c i="6" r="J33"/>
  <c i="1" r="AV99"/>
  <c i="6" r="F35"/>
  <c i="1" r="BB99"/>
  <c i="6" r="F36"/>
  <c i="1" r="BC99"/>
  <c i="6" r="F37"/>
  <c i="1" r="BD99"/>
  <c i="2" r="F33"/>
  <c i="1" r="AZ95"/>
  <c i="2" r="F35"/>
  <c i="1" r="BB95"/>
  <c i="5" r="F33"/>
  <c i="1" r="AZ98"/>
  <c i="3" r="F37"/>
  <c i="1" r="BD96"/>
  <c i="3" r="F36"/>
  <c i="1" r="BC96"/>
  <c i="2" l="1" r="T121"/>
  <c r="T120"/>
  <c i="5" r="R121"/>
  <c r="R120"/>
  <c i="2" r="R121"/>
  <c r="R120"/>
  <c i="3" r="BK120"/>
  <c r="J120"/>
  <c r="J97"/>
  <c i="2" r="P121"/>
  <c r="P120"/>
  <c i="1" r="AU95"/>
  <c i="5" r="P121"/>
  <c r="P120"/>
  <c i="1" r="AU98"/>
  <c i="4" r="J126"/>
  <c r="J98"/>
  <c r="J142"/>
  <c r="J104"/>
  <c i="6" r="J118"/>
  <c r="J97"/>
  <c i="2" r="BK121"/>
  <c r="J121"/>
  <c r="J97"/>
  <c i="3" r="J121"/>
  <c r="J98"/>
  <c i="4" r="BK124"/>
  <c r="J124"/>
  <c r="J96"/>
  <c i="5" r="BK121"/>
  <c r="J121"/>
  <c r="J97"/>
  <c i="6" r="J30"/>
  <c i="1" r="AG99"/>
  <c i="2" r="F34"/>
  <c i="1" r="BA95"/>
  <c i="5" r="F34"/>
  <c i="1" r="BA98"/>
  <c i="3" r="F34"/>
  <c i="1" r="BA96"/>
  <c i="3" r="J34"/>
  <c i="1" r="AW96"/>
  <c r="AT96"/>
  <c i="5" r="J34"/>
  <c i="1" r="AW98"/>
  <c r="AT98"/>
  <c r="BD94"/>
  <c r="W33"/>
  <c i="2" r="J34"/>
  <c i="1" r="AW95"/>
  <c r="AT95"/>
  <c i="6" r="F34"/>
  <c i="1" r="BA99"/>
  <c r="AZ94"/>
  <c r="W29"/>
  <c r="BB94"/>
  <c r="W31"/>
  <c r="BC94"/>
  <c r="W32"/>
  <c i="4" r="J34"/>
  <c i="1" r="AW97"/>
  <c r="AT97"/>
  <c i="6" r="J34"/>
  <c i="1" r="AW99"/>
  <c r="AT99"/>
  <c i="4" r="F34"/>
  <c i="1" r="BA97"/>
  <c i="6" l="1" r="J39"/>
  <c i="3" r="BK119"/>
  <c r="J119"/>
  <c i="5" r="BK120"/>
  <c r="J120"/>
  <c r="J96"/>
  <c i="2" r="BK120"/>
  <c r="J120"/>
  <c i="1" r="AN99"/>
  <c r="AU94"/>
  <c r="BA94"/>
  <c r="AW94"/>
  <c r="AK30"/>
  <c i="3" r="J30"/>
  <c i="1" r="AG96"/>
  <c r="AN96"/>
  <c r="AX94"/>
  <c i="4" r="J30"/>
  <c i="1" r="AG97"/>
  <c r="AN97"/>
  <c i="2" r="J30"/>
  <c i="1" r="AG95"/>
  <c r="AN95"/>
  <c r="AY94"/>
  <c r="AV94"/>
  <c r="AK29"/>
  <c i="3" l="1" r="J96"/>
  <c i="2" r="J96"/>
  <c i="3" r="J39"/>
  <c i="2" r="J39"/>
  <c i="4" r="J39"/>
  <c i="1" r="W30"/>
  <c i="5" r="J30"/>
  <c i="1" r="AG98"/>
  <c r="AN98"/>
  <c r="AT94"/>
  <c i="5" l="1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<sst xmlns="http://schemas.openxmlformats.org/spreadsheetml/2006/main">
  <si>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</si>
  <si>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</si>
  <si>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</si>
  <si>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</si>
  <si>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{e368cb36-39e1-4ec7-be85-02af955b6797}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</si>
  <si>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</si>
  <si>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</si>
  <si>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</si>
  <si>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</si>
  <si>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</si>
  <si>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</si>
  <si>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</si>
  <si>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2020_18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</si>
  <si>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</si>
  <si>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</si>
  <si>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železničnej vlečky na expedičnom sklade Rimavská Sobota</t>
  </si>
  <si>
    <t>JKSO:</t>
  </si>
  <si>
    <t>824 8</t>
  </si>
  <si>
    <t>KS:</t>
  </si>
  <si>
    <t>2122</t>
  </si>
  <si>
    <t>Miesto:</t>
  </si>
  <si>
    <t>Rimavská Sobota</t>
  </si>
  <si>
    <t>Dátum:</t>
  </si>
  <si>
    <t>18. 9. 2020</t>
  </si>
  <si>
    <t>Objednávateľ:</t>
  </si>
  <si>
    <t>IČO:</t>
  </si>
  <si>
    <t>LESY SR, š.p. Odštepný závod R.Sobota</t>
  </si>
  <si>
    <t>IČ DPH:</t>
  </si>
  <si>
    <t>Zhotoviteľ:</t>
  </si>
  <si>
    <t>Vyplň údaj</t>
  </si>
  <si>
    <t>Projektant:</t>
  </si>
  <si>
    <t>TEMPRA, s.r.o. Banská Bystrica</t>
  </si>
  <si>
    <t>True</t>
  </si>
  <si>
    <t>0,01</t>
  </si>
  <si>
    <t>Spracovateľ:</t>
  </si>
  <si>
    <t>TEMPRA,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</si>
  <si>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</si>
  <si>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</si>
  <si>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</si>
  <si>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</si>
  <si>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</si>
  <si>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</si>
  <si>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</si>
  <si>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</si>
  <si>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</si>
  <si>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</si>
  <si>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</si>
  <si>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</si>
  <si>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</si>
  <si>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</si>
  <si>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</si>
  <si>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</si>
  <si>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</si>
  <si>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</si>
  <si>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</si>
  <si>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</si>
  <si>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</si>
  <si>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</si>
  <si>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</si>
  <si>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</si>
  <si>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</si>
  <si>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</si>
  <si>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</si>
  <si>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</si>
  <si>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</si>
  <si>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</si>
  <si>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</si>
  <si>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</si>
  <si>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</si>
  <si>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</si>
  <si>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</si>
  <si>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</si>
  <si>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</si>
  <si>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</si>
  <si>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</si>
  <si>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</si>
  <si>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</si>
  <si>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</si>
  <si>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</si>
  <si>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</si>
  <si>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</si>
  <si>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</si>
  <si>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</t>
  </si>
  <si>
    <t>Demontáž železničného zvršku</t>
  </si>
  <si>
    <t>STA</t>
  </si>
  <si>
    <t>1</t>
  </si>
  <si>
    <t>{e33221ce-b63e-4319-87af-0c2a8b8ba896}</t>
  </si>
  <si>
    <t>B</t>
  </si>
  <si>
    <t>Demontáž železničného spodku</t>
  </si>
  <si>
    <t>{97cbdff4-c88e-4e19-82e1-c214c59f477c}</t>
  </si>
  <si>
    <t>C</t>
  </si>
  <si>
    <t>Montáž železničného spodku</t>
  </si>
  <si>
    <t>{d2bb386b-f8ae-43f9-9279-10b34a53cf57}</t>
  </si>
  <si>
    <t>Montáž železničného zvršku</t>
  </si>
  <si>
    <t>{b59d278e-a0e2-4f04-88a0-33f6469bac85}</t>
  </si>
  <si>
    <t>E</t>
  </si>
  <si>
    <t>Spoločné položky</t>
  </si>
  <si>
    <t>{a96eae42-3223-4cf9-b794-9c069e71b068}</t>
  </si>
  <si>
    <t>KRYCÍ LIST ROZPOČTU</t>
  </si>
  <si>
    <t>Objekt:</t>
  </si>
  <si>
    <t>A - Demontáž železničného zvršku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</si>
  <si>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</si>
  <si>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</si>
  <si>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</si>
  <si>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</si>
  <si>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</si>
  <si>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</si>
  <si>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</si>
  <si>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</si>
  <si>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</si>
  <si>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</si>
  <si>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</si>
  <si>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</si>
  <si>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</si>
  <si>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</si>
  <si>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</si>
  <si>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</si>
  <si>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</si>
  <si>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</si>
  <si>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</si>
  <si>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</si>
  <si>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</si>
  <si>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</si>
  <si>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</si>
  <si>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</si>
  <si>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</si>
  <si>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</si>
  <si>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</si>
  <si>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 xml:space="preserve">Rozoberanie vozovky a plochy z panelov </t>
  </si>
  <si>
    <t>m2</t>
  </si>
  <si>
    <t>4</t>
  </si>
  <si>
    <t>2</t>
  </si>
  <si>
    <t>88802333</t>
  </si>
  <si>
    <t>VV</t>
  </si>
  <si>
    <t>"4 ks podvalov v oblasti žel.priecestia" 4*(3,0*2,0)"m"</t>
  </si>
  <si>
    <t>17</t>
  </si>
  <si>
    <t>171201203.S</t>
  </si>
  <si>
    <t>Uloženie sypaniny na skládky nad 1000 do 10000 m3</t>
  </si>
  <si>
    <t>m3</t>
  </si>
  <si>
    <t>1777729731</t>
  </si>
  <si>
    <t>5</t>
  </si>
  <si>
    <t>Komunikácie</t>
  </si>
  <si>
    <t>3</t>
  </si>
  <si>
    <t>512502121.S</t>
  </si>
  <si>
    <t xml:space="preserve">Odstránenie koľajového lôžka z kameniva po rozob. koľaje alebo koľajového rozvetvenia,  -1,80800t</t>
  </si>
  <si>
    <t>-179630695</t>
  </si>
  <si>
    <t>512502995.S</t>
  </si>
  <si>
    <t>Odstránenie koľajového lôžkapo rozobratí koľaje. Príplatok k cene za sťažené práce pri rekonštrukciách</t>
  </si>
  <si>
    <t>-1717832545</t>
  </si>
  <si>
    <t>525010012.S</t>
  </si>
  <si>
    <t xml:space="preserve">Vybratie koľajových polí na drevených podvaloch,  -0,31100t</t>
  </si>
  <si>
    <t>m</t>
  </si>
  <si>
    <t>-459931236</t>
  </si>
  <si>
    <t>315,263+72,326 "m"</t>
  </si>
  <si>
    <t>7</t>
  </si>
  <si>
    <t>525010021.S</t>
  </si>
  <si>
    <t xml:space="preserve">Rozobratie koľajových polí na drevených podvaloch,  -0,31100t</t>
  </si>
  <si>
    <t>806139699</t>
  </si>
  <si>
    <t>9</t>
  </si>
  <si>
    <t>525019095.S</t>
  </si>
  <si>
    <t>Rozobratie koľajových polí na demontážnej základni. Príplatok k cene za sťažené práce pri rekonštrukciách</t>
  </si>
  <si>
    <t>341315656</t>
  </si>
  <si>
    <t>120,540+11,722 "m"</t>
  </si>
  <si>
    <t>525030012.S</t>
  </si>
  <si>
    <t xml:space="preserve">Vybratie koľajových rozvetvení  na oceľových podvaloch,  -0,25500t</t>
  </si>
  <si>
    <t>-1395126511</t>
  </si>
  <si>
    <t>"výhybka J A 6-II, rozvinutá dĺžka" 45,969 "m"</t>
  </si>
  <si>
    <t>6</t>
  </si>
  <si>
    <t>525099095.S</t>
  </si>
  <si>
    <t>Vybratie koľajových polí s rozpojením stykov. Príplatok k cene za sťažené práce pri rekonštrukciách</t>
  </si>
  <si>
    <t>-498081508</t>
  </si>
  <si>
    <t>387,589+45,969 "m"</t>
  </si>
  <si>
    <t>8</t>
  </si>
  <si>
    <t>535000411.S</t>
  </si>
  <si>
    <t xml:space="preserve">Rozobratie koľajového rozvetvenia na podvaloch oceľových,  -0,38700t</t>
  </si>
  <si>
    <t>-1324315688</t>
  </si>
  <si>
    <t>10</t>
  </si>
  <si>
    <t>548930012.S</t>
  </si>
  <si>
    <t>Rezanie koľajnice plameňom</t>
  </si>
  <si>
    <t>ks</t>
  </si>
  <si>
    <t>1176902365</t>
  </si>
  <si>
    <t>Ostatné konštrukcie a práce-búranie</t>
  </si>
  <si>
    <t>921901111.S</t>
  </si>
  <si>
    <t xml:space="preserve">Rozobratie prejazdu s uložením získaného materiálu na vzdialenosť do 20 m,  -0,48200t</t>
  </si>
  <si>
    <t>658696614</t>
  </si>
  <si>
    <t>18</t>
  </si>
  <si>
    <t>979089111.S</t>
  </si>
  <si>
    <t>Poplatok za skladovanie - drevo, sklo, plasty (17 02 ), nebezpečné</t>
  </si>
  <si>
    <t>t</t>
  </si>
  <si>
    <t>-983296536</t>
  </si>
  <si>
    <t>19</t>
  </si>
  <si>
    <t>979089312.S</t>
  </si>
  <si>
    <t>Poplatok za skladovanie - kovy (meď, bronz, mosadz atď.) (17 04 ), ostatné</t>
  </si>
  <si>
    <t>1036516854</t>
  </si>
  <si>
    <t>11</t>
  </si>
  <si>
    <t>979091111.S</t>
  </si>
  <si>
    <t>Vodorovné premiestnenie vybúraných hmôt alebo konštrukcií na vzdialenosť do 7000 m</t>
  </si>
  <si>
    <t>-2021995084</t>
  </si>
  <si>
    <t>2,559+120,540+11,722 "t"</t>
  </si>
  <si>
    <t>14</t>
  </si>
  <si>
    <t>979091121.S</t>
  </si>
  <si>
    <t>Vodorovné premiestnenie vybúraných hmôt alebo konštrukcií za každých ďalších 1000 m</t>
  </si>
  <si>
    <t>-765704553</t>
  </si>
  <si>
    <t>"Odvoz NO na zneškodnenie-dr.podvaly, + 150 km" 150*46,4 "t"</t>
  </si>
  <si>
    <t>12</t>
  </si>
  <si>
    <t>979091195.S</t>
  </si>
  <si>
    <t>Doprava vybúraných hmôt vodorovné premiestnenie vybúraných hmôt. Príplatok k cene za sťažené práce pri rekonštrukciách</t>
  </si>
  <si>
    <t>-1820893016</t>
  </si>
  <si>
    <t>15</t>
  </si>
  <si>
    <t>979091211.SR1</t>
  </si>
  <si>
    <t>Doprava vybúraných hmôt vodorovné premiestnenie sutiny na vzdialenosť do 1000 m</t>
  </si>
  <si>
    <t>-1886728624</t>
  </si>
  <si>
    <t>16</t>
  </si>
  <si>
    <t>979091295.SR2</t>
  </si>
  <si>
    <t>Doprava vybúraných hmôt vodorovné premiestnenie sutiny. Príplatok k cene za sťažené práce pri rekonštrukciách</t>
  </si>
  <si>
    <t>908629392</t>
  </si>
  <si>
    <t>13</t>
  </si>
  <si>
    <t>979094111.S</t>
  </si>
  <si>
    <t>Nakladanie alebo prekladanie vybúraných hmôt alebo konštrukcií</t>
  </si>
  <si>
    <t>2074292175</t>
  </si>
  <si>
    <t>"Nakladanie dr.podvalov na odvoz - zneškodnenie" 46,4 "t"</t>
  </si>
  <si>
    <t>"Nakladanie oceľového materiálu koľ.roštu - odvoz do zberných surovín" 53,9 "t"</t>
  </si>
  <si>
    <t>Súčet</t>
  </si>
  <si>
    <t>B - Demontáž železničného spodku</t>
  </si>
  <si>
    <t>122202502.S</t>
  </si>
  <si>
    <t>Odkopávka a prekopávka nezapažená pre spodnú stavbu železníc v hornine 3 do 1000 m3</t>
  </si>
  <si>
    <t>-304708534</t>
  </si>
  <si>
    <t>122202508.S</t>
  </si>
  <si>
    <t>Odkopávky a prekopávky nezapažené pre spodnú stavbu železníc. Príplatok k cenám za sťaženie pri rekonštruk. v hornine 3</t>
  </si>
  <si>
    <t>1717998106</t>
  </si>
  <si>
    <t>122202509.S</t>
  </si>
  <si>
    <t>Odkopávky a prekopávky nezapažené pre spodnú stavbu železníc. Príplatok za lepivosť horniny 3</t>
  </si>
  <si>
    <t>-683437053</t>
  </si>
  <si>
    <t>162304113.S</t>
  </si>
  <si>
    <t>Vodorovné premiestnenie výkopku pre spodnú stavbu železníc po nespevnenej ceste z horniny tr.1-4 do 1000 m3 na vzdialenosť do 500 m</t>
  </si>
  <si>
    <t>-637343754</t>
  </si>
  <si>
    <t>171201202.S</t>
  </si>
  <si>
    <t>Uloženie sypaniny na skládky nad 100 do 1000 m3</t>
  </si>
  <si>
    <t>-2060066673</t>
  </si>
  <si>
    <t>925901112.S</t>
  </si>
  <si>
    <t xml:space="preserve">Rozobratie koľajového zarážadla typu II,  -4,40400t</t>
  </si>
  <si>
    <t>-1887121176</t>
  </si>
  <si>
    <t>C - Montáž železničného spodku</t>
  </si>
  <si>
    <t xml:space="preserve">    2 - Zakladanie</t>
  </si>
  <si>
    <t xml:space="preserve">    99 - Presun hmôt HSV</t>
  </si>
  <si>
    <t>PSV - Práce a dodávky PSV</t>
  </si>
  <si>
    <t xml:space="preserve">    783 - Nátery</t>
  </si>
  <si>
    <t>181101102.S</t>
  </si>
  <si>
    <t>Úprava pláne v zárezoch v hornine 1-4 so zhutnením</t>
  </si>
  <si>
    <t>-1893688888</t>
  </si>
  <si>
    <t>Zakladanie</t>
  </si>
  <si>
    <t>289971212.S</t>
  </si>
  <si>
    <t>Zhotovenie vrstvy z geotextílie na upravenom povrchu sklon do 1 : 5 , šírky nad 3 do 6 m</t>
  </si>
  <si>
    <t>-931621882</t>
  </si>
  <si>
    <t>M</t>
  </si>
  <si>
    <t>693110002100</t>
  </si>
  <si>
    <t>Geotextília polypropylénová CHSTEX BS25, 300 g/m2, netkaná separačno-filtračná geotextília</t>
  </si>
  <si>
    <t>400665010</t>
  </si>
  <si>
    <t>2418,3*1,02 'Přepočítané koeficientom množstva</t>
  </si>
  <si>
    <t>564831111.SR3</t>
  </si>
  <si>
    <t>Podklad zo štrkodrviny s rozprestretím a zhutnením</t>
  </si>
  <si>
    <t>-854937707</t>
  </si>
  <si>
    <t>925941211.S</t>
  </si>
  <si>
    <t>Koľajové zarážadlo na slepých koľajach typ I- z koľajnice tvaru T alebo S 49</t>
  </si>
  <si>
    <t>1960357134</t>
  </si>
  <si>
    <t>925947111.S</t>
  </si>
  <si>
    <t>Ochranné zariadenia železničné dodanie a osadenie nárazníkov</t>
  </si>
  <si>
    <t>2100670529</t>
  </si>
  <si>
    <t>926946112.S</t>
  </si>
  <si>
    <t>Návestidlá a označovacie zariadenia uzávera koľaje na konci slepej koľaje</t>
  </si>
  <si>
    <t>-1701709606</t>
  </si>
  <si>
    <t>99</t>
  </si>
  <si>
    <t>Presun hmôt HSV</t>
  </si>
  <si>
    <t>998241011.S</t>
  </si>
  <si>
    <t>Presun hmôt pre železničný spodok (824-1) akéhokoľvek rozsahu, so sklonom trate do 8 promile</t>
  </si>
  <si>
    <t>1746640726</t>
  </si>
  <si>
    <t>0,740+654,012+2,897+0,816 "t"</t>
  </si>
  <si>
    <t>PSV</t>
  </si>
  <si>
    <t>Práce a dodávky PSV</t>
  </si>
  <si>
    <t>783</t>
  </si>
  <si>
    <t>Nátery</t>
  </si>
  <si>
    <t>783992000</t>
  </si>
  <si>
    <t>Nátery ostatné bezpečnostnými farbami šrafovaním</t>
  </si>
  <si>
    <t>1465028078</t>
  </si>
  <si>
    <t>2*0,150"m"*(109,236+69,724)"m"</t>
  </si>
  <si>
    <t>D - Montáž železničného zvršku</t>
  </si>
  <si>
    <t>511532111.S</t>
  </si>
  <si>
    <t>Koľajové lôžko so zhutnením z kameniva hrubého drveného</t>
  </si>
  <si>
    <t>-1014739624</t>
  </si>
  <si>
    <t xml:space="preserve">"KP na drevených podvaloch" 19,6 "m"*1,861"m3/m" </t>
  </si>
  <si>
    <t>"KP na betónových podvaloch" 372,363"m"*1,657"m3/m"</t>
  </si>
  <si>
    <t>"výhybka L2" 53"m3"</t>
  </si>
  <si>
    <t>"zdvih naväzujúcej koľaje" 55,805"m" * 3,6"m" * 0,07"m-priemerný zdvih"</t>
  </si>
  <si>
    <t>511582195.S</t>
  </si>
  <si>
    <t>Koľajové lôžko so zhutnením. Príplatok k cene za sťaženú prácu pri rekonštrukciách</t>
  </si>
  <si>
    <t>670050235</t>
  </si>
  <si>
    <t>515503111.S</t>
  </si>
  <si>
    <t xml:space="preserve">Úprava koľajového lôžka </t>
  </si>
  <si>
    <t>58343124</t>
  </si>
  <si>
    <t>"obnovovaná koľaj" 318,1165+73,847"m"</t>
  </si>
  <si>
    <t>"obnovovaná výhybka" 37,833"m"</t>
  </si>
  <si>
    <t>"koľaj s úpravou GPK" 55,805"m"</t>
  </si>
  <si>
    <t>515503195.S</t>
  </si>
  <si>
    <t>Príplatok k cene za sťaženú prácu pri rekonštrukciách</t>
  </si>
  <si>
    <t>1427031115</t>
  </si>
  <si>
    <t>35</t>
  </si>
  <si>
    <t>521154112.S</t>
  </si>
  <si>
    <t>Zhotovenie koľaje stykovanej z koľajníc tvaru R 65 na podvaloch betónových vystrojených, rozdelenie podvalov d</t>
  </si>
  <si>
    <t>1173596436</t>
  </si>
  <si>
    <t>521323112.S</t>
  </si>
  <si>
    <t>Zhotovenie koľaje stykovanej z koľajníc tvaru S 49 na podvaloch drevených, rozdelenie podvalov d</t>
  </si>
  <si>
    <t>119346039</t>
  </si>
  <si>
    <t>521354112.S</t>
  </si>
  <si>
    <t>Zhotovenie koľaje stykovanej z koľajníc tvaru S 49 na podvaloch betónových vystrojených, rozdelenie podvalov d</t>
  </si>
  <si>
    <t>1374291295</t>
  </si>
  <si>
    <t>608110000500.S</t>
  </si>
  <si>
    <t>Podval drevený priečny šxhxl 240x150x2500 mm, bukový, impregnovaný olejom 175 kg/m3</t>
  </si>
  <si>
    <t>1060441732</t>
  </si>
  <si>
    <t>608110002000.S</t>
  </si>
  <si>
    <t>Podval drevený výhybkový , dubový, impregnovaný olejom 45 kg/m3 (spoločné podvaly za koncom výhybky)</t>
  </si>
  <si>
    <t>588440058</t>
  </si>
  <si>
    <t>5"ks"*(0,26*0,16*4,5)</t>
  </si>
  <si>
    <t>592110002800.SR4</t>
  </si>
  <si>
    <t>Betónový podval SB5P vystrojený, na koľajnicu S 49 - užitý</t>
  </si>
  <si>
    <t>1985971655</t>
  </si>
  <si>
    <t>134910000100.SR5</t>
  </si>
  <si>
    <t>Koľajnica tvaru S49 735,75 N/mm2, akosť 1 - užitá</t>
  </si>
  <si>
    <t>1095605668</t>
  </si>
  <si>
    <t>391,963"m" * 2 * 0,04943"t/m"</t>
  </si>
  <si>
    <t>531411111.S</t>
  </si>
  <si>
    <t>Zhotovenie výhybky jednoduchej J49E z ocele vákuovanej na podvaloch drevených koľajníc tvaru S 49</t>
  </si>
  <si>
    <t>1450327797</t>
  </si>
  <si>
    <t>437110000610.S</t>
  </si>
  <si>
    <t>Výhybka jednoduchá J49E1, typ 1:7,5-190 na drevených nových podvaloch, dĺ. výhybky 25,222 m - oceľová súčasť UŽITÁ</t>
  </si>
  <si>
    <t>419192004</t>
  </si>
  <si>
    <t>542991116.S</t>
  </si>
  <si>
    <t>Vloženie koľaj rozvetvenia železničným žeriavom hm. 20 t</t>
  </si>
  <si>
    <t>994199024</t>
  </si>
  <si>
    <t>543151111.S</t>
  </si>
  <si>
    <t xml:space="preserve">Dočasná úprava koľaje </t>
  </si>
  <si>
    <t>-1852351200</t>
  </si>
  <si>
    <t>21</t>
  </si>
  <si>
    <t>543151112.S</t>
  </si>
  <si>
    <t>Dočasná úprava koľaj. rozvetvenia</t>
  </si>
  <si>
    <t>307578056</t>
  </si>
  <si>
    <t>543159095.S</t>
  </si>
  <si>
    <t>Dočasná smerová a výšková úprava koľaje. Príplatok k cene za sťaženú prácu pri rekonštrukciách</t>
  </si>
  <si>
    <t>-1182072017</t>
  </si>
  <si>
    <t>22</t>
  </si>
  <si>
    <t>543159096.S</t>
  </si>
  <si>
    <t>Príplatok k cene za sťaženú prácu pri rekonštrukciách koľajového rozvetvenia</t>
  </si>
  <si>
    <t>-389453910</t>
  </si>
  <si>
    <t>544141112.S</t>
  </si>
  <si>
    <t>Zdvíhanie doterajšieho koľaj.rozvetvenia na podvaloch betón. bez doplnenia koľajového lôžka do 200 mm</t>
  </si>
  <si>
    <t>-218972966</t>
  </si>
  <si>
    <t>546632114.SR6</t>
  </si>
  <si>
    <t>Prechodné spojky (súprava 4 spojok) tvaru S 49/A, včetne spojovacieho materiálu</t>
  </si>
  <si>
    <t>162212126</t>
  </si>
  <si>
    <t>548911122.S</t>
  </si>
  <si>
    <t>Stykové zvarenie koľajníc akejkoľvek akosti ocele odtavením ojedinelé, koľajnica tvaru S 49</t>
  </si>
  <si>
    <t>-1141607961</t>
  </si>
  <si>
    <t>548930011.S</t>
  </si>
  <si>
    <t>Rezanie koľajnice všetkých sústav pílou</t>
  </si>
  <si>
    <t>-1617454750</t>
  </si>
  <si>
    <t>548930013.S</t>
  </si>
  <si>
    <t>Vŕtanie koľajnice všetkých sústav vŕtačkou</t>
  </si>
  <si>
    <t>-1845212541</t>
  </si>
  <si>
    <t>23</t>
  </si>
  <si>
    <t>549191111.S</t>
  </si>
  <si>
    <t xml:space="preserve">Smerové a výškové vyrovnanie s následným dynamickým stabilizovaním štrk. lôžka  koľaje alebo koľaj. rozvetvenia</t>
  </si>
  <si>
    <t>271076808</t>
  </si>
  <si>
    <t>391,963+37,833+55,805"m"</t>
  </si>
  <si>
    <t>25</t>
  </si>
  <si>
    <t>584921121.S</t>
  </si>
  <si>
    <t>Zhotovenie spevnenej plochy z cestných panelov osadených do lôžka z kameniva hr. 50 mm</t>
  </si>
  <si>
    <t>-433991995</t>
  </si>
  <si>
    <t>4"ks"*(3,0*2,0)"m"</t>
  </si>
  <si>
    <t>"osadenie jestvujúcich zdemontovaných panelov"</t>
  </si>
  <si>
    <t>30</t>
  </si>
  <si>
    <t>914001111.S</t>
  </si>
  <si>
    <t>Osadenie a montáž cestnej zvislej dopravnej značky na stĺpik, stĺp, konzolu alebo objekt</t>
  </si>
  <si>
    <t>-578489126</t>
  </si>
  <si>
    <t>31</t>
  </si>
  <si>
    <t>404410034100</t>
  </si>
  <si>
    <t>Značka upravujúca prednosť P2 (Stoj daj prednosť v jazde!), rozmer 900 mm, fólia RA1, pozinkovaná</t>
  </si>
  <si>
    <t>-527696004</t>
  </si>
  <si>
    <t>32</t>
  </si>
  <si>
    <t>404410002400</t>
  </si>
  <si>
    <t>Výstražná značka A26 (Železničné priecestie bez závor), rozmer 900 mm, fólia RA1, pozinkovaná</t>
  </si>
  <si>
    <t>-326878060</t>
  </si>
  <si>
    <t>26</t>
  </si>
  <si>
    <t>914501121.S</t>
  </si>
  <si>
    <t>Montáž stĺpika zvislej dopravnej značky dĺžky do 3,5 m do betónového základu</t>
  </si>
  <si>
    <t>991457932</t>
  </si>
  <si>
    <t>27</t>
  </si>
  <si>
    <t>404490008400.S</t>
  </si>
  <si>
    <t>Stĺpik Zn, d 60 mm/1 bm, pre dopravné značky</t>
  </si>
  <si>
    <t>-659387329</t>
  </si>
  <si>
    <t>2*"stĺpiky, dĺ." 3"m"</t>
  </si>
  <si>
    <t>28</t>
  </si>
  <si>
    <t>404490008600.S</t>
  </si>
  <si>
    <t>Krytka stĺpika, d 60 mm, plastová</t>
  </si>
  <si>
    <t>1043991253</t>
  </si>
  <si>
    <t>29</t>
  </si>
  <si>
    <t>404490008800.S</t>
  </si>
  <si>
    <t>Hliníkova pätka pre montáž stĺpika d 60 mm do pevného základu</t>
  </si>
  <si>
    <t>-1085254726</t>
  </si>
  <si>
    <t>24</t>
  </si>
  <si>
    <t>921621121.S</t>
  </si>
  <si>
    <t>Prejazdy cestné cez 1 železn. koľaj živičné konštrukcia ťažká</t>
  </si>
  <si>
    <t>1981916084</t>
  </si>
  <si>
    <t>33</t>
  </si>
  <si>
    <t>922561129.SR7</t>
  </si>
  <si>
    <t>Úprava plôch železn. chodníka so zhutnením z dr.kameniva fr.32-63</t>
  </si>
  <si>
    <t>2143022709</t>
  </si>
  <si>
    <t>34</t>
  </si>
  <si>
    <t>922561129.SR8</t>
  </si>
  <si>
    <t>Úprava plôch železn. chodníka so zhutnením z dr.kameniva fr.8-16mm</t>
  </si>
  <si>
    <t>1280055605</t>
  </si>
  <si>
    <t>37</t>
  </si>
  <si>
    <t>998242011.S</t>
  </si>
  <si>
    <t>Presun hmôt pre železničný zvršok akéhokoľvek rozsahu a sklonu do 8 promile</t>
  </si>
  <si>
    <t>-1117875724</t>
  </si>
  <si>
    <t>1466,199+0,939+0,796+0,763+2,000+0,763+177,270+38,749+14,995+0,040+0,885+0,004+0,002+0,239+0,008+11,333+296,864+387,820</t>
  </si>
  <si>
    <t>36</t>
  </si>
  <si>
    <t>998242100.S</t>
  </si>
  <si>
    <t>Nakladanie, skladanie alebo prekladanie materiálu koľajového roštu na medziskládke</t>
  </si>
  <si>
    <t>-544575229</t>
  </si>
  <si>
    <t>0,939+0,796+0,763+2,000+0,763+177,270+38,749+14,995 "t"</t>
  </si>
  <si>
    <t>E - Spoločné položky</t>
  </si>
  <si>
    <t>VRN - Vedľajšie rozpočtové náklady</t>
  </si>
  <si>
    <t>VRN</t>
  </si>
  <si>
    <t>Vedľajšie rozpočtové náklady</t>
  </si>
  <si>
    <t>000300013.S</t>
  </si>
  <si>
    <t>Činnosti vykonávané pred výstavbou určenie priebehu nadzemného alebo podzemného existujúceho aj plánovaného vedenia</t>
  </si>
  <si>
    <t>akcia</t>
  </si>
  <si>
    <t>1024</t>
  </si>
  <si>
    <t>462776030</t>
  </si>
  <si>
    <t>000300021.S</t>
  </si>
  <si>
    <t xml:space="preserve">Geodetické práce - vykonávané v priebehu výstavby </t>
  </si>
  <si>
    <t>-1488882373</t>
  </si>
  <si>
    <t>000300031.S</t>
  </si>
  <si>
    <t>Geodetické práce - vykonávané po výstavbe zameranie skutočného vyhotovenia stavby</t>
  </si>
  <si>
    <t>-248590224</t>
  </si>
  <si>
    <t>000600013.S</t>
  </si>
  <si>
    <t>Zariadenie staveniska - prevádzkové sklady</t>
  </si>
  <si>
    <t>-1823454723</t>
  </si>
  <si>
    <t>000600042.S</t>
  </si>
  <si>
    <t>Zariadenie staveniska - sociálne sociálne zariadenia</t>
  </si>
  <si>
    <t>2038557842</t>
  </si>
  <si>
    <t>001000034.S</t>
  </si>
  <si>
    <t>Inžinierska činnosť - skúšky a revízie ostatné skúšky</t>
  </si>
  <si>
    <t>1967139745</t>
  </si>
  <si>
    <t>"meranie a vyhodnotenie GPK, kontinuálnym meracím zariadením" 1 "akcia"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</si>
</sst>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="1" customFormat="1" ht="12" customHeight="1">
      <c r="B5" s="21"/>
      <c r="D5" s="25" t="s">
        <v>11</v>
      </c>
      <c r="K5" s="26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13</v>
      </c>
      <c r="BS5" s="18" t="s">
        <v>6</v>
      </c>
    </row>
    <row r="6" s="1" customFormat="1" ht="36.96" customHeight="1">
      <c r="B6" s="21"/>
      <c r="D6" s="28" t="s">
        <v>14</v>
      </c>
      <c r="K6" s="29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16</v>
      </c>
      <c r="K7" s="26" t="s">
        <v>17</v>
      </c>
      <c r="AK7" s="31" t="s">
        <v>18</v>
      </c>
      <c r="AN7" s="26" t="s">
        <v>19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33</v>
      </c>
    </row>
    <row r="19" s="1" customFormat="1" ht="12" customHeight="1">
      <c r="B19" s="21"/>
      <c r="D19" s="31" t="s">
        <v>34</v>
      </c>
      <c r="AK19" s="31" t="s">
        <v>25</v>
      </c>
      <c r="AN19" s="26" t="s">
        <v>1</v>
      </c>
      <c r="AR19" s="21"/>
      <c r="BE19" s="30"/>
      <c r="BS19" s="18" t="s">
        <v>33</v>
      </c>
    </row>
    <row r="20" s="1" customFormat="1" ht="18.48" customHeight="1">
      <c r="B20" s="21"/>
      <c r="E20" s="26" t="s">
        <v>35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2020_18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14</v>
      </c>
      <c r="D85" s="5"/>
      <c r="E85" s="5"/>
      <c r="F85" s="5"/>
      <c r="G85" s="5"/>
      <c r="H85" s="5"/>
      <c r="I85" s="5"/>
      <c r="J85" s="5"/>
      <c r="K85" s="5"/>
      <c r="L85" s="66" t="str">
        <f>K6</f>
        <v>Rekonštrukcia železničnej vlečky na expedičnom sklade Rimavská Sobota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Rimavská Sobota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18. 9. 2020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LESY SR, š.p. Odštepný závod R.Sobota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TEMPRA, s.r.o. Banská Bystrica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69" t="str">
        <f>IF(E20="","",E20)</f>
        <v>TEMPRA, s.r.o.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ROUND(SUM(AG95:AG99),2)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ROUND(SUM(AS95:AS99),2)</f>
        <v>0</v>
      </c>
      <c r="AT94" s="98">
        <f>ROUND(SUM(AV94:AW94),2)</f>
        <v>0</v>
      </c>
      <c r="AU94" s="99">
        <f>ROUND(SUM(AU95:AU99),5)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ROUND(SUM(AZ95:AZ99),2)</f>
        <v>0</v>
      </c>
      <c r="BA94" s="98">
        <f>ROUND(SUM(BA95:BA99),2)</f>
        <v>0</v>
      </c>
      <c r="BB94" s="98">
        <f>ROUND(SUM(BB95:BB99),2)</f>
        <v>0</v>
      </c>
      <c r="BC94" s="98">
        <f>ROUND(SUM(BC95:BC99),2)</f>
        <v>0</v>
      </c>
      <c r="BD94" s="100">
        <f>ROUND(SUM(BD95:BD99),2)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17</v>
      </c>
    </row>
    <row r="95" s="7" customFormat="1" ht="16.5" customHeight="1">
      <c r="A95" s="103" t="s">
        <v>81</v>
      </c>
      <c r="B95" s="104"/>
      <c r="C95" s="105"/>
      <c r="D95" s="106" t="s">
        <v>82</v>
      </c>
      <c r="E95" s="106"/>
      <c r="F95" s="106"/>
      <c r="G95" s="106"/>
      <c r="H95" s="106"/>
      <c r="I95" s="107"/>
      <c r="J95" s="106" t="s">
        <v>83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'A - Demontáž železničného...'!J30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84</v>
      </c>
      <c r="AR95" s="104"/>
      <c r="AS95" s="110">
        <v>0</v>
      </c>
      <c r="AT95" s="111">
        <f>ROUND(SUM(AV95:AW95),2)</f>
        <v>0</v>
      </c>
      <c r="AU95" s="112">
        <f>'A - Demontáž železničného...'!P120</f>
        <v>0</v>
      </c>
      <c r="AV95" s="111">
        <f>'A - Demontáž železničného...'!J33</f>
        <v>0</v>
      </c>
      <c r="AW95" s="111">
        <f>'A - Demontáž železničného...'!J34</f>
        <v>0</v>
      </c>
      <c r="AX95" s="111">
        <f>'A - Demontáž železničného...'!J35</f>
        <v>0</v>
      </c>
      <c r="AY95" s="111">
        <f>'A - Demontáž železničného...'!J36</f>
        <v>0</v>
      </c>
      <c r="AZ95" s="111">
        <f>'A - Demontáž železničného...'!F33</f>
        <v>0</v>
      </c>
      <c r="BA95" s="111">
        <f>'A - Demontáž železničného...'!F34</f>
        <v>0</v>
      </c>
      <c r="BB95" s="111">
        <f>'A - Demontáž železničného...'!F35</f>
        <v>0</v>
      </c>
      <c r="BC95" s="111">
        <f>'A - Demontáž železničného...'!F36</f>
        <v>0</v>
      </c>
      <c r="BD95" s="113">
        <f>'A - Demontáž železničného...'!F37</f>
        <v>0</v>
      </c>
      <c r="BE95" s="7"/>
      <c r="BT95" s="114" t="s">
        <v>85</v>
      </c>
      <c r="BV95" s="114" t="s">
        <v>79</v>
      </c>
      <c r="BW95" s="114" t="s">
        <v>86</v>
      </c>
      <c r="BX95" s="114" t="s">
        <v>4</v>
      </c>
      <c r="CL95" s="114" t="s">
        <v>17</v>
      </c>
      <c r="CM95" s="114" t="s">
        <v>77</v>
      </c>
    </row>
    <row r="96" s="7" customFormat="1" ht="16.5" customHeight="1">
      <c r="A96" s="103" t="s">
        <v>81</v>
      </c>
      <c r="B96" s="104"/>
      <c r="C96" s="105"/>
      <c r="D96" s="106" t="s">
        <v>87</v>
      </c>
      <c r="E96" s="106"/>
      <c r="F96" s="106"/>
      <c r="G96" s="106"/>
      <c r="H96" s="106"/>
      <c r="I96" s="107"/>
      <c r="J96" s="106" t="s">
        <v>88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'B - Demontáž železničného...'!J30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84</v>
      </c>
      <c r="AR96" s="104"/>
      <c r="AS96" s="110">
        <v>0</v>
      </c>
      <c r="AT96" s="111">
        <f>ROUND(SUM(AV96:AW96),2)</f>
        <v>0</v>
      </c>
      <c r="AU96" s="112">
        <f>'B - Demontáž železničného...'!P119</f>
        <v>0</v>
      </c>
      <c r="AV96" s="111">
        <f>'B - Demontáž železničného...'!J33</f>
        <v>0</v>
      </c>
      <c r="AW96" s="111">
        <f>'B - Demontáž železničného...'!J34</f>
        <v>0</v>
      </c>
      <c r="AX96" s="111">
        <f>'B - Demontáž železničného...'!J35</f>
        <v>0</v>
      </c>
      <c r="AY96" s="111">
        <f>'B - Demontáž železničného...'!J36</f>
        <v>0</v>
      </c>
      <c r="AZ96" s="111">
        <f>'B - Demontáž železničného...'!F33</f>
        <v>0</v>
      </c>
      <c r="BA96" s="111">
        <f>'B - Demontáž železničného...'!F34</f>
        <v>0</v>
      </c>
      <c r="BB96" s="111">
        <f>'B - Demontáž železničného...'!F35</f>
        <v>0</v>
      </c>
      <c r="BC96" s="111">
        <f>'B - Demontáž železničného...'!F36</f>
        <v>0</v>
      </c>
      <c r="BD96" s="113">
        <f>'B - Demontáž železničného...'!F37</f>
        <v>0</v>
      </c>
      <c r="BE96" s="7"/>
      <c r="BT96" s="114" t="s">
        <v>85</v>
      </c>
      <c r="BV96" s="114" t="s">
        <v>79</v>
      </c>
      <c r="BW96" s="114" t="s">
        <v>89</v>
      </c>
      <c r="BX96" s="114" t="s">
        <v>4</v>
      </c>
      <c r="CL96" s="114" t="s">
        <v>17</v>
      </c>
      <c r="CM96" s="114" t="s">
        <v>77</v>
      </c>
    </row>
    <row r="97" s="7" customFormat="1" ht="16.5" customHeight="1">
      <c r="A97" s="103" t="s">
        <v>81</v>
      </c>
      <c r="B97" s="104"/>
      <c r="C97" s="105"/>
      <c r="D97" s="106" t="s">
        <v>90</v>
      </c>
      <c r="E97" s="106"/>
      <c r="F97" s="106"/>
      <c r="G97" s="106"/>
      <c r="H97" s="106"/>
      <c r="I97" s="107"/>
      <c r="J97" s="106" t="s">
        <v>91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'C - Montáž železničného s...'!J30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84</v>
      </c>
      <c r="AR97" s="104"/>
      <c r="AS97" s="110">
        <v>0</v>
      </c>
      <c r="AT97" s="111">
        <f>ROUND(SUM(AV97:AW97),2)</f>
        <v>0</v>
      </c>
      <c r="AU97" s="112">
        <f>'C - Montáž železničného s...'!P124</f>
        <v>0</v>
      </c>
      <c r="AV97" s="111">
        <f>'C - Montáž železničného s...'!J33</f>
        <v>0</v>
      </c>
      <c r="AW97" s="111">
        <f>'C - Montáž železničného s...'!J34</f>
        <v>0</v>
      </c>
      <c r="AX97" s="111">
        <f>'C - Montáž železničného s...'!J35</f>
        <v>0</v>
      </c>
      <c r="AY97" s="111">
        <f>'C - Montáž železničného s...'!J36</f>
        <v>0</v>
      </c>
      <c r="AZ97" s="111">
        <f>'C - Montáž železničného s...'!F33</f>
        <v>0</v>
      </c>
      <c r="BA97" s="111">
        <f>'C - Montáž železničného s...'!F34</f>
        <v>0</v>
      </c>
      <c r="BB97" s="111">
        <f>'C - Montáž železničného s...'!F35</f>
        <v>0</v>
      </c>
      <c r="BC97" s="111">
        <f>'C - Montáž železničného s...'!F36</f>
        <v>0</v>
      </c>
      <c r="BD97" s="113">
        <f>'C - Montáž železničného s...'!F37</f>
        <v>0</v>
      </c>
      <c r="BE97" s="7"/>
      <c r="BT97" s="114" t="s">
        <v>85</v>
      </c>
      <c r="BV97" s="114" t="s">
        <v>79</v>
      </c>
      <c r="BW97" s="114" t="s">
        <v>92</v>
      </c>
      <c r="BX97" s="114" t="s">
        <v>4</v>
      </c>
      <c r="CL97" s="114" t="s">
        <v>17</v>
      </c>
      <c r="CM97" s="114" t="s">
        <v>77</v>
      </c>
    </row>
    <row r="98" s="7" customFormat="1" ht="16.5" customHeight="1">
      <c r="A98" s="103" t="s">
        <v>81</v>
      </c>
      <c r="B98" s="104"/>
      <c r="C98" s="105"/>
      <c r="D98" s="106" t="s">
        <v>76</v>
      </c>
      <c r="E98" s="106"/>
      <c r="F98" s="106"/>
      <c r="G98" s="106"/>
      <c r="H98" s="106"/>
      <c r="I98" s="107"/>
      <c r="J98" s="106" t="s">
        <v>93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'D - Montáž železničného z...'!J30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84</v>
      </c>
      <c r="AR98" s="104"/>
      <c r="AS98" s="110">
        <v>0</v>
      </c>
      <c r="AT98" s="111">
        <f>ROUND(SUM(AV98:AW98),2)</f>
        <v>0</v>
      </c>
      <c r="AU98" s="112">
        <f>'D - Montáž železničného z...'!P120</f>
        <v>0</v>
      </c>
      <c r="AV98" s="111">
        <f>'D - Montáž železničného z...'!J33</f>
        <v>0</v>
      </c>
      <c r="AW98" s="111">
        <f>'D - Montáž železničného z...'!J34</f>
        <v>0</v>
      </c>
      <c r="AX98" s="111">
        <f>'D - Montáž železničného z...'!J35</f>
        <v>0</v>
      </c>
      <c r="AY98" s="111">
        <f>'D - Montáž železničného z...'!J36</f>
        <v>0</v>
      </c>
      <c r="AZ98" s="111">
        <f>'D - Montáž železničného z...'!F33</f>
        <v>0</v>
      </c>
      <c r="BA98" s="111">
        <f>'D - Montáž železničného z...'!F34</f>
        <v>0</v>
      </c>
      <c r="BB98" s="111">
        <f>'D - Montáž železničného z...'!F35</f>
        <v>0</v>
      </c>
      <c r="BC98" s="111">
        <f>'D - Montáž železničného z...'!F36</f>
        <v>0</v>
      </c>
      <c r="BD98" s="113">
        <f>'D - Montáž železničného z...'!F37</f>
        <v>0</v>
      </c>
      <c r="BE98" s="7"/>
      <c r="BT98" s="114" t="s">
        <v>85</v>
      </c>
      <c r="BV98" s="114" t="s">
        <v>79</v>
      </c>
      <c r="BW98" s="114" t="s">
        <v>94</v>
      </c>
      <c r="BX98" s="114" t="s">
        <v>4</v>
      </c>
      <c r="CL98" s="114" t="s">
        <v>17</v>
      </c>
      <c r="CM98" s="114" t="s">
        <v>77</v>
      </c>
    </row>
    <row r="99" s="7" customFormat="1" ht="16.5" customHeight="1">
      <c r="A99" s="103" t="s">
        <v>81</v>
      </c>
      <c r="B99" s="104"/>
      <c r="C99" s="105"/>
      <c r="D99" s="106" t="s">
        <v>95</v>
      </c>
      <c r="E99" s="106"/>
      <c r="F99" s="106"/>
      <c r="G99" s="106"/>
      <c r="H99" s="106"/>
      <c r="I99" s="107"/>
      <c r="J99" s="106" t="s">
        <v>96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>
        <f>'E - Spoločné položky'!J30</f>
        <v>0</v>
      </c>
      <c r="AH99" s="107"/>
      <c r="AI99" s="107"/>
      <c r="AJ99" s="107"/>
      <c r="AK99" s="107"/>
      <c r="AL99" s="107"/>
      <c r="AM99" s="107"/>
      <c r="AN99" s="108">
        <f>SUM(AG99,AT99)</f>
        <v>0</v>
      </c>
      <c r="AO99" s="107"/>
      <c r="AP99" s="107"/>
      <c r="AQ99" s="109" t="s">
        <v>84</v>
      </c>
      <c r="AR99" s="104"/>
      <c r="AS99" s="115">
        <v>0</v>
      </c>
      <c r="AT99" s="116">
        <f>ROUND(SUM(AV99:AW99),2)</f>
        <v>0</v>
      </c>
      <c r="AU99" s="117">
        <f>'E - Spoločné položky'!P117</f>
        <v>0</v>
      </c>
      <c r="AV99" s="116">
        <f>'E - Spoločné položky'!J33</f>
        <v>0</v>
      </c>
      <c r="AW99" s="116">
        <f>'E - Spoločné položky'!J34</f>
        <v>0</v>
      </c>
      <c r="AX99" s="116">
        <f>'E - Spoločné položky'!J35</f>
        <v>0</v>
      </c>
      <c r="AY99" s="116">
        <f>'E - Spoločné položky'!J36</f>
        <v>0</v>
      </c>
      <c r="AZ99" s="116">
        <f>'E - Spoločné položky'!F33</f>
        <v>0</v>
      </c>
      <c r="BA99" s="116">
        <f>'E - Spoločné položky'!F34</f>
        <v>0</v>
      </c>
      <c r="BB99" s="116">
        <f>'E - Spoločné položky'!F35</f>
        <v>0</v>
      </c>
      <c r="BC99" s="116">
        <f>'E - Spoločné položky'!F36</f>
        <v>0</v>
      </c>
      <c r="BD99" s="118">
        <f>'E - Spoločné položky'!F37</f>
        <v>0</v>
      </c>
      <c r="BE99" s="7"/>
      <c r="BT99" s="114" t="s">
        <v>85</v>
      </c>
      <c r="BV99" s="114" t="s">
        <v>79</v>
      </c>
      <c r="BW99" s="114" t="s">
        <v>97</v>
      </c>
      <c r="BX99" s="114" t="s">
        <v>4</v>
      </c>
      <c r="CL99" s="114" t="s">
        <v>17</v>
      </c>
      <c r="CM99" s="114" t="s">
        <v>77</v>
      </c>
    </row>
    <row r="100" s="2" customFormat="1" ht="30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6.96" customHeight="1">
      <c r="A101" s="37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38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A - Demontáž železničného...'!C2" display="/"/>
    <hyperlink ref="A96" location="'B - Demontáž železničného...'!C2" display="/"/>
    <hyperlink ref="A97" location="'C - Montáž železničného s...'!C2" display="/"/>
    <hyperlink ref="A98" location="'D - Montáž železničného z...'!C2" display="/"/>
    <hyperlink ref="A99" location="'E - Spoločné položk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98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16.5" customHeight="1">
      <c r="B7" s="21"/>
      <c r="E7" s="120" t="str">
        <f>'Rekapitulácia stavby'!K6</f>
        <v>Rekonštrukcia železničnej vlečky na expedičnom sklade Rimavská Sobota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100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17</v>
      </c>
      <c r="G11" s="37"/>
      <c r="H11" s="37"/>
      <c r="I11" s="31" t="s">
        <v>18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'Rekapitulácia stavby'!AN8</f>
        <v>18. 9. 2020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'Rekapitulácia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ROUND((SUM(BE120:BE154)),  2)</f>
        <v>0</v>
      </c>
      <c r="G33" s="37"/>
      <c r="H33" s="37"/>
      <c r="I33" s="127">
        <v>0.20000000000000001</v>
      </c>
      <c r="J33" s="126">
        <f>ROUND(((SUM(BE120:BE154))*I33),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ROUND((SUM(BF120:BF154)),  2)</f>
        <v>0</v>
      </c>
      <c r="G34" s="37"/>
      <c r="H34" s="37"/>
      <c r="I34" s="127">
        <v>0.20000000000000001</v>
      </c>
      <c r="J34" s="126">
        <f>ROUND(((SUM(BF120:BF154))*I34),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ROUND((SUM(BG120:BG154)),  2)</f>
        <v>0</v>
      </c>
      <c r="G35" s="37"/>
      <c r="H35" s="37"/>
      <c r="I35" s="127">
        <v>0.20000000000000001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ROUND((SUM(BH120:BH154)),  2)</f>
        <v>0</v>
      </c>
      <c r="G36" s="37"/>
      <c r="H36" s="37"/>
      <c r="I36" s="127">
        <v>0.20000000000000001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ROUND((SUM(BI120:BI154)),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Rekonštrukcia železničnej vlečky na expedičnom sklade Rimavská Sobota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A - Demontáž železničného zvršku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Rimavská Sobota</v>
      </c>
      <c r="G89" s="37"/>
      <c r="H89" s="37"/>
      <c r="I89" s="31" t="s">
        <v>22</v>
      </c>
      <c r="J89" s="68" t="str">
        <f>IF(J12="","",J12)</f>
        <v>18. 9. 2020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LESY SR, š.p. Odštepný závod R.Sobota</v>
      </c>
      <c r="G91" s="37"/>
      <c r="H91" s="37"/>
      <c r="I91" s="31" t="s">
        <v>30</v>
      </c>
      <c r="J91" s="35" t="str">
        <f>E21</f>
        <v>TEMPRA, s.r.o. Banská Bystrica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TEMPRA, s.r.o.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102</v>
      </c>
      <c r="D94" s="128"/>
      <c r="E94" s="128"/>
      <c r="F94" s="128"/>
      <c r="G94" s="128"/>
      <c r="H94" s="128"/>
      <c r="I94" s="128"/>
      <c r="J94" s="137" t="s">
        <v>103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104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39"/>
      <c r="C97" s="9"/>
      <c r="D97" s="140" t="s">
        <v>106</v>
      </c>
      <c r="E97" s="141"/>
      <c r="F97" s="141"/>
      <c r="G97" s="141"/>
      <c r="H97" s="141"/>
      <c r="I97" s="141"/>
      <c r="J97" s="142">
        <f>J121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107</v>
      </c>
      <c r="E98" s="145"/>
      <c r="F98" s="145"/>
      <c r="G98" s="145"/>
      <c r="H98" s="145"/>
      <c r="I98" s="145"/>
      <c r="J98" s="146">
        <f>J122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108</v>
      </c>
      <c r="E99" s="145"/>
      <c r="F99" s="145"/>
      <c r="G99" s="145"/>
      <c r="H99" s="145"/>
      <c r="I99" s="145"/>
      <c r="J99" s="146">
        <f>J126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109</v>
      </c>
      <c r="E100" s="145"/>
      <c r="F100" s="145"/>
      <c r="G100" s="145"/>
      <c r="H100" s="145"/>
      <c r="I100" s="145"/>
      <c r="J100" s="146">
        <f>J140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hidden="1"/>
    <row r="104" hidden="1"/>
    <row r="105" hidden="1"/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110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0" t="str">
        <f>E7</f>
        <v>Rekonštrukcia železničnej vlečky na expedičnom sklade Rimavská Sobota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99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A - Demontáž železničného zvršku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>Rimavská Sobota</v>
      </c>
      <c r="G114" s="37"/>
      <c r="H114" s="37"/>
      <c r="I114" s="31" t="s">
        <v>22</v>
      </c>
      <c r="J114" s="68" t="str">
        <f>IF(J12="","",J12)</f>
        <v>18. 9. 2020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5.65" customHeight="1">
      <c r="A116" s="37"/>
      <c r="B116" s="38"/>
      <c r="C116" s="31" t="s">
        <v>24</v>
      </c>
      <c r="D116" s="37"/>
      <c r="E116" s="37"/>
      <c r="F116" s="26" t="str">
        <f>E15</f>
        <v>LESY SR, š.p. Odštepný závod R.Sobota</v>
      </c>
      <c r="G116" s="37"/>
      <c r="H116" s="37"/>
      <c r="I116" s="31" t="s">
        <v>30</v>
      </c>
      <c r="J116" s="35" t="str">
        <f>E21</f>
        <v>TEMPRA, s.r.o. Banská Bystrica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28</v>
      </c>
      <c r="D117" s="37"/>
      <c r="E117" s="37"/>
      <c r="F117" s="26" t="str">
        <f>IF(E18="","",E18)</f>
        <v>Vyplň údaj</v>
      </c>
      <c r="G117" s="37"/>
      <c r="H117" s="37"/>
      <c r="I117" s="31" t="s">
        <v>34</v>
      </c>
      <c r="J117" s="35" t="str">
        <f>E24</f>
        <v>TEMPRA, s.r.o.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47"/>
      <c r="B119" s="148"/>
      <c r="C119" s="149" t="s">
        <v>111</v>
      </c>
      <c r="D119" s="150" t="s">
        <v>62</v>
      </c>
      <c r="E119" s="150" t="s">
        <v>58</v>
      </c>
      <c r="F119" s="150" t="s">
        <v>59</v>
      </c>
      <c r="G119" s="150" t="s">
        <v>112</v>
      </c>
      <c r="H119" s="150" t="s">
        <v>113</v>
      </c>
      <c r="I119" s="150" t="s">
        <v>114</v>
      </c>
      <c r="J119" s="151" t="s">
        <v>103</v>
      </c>
      <c r="K119" s="152" t="s">
        <v>115</v>
      </c>
      <c r="L119" s="153"/>
      <c r="M119" s="85" t="s">
        <v>1</v>
      </c>
      <c r="N119" s="86" t="s">
        <v>41</v>
      </c>
      <c r="O119" s="86" t="s">
        <v>116</v>
      </c>
      <c r="P119" s="86" t="s">
        <v>117</v>
      </c>
      <c r="Q119" s="86" t="s">
        <v>118</v>
      </c>
      <c r="R119" s="86" t="s">
        <v>119</v>
      </c>
      <c r="S119" s="86" t="s">
        <v>120</v>
      </c>
      <c r="T119" s="87" t="s">
        <v>121</v>
      </c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</row>
    <row r="120" s="2" customFormat="1" ht="22.8" customHeight="1">
      <c r="A120" s="37"/>
      <c r="B120" s="38"/>
      <c r="C120" s="92" t="s">
        <v>104</v>
      </c>
      <c r="D120" s="37"/>
      <c r="E120" s="37"/>
      <c r="F120" s="37"/>
      <c r="G120" s="37"/>
      <c r="H120" s="37"/>
      <c r="I120" s="37"/>
      <c r="J120" s="154">
        <f>BK120</f>
        <v>0</v>
      </c>
      <c r="K120" s="37"/>
      <c r="L120" s="38"/>
      <c r="M120" s="88"/>
      <c r="N120" s="72"/>
      <c r="O120" s="89"/>
      <c r="P120" s="155">
        <f>P121</f>
        <v>0</v>
      </c>
      <c r="Q120" s="89"/>
      <c r="R120" s="155">
        <f>R121</f>
        <v>0.026499999999999999</v>
      </c>
      <c r="S120" s="89"/>
      <c r="T120" s="156">
        <f>T121</f>
        <v>2298.8638759999999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76</v>
      </c>
      <c r="AU120" s="18" t="s">
        <v>105</v>
      </c>
      <c r="BK120" s="157">
        <f>BK121</f>
        <v>0</v>
      </c>
    </row>
    <row r="121" s="12" customFormat="1" ht="25.92" customHeight="1">
      <c r="A121" s="12"/>
      <c r="B121" s="158"/>
      <c r="C121" s="12"/>
      <c r="D121" s="159" t="s">
        <v>76</v>
      </c>
      <c r="E121" s="160" t="s">
        <v>122</v>
      </c>
      <c r="F121" s="160" t="s">
        <v>123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P122+P126+P140</f>
        <v>0</v>
      </c>
      <c r="Q121" s="164"/>
      <c r="R121" s="165">
        <f>R122+R126+R140</f>
        <v>0.026499999999999999</v>
      </c>
      <c r="S121" s="164"/>
      <c r="T121" s="166">
        <f>T122+T126+T140</f>
        <v>2298.8638759999999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85</v>
      </c>
      <c r="AT121" s="167" t="s">
        <v>76</v>
      </c>
      <c r="AU121" s="167" t="s">
        <v>77</v>
      </c>
      <c r="AY121" s="159" t="s">
        <v>124</v>
      </c>
      <c r="BK121" s="168">
        <f>BK122+BK126+BK140</f>
        <v>0</v>
      </c>
    </row>
    <row r="122" s="12" customFormat="1" ht="22.8" customHeight="1">
      <c r="A122" s="12"/>
      <c r="B122" s="158"/>
      <c r="C122" s="12"/>
      <c r="D122" s="159" t="s">
        <v>76</v>
      </c>
      <c r="E122" s="169" t="s">
        <v>85</v>
      </c>
      <c r="F122" s="169" t="s">
        <v>125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SUM(P123:P125)</f>
        <v>0</v>
      </c>
      <c r="Q122" s="164"/>
      <c r="R122" s="165">
        <f>SUM(R123:R125)</f>
        <v>0</v>
      </c>
      <c r="S122" s="164"/>
      <c r="T122" s="166">
        <f>SUM(T123:T125)</f>
        <v>9.7919999999999998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85</v>
      </c>
      <c r="AT122" s="167" t="s">
        <v>76</v>
      </c>
      <c r="AU122" s="167" t="s">
        <v>85</v>
      </c>
      <c r="AY122" s="159" t="s">
        <v>124</v>
      </c>
      <c r="BK122" s="168">
        <f>SUM(BK123:BK125)</f>
        <v>0</v>
      </c>
    </row>
    <row r="123" s="2" customFormat="1" ht="14.4" customHeight="1">
      <c r="A123" s="37"/>
      <c r="B123" s="171"/>
      <c r="C123" s="172" t="s">
        <v>7</v>
      </c>
      <c r="D123" s="172" t="s">
        <v>126</v>
      </c>
      <c r="E123" s="173" t="s">
        <v>127</v>
      </c>
      <c r="F123" s="174" t="s">
        <v>128</v>
      </c>
      <c r="G123" s="175" t="s">
        <v>129</v>
      </c>
      <c r="H123" s="176">
        <v>24</v>
      </c>
      <c r="I123" s="177"/>
      <c r="J123" s="176">
        <f>ROUND(I123*H123,3)</f>
        <v>0</v>
      </c>
      <c r="K123" s="178"/>
      <c r="L123" s="38"/>
      <c r="M123" s="179" t="s">
        <v>1</v>
      </c>
      <c r="N123" s="180" t="s">
        <v>43</v>
      </c>
      <c r="O123" s="76"/>
      <c r="P123" s="181">
        <f>O123*H123</f>
        <v>0</v>
      </c>
      <c r="Q123" s="181">
        <v>0</v>
      </c>
      <c r="R123" s="181">
        <f>Q123*H123</f>
        <v>0</v>
      </c>
      <c r="S123" s="181">
        <v>0.40799999999999997</v>
      </c>
      <c r="T123" s="182">
        <f>S123*H123</f>
        <v>9.7919999999999998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3" t="s">
        <v>130</v>
      </c>
      <c r="AT123" s="183" t="s">
        <v>126</v>
      </c>
      <c r="AU123" s="183" t="s">
        <v>131</v>
      </c>
      <c r="AY123" s="18" t="s">
        <v>124</v>
      </c>
      <c r="BE123" s="184">
        <f>IF(N123="základná",J123,0)</f>
        <v>0</v>
      </c>
      <c r="BF123" s="184">
        <f>IF(N123="znížená",J123,0)</f>
        <v>0</v>
      </c>
      <c r="BG123" s="184">
        <f>IF(N123="zákl. prenesená",J123,0)</f>
        <v>0</v>
      </c>
      <c r="BH123" s="184">
        <f>IF(N123="zníž. prenesená",J123,0)</f>
        <v>0</v>
      </c>
      <c r="BI123" s="184">
        <f>IF(N123="nulová",J123,0)</f>
        <v>0</v>
      </c>
      <c r="BJ123" s="18" t="s">
        <v>131</v>
      </c>
      <c r="BK123" s="185">
        <f>ROUND(I123*H123,3)</f>
        <v>0</v>
      </c>
      <c r="BL123" s="18" t="s">
        <v>130</v>
      </c>
      <c r="BM123" s="183" t="s">
        <v>132</v>
      </c>
    </row>
    <row r="124" s="13" customFormat="1">
      <c r="A124" s="13"/>
      <c r="B124" s="186"/>
      <c r="C124" s="13"/>
      <c r="D124" s="187" t="s">
        <v>133</v>
      </c>
      <c r="E124" s="188" t="s">
        <v>1</v>
      </c>
      <c r="F124" s="189" t="s">
        <v>134</v>
      </c>
      <c r="G124" s="13"/>
      <c r="H124" s="190">
        <v>24</v>
      </c>
      <c r="I124" s="191"/>
      <c r="J124" s="13"/>
      <c r="K124" s="13"/>
      <c r="L124" s="186"/>
      <c r="M124" s="192"/>
      <c r="N124" s="193"/>
      <c r="O124" s="193"/>
      <c r="P124" s="193"/>
      <c r="Q124" s="193"/>
      <c r="R124" s="193"/>
      <c r="S124" s="193"/>
      <c r="T124" s="19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8" t="s">
        <v>133</v>
      </c>
      <c r="AU124" s="188" t="s">
        <v>131</v>
      </c>
      <c r="AV124" s="13" t="s">
        <v>131</v>
      </c>
      <c r="AW124" s="13" t="s">
        <v>32</v>
      </c>
      <c r="AX124" s="13" t="s">
        <v>85</v>
      </c>
      <c r="AY124" s="188" t="s">
        <v>124</v>
      </c>
    </row>
    <row r="125" s="2" customFormat="1" ht="14.4" customHeight="1">
      <c r="A125" s="37"/>
      <c r="B125" s="171"/>
      <c r="C125" s="172" t="s">
        <v>135</v>
      </c>
      <c r="D125" s="172" t="s">
        <v>126</v>
      </c>
      <c r="E125" s="173" t="s">
        <v>136</v>
      </c>
      <c r="F125" s="174" t="s">
        <v>137</v>
      </c>
      <c r="G125" s="175" t="s">
        <v>138</v>
      </c>
      <c r="H125" s="176">
        <v>1115</v>
      </c>
      <c r="I125" s="177"/>
      <c r="J125" s="176">
        <f>ROUND(I125*H125,3)</f>
        <v>0</v>
      </c>
      <c r="K125" s="178"/>
      <c r="L125" s="38"/>
      <c r="M125" s="179" t="s">
        <v>1</v>
      </c>
      <c r="N125" s="180" t="s">
        <v>43</v>
      </c>
      <c r="O125" s="76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3" t="s">
        <v>130</v>
      </c>
      <c r="AT125" s="183" t="s">
        <v>126</v>
      </c>
      <c r="AU125" s="183" t="s">
        <v>131</v>
      </c>
      <c r="AY125" s="18" t="s">
        <v>124</v>
      </c>
      <c r="BE125" s="184">
        <f>IF(N125="základná",J125,0)</f>
        <v>0</v>
      </c>
      <c r="BF125" s="184">
        <f>IF(N125="znížená",J125,0)</f>
        <v>0</v>
      </c>
      <c r="BG125" s="184">
        <f>IF(N125="zákl. prenesená",J125,0)</f>
        <v>0</v>
      </c>
      <c r="BH125" s="184">
        <f>IF(N125="zníž. prenesená",J125,0)</f>
        <v>0</v>
      </c>
      <c r="BI125" s="184">
        <f>IF(N125="nulová",J125,0)</f>
        <v>0</v>
      </c>
      <c r="BJ125" s="18" t="s">
        <v>131</v>
      </c>
      <c r="BK125" s="185">
        <f>ROUND(I125*H125,3)</f>
        <v>0</v>
      </c>
      <c r="BL125" s="18" t="s">
        <v>130</v>
      </c>
      <c r="BM125" s="183" t="s">
        <v>139</v>
      </c>
    </row>
    <row r="126" s="12" customFormat="1" ht="22.8" customHeight="1">
      <c r="A126" s="12"/>
      <c r="B126" s="158"/>
      <c r="C126" s="12"/>
      <c r="D126" s="159" t="s">
        <v>76</v>
      </c>
      <c r="E126" s="169" t="s">
        <v>140</v>
      </c>
      <c r="F126" s="169" t="s">
        <v>141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SUM(P127:P139)</f>
        <v>0</v>
      </c>
      <c r="Q126" s="164"/>
      <c r="R126" s="165">
        <f>SUM(R127:R139)</f>
        <v>0.026499999999999999</v>
      </c>
      <c r="S126" s="164"/>
      <c r="T126" s="166">
        <f>SUM(T127:T139)</f>
        <v>2286.5124559999999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85</v>
      </c>
      <c r="AT126" s="167" t="s">
        <v>76</v>
      </c>
      <c r="AU126" s="167" t="s">
        <v>85</v>
      </c>
      <c r="AY126" s="159" t="s">
        <v>124</v>
      </c>
      <c r="BK126" s="168">
        <f>SUM(BK127:BK139)</f>
        <v>0</v>
      </c>
    </row>
    <row r="127" s="2" customFormat="1" ht="24.15" customHeight="1">
      <c r="A127" s="37"/>
      <c r="B127" s="171"/>
      <c r="C127" s="172" t="s">
        <v>142</v>
      </c>
      <c r="D127" s="172" t="s">
        <v>126</v>
      </c>
      <c r="E127" s="173" t="s">
        <v>143</v>
      </c>
      <c r="F127" s="174" t="s">
        <v>144</v>
      </c>
      <c r="G127" s="175" t="s">
        <v>138</v>
      </c>
      <c r="H127" s="176">
        <v>1115</v>
      </c>
      <c r="I127" s="177"/>
      <c r="J127" s="176">
        <f>ROUND(I127*H127,3)</f>
        <v>0</v>
      </c>
      <c r="K127" s="178"/>
      <c r="L127" s="38"/>
      <c r="M127" s="179" t="s">
        <v>1</v>
      </c>
      <c r="N127" s="180" t="s">
        <v>43</v>
      </c>
      <c r="O127" s="76"/>
      <c r="P127" s="181">
        <f>O127*H127</f>
        <v>0</v>
      </c>
      <c r="Q127" s="181">
        <v>0</v>
      </c>
      <c r="R127" s="181">
        <f>Q127*H127</f>
        <v>0</v>
      </c>
      <c r="S127" s="181">
        <v>1.8080000000000001</v>
      </c>
      <c r="T127" s="182">
        <f>S127*H127</f>
        <v>2015.9200000000001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3" t="s">
        <v>130</v>
      </c>
      <c r="AT127" s="183" t="s">
        <v>126</v>
      </c>
      <c r="AU127" s="183" t="s">
        <v>131</v>
      </c>
      <c r="AY127" s="18" t="s">
        <v>124</v>
      </c>
      <c r="BE127" s="184">
        <f>IF(N127="základná",J127,0)</f>
        <v>0</v>
      </c>
      <c r="BF127" s="184">
        <f>IF(N127="znížená",J127,0)</f>
        <v>0</v>
      </c>
      <c r="BG127" s="184">
        <f>IF(N127="zákl. prenesená",J127,0)</f>
        <v>0</v>
      </c>
      <c r="BH127" s="184">
        <f>IF(N127="zníž. prenesená",J127,0)</f>
        <v>0</v>
      </c>
      <c r="BI127" s="184">
        <f>IF(N127="nulová",J127,0)</f>
        <v>0</v>
      </c>
      <c r="BJ127" s="18" t="s">
        <v>131</v>
      </c>
      <c r="BK127" s="185">
        <f>ROUND(I127*H127,3)</f>
        <v>0</v>
      </c>
      <c r="BL127" s="18" t="s">
        <v>130</v>
      </c>
      <c r="BM127" s="183" t="s">
        <v>145</v>
      </c>
    </row>
    <row r="128" s="2" customFormat="1" ht="24.15" customHeight="1">
      <c r="A128" s="37"/>
      <c r="B128" s="171"/>
      <c r="C128" s="172" t="s">
        <v>142</v>
      </c>
      <c r="D128" s="172" t="s">
        <v>126</v>
      </c>
      <c r="E128" s="173" t="s">
        <v>146</v>
      </c>
      <c r="F128" s="174" t="s">
        <v>147</v>
      </c>
      <c r="G128" s="175" t="s">
        <v>138</v>
      </c>
      <c r="H128" s="176">
        <v>1115</v>
      </c>
      <c r="I128" s="177"/>
      <c r="J128" s="176">
        <f>ROUND(I128*H128,3)</f>
        <v>0</v>
      </c>
      <c r="K128" s="178"/>
      <c r="L128" s="38"/>
      <c r="M128" s="179" t="s">
        <v>1</v>
      </c>
      <c r="N128" s="180" t="s">
        <v>43</v>
      </c>
      <c r="O128" s="76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3" t="s">
        <v>130</v>
      </c>
      <c r="AT128" s="183" t="s">
        <v>126</v>
      </c>
      <c r="AU128" s="183" t="s">
        <v>131</v>
      </c>
      <c r="AY128" s="18" t="s">
        <v>124</v>
      </c>
      <c r="BE128" s="184">
        <f>IF(N128="základná",J128,0)</f>
        <v>0</v>
      </c>
      <c r="BF128" s="184">
        <f>IF(N128="znížená",J128,0)</f>
        <v>0</v>
      </c>
      <c r="BG128" s="184">
        <f>IF(N128="zákl. prenesená",J128,0)</f>
        <v>0</v>
      </c>
      <c r="BH128" s="184">
        <f>IF(N128="zníž. prenesená",J128,0)</f>
        <v>0</v>
      </c>
      <c r="BI128" s="184">
        <f>IF(N128="nulová",J128,0)</f>
        <v>0</v>
      </c>
      <c r="BJ128" s="18" t="s">
        <v>131</v>
      </c>
      <c r="BK128" s="185">
        <f>ROUND(I128*H128,3)</f>
        <v>0</v>
      </c>
      <c r="BL128" s="18" t="s">
        <v>130</v>
      </c>
      <c r="BM128" s="183" t="s">
        <v>148</v>
      </c>
    </row>
    <row r="129" s="2" customFormat="1" ht="24.15" customHeight="1">
      <c r="A129" s="37"/>
      <c r="B129" s="171"/>
      <c r="C129" s="172" t="s">
        <v>130</v>
      </c>
      <c r="D129" s="172" t="s">
        <v>126</v>
      </c>
      <c r="E129" s="173" t="s">
        <v>149</v>
      </c>
      <c r="F129" s="174" t="s">
        <v>150</v>
      </c>
      <c r="G129" s="175" t="s">
        <v>151</v>
      </c>
      <c r="H129" s="176">
        <v>387.589</v>
      </c>
      <c r="I129" s="177"/>
      <c r="J129" s="176">
        <f>ROUND(I129*H129,3)</f>
        <v>0</v>
      </c>
      <c r="K129" s="178"/>
      <c r="L129" s="38"/>
      <c r="M129" s="179" t="s">
        <v>1</v>
      </c>
      <c r="N129" s="180" t="s">
        <v>43</v>
      </c>
      <c r="O129" s="76"/>
      <c r="P129" s="181">
        <f>O129*H129</f>
        <v>0</v>
      </c>
      <c r="Q129" s="181">
        <v>0</v>
      </c>
      <c r="R129" s="181">
        <f>Q129*H129</f>
        <v>0</v>
      </c>
      <c r="S129" s="181">
        <v>0.311</v>
      </c>
      <c r="T129" s="182">
        <f>S129*H129</f>
        <v>120.540179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130</v>
      </c>
      <c r="AT129" s="183" t="s">
        <v>126</v>
      </c>
      <c r="AU129" s="183" t="s">
        <v>131</v>
      </c>
      <c r="AY129" s="18" t="s">
        <v>124</v>
      </c>
      <c r="BE129" s="184">
        <f>IF(N129="základná",J129,0)</f>
        <v>0</v>
      </c>
      <c r="BF129" s="184">
        <f>IF(N129="znížená",J129,0)</f>
        <v>0</v>
      </c>
      <c r="BG129" s="184">
        <f>IF(N129="zákl. prenesená",J129,0)</f>
        <v>0</v>
      </c>
      <c r="BH129" s="184">
        <f>IF(N129="zníž. prenesená",J129,0)</f>
        <v>0</v>
      </c>
      <c r="BI129" s="184">
        <f>IF(N129="nulová",J129,0)</f>
        <v>0</v>
      </c>
      <c r="BJ129" s="18" t="s">
        <v>131</v>
      </c>
      <c r="BK129" s="185">
        <f>ROUND(I129*H129,3)</f>
        <v>0</v>
      </c>
      <c r="BL129" s="18" t="s">
        <v>130</v>
      </c>
      <c r="BM129" s="183" t="s">
        <v>152</v>
      </c>
    </row>
    <row r="130" s="13" customFormat="1">
      <c r="A130" s="13"/>
      <c r="B130" s="186"/>
      <c r="C130" s="13"/>
      <c r="D130" s="187" t="s">
        <v>133</v>
      </c>
      <c r="E130" s="188" t="s">
        <v>1</v>
      </c>
      <c r="F130" s="189" t="s">
        <v>153</v>
      </c>
      <c r="G130" s="13"/>
      <c r="H130" s="190">
        <v>387.589</v>
      </c>
      <c r="I130" s="191"/>
      <c r="J130" s="13"/>
      <c r="K130" s="13"/>
      <c r="L130" s="186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133</v>
      </c>
      <c r="AU130" s="188" t="s">
        <v>131</v>
      </c>
      <c r="AV130" s="13" t="s">
        <v>131</v>
      </c>
      <c r="AW130" s="13" t="s">
        <v>32</v>
      </c>
      <c r="AX130" s="13" t="s">
        <v>85</v>
      </c>
      <c r="AY130" s="188" t="s">
        <v>124</v>
      </c>
    </row>
    <row r="131" s="2" customFormat="1" ht="24.15" customHeight="1">
      <c r="A131" s="37"/>
      <c r="B131" s="171"/>
      <c r="C131" s="172" t="s">
        <v>154</v>
      </c>
      <c r="D131" s="172" t="s">
        <v>126</v>
      </c>
      <c r="E131" s="173" t="s">
        <v>155</v>
      </c>
      <c r="F131" s="174" t="s">
        <v>156</v>
      </c>
      <c r="G131" s="175" t="s">
        <v>151</v>
      </c>
      <c r="H131" s="176">
        <v>387.589</v>
      </c>
      <c r="I131" s="177"/>
      <c r="J131" s="176">
        <f>ROUND(I131*H131,3)</f>
        <v>0</v>
      </c>
      <c r="K131" s="178"/>
      <c r="L131" s="38"/>
      <c r="M131" s="179" t="s">
        <v>1</v>
      </c>
      <c r="N131" s="180" t="s">
        <v>43</v>
      </c>
      <c r="O131" s="76"/>
      <c r="P131" s="181">
        <f>O131*H131</f>
        <v>0</v>
      </c>
      <c r="Q131" s="181">
        <v>0</v>
      </c>
      <c r="R131" s="181">
        <f>Q131*H131</f>
        <v>0</v>
      </c>
      <c r="S131" s="181">
        <v>0.311</v>
      </c>
      <c r="T131" s="182">
        <f>S131*H131</f>
        <v>120.540179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3" t="s">
        <v>130</v>
      </c>
      <c r="AT131" s="183" t="s">
        <v>126</v>
      </c>
      <c r="AU131" s="183" t="s">
        <v>131</v>
      </c>
      <c r="AY131" s="18" t="s">
        <v>124</v>
      </c>
      <c r="BE131" s="184">
        <f>IF(N131="základná",J131,0)</f>
        <v>0</v>
      </c>
      <c r="BF131" s="184">
        <f>IF(N131="znížená",J131,0)</f>
        <v>0</v>
      </c>
      <c r="BG131" s="184">
        <f>IF(N131="zákl. prenesená",J131,0)</f>
        <v>0</v>
      </c>
      <c r="BH131" s="184">
        <f>IF(N131="zníž. prenesená",J131,0)</f>
        <v>0</v>
      </c>
      <c r="BI131" s="184">
        <f>IF(N131="nulová",J131,0)</f>
        <v>0</v>
      </c>
      <c r="BJ131" s="18" t="s">
        <v>131</v>
      </c>
      <c r="BK131" s="185">
        <f>ROUND(I131*H131,3)</f>
        <v>0</v>
      </c>
      <c r="BL131" s="18" t="s">
        <v>130</v>
      </c>
      <c r="BM131" s="183" t="s">
        <v>157</v>
      </c>
    </row>
    <row r="132" s="2" customFormat="1" ht="24.15" customHeight="1">
      <c r="A132" s="37"/>
      <c r="B132" s="171"/>
      <c r="C132" s="172" t="s">
        <v>158</v>
      </c>
      <c r="D132" s="172" t="s">
        <v>126</v>
      </c>
      <c r="E132" s="173" t="s">
        <v>159</v>
      </c>
      <c r="F132" s="174" t="s">
        <v>160</v>
      </c>
      <c r="G132" s="175" t="s">
        <v>151</v>
      </c>
      <c r="H132" s="176">
        <v>132.262</v>
      </c>
      <c r="I132" s="177"/>
      <c r="J132" s="176">
        <f>ROUND(I132*H132,3)</f>
        <v>0</v>
      </c>
      <c r="K132" s="178"/>
      <c r="L132" s="38"/>
      <c r="M132" s="179" t="s">
        <v>1</v>
      </c>
      <c r="N132" s="180" t="s">
        <v>43</v>
      </c>
      <c r="O132" s="76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3" t="s">
        <v>130</v>
      </c>
      <c r="AT132" s="183" t="s">
        <v>126</v>
      </c>
      <c r="AU132" s="183" t="s">
        <v>131</v>
      </c>
      <c r="AY132" s="18" t="s">
        <v>124</v>
      </c>
      <c r="BE132" s="184">
        <f>IF(N132="základná",J132,0)</f>
        <v>0</v>
      </c>
      <c r="BF132" s="184">
        <f>IF(N132="znížená",J132,0)</f>
        <v>0</v>
      </c>
      <c r="BG132" s="184">
        <f>IF(N132="zákl. prenesená",J132,0)</f>
        <v>0</v>
      </c>
      <c r="BH132" s="184">
        <f>IF(N132="zníž. prenesená",J132,0)</f>
        <v>0</v>
      </c>
      <c r="BI132" s="184">
        <f>IF(N132="nulová",J132,0)</f>
        <v>0</v>
      </c>
      <c r="BJ132" s="18" t="s">
        <v>131</v>
      </c>
      <c r="BK132" s="185">
        <f>ROUND(I132*H132,3)</f>
        <v>0</v>
      </c>
      <c r="BL132" s="18" t="s">
        <v>130</v>
      </c>
      <c r="BM132" s="183" t="s">
        <v>161</v>
      </c>
    </row>
    <row r="133" s="13" customFormat="1">
      <c r="A133" s="13"/>
      <c r="B133" s="186"/>
      <c r="C133" s="13"/>
      <c r="D133" s="187" t="s">
        <v>133</v>
      </c>
      <c r="E133" s="188" t="s">
        <v>1</v>
      </c>
      <c r="F133" s="189" t="s">
        <v>162</v>
      </c>
      <c r="G133" s="13"/>
      <c r="H133" s="190">
        <v>132.262</v>
      </c>
      <c r="I133" s="191"/>
      <c r="J133" s="13"/>
      <c r="K133" s="13"/>
      <c r="L133" s="186"/>
      <c r="M133" s="192"/>
      <c r="N133" s="193"/>
      <c r="O133" s="193"/>
      <c r="P133" s="193"/>
      <c r="Q133" s="193"/>
      <c r="R133" s="193"/>
      <c r="S133" s="193"/>
      <c r="T133" s="19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8" t="s">
        <v>133</v>
      </c>
      <c r="AU133" s="188" t="s">
        <v>131</v>
      </c>
      <c r="AV133" s="13" t="s">
        <v>131</v>
      </c>
      <c r="AW133" s="13" t="s">
        <v>32</v>
      </c>
      <c r="AX133" s="13" t="s">
        <v>85</v>
      </c>
      <c r="AY133" s="188" t="s">
        <v>124</v>
      </c>
    </row>
    <row r="134" s="2" customFormat="1" ht="24.15" customHeight="1">
      <c r="A134" s="37"/>
      <c r="B134" s="171"/>
      <c r="C134" s="172" t="s">
        <v>140</v>
      </c>
      <c r="D134" s="172" t="s">
        <v>126</v>
      </c>
      <c r="E134" s="173" t="s">
        <v>163</v>
      </c>
      <c r="F134" s="174" t="s">
        <v>164</v>
      </c>
      <c r="G134" s="175" t="s">
        <v>151</v>
      </c>
      <c r="H134" s="176">
        <v>45.969000000000001</v>
      </c>
      <c r="I134" s="177"/>
      <c r="J134" s="176">
        <f>ROUND(I134*H134,3)</f>
        <v>0</v>
      </c>
      <c r="K134" s="178"/>
      <c r="L134" s="38"/>
      <c r="M134" s="179" t="s">
        <v>1</v>
      </c>
      <c r="N134" s="180" t="s">
        <v>43</v>
      </c>
      <c r="O134" s="76"/>
      <c r="P134" s="181">
        <f>O134*H134</f>
        <v>0</v>
      </c>
      <c r="Q134" s="181">
        <v>0</v>
      </c>
      <c r="R134" s="181">
        <f>Q134*H134</f>
        <v>0</v>
      </c>
      <c r="S134" s="181">
        <v>0.255</v>
      </c>
      <c r="T134" s="182">
        <f>S134*H134</f>
        <v>11.722095000000001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3" t="s">
        <v>130</v>
      </c>
      <c r="AT134" s="183" t="s">
        <v>126</v>
      </c>
      <c r="AU134" s="183" t="s">
        <v>131</v>
      </c>
      <c r="AY134" s="18" t="s">
        <v>124</v>
      </c>
      <c r="BE134" s="184">
        <f>IF(N134="základná",J134,0)</f>
        <v>0</v>
      </c>
      <c r="BF134" s="184">
        <f>IF(N134="znížená",J134,0)</f>
        <v>0</v>
      </c>
      <c r="BG134" s="184">
        <f>IF(N134="zákl. prenesená",J134,0)</f>
        <v>0</v>
      </c>
      <c r="BH134" s="184">
        <f>IF(N134="zníž. prenesená",J134,0)</f>
        <v>0</v>
      </c>
      <c r="BI134" s="184">
        <f>IF(N134="nulová",J134,0)</f>
        <v>0</v>
      </c>
      <c r="BJ134" s="18" t="s">
        <v>131</v>
      </c>
      <c r="BK134" s="185">
        <f>ROUND(I134*H134,3)</f>
        <v>0</v>
      </c>
      <c r="BL134" s="18" t="s">
        <v>130</v>
      </c>
      <c r="BM134" s="183" t="s">
        <v>165</v>
      </c>
    </row>
    <row r="135" s="13" customFormat="1">
      <c r="A135" s="13"/>
      <c r="B135" s="186"/>
      <c r="C135" s="13"/>
      <c r="D135" s="187" t="s">
        <v>133</v>
      </c>
      <c r="E135" s="188" t="s">
        <v>1</v>
      </c>
      <c r="F135" s="189" t="s">
        <v>166</v>
      </c>
      <c r="G135" s="13"/>
      <c r="H135" s="190">
        <v>45.969000000000001</v>
      </c>
      <c r="I135" s="191"/>
      <c r="J135" s="13"/>
      <c r="K135" s="13"/>
      <c r="L135" s="186"/>
      <c r="M135" s="192"/>
      <c r="N135" s="193"/>
      <c r="O135" s="193"/>
      <c r="P135" s="193"/>
      <c r="Q135" s="193"/>
      <c r="R135" s="193"/>
      <c r="S135" s="193"/>
      <c r="T135" s="19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8" t="s">
        <v>133</v>
      </c>
      <c r="AU135" s="188" t="s">
        <v>131</v>
      </c>
      <c r="AV135" s="13" t="s">
        <v>131</v>
      </c>
      <c r="AW135" s="13" t="s">
        <v>32</v>
      </c>
      <c r="AX135" s="13" t="s">
        <v>85</v>
      </c>
      <c r="AY135" s="188" t="s">
        <v>124</v>
      </c>
    </row>
    <row r="136" s="2" customFormat="1" ht="24.15" customHeight="1">
      <c r="A136" s="37"/>
      <c r="B136" s="171"/>
      <c r="C136" s="172" t="s">
        <v>167</v>
      </c>
      <c r="D136" s="172" t="s">
        <v>126</v>
      </c>
      <c r="E136" s="173" t="s">
        <v>168</v>
      </c>
      <c r="F136" s="174" t="s">
        <v>169</v>
      </c>
      <c r="G136" s="175" t="s">
        <v>151</v>
      </c>
      <c r="H136" s="176">
        <v>433.55799999999999</v>
      </c>
      <c r="I136" s="177"/>
      <c r="J136" s="176">
        <f>ROUND(I136*H136,3)</f>
        <v>0</v>
      </c>
      <c r="K136" s="178"/>
      <c r="L136" s="38"/>
      <c r="M136" s="179" t="s">
        <v>1</v>
      </c>
      <c r="N136" s="180" t="s">
        <v>43</v>
      </c>
      <c r="O136" s="76"/>
      <c r="P136" s="181">
        <f>O136*H136</f>
        <v>0</v>
      </c>
      <c r="Q136" s="181">
        <v>0</v>
      </c>
      <c r="R136" s="181">
        <f>Q136*H136</f>
        <v>0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130</v>
      </c>
      <c r="AT136" s="183" t="s">
        <v>126</v>
      </c>
      <c r="AU136" s="183" t="s">
        <v>131</v>
      </c>
      <c r="AY136" s="18" t="s">
        <v>124</v>
      </c>
      <c r="BE136" s="184">
        <f>IF(N136="základná",J136,0)</f>
        <v>0</v>
      </c>
      <c r="BF136" s="184">
        <f>IF(N136="znížená",J136,0)</f>
        <v>0</v>
      </c>
      <c r="BG136" s="184">
        <f>IF(N136="zákl. prenesená",J136,0)</f>
        <v>0</v>
      </c>
      <c r="BH136" s="184">
        <f>IF(N136="zníž. prenesená",J136,0)</f>
        <v>0</v>
      </c>
      <c r="BI136" s="184">
        <f>IF(N136="nulová",J136,0)</f>
        <v>0</v>
      </c>
      <c r="BJ136" s="18" t="s">
        <v>131</v>
      </c>
      <c r="BK136" s="185">
        <f>ROUND(I136*H136,3)</f>
        <v>0</v>
      </c>
      <c r="BL136" s="18" t="s">
        <v>130</v>
      </c>
      <c r="BM136" s="183" t="s">
        <v>170</v>
      </c>
    </row>
    <row r="137" s="13" customFormat="1">
      <c r="A137" s="13"/>
      <c r="B137" s="186"/>
      <c r="C137" s="13"/>
      <c r="D137" s="187" t="s">
        <v>133</v>
      </c>
      <c r="E137" s="188" t="s">
        <v>1</v>
      </c>
      <c r="F137" s="189" t="s">
        <v>171</v>
      </c>
      <c r="G137" s="13"/>
      <c r="H137" s="190">
        <v>433.55799999999999</v>
      </c>
      <c r="I137" s="191"/>
      <c r="J137" s="13"/>
      <c r="K137" s="13"/>
      <c r="L137" s="186"/>
      <c r="M137" s="192"/>
      <c r="N137" s="193"/>
      <c r="O137" s="193"/>
      <c r="P137" s="193"/>
      <c r="Q137" s="193"/>
      <c r="R137" s="193"/>
      <c r="S137" s="193"/>
      <c r="T137" s="19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8" t="s">
        <v>133</v>
      </c>
      <c r="AU137" s="188" t="s">
        <v>131</v>
      </c>
      <c r="AV137" s="13" t="s">
        <v>131</v>
      </c>
      <c r="AW137" s="13" t="s">
        <v>32</v>
      </c>
      <c r="AX137" s="13" t="s">
        <v>85</v>
      </c>
      <c r="AY137" s="188" t="s">
        <v>124</v>
      </c>
    </row>
    <row r="138" s="2" customFormat="1" ht="24.15" customHeight="1">
      <c r="A138" s="37"/>
      <c r="B138" s="171"/>
      <c r="C138" s="172" t="s">
        <v>172</v>
      </c>
      <c r="D138" s="172" t="s">
        <v>126</v>
      </c>
      <c r="E138" s="173" t="s">
        <v>173</v>
      </c>
      <c r="F138" s="174" t="s">
        <v>174</v>
      </c>
      <c r="G138" s="175" t="s">
        <v>151</v>
      </c>
      <c r="H138" s="176">
        <v>45.969000000000001</v>
      </c>
      <c r="I138" s="177"/>
      <c r="J138" s="176">
        <f>ROUND(I138*H138,3)</f>
        <v>0</v>
      </c>
      <c r="K138" s="178"/>
      <c r="L138" s="38"/>
      <c r="M138" s="179" t="s">
        <v>1</v>
      </c>
      <c r="N138" s="180" t="s">
        <v>43</v>
      </c>
      <c r="O138" s="76"/>
      <c r="P138" s="181">
        <f>O138*H138</f>
        <v>0</v>
      </c>
      <c r="Q138" s="181">
        <v>0</v>
      </c>
      <c r="R138" s="181">
        <f>Q138*H138</f>
        <v>0</v>
      </c>
      <c r="S138" s="181">
        <v>0.38700000000000001</v>
      </c>
      <c r="T138" s="182">
        <f>S138*H138</f>
        <v>17.790003000000002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3" t="s">
        <v>130</v>
      </c>
      <c r="AT138" s="183" t="s">
        <v>126</v>
      </c>
      <c r="AU138" s="183" t="s">
        <v>131</v>
      </c>
      <c r="AY138" s="18" t="s">
        <v>124</v>
      </c>
      <c r="BE138" s="184">
        <f>IF(N138="základná",J138,0)</f>
        <v>0</v>
      </c>
      <c r="BF138" s="184">
        <f>IF(N138="znížená",J138,0)</f>
        <v>0</v>
      </c>
      <c r="BG138" s="184">
        <f>IF(N138="zákl. prenesená",J138,0)</f>
        <v>0</v>
      </c>
      <c r="BH138" s="184">
        <f>IF(N138="zníž. prenesená",J138,0)</f>
        <v>0</v>
      </c>
      <c r="BI138" s="184">
        <f>IF(N138="nulová",J138,0)</f>
        <v>0</v>
      </c>
      <c r="BJ138" s="18" t="s">
        <v>131</v>
      </c>
      <c r="BK138" s="185">
        <f>ROUND(I138*H138,3)</f>
        <v>0</v>
      </c>
      <c r="BL138" s="18" t="s">
        <v>130</v>
      </c>
      <c r="BM138" s="183" t="s">
        <v>175</v>
      </c>
    </row>
    <row r="139" s="2" customFormat="1" ht="14.4" customHeight="1">
      <c r="A139" s="37"/>
      <c r="B139" s="171"/>
      <c r="C139" s="172" t="s">
        <v>176</v>
      </c>
      <c r="D139" s="172" t="s">
        <v>126</v>
      </c>
      <c r="E139" s="173" t="s">
        <v>177</v>
      </c>
      <c r="F139" s="174" t="s">
        <v>178</v>
      </c>
      <c r="G139" s="175" t="s">
        <v>179</v>
      </c>
      <c r="H139" s="176">
        <v>50</v>
      </c>
      <c r="I139" s="177"/>
      <c r="J139" s="176">
        <f>ROUND(I139*H139,3)</f>
        <v>0</v>
      </c>
      <c r="K139" s="178"/>
      <c r="L139" s="38"/>
      <c r="M139" s="179" t="s">
        <v>1</v>
      </c>
      <c r="N139" s="180" t="s">
        <v>43</v>
      </c>
      <c r="O139" s="76"/>
      <c r="P139" s="181">
        <f>O139*H139</f>
        <v>0</v>
      </c>
      <c r="Q139" s="181">
        <v>0.00052999999999999998</v>
      </c>
      <c r="R139" s="181">
        <f>Q139*H139</f>
        <v>0.026499999999999999</v>
      </c>
      <c r="S139" s="181">
        <v>0</v>
      </c>
      <c r="T139" s="182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3" t="s">
        <v>130</v>
      </c>
      <c r="AT139" s="183" t="s">
        <v>126</v>
      </c>
      <c r="AU139" s="183" t="s">
        <v>131</v>
      </c>
      <c r="AY139" s="18" t="s">
        <v>124</v>
      </c>
      <c r="BE139" s="184">
        <f>IF(N139="základná",J139,0)</f>
        <v>0</v>
      </c>
      <c r="BF139" s="184">
        <f>IF(N139="znížená",J139,0)</f>
        <v>0</v>
      </c>
      <c r="BG139" s="184">
        <f>IF(N139="zákl. prenesená",J139,0)</f>
        <v>0</v>
      </c>
      <c r="BH139" s="184">
        <f>IF(N139="zníž. prenesená",J139,0)</f>
        <v>0</v>
      </c>
      <c r="BI139" s="184">
        <f>IF(N139="nulová",J139,0)</f>
        <v>0</v>
      </c>
      <c r="BJ139" s="18" t="s">
        <v>131</v>
      </c>
      <c r="BK139" s="185">
        <f>ROUND(I139*H139,3)</f>
        <v>0</v>
      </c>
      <c r="BL139" s="18" t="s">
        <v>130</v>
      </c>
      <c r="BM139" s="183" t="s">
        <v>180</v>
      </c>
    </row>
    <row r="140" s="12" customFormat="1" ht="22.8" customHeight="1">
      <c r="A140" s="12"/>
      <c r="B140" s="158"/>
      <c r="C140" s="12"/>
      <c r="D140" s="159" t="s">
        <v>76</v>
      </c>
      <c r="E140" s="169" t="s">
        <v>158</v>
      </c>
      <c r="F140" s="169" t="s">
        <v>181</v>
      </c>
      <c r="G140" s="12"/>
      <c r="H140" s="12"/>
      <c r="I140" s="161"/>
      <c r="J140" s="170">
        <f>BK140</f>
        <v>0</v>
      </c>
      <c r="K140" s="12"/>
      <c r="L140" s="158"/>
      <c r="M140" s="163"/>
      <c r="N140" s="164"/>
      <c r="O140" s="164"/>
      <c r="P140" s="165">
        <f>SUM(P141:P154)</f>
        <v>0</v>
      </c>
      <c r="Q140" s="164"/>
      <c r="R140" s="165">
        <f>SUM(R141:R154)</f>
        <v>0</v>
      </c>
      <c r="S140" s="164"/>
      <c r="T140" s="166">
        <f>SUM(T141:T154)</f>
        <v>2.5594199999999998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9" t="s">
        <v>85</v>
      </c>
      <c r="AT140" s="167" t="s">
        <v>76</v>
      </c>
      <c r="AU140" s="167" t="s">
        <v>85</v>
      </c>
      <c r="AY140" s="159" t="s">
        <v>124</v>
      </c>
      <c r="BK140" s="168">
        <f>SUM(BK141:BK154)</f>
        <v>0</v>
      </c>
    </row>
    <row r="141" s="2" customFormat="1" ht="24.15" customHeight="1">
      <c r="A141" s="37"/>
      <c r="B141" s="171"/>
      <c r="C141" s="172" t="s">
        <v>85</v>
      </c>
      <c r="D141" s="172" t="s">
        <v>126</v>
      </c>
      <c r="E141" s="173" t="s">
        <v>182</v>
      </c>
      <c r="F141" s="174" t="s">
        <v>183</v>
      </c>
      <c r="G141" s="175" t="s">
        <v>151</v>
      </c>
      <c r="H141" s="176">
        <v>5.3099999999999996</v>
      </c>
      <c r="I141" s="177"/>
      <c r="J141" s="176">
        <f>ROUND(I141*H141,3)</f>
        <v>0</v>
      </c>
      <c r="K141" s="178"/>
      <c r="L141" s="38"/>
      <c r="M141" s="179" t="s">
        <v>1</v>
      </c>
      <c r="N141" s="180" t="s">
        <v>43</v>
      </c>
      <c r="O141" s="76"/>
      <c r="P141" s="181">
        <f>O141*H141</f>
        <v>0</v>
      </c>
      <c r="Q141" s="181">
        <v>0</v>
      </c>
      <c r="R141" s="181">
        <f>Q141*H141</f>
        <v>0</v>
      </c>
      <c r="S141" s="181">
        <v>0.48199999999999998</v>
      </c>
      <c r="T141" s="182">
        <f>S141*H141</f>
        <v>2.5594199999999998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3" t="s">
        <v>130</v>
      </c>
      <c r="AT141" s="183" t="s">
        <v>126</v>
      </c>
      <c r="AU141" s="183" t="s">
        <v>131</v>
      </c>
      <c r="AY141" s="18" t="s">
        <v>124</v>
      </c>
      <c r="BE141" s="184">
        <f>IF(N141="základná",J141,0)</f>
        <v>0</v>
      </c>
      <c r="BF141" s="184">
        <f>IF(N141="znížená",J141,0)</f>
        <v>0</v>
      </c>
      <c r="BG141" s="184">
        <f>IF(N141="zákl. prenesená",J141,0)</f>
        <v>0</v>
      </c>
      <c r="BH141" s="184">
        <f>IF(N141="zníž. prenesená",J141,0)</f>
        <v>0</v>
      </c>
      <c r="BI141" s="184">
        <f>IF(N141="nulová",J141,0)</f>
        <v>0</v>
      </c>
      <c r="BJ141" s="18" t="s">
        <v>131</v>
      </c>
      <c r="BK141" s="185">
        <f>ROUND(I141*H141,3)</f>
        <v>0</v>
      </c>
      <c r="BL141" s="18" t="s">
        <v>130</v>
      </c>
      <c r="BM141" s="183" t="s">
        <v>184</v>
      </c>
    </row>
    <row r="142" s="2" customFormat="1" ht="24.15" customHeight="1">
      <c r="A142" s="37"/>
      <c r="B142" s="171"/>
      <c r="C142" s="172" t="s">
        <v>185</v>
      </c>
      <c r="D142" s="172" t="s">
        <v>126</v>
      </c>
      <c r="E142" s="173" t="s">
        <v>186</v>
      </c>
      <c r="F142" s="174" t="s">
        <v>187</v>
      </c>
      <c r="G142" s="175" t="s">
        <v>188</v>
      </c>
      <c r="H142" s="176">
        <v>46.399999999999999</v>
      </c>
      <c r="I142" s="177"/>
      <c r="J142" s="176">
        <f>ROUND(I142*H142,3)</f>
        <v>0</v>
      </c>
      <c r="K142" s="178"/>
      <c r="L142" s="38"/>
      <c r="M142" s="179" t="s">
        <v>1</v>
      </c>
      <c r="N142" s="180" t="s">
        <v>43</v>
      </c>
      <c r="O142" s="76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3" t="s">
        <v>130</v>
      </c>
      <c r="AT142" s="183" t="s">
        <v>126</v>
      </c>
      <c r="AU142" s="183" t="s">
        <v>131</v>
      </c>
      <c r="AY142" s="18" t="s">
        <v>124</v>
      </c>
      <c r="BE142" s="184">
        <f>IF(N142="základná",J142,0)</f>
        <v>0</v>
      </c>
      <c r="BF142" s="184">
        <f>IF(N142="znížená",J142,0)</f>
        <v>0</v>
      </c>
      <c r="BG142" s="184">
        <f>IF(N142="zákl. prenesená",J142,0)</f>
        <v>0</v>
      </c>
      <c r="BH142" s="184">
        <f>IF(N142="zníž. prenesená",J142,0)</f>
        <v>0</v>
      </c>
      <c r="BI142" s="184">
        <f>IF(N142="nulová",J142,0)</f>
        <v>0</v>
      </c>
      <c r="BJ142" s="18" t="s">
        <v>131</v>
      </c>
      <c r="BK142" s="185">
        <f>ROUND(I142*H142,3)</f>
        <v>0</v>
      </c>
      <c r="BL142" s="18" t="s">
        <v>130</v>
      </c>
      <c r="BM142" s="183" t="s">
        <v>189</v>
      </c>
    </row>
    <row r="143" s="2" customFormat="1" ht="24.15" customHeight="1">
      <c r="A143" s="37"/>
      <c r="B143" s="171"/>
      <c r="C143" s="172" t="s">
        <v>190</v>
      </c>
      <c r="D143" s="172" t="s">
        <v>126</v>
      </c>
      <c r="E143" s="173" t="s">
        <v>191</v>
      </c>
      <c r="F143" s="174" t="s">
        <v>192</v>
      </c>
      <c r="G143" s="175" t="s">
        <v>188</v>
      </c>
      <c r="H143" s="176">
        <v>53.899999999999999</v>
      </c>
      <c r="I143" s="177"/>
      <c r="J143" s="176">
        <f>ROUND(I143*H143,3)</f>
        <v>0</v>
      </c>
      <c r="K143" s="178"/>
      <c r="L143" s="38"/>
      <c r="M143" s="179" t="s">
        <v>1</v>
      </c>
      <c r="N143" s="180" t="s">
        <v>43</v>
      </c>
      <c r="O143" s="76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130</v>
      </c>
      <c r="AT143" s="183" t="s">
        <v>126</v>
      </c>
      <c r="AU143" s="183" t="s">
        <v>131</v>
      </c>
      <c r="AY143" s="18" t="s">
        <v>124</v>
      </c>
      <c r="BE143" s="184">
        <f>IF(N143="základná",J143,0)</f>
        <v>0</v>
      </c>
      <c r="BF143" s="184">
        <f>IF(N143="znížená",J143,0)</f>
        <v>0</v>
      </c>
      <c r="BG143" s="184">
        <f>IF(N143="zákl. prenesená",J143,0)</f>
        <v>0</v>
      </c>
      <c r="BH143" s="184">
        <f>IF(N143="zníž. prenesená",J143,0)</f>
        <v>0</v>
      </c>
      <c r="BI143" s="184">
        <f>IF(N143="nulová",J143,0)</f>
        <v>0</v>
      </c>
      <c r="BJ143" s="18" t="s">
        <v>131</v>
      </c>
      <c r="BK143" s="185">
        <f>ROUND(I143*H143,3)</f>
        <v>0</v>
      </c>
      <c r="BL143" s="18" t="s">
        <v>130</v>
      </c>
      <c r="BM143" s="183" t="s">
        <v>193</v>
      </c>
    </row>
    <row r="144" s="2" customFormat="1" ht="24.15" customHeight="1">
      <c r="A144" s="37"/>
      <c r="B144" s="171"/>
      <c r="C144" s="172" t="s">
        <v>194</v>
      </c>
      <c r="D144" s="172" t="s">
        <v>126</v>
      </c>
      <c r="E144" s="173" t="s">
        <v>195</v>
      </c>
      <c r="F144" s="174" t="s">
        <v>196</v>
      </c>
      <c r="G144" s="175" t="s">
        <v>188</v>
      </c>
      <c r="H144" s="176">
        <v>134.821</v>
      </c>
      <c r="I144" s="177"/>
      <c r="J144" s="176">
        <f>ROUND(I144*H144,3)</f>
        <v>0</v>
      </c>
      <c r="K144" s="178"/>
      <c r="L144" s="38"/>
      <c r="M144" s="179" t="s">
        <v>1</v>
      </c>
      <c r="N144" s="180" t="s">
        <v>43</v>
      </c>
      <c r="O144" s="76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3" t="s">
        <v>130</v>
      </c>
      <c r="AT144" s="183" t="s">
        <v>126</v>
      </c>
      <c r="AU144" s="183" t="s">
        <v>131</v>
      </c>
      <c r="AY144" s="18" t="s">
        <v>124</v>
      </c>
      <c r="BE144" s="184">
        <f>IF(N144="základná",J144,0)</f>
        <v>0</v>
      </c>
      <c r="BF144" s="184">
        <f>IF(N144="znížená",J144,0)</f>
        <v>0</v>
      </c>
      <c r="BG144" s="184">
        <f>IF(N144="zákl. prenesená",J144,0)</f>
        <v>0</v>
      </c>
      <c r="BH144" s="184">
        <f>IF(N144="zníž. prenesená",J144,0)</f>
        <v>0</v>
      </c>
      <c r="BI144" s="184">
        <f>IF(N144="nulová",J144,0)</f>
        <v>0</v>
      </c>
      <c r="BJ144" s="18" t="s">
        <v>131</v>
      </c>
      <c r="BK144" s="185">
        <f>ROUND(I144*H144,3)</f>
        <v>0</v>
      </c>
      <c r="BL144" s="18" t="s">
        <v>130</v>
      </c>
      <c r="BM144" s="183" t="s">
        <v>197</v>
      </c>
    </row>
    <row r="145" s="13" customFormat="1">
      <c r="A145" s="13"/>
      <c r="B145" s="186"/>
      <c r="C145" s="13"/>
      <c r="D145" s="187" t="s">
        <v>133</v>
      </c>
      <c r="E145" s="188" t="s">
        <v>1</v>
      </c>
      <c r="F145" s="189" t="s">
        <v>198</v>
      </c>
      <c r="G145" s="13"/>
      <c r="H145" s="190">
        <v>134.821</v>
      </c>
      <c r="I145" s="191"/>
      <c r="J145" s="13"/>
      <c r="K145" s="13"/>
      <c r="L145" s="186"/>
      <c r="M145" s="192"/>
      <c r="N145" s="193"/>
      <c r="O145" s="193"/>
      <c r="P145" s="193"/>
      <c r="Q145" s="193"/>
      <c r="R145" s="193"/>
      <c r="S145" s="193"/>
      <c r="T145" s="19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133</v>
      </c>
      <c r="AU145" s="188" t="s">
        <v>131</v>
      </c>
      <c r="AV145" s="13" t="s">
        <v>131</v>
      </c>
      <c r="AW145" s="13" t="s">
        <v>32</v>
      </c>
      <c r="AX145" s="13" t="s">
        <v>85</v>
      </c>
      <c r="AY145" s="188" t="s">
        <v>124</v>
      </c>
    </row>
    <row r="146" s="2" customFormat="1" ht="24.15" customHeight="1">
      <c r="A146" s="37"/>
      <c r="B146" s="171"/>
      <c r="C146" s="172" t="s">
        <v>199</v>
      </c>
      <c r="D146" s="172" t="s">
        <v>126</v>
      </c>
      <c r="E146" s="173" t="s">
        <v>200</v>
      </c>
      <c r="F146" s="174" t="s">
        <v>201</v>
      </c>
      <c r="G146" s="175" t="s">
        <v>188</v>
      </c>
      <c r="H146" s="176">
        <v>6960</v>
      </c>
      <c r="I146" s="177"/>
      <c r="J146" s="176">
        <f>ROUND(I146*H146,3)</f>
        <v>0</v>
      </c>
      <c r="K146" s="178"/>
      <c r="L146" s="38"/>
      <c r="M146" s="179" t="s">
        <v>1</v>
      </c>
      <c r="N146" s="180" t="s">
        <v>43</v>
      </c>
      <c r="O146" s="76"/>
      <c r="P146" s="181">
        <f>O146*H146</f>
        <v>0</v>
      </c>
      <c r="Q146" s="181">
        <v>0</v>
      </c>
      <c r="R146" s="181">
        <f>Q146*H146</f>
        <v>0</v>
      </c>
      <c r="S146" s="181">
        <v>0</v>
      </c>
      <c r="T146" s="182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3" t="s">
        <v>130</v>
      </c>
      <c r="AT146" s="183" t="s">
        <v>126</v>
      </c>
      <c r="AU146" s="183" t="s">
        <v>131</v>
      </c>
      <c r="AY146" s="18" t="s">
        <v>124</v>
      </c>
      <c r="BE146" s="184">
        <f>IF(N146="základná",J146,0)</f>
        <v>0</v>
      </c>
      <c r="BF146" s="184">
        <f>IF(N146="znížená",J146,0)</f>
        <v>0</v>
      </c>
      <c r="BG146" s="184">
        <f>IF(N146="zákl. prenesená",J146,0)</f>
        <v>0</v>
      </c>
      <c r="BH146" s="184">
        <f>IF(N146="zníž. prenesená",J146,0)</f>
        <v>0</v>
      </c>
      <c r="BI146" s="184">
        <f>IF(N146="nulová",J146,0)</f>
        <v>0</v>
      </c>
      <c r="BJ146" s="18" t="s">
        <v>131</v>
      </c>
      <c r="BK146" s="185">
        <f>ROUND(I146*H146,3)</f>
        <v>0</v>
      </c>
      <c r="BL146" s="18" t="s">
        <v>130</v>
      </c>
      <c r="BM146" s="183" t="s">
        <v>202</v>
      </c>
    </row>
    <row r="147" s="13" customFormat="1">
      <c r="A147" s="13"/>
      <c r="B147" s="186"/>
      <c r="C147" s="13"/>
      <c r="D147" s="187" t="s">
        <v>133</v>
      </c>
      <c r="E147" s="188" t="s">
        <v>1</v>
      </c>
      <c r="F147" s="189" t="s">
        <v>203</v>
      </c>
      <c r="G147" s="13"/>
      <c r="H147" s="190">
        <v>6960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133</v>
      </c>
      <c r="AU147" s="188" t="s">
        <v>131</v>
      </c>
      <c r="AV147" s="13" t="s">
        <v>131</v>
      </c>
      <c r="AW147" s="13" t="s">
        <v>32</v>
      </c>
      <c r="AX147" s="13" t="s">
        <v>85</v>
      </c>
      <c r="AY147" s="188" t="s">
        <v>124</v>
      </c>
    </row>
    <row r="148" s="2" customFormat="1" ht="37.8" customHeight="1">
      <c r="A148" s="37"/>
      <c r="B148" s="171"/>
      <c r="C148" s="172" t="s">
        <v>204</v>
      </c>
      <c r="D148" s="172" t="s">
        <v>126</v>
      </c>
      <c r="E148" s="173" t="s">
        <v>205</v>
      </c>
      <c r="F148" s="174" t="s">
        <v>206</v>
      </c>
      <c r="G148" s="175" t="s">
        <v>188</v>
      </c>
      <c r="H148" s="176">
        <v>134.821</v>
      </c>
      <c r="I148" s="177"/>
      <c r="J148" s="176">
        <f>ROUND(I148*H148,3)</f>
        <v>0</v>
      </c>
      <c r="K148" s="178"/>
      <c r="L148" s="38"/>
      <c r="M148" s="179" t="s">
        <v>1</v>
      </c>
      <c r="N148" s="180" t="s">
        <v>43</v>
      </c>
      <c r="O148" s="76"/>
      <c r="P148" s="181">
        <f>O148*H148</f>
        <v>0</v>
      </c>
      <c r="Q148" s="181">
        <v>0</v>
      </c>
      <c r="R148" s="181">
        <f>Q148*H148</f>
        <v>0</v>
      </c>
      <c r="S148" s="181">
        <v>0</v>
      </c>
      <c r="T148" s="182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3" t="s">
        <v>130</v>
      </c>
      <c r="AT148" s="183" t="s">
        <v>126</v>
      </c>
      <c r="AU148" s="183" t="s">
        <v>131</v>
      </c>
      <c r="AY148" s="18" t="s">
        <v>124</v>
      </c>
      <c r="BE148" s="184">
        <f>IF(N148="základná",J148,0)</f>
        <v>0</v>
      </c>
      <c r="BF148" s="184">
        <f>IF(N148="znížená",J148,0)</f>
        <v>0</v>
      </c>
      <c r="BG148" s="184">
        <f>IF(N148="zákl. prenesená",J148,0)</f>
        <v>0</v>
      </c>
      <c r="BH148" s="184">
        <f>IF(N148="zníž. prenesená",J148,0)</f>
        <v>0</v>
      </c>
      <c r="BI148" s="184">
        <f>IF(N148="nulová",J148,0)</f>
        <v>0</v>
      </c>
      <c r="BJ148" s="18" t="s">
        <v>131</v>
      </c>
      <c r="BK148" s="185">
        <f>ROUND(I148*H148,3)</f>
        <v>0</v>
      </c>
      <c r="BL148" s="18" t="s">
        <v>130</v>
      </c>
      <c r="BM148" s="183" t="s">
        <v>207</v>
      </c>
    </row>
    <row r="149" s="2" customFormat="1" ht="24.15" customHeight="1">
      <c r="A149" s="37"/>
      <c r="B149" s="171"/>
      <c r="C149" s="172" t="s">
        <v>208</v>
      </c>
      <c r="D149" s="172" t="s">
        <v>126</v>
      </c>
      <c r="E149" s="173" t="s">
        <v>209</v>
      </c>
      <c r="F149" s="174" t="s">
        <v>210</v>
      </c>
      <c r="G149" s="175" t="s">
        <v>188</v>
      </c>
      <c r="H149" s="176">
        <v>2015.9200000000001</v>
      </c>
      <c r="I149" s="177"/>
      <c r="J149" s="176">
        <f>ROUND(I149*H149,3)</f>
        <v>0</v>
      </c>
      <c r="K149" s="178"/>
      <c r="L149" s="38"/>
      <c r="M149" s="179" t="s">
        <v>1</v>
      </c>
      <c r="N149" s="180" t="s">
        <v>43</v>
      </c>
      <c r="O149" s="76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3" t="s">
        <v>130</v>
      </c>
      <c r="AT149" s="183" t="s">
        <v>126</v>
      </c>
      <c r="AU149" s="183" t="s">
        <v>131</v>
      </c>
      <c r="AY149" s="18" t="s">
        <v>124</v>
      </c>
      <c r="BE149" s="184">
        <f>IF(N149="základná",J149,0)</f>
        <v>0</v>
      </c>
      <c r="BF149" s="184">
        <f>IF(N149="znížená",J149,0)</f>
        <v>0</v>
      </c>
      <c r="BG149" s="184">
        <f>IF(N149="zákl. prenesená",J149,0)</f>
        <v>0</v>
      </c>
      <c r="BH149" s="184">
        <f>IF(N149="zníž. prenesená",J149,0)</f>
        <v>0</v>
      </c>
      <c r="BI149" s="184">
        <f>IF(N149="nulová",J149,0)</f>
        <v>0</v>
      </c>
      <c r="BJ149" s="18" t="s">
        <v>131</v>
      </c>
      <c r="BK149" s="185">
        <f>ROUND(I149*H149,3)</f>
        <v>0</v>
      </c>
      <c r="BL149" s="18" t="s">
        <v>130</v>
      </c>
      <c r="BM149" s="183" t="s">
        <v>211</v>
      </c>
    </row>
    <row r="150" s="2" customFormat="1" ht="37.8" customHeight="1">
      <c r="A150" s="37"/>
      <c r="B150" s="171"/>
      <c r="C150" s="172" t="s">
        <v>212</v>
      </c>
      <c r="D150" s="172" t="s">
        <v>126</v>
      </c>
      <c r="E150" s="173" t="s">
        <v>213</v>
      </c>
      <c r="F150" s="174" t="s">
        <v>214</v>
      </c>
      <c r="G150" s="175" t="s">
        <v>188</v>
      </c>
      <c r="H150" s="176">
        <v>2015.9200000000001</v>
      </c>
      <c r="I150" s="177"/>
      <c r="J150" s="176">
        <f>ROUND(I150*H150,3)</f>
        <v>0</v>
      </c>
      <c r="K150" s="178"/>
      <c r="L150" s="38"/>
      <c r="M150" s="179" t="s">
        <v>1</v>
      </c>
      <c r="N150" s="180" t="s">
        <v>43</v>
      </c>
      <c r="O150" s="76"/>
      <c r="P150" s="181">
        <f>O150*H150</f>
        <v>0</v>
      </c>
      <c r="Q150" s="181">
        <v>0</v>
      </c>
      <c r="R150" s="181">
        <f>Q150*H150</f>
        <v>0</v>
      </c>
      <c r="S150" s="181">
        <v>0</v>
      </c>
      <c r="T150" s="18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3" t="s">
        <v>130</v>
      </c>
      <c r="AT150" s="183" t="s">
        <v>126</v>
      </c>
      <c r="AU150" s="183" t="s">
        <v>131</v>
      </c>
      <c r="AY150" s="18" t="s">
        <v>124</v>
      </c>
      <c r="BE150" s="184">
        <f>IF(N150="základná",J150,0)</f>
        <v>0</v>
      </c>
      <c r="BF150" s="184">
        <f>IF(N150="znížená",J150,0)</f>
        <v>0</v>
      </c>
      <c r="BG150" s="184">
        <f>IF(N150="zákl. prenesená",J150,0)</f>
        <v>0</v>
      </c>
      <c r="BH150" s="184">
        <f>IF(N150="zníž. prenesená",J150,0)</f>
        <v>0</v>
      </c>
      <c r="BI150" s="184">
        <f>IF(N150="nulová",J150,0)</f>
        <v>0</v>
      </c>
      <c r="BJ150" s="18" t="s">
        <v>131</v>
      </c>
      <c r="BK150" s="185">
        <f>ROUND(I150*H150,3)</f>
        <v>0</v>
      </c>
      <c r="BL150" s="18" t="s">
        <v>130</v>
      </c>
      <c r="BM150" s="183" t="s">
        <v>215</v>
      </c>
    </row>
    <row r="151" s="2" customFormat="1" ht="24.15" customHeight="1">
      <c r="A151" s="37"/>
      <c r="B151" s="171"/>
      <c r="C151" s="172" t="s">
        <v>216</v>
      </c>
      <c r="D151" s="172" t="s">
        <v>126</v>
      </c>
      <c r="E151" s="173" t="s">
        <v>217</v>
      </c>
      <c r="F151" s="174" t="s">
        <v>218</v>
      </c>
      <c r="G151" s="175" t="s">
        <v>188</v>
      </c>
      <c r="H151" s="176">
        <v>100.3</v>
      </c>
      <c r="I151" s="177"/>
      <c r="J151" s="176">
        <f>ROUND(I151*H151,3)</f>
        <v>0</v>
      </c>
      <c r="K151" s="178"/>
      <c r="L151" s="38"/>
      <c r="M151" s="179" t="s">
        <v>1</v>
      </c>
      <c r="N151" s="180" t="s">
        <v>43</v>
      </c>
      <c r="O151" s="76"/>
      <c r="P151" s="181">
        <f>O151*H151</f>
        <v>0</v>
      </c>
      <c r="Q151" s="181">
        <v>0</v>
      </c>
      <c r="R151" s="181">
        <f>Q151*H151</f>
        <v>0</v>
      </c>
      <c r="S151" s="181">
        <v>0</v>
      </c>
      <c r="T151" s="18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3" t="s">
        <v>130</v>
      </c>
      <c r="AT151" s="183" t="s">
        <v>126</v>
      </c>
      <c r="AU151" s="183" t="s">
        <v>131</v>
      </c>
      <c r="AY151" s="18" t="s">
        <v>124</v>
      </c>
      <c r="BE151" s="184">
        <f>IF(N151="základná",J151,0)</f>
        <v>0</v>
      </c>
      <c r="BF151" s="184">
        <f>IF(N151="znížená",J151,0)</f>
        <v>0</v>
      </c>
      <c r="BG151" s="184">
        <f>IF(N151="zákl. prenesená",J151,0)</f>
        <v>0</v>
      </c>
      <c r="BH151" s="184">
        <f>IF(N151="zníž. prenesená",J151,0)</f>
        <v>0</v>
      </c>
      <c r="BI151" s="184">
        <f>IF(N151="nulová",J151,0)</f>
        <v>0</v>
      </c>
      <c r="BJ151" s="18" t="s">
        <v>131</v>
      </c>
      <c r="BK151" s="185">
        <f>ROUND(I151*H151,3)</f>
        <v>0</v>
      </c>
      <c r="BL151" s="18" t="s">
        <v>130</v>
      </c>
      <c r="BM151" s="183" t="s">
        <v>219</v>
      </c>
    </row>
    <row r="152" s="13" customFormat="1">
      <c r="A152" s="13"/>
      <c r="B152" s="186"/>
      <c r="C152" s="13"/>
      <c r="D152" s="187" t="s">
        <v>133</v>
      </c>
      <c r="E152" s="188" t="s">
        <v>1</v>
      </c>
      <c r="F152" s="189" t="s">
        <v>220</v>
      </c>
      <c r="G152" s="13"/>
      <c r="H152" s="190">
        <v>46.399999999999999</v>
      </c>
      <c r="I152" s="191"/>
      <c r="J152" s="13"/>
      <c r="K152" s="13"/>
      <c r="L152" s="186"/>
      <c r="M152" s="192"/>
      <c r="N152" s="193"/>
      <c r="O152" s="193"/>
      <c r="P152" s="193"/>
      <c r="Q152" s="193"/>
      <c r="R152" s="193"/>
      <c r="S152" s="193"/>
      <c r="T152" s="19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8" t="s">
        <v>133</v>
      </c>
      <c r="AU152" s="188" t="s">
        <v>131</v>
      </c>
      <c r="AV152" s="13" t="s">
        <v>131</v>
      </c>
      <c r="AW152" s="13" t="s">
        <v>32</v>
      </c>
      <c r="AX152" s="13" t="s">
        <v>77</v>
      </c>
      <c r="AY152" s="188" t="s">
        <v>124</v>
      </c>
    </row>
    <row r="153" s="13" customFormat="1">
      <c r="A153" s="13"/>
      <c r="B153" s="186"/>
      <c r="C153" s="13"/>
      <c r="D153" s="187" t="s">
        <v>133</v>
      </c>
      <c r="E153" s="188" t="s">
        <v>1</v>
      </c>
      <c r="F153" s="189" t="s">
        <v>221</v>
      </c>
      <c r="G153" s="13"/>
      <c r="H153" s="190">
        <v>53.899999999999999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133</v>
      </c>
      <c r="AU153" s="188" t="s">
        <v>131</v>
      </c>
      <c r="AV153" s="13" t="s">
        <v>131</v>
      </c>
      <c r="AW153" s="13" t="s">
        <v>32</v>
      </c>
      <c r="AX153" s="13" t="s">
        <v>77</v>
      </c>
      <c r="AY153" s="188" t="s">
        <v>124</v>
      </c>
    </row>
    <row r="154" s="14" customFormat="1">
      <c r="A154" s="14"/>
      <c r="B154" s="195"/>
      <c r="C154" s="14"/>
      <c r="D154" s="187" t="s">
        <v>133</v>
      </c>
      <c r="E154" s="196" t="s">
        <v>1</v>
      </c>
      <c r="F154" s="197" t="s">
        <v>222</v>
      </c>
      <c r="G154" s="14"/>
      <c r="H154" s="198">
        <v>100.3</v>
      </c>
      <c r="I154" s="199"/>
      <c r="J154" s="14"/>
      <c r="K154" s="14"/>
      <c r="L154" s="195"/>
      <c r="M154" s="200"/>
      <c r="N154" s="201"/>
      <c r="O154" s="201"/>
      <c r="P154" s="201"/>
      <c r="Q154" s="201"/>
      <c r="R154" s="201"/>
      <c r="S154" s="201"/>
      <c r="T154" s="20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6" t="s">
        <v>133</v>
      </c>
      <c r="AU154" s="196" t="s">
        <v>131</v>
      </c>
      <c r="AV154" s="14" t="s">
        <v>130</v>
      </c>
      <c r="AW154" s="14" t="s">
        <v>32</v>
      </c>
      <c r="AX154" s="14" t="s">
        <v>85</v>
      </c>
      <c r="AY154" s="196" t="s">
        <v>124</v>
      </c>
    </row>
    <row r="155" s="2" customFormat="1" ht="6.96" customHeight="1">
      <c r="A155" s="37"/>
      <c r="B155" s="59"/>
      <c r="C155" s="60"/>
      <c r="D155" s="60"/>
      <c r="E155" s="60"/>
      <c r="F155" s="60"/>
      <c r="G155" s="60"/>
      <c r="H155" s="60"/>
      <c r="I155" s="60"/>
      <c r="J155" s="60"/>
      <c r="K155" s="60"/>
      <c r="L155" s="38"/>
      <c r="M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</row>
  </sheetData>
  <autoFilter ref="C119:K154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98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16.5" customHeight="1">
      <c r="B7" s="21"/>
      <c r="E7" s="120" t="str">
        <f>'Rekapitulácia stavby'!K6</f>
        <v>Rekonštrukcia železničnej vlečky na expedičnom sklade Rimavská Sobota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223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17</v>
      </c>
      <c r="G11" s="37"/>
      <c r="H11" s="37"/>
      <c r="I11" s="31" t="s">
        <v>18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'Rekapitulácia stavby'!AN8</f>
        <v>18. 9. 2020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'Rekapitulácia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ROUND(J119,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ROUND((SUM(BE119:BE128)),  2)</f>
        <v>0</v>
      </c>
      <c r="G33" s="37"/>
      <c r="H33" s="37"/>
      <c r="I33" s="127">
        <v>0.20000000000000001</v>
      </c>
      <c r="J33" s="126">
        <f>ROUND(((SUM(BE119:BE128))*I33),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ROUND((SUM(BF119:BF128)),  2)</f>
        <v>0</v>
      </c>
      <c r="G34" s="37"/>
      <c r="H34" s="37"/>
      <c r="I34" s="127">
        <v>0.20000000000000001</v>
      </c>
      <c r="J34" s="126">
        <f>ROUND(((SUM(BF119:BF128))*I34),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ROUND((SUM(BG119:BG128)),  2)</f>
        <v>0</v>
      </c>
      <c r="G35" s="37"/>
      <c r="H35" s="37"/>
      <c r="I35" s="127">
        <v>0.20000000000000001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ROUND((SUM(BH119:BH128)),  2)</f>
        <v>0</v>
      </c>
      <c r="G36" s="37"/>
      <c r="H36" s="37"/>
      <c r="I36" s="127">
        <v>0.20000000000000001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ROUND((SUM(BI119:BI128)),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Rekonštrukcia železničnej vlečky na expedičnom sklade Rimavská Sobota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B - Demontáž železničného spodku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Rimavská Sobota</v>
      </c>
      <c r="G89" s="37"/>
      <c r="H89" s="37"/>
      <c r="I89" s="31" t="s">
        <v>22</v>
      </c>
      <c r="J89" s="68" t="str">
        <f>IF(J12="","",J12)</f>
        <v>18. 9. 2020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LESY SR, š.p. Odštepný závod R.Sobota</v>
      </c>
      <c r="G91" s="37"/>
      <c r="H91" s="37"/>
      <c r="I91" s="31" t="s">
        <v>30</v>
      </c>
      <c r="J91" s="35" t="str">
        <f>E21</f>
        <v>TEMPRA, s.r.o. Banská Bystrica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TEMPRA, s.r.o.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102</v>
      </c>
      <c r="D94" s="128"/>
      <c r="E94" s="128"/>
      <c r="F94" s="128"/>
      <c r="G94" s="128"/>
      <c r="H94" s="128"/>
      <c r="I94" s="128"/>
      <c r="J94" s="137" t="s">
        <v>103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104</v>
      </c>
      <c r="D96" s="37"/>
      <c r="E96" s="37"/>
      <c r="F96" s="37"/>
      <c r="G96" s="37"/>
      <c r="H96" s="37"/>
      <c r="I96" s="37"/>
      <c r="J96" s="95">
        <f>J119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39"/>
      <c r="C97" s="9"/>
      <c r="D97" s="140" t="s">
        <v>106</v>
      </c>
      <c r="E97" s="141"/>
      <c r="F97" s="141"/>
      <c r="G97" s="141"/>
      <c r="H97" s="141"/>
      <c r="I97" s="141"/>
      <c r="J97" s="142">
        <f>J120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107</v>
      </c>
      <c r="E98" s="145"/>
      <c r="F98" s="145"/>
      <c r="G98" s="145"/>
      <c r="H98" s="145"/>
      <c r="I98" s="145"/>
      <c r="J98" s="146">
        <f>J121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109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hidden="1" s="2" customFormat="1" ht="6.96" customHeight="1">
      <c r="A101" s="37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/>
    <row r="103" hidden="1"/>
    <row r="104" hidden="1"/>
    <row r="105" s="2" customFormat="1" ht="6.96" customHeight="1">
      <c r="A105" s="37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110</v>
      </c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14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120" t="str">
        <f>E7</f>
        <v>Rekonštrukcia železničnej vlečky na expedičnom sklade Rimavská Sobota</v>
      </c>
      <c r="F109" s="31"/>
      <c r="G109" s="31"/>
      <c r="H109" s="31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99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66" t="str">
        <f>E9</f>
        <v>B - Demontáž železničného spodku</v>
      </c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7"/>
      <c r="E113" s="37"/>
      <c r="F113" s="26" t="str">
        <f>F12</f>
        <v>Rimavská Sobota</v>
      </c>
      <c r="G113" s="37"/>
      <c r="H113" s="37"/>
      <c r="I113" s="31" t="s">
        <v>22</v>
      </c>
      <c r="J113" s="68" t="str">
        <f>IF(J12="","",J12)</f>
        <v>18. 9. 2020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5.65" customHeight="1">
      <c r="A115" s="37"/>
      <c r="B115" s="38"/>
      <c r="C115" s="31" t="s">
        <v>24</v>
      </c>
      <c r="D115" s="37"/>
      <c r="E115" s="37"/>
      <c r="F115" s="26" t="str">
        <f>E15</f>
        <v>LESY SR, š.p. Odštepný závod R.Sobota</v>
      </c>
      <c r="G115" s="37"/>
      <c r="H115" s="37"/>
      <c r="I115" s="31" t="s">
        <v>30</v>
      </c>
      <c r="J115" s="35" t="str">
        <f>E21</f>
        <v>TEMPRA, s.r.o. Banská Bystrica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28</v>
      </c>
      <c r="D116" s="37"/>
      <c r="E116" s="37"/>
      <c r="F116" s="26" t="str">
        <f>IF(E18="","",E18)</f>
        <v>Vyplň údaj</v>
      </c>
      <c r="G116" s="37"/>
      <c r="H116" s="37"/>
      <c r="I116" s="31" t="s">
        <v>34</v>
      </c>
      <c r="J116" s="35" t="str">
        <f>E24</f>
        <v>TEMPRA, s.r.o.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47"/>
      <c r="B118" s="148"/>
      <c r="C118" s="149" t="s">
        <v>111</v>
      </c>
      <c r="D118" s="150" t="s">
        <v>62</v>
      </c>
      <c r="E118" s="150" t="s">
        <v>58</v>
      </c>
      <c r="F118" s="150" t="s">
        <v>59</v>
      </c>
      <c r="G118" s="150" t="s">
        <v>112</v>
      </c>
      <c r="H118" s="150" t="s">
        <v>113</v>
      </c>
      <c r="I118" s="150" t="s">
        <v>114</v>
      </c>
      <c r="J118" s="151" t="s">
        <v>103</v>
      </c>
      <c r="K118" s="152" t="s">
        <v>115</v>
      </c>
      <c r="L118" s="153"/>
      <c r="M118" s="85" t="s">
        <v>1</v>
      </c>
      <c r="N118" s="86" t="s">
        <v>41</v>
      </c>
      <c r="O118" s="86" t="s">
        <v>116</v>
      </c>
      <c r="P118" s="86" t="s">
        <v>117</v>
      </c>
      <c r="Q118" s="86" t="s">
        <v>118</v>
      </c>
      <c r="R118" s="86" t="s">
        <v>119</v>
      </c>
      <c r="S118" s="86" t="s">
        <v>120</v>
      </c>
      <c r="T118" s="87" t="s">
        <v>121</v>
      </c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</row>
    <row r="119" s="2" customFormat="1" ht="22.8" customHeight="1">
      <c r="A119" s="37"/>
      <c r="B119" s="38"/>
      <c r="C119" s="92" t="s">
        <v>104</v>
      </c>
      <c r="D119" s="37"/>
      <c r="E119" s="37"/>
      <c r="F119" s="37"/>
      <c r="G119" s="37"/>
      <c r="H119" s="37"/>
      <c r="I119" s="37"/>
      <c r="J119" s="154">
        <f>BK119</f>
        <v>0</v>
      </c>
      <c r="K119" s="37"/>
      <c r="L119" s="38"/>
      <c r="M119" s="88"/>
      <c r="N119" s="72"/>
      <c r="O119" s="89"/>
      <c r="P119" s="155">
        <f>P120</f>
        <v>0</v>
      </c>
      <c r="Q119" s="89"/>
      <c r="R119" s="155">
        <f>R120</f>
        <v>0</v>
      </c>
      <c r="S119" s="89"/>
      <c r="T119" s="156">
        <f>T120</f>
        <v>4.4039999999999999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76</v>
      </c>
      <c r="AU119" s="18" t="s">
        <v>105</v>
      </c>
      <c r="BK119" s="157">
        <f>BK120</f>
        <v>0</v>
      </c>
    </row>
    <row r="120" s="12" customFormat="1" ht="25.92" customHeight="1">
      <c r="A120" s="12"/>
      <c r="B120" s="158"/>
      <c r="C120" s="12"/>
      <c r="D120" s="159" t="s">
        <v>76</v>
      </c>
      <c r="E120" s="160" t="s">
        <v>122</v>
      </c>
      <c r="F120" s="160" t="s">
        <v>123</v>
      </c>
      <c r="G120" s="12"/>
      <c r="H120" s="12"/>
      <c r="I120" s="161"/>
      <c r="J120" s="162">
        <f>BK120</f>
        <v>0</v>
      </c>
      <c r="K120" s="12"/>
      <c r="L120" s="158"/>
      <c r="M120" s="163"/>
      <c r="N120" s="164"/>
      <c r="O120" s="164"/>
      <c r="P120" s="165">
        <f>P121+P127</f>
        <v>0</v>
      </c>
      <c r="Q120" s="164"/>
      <c r="R120" s="165">
        <f>R121+R127</f>
        <v>0</v>
      </c>
      <c r="S120" s="164"/>
      <c r="T120" s="166">
        <f>T121+T127</f>
        <v>4.4039999999999999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9" t="s">
        <v>85</v>
      </c>
      <c r="AT120" s="167" t="s">
        <v>76</v>
      </c>
      <c r="AU120" s="167" t="s">
        <v>77</v>
      </c>
      <c r="AY120" s="159" t="s">
        <v>124</v>
      </c>
      <c r="BK120" s="168">
        <f>BK121+BK127</f>
        <v>0</v>
      </c>
    </row>
    <row r="121" s="12" customFormat="1" ht="22.8" customHeight="1">
      <c r="A121" s="12"/>
      <c r="B121" s="158"/>
      <c r="C121" s="12"/>
      <c r="D121" s="159" t="s">
        <v>76</v>
      </c>
      <c r="E121" s="169" t="s">
        <v>85</v>
      </c>
      <c r="F121" s="169" t="s">
        <v>125</v>
      </c>
      <c r="G121" s="12"/>
      <c r="H121" s="12"/>
      <c r="I121" s="161"/>
      <c r="J121" s="170">
        <f>BK121</f>
        <v>0</v>
      </c>
      <c r="K121" s="12"/>
      <c r="L121" s="158"/>
      <c r="M121" s="163"/>
      <c r="N121" s="164"/>
      <c r="O121" s="164"/>
      <c r="P121" s="165">
        <f>SUM(P122:P126)</f>
        <v>0</v>
      </c>
      <c r="Q121" s="164"/>
      <c r="R121" s="165">
        <f>SUM(R122:R126)</f>
        <v>0</v>
      </c>
      <c r="S121" s="164"/>
      <c r="T121" s="166">
        <f>SUM(T122:T126)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85</v>
      </c>
      <c r="AT121" s="167" t="s">
        <v>76</v>
      </c>
      <c r="AU121" s="167" t="s">
        <v>85</v>
      </c>
      <c r="AY121" s="159" t="s">
        <v>124</v>
      </c>
      <c r="BK121" s="168">
        <f>SUM(BK122:BK126)</f>
        <v>0</v>
      </c>
    </row>
    <row r="122" s="2" customFormat="1" ht="24.15" customHeight="1">
      <c r="A122" s="37"/>
      <c r="B122" s="171"/>
      <c r="C122" s="172" t="s">
        <v>131</v>
      </c>
      <c r="D122" s="172" t="s">
        <v>126</v>
      </c>
      <c r="E122" s="173" t="s">
        <v>224</v>
      </c>
      <c r="F122" s="174" t="s">
        <v>225</v>
      </c>
      <c r="G122" s="175" t="s">
        <v>138</v>
      </c>
      <c r="H122" s="176">
        <v>409.39999999999998</v>
      </c>
      <c r="I122" s="177"/>
      <c r="J122" s="176">
        <f>ROUND(I122*H122,3)</f>
        <v>0</v>
      </c>
      <c r="K122" s="178"/>
      <c r="L122" s="38"/>
      <c r="M122" s="179" t="s">
        <v>1</v>
      </c>
      <c r="N122" s="180" t="s">
        <v>43</v>
      </c>
      <c r="O122" s="76"/>
      <c r="P122" s="181">
        <f>O122*H122</f>
        <v>0</v>
      </c>
      <c r="Q122" s="181">
        <v>0</v>
      </c>
      <c r="R122" s="181">
        <f>Q122*H122</f>
        <v>0</v>
      </c>
      <c r="S122" s="181">
        <v>0</v>
      </c>
      <c r="T122" s="182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3" t="s">
        <v>130</v>
      </c>
      <c r="AT122" s="183" t="s">
        <v>126</v>
      </c>
      <c r="AU122" s="183" t="s">
        <v>131</v>
      </c>
      <c r="AY122" s="18" t="s">
        <v>124</v>
      </c>
      <c r="BE122" s="184">
        <f>IF(N122="základná",J122,0)</f>
        <v>0</v>
      </c>
      <c r="BF122" s="184">
        <f>IF(N122="znížená",J122,0)</f>
        <v>0</v>
      </c>
      <c r="BG122" s="184">
        <f>IF(N122="zákl. prenesená",J122,0)</f>
        <v>0</v>
      </c>
      <c r="BH122" s="184">
        <f>IF(N122="zníž. prenesená",J122,0)</f>
        <v>0</v>
      </c>
      <c r="BI122" s="184">
        <f>IF(N122="nulová",J122,0)</f>
        <v>0</v>
      </c>
      <c r="BJ122" s="18" t="s">
        <v>131</v>
      </c>
      <c r="BK122" s="185">
        <f>ROUND(I122*H122,3)</f>
        <v>0</v>
      </c>
      <c r="BL122" s="18" t="s">
        <v>130</v>
      </c>
      <c r="BM122" s="183" t="s">
        <v>226</v>
      </c>
    </row>
    <row r="123" s="2" customFormat="1" ht="37.8" customHeight="1">
      <c r="A123" s="37"/>
      <c r="B123" s="171"/>
      <c r="C123" s="172" t="s">
        <v>142</v>
      </c>
      <c r="D123" s="172" t="s">
        <v>126</v>
      </c>
      <c r="E123" s="173" t="s">
        <v>227</v>
      </c>
      <c r="F123" s="174" t="s">
        <v>228</v>
      </c>
      <c r="G123" s="175" t="s">
        <v>138</v>
      </c>
      <c r="H123" s="176">
        <v>409.39999999999998</v>
      </c>
      <c r="I123" s="177"/>
      <c r="J123" s="176">
        <f>ROUND(I123*H123,3)</f>
        <v>0</v>
      </c>
      <c r="K123" s="178"/>
      <c r="L123" s="38"/>
      <c r="M123" s="179" t="s">
        <v>1</v>
      </c>
      <c r="N123" s="180" t="s">
        <v>43</v>
      </c>
      <c r="O123" s="76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3" t="s">
        <v>130</v>
      </c>
      <c r="AT123" s="183" t="s">
        <v>126</v>
      </c>
      <c r="AU123" s="183" t="s">
        <v>131</v>
      </c>
      <c r="AY123" s="18" t="s">
        <v>124</v>
      </c>
      <c r="BE123" s="184">
        <f>IF(N123="základná",J123,0)</f>
        <v>0</v>
      </c>
      <c r="BF123" s="184">
        <f>IF(N123="znížená",J123,0)</f>
        <v>0</v>
      </c>
      <c r="BG123" s="184">
        <f>IF(N123="zákl. prenesená",J123,0)</f>
        <v>0</v>
      </c>
      <c r="BH123" s="184">
        <f>IF(N123="zníž. prenesená",J123,0)</f>
        <v>0</v>
      </c>
      <c r="BI123" s="184">
        <f>IF(N123="nulová",J123,0)</f>
        <v>0</v>
      </c>
      <c r="BJ123" s="18" t="s">
        <v>131</v>
      </c>
      <c r="BK123" s="185">
        <f>ROUND(I123*H123,3)</f>
        <v>0</v>
      </c>
      <c r="BL123" s="18" t="s">
        <v>130</v>
      </c>
      <c r="BM123" s="183" t="s">
        <v>229</v>
      </c>
    </row>
    <row r="124" s="2" customFormat="1" ht="24.15" customHeight="1">
      <c r="A124" s="37"/>
      <c r="B124" s="171"/>
      <c r="C124" s="172" t="s">
        <v>130</v>
      </c>
      <c r="D124" s="172" t="s">
        <v>126</v>
      </c>
      <c r="E124" s="173" t="s">
        <v>230</v>
      </c>
      <c r="F124" s="174" t="s">
        <v>231</v>
      </c>
      <c r="G124" s="175" t="s">
        <v>138</v>
      </c>
      <c r="H124" s="176">
        <v>409.39999999999998</v>
      </c>
      <c r="I124" s="177"/>
      <c r="J124" s="176">
        <f>ROUND(I124*H124,3)</f>
        <v>0</v>
      </c>
      <c r="K124" s="178"/>
      <c r="L124" s="38"/>
      <c r="M124" s="179" t="s">
        <v>1</v>
      </c>
      <c r="N124" s="180" t="s">
        <v>43</v>
      </c>
      <c r="O124" s="76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3" t="s">
        <v>130</v>
      </c>
      <c r="AT124" s="183" t="s">
        <v>126</v>
      </c>
      <c r="AU124" s="183" t="s">
        <v>131</v>
      </c>
      <c r="AY124" s="18" t="s">
        <v>124</v>
      </c>
      <c r="BE124" s="184">
        <f>IF(N124="základná",J124,0)</f>
        <v>0</v>
      </c>
      <c r="BF124" s="184">
        <f>IF(N124="znížená",J124,0)</f>
        <v>0</v>
      </c>
      <c r="BG124" s="184">
        <f>IF(N124="zákl. prenesená",J124,0)</f>
        <v>0</v>
      </c>
      <c r="BH124" s="184">
        <f>IF(N124="zníž. prenesená",J124,0)</f>
        <v>0</v>
      </c>
      <c r="BI124" s="184">
        <f>IF(N124="nulová",J124,0)</f>
        <v>0</v>
      </c>
      <c r="BJ124" s="18" t="s">
        <v>131</v>
      </c>
      <c r="BK124" s="185">
        <f>ROUND(I124*H124,3)</f>
        <v>0</v>
      </c>
      <c r="BL124" s="18" t="s">
        <v>130</v>
      </c>
      <c r="BM124" s="183" t="s">
        <v>232</v>
      </c>
    </row>
    <row r="125" s="2" customFormat="1" ht="37.8" customHeight="1">
      <c r="A125" s="37"/>
      <c r="B125" s="171"/>
      <c r="C125" s="172" t="s">
        <v>140</v>
      </c>
      <c r="D125" s="172" t="s">
        <v>126</v>
      </c>
      <c r="E125" s="173" t="s">
        <v>233</v>
      </c>
      <c r="F125" s="174" t="s">
        <v>234</v>
      </c>
      <c r="G125" s="175" t="s">
        <v>138</v>
      </c>
      <c r="H125" s="176">
        <v>413.30000000000001</v>
      </c>
      <c r="I125" s="177"/>
      <c r="J125" s="176">
        <f>ROUND(I125*H125,3)</f>
        <v>0</v>
      </c>
      <c r="K125" s="178"/>
      <c r="L125" s="38"/>
      <c r="M125" s="179" t="s">
        <v>1</v>
      </c>
      <c r="N125" s="180" t="s">
        <v>43</v>
      </c>
      <c r="O125" s="76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3" t="s">
        <v>130</v>
      </c>
      <c r="AT125" s="183" t="s">
        <v>126</v>
      </c>
      <c r="AU125" s="183" t="s">
        <v>131</v>
      </c>
      <c r="AY125" s="18" t="s">
        <v>124</v>
      </c>
      <c r="BE125" s="184">
        <f>IF(N125="základná",J125,0)</f>
        <v>0</v>
      </c>
      <c r="BF125" s="184">
        <f>IF(N125="znížená",J125,0)</f>
        <v>0</v>
      </c>
      <c r="BG125" s="184">
        <f>IF(N125="zákl. prenesená",J125,0)</f>
        <v>0</v>
      </c>
      <c r="BH125" s="184">
        <f>IF(N125="zníž. prenesená",J125,0)</f>
        <v>0</v>
      </c>
      <c r="BI125" s="184">
        <f>IF(N125="nulová",J125,0)</f>
        <v>0</v>
      </c>
      <c r="BJ125" s="18" t="s">
        <v>131</v>
      </c>
      <c r="BK125" s="185">
        <f>ROUND(I125*H125,3)</f>
        <v>0</v>
      </c>
      <c r="BL125" s="18" t="s">
        <v>130</v>
      </c>
      <c r="BM125" s="183" t="s">
        <v>235</v>
      </c>
    </row>
    <row r="126" s="2" customFormat="1" ht="14.4" customHeight="1">
      <c r="A126" s="37"/>
      <c r="B126" s="171"/>
      <c r="C126" s="172" t="s">
        <v>167</v>
      </c>
      <c r="D126" s="172" t="s">
        <v>126</v>
      </c>
      <c r="E126" s="173" t="s">
        <v>236</v>
      </c>
      <c r="F126" s="174" t="s">
        <v>237</v>
      </c>
      <c r="G126" s="175" t="s">
        <v>138</v>
      </c>
      <c r="H126" s="176">
        <v>413.30000000000001</v>
      </c>
      <c r="I126" s="177"/>
      <c r="J126" s="176">
        <f>ROUND(I126*H126,3)</f>
        <v>0</v>
      </c>
      <c r="K126" s="178"/>
      <c r="L126" s="38"/>
      <c r="M126" s="179" t="s">
        <v>1</v>
      </c>
      <c r="N126" s="180" t="s">
        <v>43</v>
      </c>
      <c r="O126" s="76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3" t="s">
        <v>130</v>
      </c>
      <c r="AT126" s="183" t="s">
        <v>126</v>
      </c>
      <c r="AU126" s="183" t="s">
        <v>131</v>
      </c>
      <c r="AY126" s="18" t="s">
        <v>124</v>
      </c>
      <c r="BE126" s="184">
        <f>IF(N126="základná",J126,0)</f>
        <v>0</v>
      </c>
      <c r="BF126" s="184">
        <f>IF(N126="znížená",J126,0)</f>
        <v>0</v>
      </c>
      <c r="BG126" s="184">
        <f>IF(N126="zákl. prenesená",J126,0)</f>
        <v>0</v>
      </c>
      <c r="BH126" s="184">
        <f>IF(N126="zníž. prenesená",J126,0)</f>
        <v>0</v>
      </c>
      <c r="BI126" s="184">
        <f>IF(N126="nulová",J126,0)</f>
        <v>0</v>
      </c>
      <c r="BJ126" s="18" t="s">
        <v>131</v>
      </c>
      <c r="BK126" s="185">
        <f>ROUND(I126*H126,3)</f>
        <v>0</v>
      </c>
      <c r="BL126" s="18" t="s">
        <v>130</v>
      </c>
      <c r="BM126" s="183" t="s">
        <v>238</v>
      </c>
    </row>
    <row r="127" s="12" customFormat="1" ht="22.8" customHeight="1">
      <c r="A127" s="12"/>
      <c r="B127" s="158"/>
      <c r="C127" s="12"/>
      <c r="D127" s="159" t="s">
        <v>76</v>
      </c>
      <c r="E127" s="169" t="s">
        <v>158</v>
      </c>
      <c r="F127" s="169" t="s">
        <v>181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P128</f>
        <v>0</v>
      </c>
      <c r="Q127" s="164"/>
      <c r="R127" s="165">
        <f>R128</f>
        <v>0</v>
      </c>
      <c r="S127" s="164"/>
      <c r="T127" s="166">
        <f>T128</f>
        <v>4.4039999999999999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85</v>
      </c>
      <c r="AT127" s="167" t="s">
        <v>76</v>
      </c>
      <c r="AU127" s="167" t="s">
        <v>85</v>
      </c>
      <c r="AY127" s="159" t="s">
        <v>124</v>
      </c>
      <c r="BK127" s="168">
        <f>BK128</f>
        <v>0</v>
      </c>
    </row>
    <row r="128" s="2" customFormat="1" ht="14.4" customHeight="1">
      <c r="A128" s="37"/>
      <c r="B128" s="171"/>
      <c r="C128" s="172" t="s">
        <v>85</v>
      </c>
      <c r="D128" s="172" t="s">
        <v>126</v>
      </c>
      <c r="E128" s="173" t="s">
        <v>239</v>
      </c>
      <c r="F128" s="174" t="s">
        <v>240</v>
      </c>
      <c r="G128" s="175" t="s">
        <v>179</v>
      </c>
      <c r="H128" s="176">
        <v>1</v>
      </c>
      <c r="I128" s="177"/>
      <c r="J128" s="176">
        <f>ROUND(I128*H128,3)</f>
        <v>0</v>
      </c>
      <c r="K128" s="178"/>
      <c r="L128" s="38"/>
      <c r="M128" s="203" t="s">
        <v>1</v>
      </c>
      <c r="N128" s="204" t="s">
        <v>43</v>
      </c>
      <c r="O128" s="205"/>
      <c r="P128" s="206">
        <f>O128*H128</f>
        <v>0</v>
      </c>
      <c r="Q128" s="206">
        <v>0</v>
      </c>
      <c r="R128" s="206">
        <f>Q128*H128</f>
        <v>0</v>
      </c>
      <c r="S128" s="206">
        <v>4.4039999999999999</v>
      </c>
      <c r="T128" s="207">
        <f>S128*H128</f>
        <v>4.4039999999999999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3" t="s">
        <v>130</v>
      </c>
      <c r="AT128" s="183" t="s">
        <v>126</v>
      </c>
      <c r="AU128" s="183" t="s">
        <v>131</v>
      </c>
      <c r="AY128" s="18" t="s">
        <v>124</v>
      </c>
      <c r="BE128" s="184">
        <f>IF(N128="základná",J128,0)</f>
        <v>0</v>
      </c>
      <c r="BF128" s="184">
        <f>IF(N128="znížená",J128,0)</f>
        <v>0</v>
      </c>
      <c r="BG128" s="184">
        <f>IF(N128="zákl. prenesená",J128,0)</f>
        <v>0</v>
      </c>
      <c r="BH128" s="184">
        <f>IF(N128="zníž. prenesená",J128,0)</f>
        <v>0</v>
      </c>
      <c r="BI128" s="184">
        <f>IF(N128="nulová",J128,0)</f>
        <v>0</v>
      </c>
      <c r="BJ128" s="18" t="s">
        <v>131</v>
      </c>
      <c r="BK128" s="185">
        <f>ROUND(I128*H128,3)</f>
        <v>0</v>
      </c>
      <c r="BL128" s="18" t="s">
        <v>130</v>
      </c>
      <c r="BM128" s="183" t="s">
        <v>241</v>
      </c>
    </row>
    <row r="129" s="2" customFormat="1" ht="6.96" customHeight="1">
      <c r="A129" s="37"/>
      <c r="B129" s="59"/>
      <c r="C129" s="60"/>
      <c r="D129" s="60"/>
      <c r="E129" s="60"/>
      <c r="F129" s="60"/>
      <c r="G129" s="60"/>
      <c r="H129" s="60"/>
      <c r="I129" s="60"/>
      <c r="J129" s="60"/>
      <c r="K129" s="60"/>
      <c r="L129" s="38"/>
      <c r="M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</sheetData>
  <autoFilter ref="C118:K12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98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16.5" customHeight="1">
      <c r="B7" s="21"/>
      <c r="E7" s="120" t="str">
        <f>'Rekapitulácia stavby'!K6</f>
        <v>Rekonštrukcia železničnej vlečky na expedičnom sklade Rimavská Sobota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242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17</v>
      </c>
      <c r="G11" s="37"/>
      <c r="H11" s="37"/>
      <c r="I11" s="31" t="s">
        <v>18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'Rekapitulácia stavby'!AN8</f>
        <v>18. 9. 2020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'Rekapitulácia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ROUND(J124,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ROUND((SUM(BE124:BE144)),  2)</f>
        <v>0</v>
      </c>
      <c r="G33" s="37"/>
      <c r="H33" s="37"/>
      <c r="I33" s="127">
        <v>0.20000000000000001</v>
      </c>
      <c r="J33" s="126">
        <f>ROUND(((SUM(BE124:BE144))*I33),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ROUND((SUM(BF124:BF144)),  2)</f>
        <v>0</v>
      </c>
      <c r="G34" s="37"/>
      <c r="H34" s="37"/>
      <c r="I34" s="127">
        <v>0.20000000000000001</v>
      </c>
      <c r="J34" s="126">
        <f>ROUND(((SUM(BF124:BF144))*I34),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ROUND((SUM(BG124:BG144)),  2)</f>
        <v>0</v>
      </c>
      <c r="G35" s="37"/>
      <c r="H35" s="37"/>
      <c r="I35" s="127">
        <v>0.20000000000000001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ROUND((SUM(BH124:BH144)),  2)</f>
        <v>0</v>
      </c>
      <c r="G36" s="37"/>
      <c r="H36" s="37"/>
      <c r="I36" s="127">
        <v>0.20000000000000001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ROUND((SUM(BI124:BI144)),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Rekonštrukcia železničnej vlečky na expedičnom sklade Rimavská Sobota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C - Montáž železničného spodku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Rimavská Sobota</v>
      </c>
      <c r="G89" s="37"/>
      <c r="H89" s="37"/>
      <c r="I89" s="31" t="s">
        <v>22</v>
      </c>
      <c r="J89" s="68" t="str">
        <f>IF(J12="","",J12)</f>
        <v>18. 9. 2020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LESY SR, š.p. Odštepný závod R.Sobota</v>
      </c>
      <c r="G91" s="37"/>
      <c r="H91" s="37"/>
      <c r="I91" s="31" t="s">
        <v>30</v>
      </c>
      <c r="J91" s="35" t="str">
        <f>E21</f>
        <v>TEMPRA, s.r.o. Banská Bystrica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TEMPRA, s.r.o.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102</v>
      </c>
      <c r="D94" s="128"/>
      <c r="E94" s="128"/>
      <c r="F94" s="128"/>
      <c r="G94" s="128"/>
      <c r="H94" s="128"/>
      <c r="I94" s="128"/>
      <c r="J94" s="137" t="s">
        <v>103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104</v>
      </c>
      <c r="D96" s="37"/>
      <c r="E96" s="37"/>
      <c r="F96" s="37"/>
      <c r="G96" s="37"/>
      <c r="H96" s="37"/>
      <c r="I96" s="37"/>
      <c r="J96" s="95">
        <f>J124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39"/>
      <c r="C97" s="9"/>
      <c r="D97" s="140" t="s">
        <v>106</v>
      </c>
      <c r="E97" s="141"/>
      <c r="F97" s="141"/>
      <c r="G97" s="141"/>
      <c r="H97" s="141"/>
      <c r="I97" s="141"/>
      <c r="J97" s="142">
        <f>J125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107</v>
      </c>
      <c r="E98" s="145"/>
      <c r="F98" s="145"/>
      <c r="G98" s="145"/>
      <c r="H98" s="145"/>
      <c r="I98" s="145"/>
      <c r="J98" s="146">
        <f>J126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243</v>
      </c>
      <c r="E99" s="145"/>
      <c r="F99" s="145"/>
      <c r="G99" s="145"/>
      <c r="H99" s="145"/>
      <c r="I99" s="145"/>
      <c r="J99" s="146">
        <f>J128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108</v>
      </c>
      <c r="E100" s="145"/>
      <c r="F100" s="145"/>
      <c r="G100" s="145"/>
      <c r="H100" s="145"/>
      <c r="I100" s="145"/>
      <c r="J100" s="146">
        <f>J132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3"/>
      <c r="C101" s="10"/>
      <c r="D101" s="144" t="s">
        <v>109</v>
      </c>
      <c r="E101" s="145"/>
      <c r="F101" s="145"/>
      <c r="G101" s="145"/>
      <c r="H101" s="145"/>
      <c r="I101" s="145"/>
      <c r="J101" s="146">
        <f>J134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3"/>
      <c r="C102" s="10"/>
      <c r="D102" s="144" t="s">
        <v>244</v>
      </c>
      <c r="E102" s="145"/>
      <c r="F102" s="145"/>
      <c r="G102" s="145"/>
      <c r="H102" s="145"/>
      <c r="I102" s="145"/>
      <c r="J102" s="146">
        <f>J138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39"/>
      <c r="C103" s="9"/>
      <c r="D103" s="140" t="s">
        <v>245</v>
      </c>
      <c r="E103" s="141"/>
      <c r="F103" s="141"/>
      <c r="G103" s="141"/>
      <c r="H103" s="141"/>
      <c r="I103" s="141"/>
      <c r="J103" s="142">
        <f>J141</f>
        <v>0</v>
      </c>
      <c r="K103" s="9"/>
      <c r="L103" s="13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43"/>
      <c r="C104" s="10"/>
      <c r="D104" s="144" t="s">
        <v>246</v>
      </c>
      <c r="E104" s="145"/>
      <c r="F104" s="145"/>
      <c r="G104" s="145"/>
      <c r="H104" s="145"/>
      <c r="I104" s="145"/>
      <c r="J104" s="146">
        <f>J142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/>
    <row r="108" hidden="1"/>
    <row r="109" hidden="1"/>
    <row r="110" s="2" customFormat="1" ht="6.96" customHeight="1">
      <c r="A110" s="37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110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14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0" t="str">
        <f>E7</f>
        <v>Rekonštrukcia železničnej vlečky na expedičnom sklade Rimavská Sobota</v>
      </c>
      <c r="F114" s="31"/>
      <c r="G114" s="31"/>
      <c r="H114" s="31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99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E9</f>
        <v>C - Montáž železničného spodku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F12</f>
        <v>Rimavská Sobota</v>
      </c>
      <c r="G118" s="37"/>
      <c r="H118" s="37"/>
      <c r="I118" s="31" t="s">
        <v>22</v>
      </c>
      <c r="J118" s="68" t="str">
        <f>IF(J12="","",J12)</f>
        <v>18. 9. 2020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7"/>
      <c r="E120" s="37"/>
      <c r="F120" s="26" t="str">
        <f>E15</f>
        <v>LESY SR, š.p. Odštepný závod R.Sobota</v>
      </c>
      <c r="G120" s="37"/>
      <c r="H120" s="37"/>
      <c r="I120" s="31" t="s">
        <v>30</v>
      </c>
      <c r="J120" s="35" t="str">
        <f>E21</f>
        <v>TEMPRA, s.r.o. Banská Bystrica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IF(E18="","",E18)</f>
        <v>Vyplň údaj</v>
      </c>
      <c r="G121" s="37"/>
      <c r="H121" s="37"/>
      <c r="I121" s="31" t="s">
        <v>34</v>
      </c>
      <c r="J121" s="35" t="str">
        <f>E24</f>
        <v>TEMPRA, s.r.o.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47"/>
      <c r="B123" s="148"/>
      <c r="C123" s="149" t="s">
        <v>111</v>
      </c>
      <c r="D123" s="150" t="s">
        <v>62</v>
      </c>
      <c r="E123" s="150" t="s">
        <v>58</v>
      </c>
      <c r="F123" s="150" t="s">
        <v>59</v>
      </c>
      <c r="G123" s="150" t="s">
        <v>112</v>
      </c>
      <c r="H123" s="150" t="s">
        <v>113</v>
      </c>
      <c r="I123" s="150" t="s">
        <v>114</v>
      </c>
      <c r="J123" s="151" t="s">
        <v>103</v>
      </c>
      <c r="K123" s="152" t="s">
        <v>115</v>
      </c>
      <c r="L123" s="153"/>
      <c r="M123" s="85" t="s">
        <v>1</v>
      </c>
      <c r="N123" s="86" t="s">
        <v>41</v>
      </c>
      <c r="O123" s="86" t="s">
        <v>116</v>
      </c>
      <c r="P123" s="86" t="s">
        <v>117</v>
      </c>
      <c r="Q123" s="86" t="s">
        <v>118</v>
      </c>
      <c r="R123" s="86" t="s">
        <v>119</v>
      </c>
      <c r="S123" s="86" t="s">
        <v>120</v>
      </c>
      <c r="T123" s="87" t="s">
        <v>121</v>
      </c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</row>
    <row r="124" s="2" customFormat="1" ht="22.8" customHeight="1">
      <c r="A124" s="37"/>
      <c r="B124" s="38"/>
      <c r="C124" s="92" t="s">
        <v>104</v>
      </c>
      <c r="D124" s="37"/>
      <c r="E124" s="37"/>
      <c r="F124" s="37"/>
      <c r="G124" s="37"/>
      <c r="H124" s="37"/>
      <c r="I124" s="37"/>
      <c r="J124" s="154">
        <f>BK124</f>
        <v>0</v>
      </c>
      <c r="K124" s="37"/>
      <c r="L124" s="38"/>
      <c r="M124" s="88"/>
      <c r="N124" s="72"/>
      <c r="O124" s="89"/>
      <c r="P124" s="155">
        <f>P125+P141</f>
        <v>0</v>
      </c>
      <c r="Q124" s="89"/>
      <c r="R124" s="155">
        <f>R125+R141</f>
        <v>659.37036971999999</v>
      </c>
      <c r="S124" s="89"/>
      <c r="T124" s="156">
        <f>T125+T141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76</v>
      </c>
      <c r="AU124" s="18" t="s">
        <v>105</v>
      </c>
      <c r="BK124" s="157">
        <f>BK125+BK141</f>
        <v>0</v>
      </c>
    </row>
    <row r="125" s="12" customFormat="1" ht="25.92" customHeight="1">
      <c r="A125" s="12"/>
      <c r="B125" s="158"/>
      <c r="C125" s="12"/>
      <c r="D125" s="159" t="s">
        <v>76</v>
      </c>
      <c r="E125" s="160" t="s">
        <v>122</v>
      </c>
      <c r="F125" s="160" t="s">
        <v>123</v>
      </c>
      <c r="G125" s="12"/>
      <c r="H125" s="12"/>
      <c r="I125" s="161"/>
      <c r="J125" s="162">
        <f>BK125</f>
        <v>0</v>
      </c>
      <c r="K125" s="12"/>
      <c r="L125" s="158"/>
      <c r="M125" s="163"/>
      <c r="N125" s="164"/>
      <c r="O125" s="164"/>
      <c r="P125" s="165">
        <f>P126+P128+P132+P134+P138</f>
        <v>0</v>
      </c>
      <c r="Q125" s="164"/>
      <c r="R125" s="165">
        <f>R126+R128+R132+R134+R138</f>
        <v>659.35211579999998</v>
      </c>
      <c r="S125" s="164"/>
      <c r="T125" s="166">
        <f>T126+T128+T132+T134+T138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9" t="s">
        <v>85</v>
      </c>
      <c r="AT125" s="167" t="s">
        <v>76</v>
      </c>
      <c r="AU125" s="167" t="s">
        <v>77</v>
      </c>
      <c r="AY125" s="159" t="s">
        <v>124</v>
      </c>
      <c r="BK125" s="168">
        <f>BK126+BK128+BK132+BK134+BK138</f>
        <v>0</v>
      </c>
    </row>
    <row r="126" s="12" customFormat="1" ht="22.8" customHeight="1">
      <c r="A126" s="12"/>
      <c r="B126" s="158"/>
      <c r="C126" s="12"/>
      <c r="D126" s="159" t="s">
        <v>76</v>
      </c>
      <c r="E126" s="169" t="s">
        <v>85</v>
      </c>
      <c r="F126" s="169" t="s">
        <v>125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P127</f>
        <v>0</v>
      </c>
      <c r="Q126" s="164"/>
      <c r="R126" s="165">
        <f>R127</f>
        <v>0</v>
      </c>
      <c r="S126" s="164"/>
      <c r="T126" s="166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85</v>
      </c>
      <c r="AT126" s="167" t="s">
        <v>76</v>
      </c>
      <c r="AU126" s="167" t="s">
        <v>85</v>
      </c>
      <c r="AY126" s="159" t="s">
        <v>124</v>
      </c>
      <c r="BK126" s="168">
        <f>BK127</f>
        <v>0</v>
      </c>
    </row>
    <row r="127" s="2" customFormat="1" ht="14.4" customHeight="1">
      <c r="A127" s="37"/>
      <c r="B127" s="171"/>
      <c r="C127" s="172" t="s">
        <v>85</v>
      </c>
      <c r="D127" s="172" t="s">
        <v>126</v>
      </c>
      <c r="E127" s="173" t="s">
        <v>247</v>
      </c>
      <c r="F127" s="174" t="s">
        <v>248</v>
      </c>
      <c r="G127" s="175" t="s">
        <v>129</v>
      </c>
      <c r="H127" s="176">
        <v>1880.9000000000001</v>
      </c>
      <c r="I127" s="177"/>
      <c r="J127" s="176">
        <f>ROUND(I127*H127,3)</f>
        <v>0</v>
      </c>
      <c r="K127" s="178"/>
      <c r="L127" s="38"/>
      <c r="M127" s="179" t="s">
        <v>1</v>
      </c>
      <c r="N127" s="180" t="s">
        <v>43</v>
      </c>
      <c r="O127" s="76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3" t="s">
        <v>130</v>
      </c>
      <c r="AT127" s="183" t="s">
        <v>126</v>
      </c>
      <c r="AU127" s="183" t="s">
        <v>131</v>
      </c>
      <c r="AY127" s="18" t="s">
        <v>124</v>
      </c>
      <c r="BE127" s="184">
        <f>IF(N127="základná",J127,0)</f>
        <v>0</v>
      </c>
      <c r="BF127" s="184">
        <f>IF(N127="znížená",J127,0)</f>
        <v>0</v>
      </c>
      <c r="BG127" s="184">
        <f>IF(N127="zákl. prenesená",J127,0)</f>
        <v>0</v>
      </c>
      <c r="BH127" s="184">
        <f>IF(N127="zníž. prenesená",J127,0)</f>
        <v>0</v>
      </c>
      <c r="BI127" s="184">
        <f>IF(N127="nulová",J127,0)</f>
        <v>0</v>
      </c>
      <c r="BJ127" s="18" t="s">
        <v>131</v>
      </c>
      <c r="BK127" s="185">
        <f>ROUND(I127*H127,3)</f>
        <v>0</v>
      </c>
      <c r="BL127" s="18" t="s">
        <v>130</v>
      </c>
      <c r="BM127" s="183" t="s">
        <v>249</v>
      </c>
    </row>
    <row r="128" s="12" customFormat="1" ht="22.8" customHeight="1">
      <c r="A128" s="12"/>
      <c r="B128" s="158"/>
      <c r="C128" s="12"/>
      <c r="D128" s="159" t="s">
        <v>76</v>
      </c>
      <c r="E128" s="169" t="s">
        <v>131</v>
      </c>
      <c r="F128" s="169" t="s">
        <v>250</v>
      </c>
      <c r="G128" s="12"/>
      <c r="H128" s="12"/>
      <c r="I128" s="161"/>
      <c r="J128" s="170">
        <f>BK128</f>
        <v>0</v>
      </c>
      <c r="K128" s="12"/>
      <c r="L128" s="158"/>
      <c r="M128" s="163"/>
      <c r="N128" s="164"/>
      <c r="O128" s="164"/>
      <c r="P128" s="165">
        <f>SUM(P129:P131)</f>
        <v>0</v>
      </c>
      <c r="Q128" s="164"/>
      <c r="R128" s="165">
        <f>SUM(R129:R131)</f>
        <v>0.81254879999999996</v>
      </c>
      <c r="S128" s="164"/>
      <c r="T128" s="166">
        <f>SUM(T129:T131)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85</v>
      </c>
      <c r="AT128" s="167" t="s">
        <v>76</v>
      </c>
      <c r="AU128" s="167" t="s">
        <v>85</v>
      </c>
      <c r="AY128" s="159" t="s">
        <v>124</v>
      </c>
      <c r="BK128" s="168">
        <f>SUM(BK129:BK131)</f>
        <v>0</v>
      </c>
    </row>
    <row r="129" s="2" customFormat="1" ht="24.15" customHeight="1">
      <c r="A129" s="37"/>
      <c r="B129" s="171"/>
      <c r="C129" s="172" t="s">
        <v>131</v>
      </c>
      <c r="D129" s="172" t="s">
        <v>126</v>
      </c>
      <c r="E129" s="173" t="s">
        <v>251</v>
      </c>
      <c r="F129" s="174" t="s">
        <v>252</v>
      </c>
      <c r="G129" s="175" t="s">
        <v>129</v>
      </c>
      <c r="H129" s="176">
        <v>2418.3000000000002</v>
      </c>
      <c r="I129" s="177"/>
      <c r="J129" s="176">
        <f>ROUND(I129*H129,3)</f>
        <v>0</v>
      </c>
      <c r="K129" s="178"/>
      <c r="L129" s="38"/>
      <c r="M129" s="179" t="s">
        <v>1</v>
      </c>
      <c r="N129" s="180" t="s">
        <v>43</v>
      </c>
      <c r="O129" s="76"/>
      <c r="P129" s="181">
        <f>O129*H129</f>
        <v>0</v>
      </c>
      <c r="Q129" s="181">
        <v>3.0000000000000001E-05</v>
      </c>
      <c r="R129" s="181">
        <f>Q129*H129</f>
        <v>0.072549000000000002</v>
      </c>
      <c r="S129" s="181">
        <v>0</v>
      </c>
      <c r="T129" s="182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130</v>
      </c>
      <c r="AT129" s="183" t="s">
        <v>126</v>
      </c>
      <c r="AU129" s="183" t="s">
        <v>131</v>
      </c>
      <c r="AY129" s="18" t="s">
        <v>124</v>
      </c>
      <c r="BE129" s="184">
        <f>IF(N129="základná",J129,0)</f>
        <v>0</v>
      </c>
      <c r="BF129" s="184">
        <f>IF(N129="znížená",J129,0)</f>
        <v>0</v>
      </c>
      <c r="BG129" s="184">
        <f>IF(N129="zákl. prenesená",J129,0)</f>
        <v>0</v>
      </c>
      <c r="BH129" s="184">
        <f>IF(N129="zníž. prenesená",J129,0)</f>
        <v>0</v>
      </c>
      <c r="BI129" s="184">
        <f>IF(N129="nulová",J129,0)</f>
        <v>0</v>
      </c>
      <c r="BJ129" s="18" t="s">
        <v>131</v>
      </c>
      <c r="BK129" s="185">
        <f>ROUND(I129*H129,3)</f>
        <v>0</v>
      </c>
      <c r="BL129" s="18" t="s">
        <v>130</v>
      </c>
      <c r="BM129" s="183" t="s">
        <v>253</v>
      </c>
    </row>
    <row r="130" s="2" customFormat="1" ht="24.15" customHeight="1">
      <c r="A130" s="37"/>
      <c r="B130" s="171"/>
      <c r="C130" s="208" t="s">
        <v>142</v>
      </c>
      <c r="D130" s="208" t="s">
        <v>254</v>
      </c>
      <c r="E130" s="209" t="s">
        <v>255</v>
      </c>
      <c r="F130" s="210" t="s">
        <v>256</v>
      </c>
      <c r="G130" s="211" t="s">
        <v>129</v>
      </c>
      <c r="H130" s="212">
        <v>2466.6660000000002</v>
      </c>
      <c r="I130" s="213"/>
      <c r="J130" s="212">
        <f>ROUND(I130*H130,3)</f>
        <v>0</v>
      </c>
      <c r="K130" s="214"/>
      <c r="L130" s="215"/>
      <c r="M130" s="216" t="s">
        <v>1</v>
      </c>
      <c r="N130" s="217" t="s">
        <v>43</v>
      </c>
      <c r="O130" s="76"/>
      <c r="P130" s="181">
        <f>O130*H130</f>
        <v>0</v>
      </c>
      <c r="Q130" s="181">
        <v>0.00029999999999999997</v>
      </c>
      <c r="R130" s="181">
        <f>Q130*H130</f>
        <v>0.73999979999999999</v>
      </c>
      <c r="S130" s="181">
        <v>0</v>
      </c>
      <c r="T130" s="182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3" t="s">
        <v>172</v>
      </c>
      <c r="AT130" s="183" t="s">
        <v>254</v>
      </c>
      <c r="AU130" s="183" t="s">
        <v>131</v>
      </c>
      <c r="AY130" s="18" t="s">
        <v>124</v>
      </c>
      <c r="BE130" s="184">
        <f>IF(N130="základná",J130,0)</f>
        <v>0</v>
      </c>
      <c r="BF130" s="184">
        <f>IF(N130="znížená",J130,0)</f>
        <v>0</v>
      </c>
      <c r="BG130" s="184">
        <f>IF(N130="zákl. prenesená",J130,0)</f>
        <v>0</v>
      </c>
      <c r="BH130" s="184">
        <f>IF(N130="zníž. prenesená",J130,0)</f>
        <v>0</v>
      </c>
      <c r="BI130" s="184">
        <f>IF(N130="nulová",J130,0)</f>
        <v>0</v>
      </c>
      <c r="BJ130" s="18" t="s">
        <v>131</v>
      </c>
      <c r="BK130" s="185">
        <f>ROUND(I130*H130,3)</f>
        <v>0</v>
      </c>
      <c r="BL130" s="18" t="s">
        <v>130</v>
      </c>
      <c r="BM130" s="183" t="s">
        <v>257</v>
      </c>
    </row>
    <row r="131" s="13" customFormat="1">
      <c r="A131" s="13"/>
      <c r="B131" s="186"/>
      <c r="C131" s="13"/>
      <c r="D131" s="187" t="s">
        <v>133</v>
      </c>
      <c r="E131" s="13"/>
      <c r="F131" s="189" t="s">
        <v>258</v>
      </c>
      <c r="G131" s="13"/>
      <c r="H131" s="190">
        <v>2466.6660000000002</v>
      </c>
      <c r="I131" s="191"/>
      <c r="J131" s="13"/>
      <c r="K131" s="13"/>
      <c r="L131" s="186"/>
      <c r="M131" s="192"/>
      <c r="N131" s="193"/>
      <c r="O131" s="193"/>
      <c r="P131" s="193"/>
      <c r="Q131" s="193"/>
      <c r="R131" s="193"/>
      <c r="S131" s="193"/>
      <c r="T131" s="19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8" t="s">
        <v>133</v>
      </c>
      <c r="AU131" s="188" t="s">
        <v>131</v>
      </c>
      <c r="AV131" s="13" t="s">
        <v>131</v>
      </c>
      <c r="AW131" s="13" t="s">
        <v>3</v>
      </c>
      <c r="AX131" s="13" t="s">
        <v>85</v>
      </c>
      <c r="AY131" s="188" t="s">
        <v>124</v>
      </c>
    </row>
    <row r="132" s="12" customFormat="1" ht="22.8" customHeight="1">
      <c r="A132" s="12"/>
      <c r="B132" s="158"/>
      <c r="C132" s="12"/>
      <c r="D132" s="159" t="s">
        <v>76</v>
      </c>
      <c r="E132" s="169" t="s">
        <v>140</v>
      </c>
      <c r="F132" s="169" t="s">
        <v>141</v>
      </c>
      <c r="G132" s="12"/>
      <c r="H132" s="12"/>
      <c r="I132" s="161"/>
      <c r="J132" s="170">
        <f>BK132</f>
        <v>0</v>
      </c>
      <c r="K132" s="12"/>
      <c r="L132" s="158"/>
      <c r="M132" s="163"/>
      <c r="N132" s="164"/>
      <c r="O132" s="164"/>
      <c r="P132" s="165">
        <f>P133</f>
        <v>0</v>
      </c>
      <c r="Q132" s="164"/>
      <c r="R132" s="165">
        <f>R133</f>
        <v>654.01203700000008</v>
      </c>
      <c r="S132" s="164"/>
      <c r="T132" s="166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9" t="s">
        <v>85</v>
      </c>
      <c r="AT132" s="167" t="s">
        <v>76</v>
      </c>
      <c r="AU132" s="167" t="s">
        <v>85</v>
      </c>
      <c r="AY132" s="159" t="s">
        <v>124</v>
      </c>
      <c r="BK132" s="168">
        <f>BK133</f>
        <v>0</v>
      </c>
    </row>
    <row r="133" s="2" customFormat="1" ht="14.4" customHeight="1">
      <c r="A133" s="37"/>
      <c r="B133" s="171"/>
      <c r="C133" s="172" t="s">
        <v>130</v>
      </c>
      <c r="D133" s="172" t="s">
        <v>126</v>
      </c>
      <c r="E133" s="173" t="s">
        <v>259</v>
      </c>
      <c r="F133" s="174" t="s">
        <v>260</v>
      </c>
      <c r="G133" s="175" t="s">
        <v>138</v>
      </c>
      <c r="H133" s="176">
        <v>345.91000000000003</v>
      </c>
      <c r="I133" s="177"/>
      <c r="J133" s="176">
        <f>ROUND(I133*H133,3)</f>
        <v>0</v>
      </c>
      <c r="K133" s="178"/>
      <c r="L133" s="38"/>
      <c r="M133" s="179" t="s">
        <v>1</v>
      </c>
      <c r="N133" s="180" t="s">
        <v>43</v>
      </c>
      <c r="O133" s="76"/>
      <c r="P133" s="181">
        <f>O133*H133</f>
        <v>0</v>
      </c>
      <c r="Q133" s="181">
        <v>1.8907000000000001</v>
      </c>
      <c r="R133" s="181">
        <f>Q133*H133</f>
        <v>654.01203700000008</v>
      </c>
      <c r="S133" s="181">
        <v>0</v>
      </c>
      <c r="T133" s="18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3" t="s">
        <v>130</v>
      </c>
      <c r="AT133" s="183" t="s">
        <v>126</v>
      </c>
      <c r="AU133" s="183" t="s">
        <v>131</v>
      </c>
      <c r="AY133" s="18" t="s">
        <v>124</v>
      </c>
      <c r="BE133" s="184">
        <f>IF(N133="základná",J133,0)</f>
        <v>0</v>
      </c>
      <c r="BF133" s="184">
        <f>IF(N133="znížená",J133,0)</f>
        <v>0</v>
      </c>
      <c r="BG133" s="184">
        <f>IF(N133="zákl. prenesená",J133,0)</f>
        <v>0</v>
      </c>
      <c r="BH133" s="184">
        <f>IF(N133="zníž. prenesená",J133,0)</f>
        <v>0</v>
      </c>
      <c r="BI133" s="184">
        <f>IF(N133="nulová",J133,0)</f>
        <v>0</v>
      </c>
      <c r="BJ133" s="18" t="s">
        <v>131</v>
      </c>
      <c r="BK133" s="185">
        <f>ROUND(I133*H133,3)</f>
        <v>0</v>
      </c>
      <c r="BL133" s="18" t="s">
        <v>130</v>
      </c>
      <c r="BM133" s="183" t="s">
        <v>261</v>
      </c>
    </row>
    <row r="134" s="12" customFormat="1" ht="22.8" customHeight="1">
      <c r="A134" s="12"/>
      <c r="B134" s="158"/>
      <c r="C134" s="12"/>
      <c r="D134" s="159" t="s">
        <v>76</v>
      </c>
      <c r="E134" s="169" t="s">
        <v>158</v>
      </c>
      <c r="F134" s="169" t="s">
        <v>181</v>
      </c>
      <c r="G134" s="12"/>
      <c r="H134" s="12"/>
      <c r="I134" s="161"/>
      <c r="J134" s="170">
        <f>BK134</f>
        <v>0</v>
      </c>
      <c r="K134" s="12"/>
      <c r="L134" s="158"/>
      <c r="M134" s="163"/>
      <c r="N134" s="164"/>
      <c r="O134" s="164"/>
      <c r="P134" s="165">
        <f>SUM(P135:P137)</f>
        <v>0</v>
      </c>
      <c r="Q134" s="164"/>
      <c r="R134" s="165">
        <f>SUM(R135:R137)</f>
        <v>4.5275300000000005</v>
      </c>
      <c r="S134" s="164"/>
      <c r="T134" s="166">
        <f>SUM(T135:T137)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85</v>
      </c>
      <c r="AT134" s="167" t="s">
        <v>76</v>
      </c>
      <c r="AU134" s="167" t="s">
        <v>85</v>
      </c>
      <c r="AY134" s="159" t="s">
        <v>124</v>
      </c>
      <c r="BK134" s="168">
        <f>SUM(BK135:BK137)</f>
        <v>0</v>
      </c>
    </row>
    <row r="135" s="2" customFormat="1" ht="24.15" customHeight="1">
      <c r="A135" s="37"/>
      <c r="B135" s="171"/>
      <c r="C135" s="172" t="s">
        <v>140</v>
      </c>
      <c r="D135" s="172" t="s">
        <v>126</v>
      </c>
      <c r="E135" s="173" t="s">
        <v>262</v>
      </c>
      <c r="F135" s="174" t="s">
        <v>263</v>
      </c>
      <c r="G135" s="175" t="s">
        <v>179</v>
      </c>
      <c r="H135" s="176">
        <v>1</v>
      </c>
      <c r="I135" s="177"/>
      <c r="J135" s="176">
        <f>ROUND(I135*H135,3)</f>
        <v>0</v>
      </c>
      <c r="K135" s="178"/>
      <c r="L135" s="38"/>
      <c r="M135" s="179" t="s">
        <v>1</v>
      </c>
      <c r="N135" s="180" t="s">
        <v>43</v>
      </c>
      <c r="O135" s="76"/>
      <c r="P135" s="181">
        <f>O135*H135</f>
        <v>0</v>
      </c>
      <c r="Q135" s="181">
        <v>2.8965200000000002</v>
      </c>
      <c r="R135" s="181">
        <f>Q135*H135</f>
        <v>2.8965200000000002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130</v>
      </c>
      <c r="AT135" s="183" t="s">
        <v>126</v>
      </c>
      <c r="AU135" s="183" t="s">
        <v>131</v>
      </c>
      <c r="AY135" s="18" t="s">
        <v>124</v>
      </c>
      <c r="BE135" s="184">
        <f>IF(N135="základná",J135,0)</f>
        <v>0</v>
      </c>
      <c r="BF135" s="184">
        <f>IF(N135="znížená",J135,0)</f>
        <v>0</v>
      </c>
      <c r="BG135" s="184">
        <f>IF(N135="zákl. prenesená",J135,0)</f>
        <v>0</v>
      </c>
      <c r="BH135" s="184">
        <f>IF(N135="zníž. prenesená",J135,0)</f>
        <v>0</v>
      </c>
      <c r="BI135" s="184">
        <f>IF(N135="nulová",J135,0)</f>
        <v>0</v>
      </c>
      <c r="BJ135" s="18" t="s">
        <v>131</v>
      </c>
      <c r="BK135" s="185">
        <f>ROUND(I135*H135,3)</f>
        <v>0</v>
      </c>
      <c r="BL135" s="18" t="s">
        <v>130</v>
      </c>
      <c r="BM135" s="183" t="s">
        <v>264</v>
      </c>
    </row>
    <row r="136" s="2" customFormat="1" ht="24.15" customHeight="1">
      <c r="A136" s="37"/>
      <c r="B136" s="171"/>
      <c r="C136" s="172" t="s">
        <v>167</v>
      </c>
      <c r="D136" s="172" t="s">
        <v>126</v>
      </c>
      <c r="E136" s="173" t="s">
        <v>265</v>
      </c>
      <c r="F136" s="174" t="s">
        <v>266</v>
      </c>
      <c r="G136" s="175" t="s">
        <v>179</v>
      </c>
      <c r="H136" s="176">
        <v>2</v>
      </c>
      <c r="I136" s="177"/>
      <c r="J136" s="176">
        <f>ROUND(I136*H136,3)</f>
        <v>0</v>
      </c>
      <c r="K136" s="178"/>
      <c r="L136" s="38"/>
      <c r="M136" s="179" t="s">
        <v>1</v>
      </c>
      <c r="N136" s="180" t="s">
        <v>43</v>
      </c>
      <c r="O136" s="76"/>
      <c r="P136" s="181">
        <f>O136*H136</f>
        <v>0</v>
      </c>
      <c r="Q136" s="181">
        <v>0.40798000000000001</v>
      </c>
      <c r="R136" s="181">
        <f>Q136*H136</f>
        <v>0.81596000000000002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130</v>
      </c>
      <c r="AT136" s="183" t="s">
        <v>126</v>
      </c>
      <c r="AU136" s="183" t="s">
        <v>131</v>
      </c>
      <c r="AY136" s="18" t="s">
        <v>124</v>
      </c>
      <c r="BE136" s="184">
        <f>IF(N136="základná",J136,0)</f>
        <v>0</v>
      </c>
      <c r="BF136" s="184">
        <f>IF(N136="znížená",J136,0)</f>
        <v>0</v>
      </c>
      <c r="BG136" s="184">
        <f>IF(N136="zákl. prenesená",J136,0)</f>
        <v>0</v>
      </c>
      <c r="BH136" s="184">
        <f>IF(N136="zníž. prenesená",J136,0)</f>
        <v>0</v>
      </c>
      <c r="BI136" s="184">
        <f>IF(N136="nulová",J136,0)</f>
        <v>0</v>
      </c>
      <c r="BJ136" s="18" t="s">
        <v>131</v>
      </c>
      <c r="BK136" s="185">
        <f>ROUND(I136*H136,3)</f>
        <v>0</v>
      </c>
      <c r="BL136" s="18" t="s">
        <v>130</v>
      </c>
      <c r="BM136" s="183" t="s">
        <v>267</v>
      </c>
    </row>
    <row r="137" s="2" customFormat="1" ht="24.15" customHeight="1">
      <c r="A137" s="37"/>
      <c r="B137" s="171"/>
      <c r="C137" s="172" t="s">
        <v>154</v>
      </c>
      <c r="D137" s="172" t="s">
        <v>126</v>
      </c>
      <c r="E137" s="173" t="s">
        <v>268</v>
      </c>
      <c r="F137" s="174" t="s">
        <v>269</v>
      </c>
      <c r="G137" s="175" t="s">
        <v>179</v>
      </c>
      <c r="H137" s="176">
        <v>1</v>
      </c>
      <c r="I137" s="177"/>
      <c r="J137" s="176">
        <f>ROUND(I137*H137,3)</f>
        <v>0</v>
      </c>
      <c r="K137" s="178"/>
      <c r="L137" s="38"/>
      <c r="M137" s="179" t="s">
        <v>1</v>
      </c>
      <c r="N137" s="180" t="s">
        <v>43</v>
      </c>
      <c r="O137" s="76"/>
      <c r="P137" s="181">
        <f>O137*H137</f>
        <v>0</v>
      </c>
      <c r="Q137" s="181">
        <v>0.81505000000000005</v>
      </c>
      <c r="R137" s="181">
        <f>Q137*H137</f>
        <v>0.81505000000000005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130</v>
      </c>
      <c r="AT137" s="183" t="s">
        <v>126</v>
      </c>
      <c r="AU137" s="183" t="s">
        <v>131</v>
      </c>
      <c r="AY137" s="18" t="s">
        <v>124</v>
      </c>
      <c r="BE137" s="184">
        <f>IF(N137="základná",J137,0)</f>
        <v>0</v>
      </c>
      <c r="BF137" s="184">
        <f>IF(N137="znížená",J137,0)</f>
        <v>0</v>
      </c>
      <c r="BG137" s="184">
        <f>IF(N137="zákl. prenesená",J137,0)</f>
        <v>0</v>
      </c>
      <c r="BH137" s="184">
        <f>IF(N137="zníž. prenesená",J137,0)</f>
        <v>0</v>
      </c>
      <c r="BI137" s="184">
        <f>IF(N137="nulová",J137,0)</f>
        <v>0</v>
      </c>
      <c r="BJ137" s="18" t="s">
        <v>131</v>
      </c>
      <c r="BK137" s="185">
        <f>ROUND(I137*H137,3)</f>
        <v>0</v>
      </c>
      <c r="BL137" s="18" t="s">
        <v>130</v>
      </c>
      <c r="BM137" s="183" t="s">
        <v>270</v>
      </c>
    </row>
    <row r="138" s="12" customFormat="1" ht="22.8" customHeight="1">
      <c r="A138" s="12"/>
      <c r="B138" s="158"/>
      <c r="C138" s="12"/>
      <c r="D138" s="159" t="s">
        <v>76</v>
      </c>
      <c r="E138" s="169" t="s">
        <v>271</v>
      </c>
      <c r="F138" s="169" t="s">
        <v>272</v>
      </c>
      <c r="G138" s="12"/>
      <c r="H138" s="12"/>
      <c r="I138" s="161"/>
      <c r="J138" s="170">
        <f>BK138</f>
        <v>0</v>
      </c>
      <c r="K138" s="12"/>
      <c r="L138" s="158"/>
      <c r="M138" s="163"/>
      <c r="N138" s="164"/>
      <c r="O138" s="164"/>
      <c r="P138" s="165">
        <f>SUM(P139:P140)</f>
        <v>0</v>
      </c>
      <c r="Q138" s="164"/>
      <c r="R138" s="165">
        <f>SUM(R139:R140)</f>
        <v>0</v>
      </c>
      <c r="S138" s="164"/>
      <c r="T138" s="166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9" t="s">
        <v>85</v>
      </c>
      <c r="AT138" s="167" t="s">
        <v>76</v>
      </c>
      <c r="AU138" s="167" t="s">
        <v>85</v>
      </c>
      <c r="AY138" s="159" t="s">
        <v>124</v>
      </c>
      <c r="BK138" s="168">
        <f>SUM(BK139:BK140)</f>
        <v>0</v>
      </c>
    </row>
    <row r="139" s="2" customFormat="1" ht="24.15" customHeight="1">
      <c r="A139" s="37"/>
      <c r="B139" s="171"/>
      <c r="C139" s="172" t="s">
        <v>172</v>
      </c>
      <c r="D139" s="172" t="s">
        <v>126</v>
      </c>
      <c r="E139" s="173" t="s">
        <v>273</v>
      </c>
      <c r="F139" s="174" t="s">
        <v>274</v>
      </c>
      <c r="G139" s="175" t="s">
        <v>188</v>
      </c>
      <c r="H139" s="176">
        <v>658.46500000000003</v>
      </c>
      <c r="I139" s="177"/>
      <c r="J139" s="176">
        <f>ROUND(I139*H139,3)</f>
        <v>0</v>
      </c>
      <c r="K139" s="178"/>
      <c r="L139" s="38"/>
      <c r="M139" s="179" t="s">
        <v>1</v>
      </c>
      <c r="N139" s="180" t="s">
        <v>43</v>
      </c>
      <c r="O139" s="76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3" t="s">
        <v>130</v>
      </c>
      <c r="AT139" s="183" t="s">
        <v>126</v>
      </c>
      <c r="AU139" s="183" t="s">
        <v>131</v>
      </c>
      <c r="AY139" s="18" t="s">
        <v>124</v>
      </c>
      <c r="BE139" s="184">
        <f>IF(N139="základná",J139,0)</f>
        <v>0</v>
      </c>
      <c r="BF139" s="184">
        <f>IF(N139="znížená",J139,0)</f>
        <v>0</v>
      </c>
      <c r="BG139" s="184">
        <f>IF(N139="zákl. prenesená",J139,0)</f>
        <v>0</v>
      </c>
      <c r="BH139" s="184">
        <f>IF(N139="zníž. prenesená",J139,0)</f>
        <v>0</v>
      </c>
      <c r="BI139" s="184">
        <f>IF(N139="nulová",J139,0)</f>
        <v>0</v>
      </c>
      <c r="BJ139" s="18" t="s">
        <v>131</v>
      </c>
      <c r="BK139" s="185">
        <f>ROUND(I139*H139,3)</f>
        <v>0</v>
      </c>
      <c r="BL139" s="18" t="s">
        <v>130</v>
      </c>
      <c r="BM139" s="183" t="s">
        <v>275</v>
      </c>
    </row>
    <row r="140" s="13" customFormat="1">
      <c r="A140" s="13"/>
      <c r="B140" s="186"/>
      <c r="C140" s="13"/>
      <c r="D140" s="187" t="s">
        <v>133</v>
      </c>
      <c r="E140" s="188" t="s">
        <v>1</v>
      </c>
      <c r="F140" s="189" t="s">
        <v>276</v>
      </c>
      <c r="G140" s="13"/>
      <c r="H140" s="190">
        <v>658.46500000000003</v>
      </c>
      <c r="I140" s="191"/>
      <c r="J140" s="13"/>
      <c r="K140" s="13"/>
      <c r="L140" s="186"/>
      <c r="M140" s="192"/>
      <c r="N140" s="193"/>
      <c r="O140" s="193"/>
      <c r="P140" s="193"/>
      <c r="Q140" s="193"/>
      <c r="R140" s="193"/>
      <c r="S140" s="193"/>
      <c r="T140" s="19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8" t="s">
        <v>133</v>
      </c>
      <c r="AU140" s="188" t="s">
        <v>131</v>
      </c>
      <c r="AV140" s="13" t="s">
        <v>131</v>
      </c>
      <c r="AW140" s="13" t="s">
        <v>32</v>
      </c>
      <c r="AX140" s="13" t="s">
        <v>85</v>
      </c>
      <c r="AY140" s="188" t="s">
        <v>124</v>
      </c>
    </row>
    <row r="141" s="12" customFormat="1" ht="25.92" customHeight="1">
      <c r="A141" s="12"/>
      <c r="B141" s="158"/>
      <c r="C141" s="12"/>
      <c r="D141" s="159" t="s">
        <v>76</v>
      </c>
      <c r="E141" s="160" t="s">
        <v>277</v>
      </c>
      <c r="F141" s="160" t="s">
        <v>278</v>
      </c>
      <c r="G141" s="12"/>
      <c r="H141" s="12"/>
      <c r="I141" s="161"/>
      <c r="J141" s="162">
        <f>BK141</f>
        <v>0</v>
      </c>
      <c r="K141" s="12"/>
      <c r="L141" s="158"/>
      <c r="M141" s="163"/>
      <c r="N141" s="164"/>
      <c r="O141" s="164"/>
      <c r="P141" s="165">
        <f>P142</f>
        <v>0</v>
      </c>
      <c r="Q141" s="164"/>
      <c r="R141" s="165">
        <f>R142</f>
        <v>0.018253920000000003</v>
      </c>
      <c r="S141" s="164"/>
      <c r="T141" s="166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9" t="s">
        <v>131</v>
      </c>
      <c r="AT141" s="167" t="s">
        <v>76</v>
      </c>
      <c r="AU141" s="167" t="s">
        <v>77</v>
      </c>
      <c r="AY141" s="159" t="s">
        <v>124</v>
      </c>
      <c r="BK141" s="168">
        <f>BK142</f>
        <v>0</v>
      </c>
    </row>
    <row r="142" s="12" customFormat="1" ht="22.8" customHeight="1">
      <c r="A142" s="12"/>
      <c r="B142" s="158"/>
      <c r="C142" s="12"/>
      <c r="D142" s="159" t="s">
        <v>76</v>
      </c>
      <c r="E142" s="169" t="s">
        <v>279</v>
      </c>
      <c r="F142" s="169" t="s">
        <v>280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SUM(P143:P144)</f>
        <v>0</v>
      </c>
      <c r="Q142" s="164"/>
      <c r="R142" s="165">
        <f>SUM(R143:R144)</f>
        <v>0.018253920000000003</v>
      </c>
      <c r="S142" s="164"/>
      <c r="T142" s="166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131</v>
      </c>
      <c r="AT142" s="167" t="s">
        <v>76</v>
      </c>
      <c r="AU142" s="167" t="s">
        <v>85</v>
      </c>
      <c r="AY142" s="159" t="s">
        <v>124</v>
      </c>
      <c r="BK142" s="168">
        <f>SUM(BK143:BK144)</f>
        <v>0</v>
      </c>
    </row>
    <row r="143" s="2" customFormat="1" ht="14.4" customHeight="1">
      <c r="A143" s="37"/>
      <c r="B143" s="171"/>
      <c r="C143" s="172" t="s">
        <v>158</v>
      </c>
      <c r="D143" s="172" t="s">
        <v>126</v>
      </c>
      <c r="E143" s="173" t="s">
        <v>281</v>
      </c>
      <c r="F143" s="174" t="s">
        <v>282</v>
      </c>
      <c r="G143" s="175" t="s">
        <v>129</v>
      </c>
      <c r="H143" s="176">
        <v>53.688000000000002</v>
      </c>
      <c r="I143" s="177"/>
      <c r="J143" s="176">
        <f>ROUND(I143*H143,3)</f>
        <v>0</v>
      </c>
      <c r="K143" s="178"/>
      <c r="L143" s="38"/>
      <c r="M143" s="179" t="s">
        <v>1</v>
      </c>
      <c r="N143" s="180" t="s">
        <v>43</v>
      </c>
      <c r="O143" s="76"/>
      <c r="P143" s="181">
        <f>O143*H143</f>
        <v>0</v>
      </c>
      <c r="Q143" s="181">
        <v>0.00034000000000000002</v>
      </c>
      <c r="R143" s="181">
        <f>Q143*H143</f>
        <v>0.018253920000000003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212</v>
      </c>
      <c r="AT143" s="183" t="s">
        <v>126</v>
      </c>
      <c r="AU143" s="183" t="s">
        <v>131</v>
      </c>
      <c r="AY143" s="18" t="s">
        <v>124</v>
      </c>
      <c r="BE143" s="184">
        <f>IF(N143="základná",J143,0)</f>
        <v>0</v>
      </c>
      <c r="BF143" s="184">
        <f>IF(N143="znížená",J143,0)</f>
        <v>0</v>
      </c>
      <c r="BG143" s="184">
        <f>IF(N143="zákl. prenesená",J143,0)</f>
        <v>0</v>
      </c>
      <c r="BH143" s="184">
        <f>IF(N143="zníž. prenesená",J143,0)</f>
        <v>0</v>
      </c>
      <c r="BI143" s="184">
        <f>IF(N143="nulová",J143,0)</f>
        <v>0</v>
      </c>
      <c r="BJ143" s="18" t="s">
        <v>131</v>
      </c>
      <c r="BK143" s="185">
        <f>ROUND(I143*H143,3)</f>
        <v>0</v>
      </c>
      <c r="BL143" s="18" t="s">
        <v>212</v>
      </c>
      <c r="BM143" s="183" t="s">
        <v>283</v>
      </c>
    </row>
    <row r="144" s="13" customFormat="1">
      <c r="A144" s="13"/>
      <c r="B144" s="186"/>
      <c r="C144" s="13"/>
      <c r="D144" s="187" t="s">
        <v>133</v>
      </c>
      <c r="E144" s="188" t="s">
        <v>1</v>
      </c>
      <c r="F144" s="189" t="s">
        <v>284</v>
      </c>
      <c r="G144" s="13"/>
      <c r="H144" s="190">
        <v>53.688000000000002</v>
      </c>
      <c r="I144" s="191"/>
      <c r="J144" s="13"/>
      <c r="K144" s="13"/>
      <c r="L144" s="186"/>
      <c r="M144" s="218"/>
      <c r="N144" s="219"/>
      <c r="O144" s="219"/>
      <c r="P144" s="219"/>
      <c r="Q144" s="219"/>
      <c r="R144" s="219"/>
      <c r="S144" s="219"/>
      <c r="T144" s="22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133</v>
      </c>
      <c r="AU144" s="188" t="s">
        <v>131</v>
      </c>
      <c r="AV144" s="13" t="s">
        <v>131</v>
      </c>
      <c r="AW144" s="13" t="s">
        <v>32</v>
      </c>
      <c r="AX144" s="13" t="s">
        <v>85</v>
      </c>
      <c r="AY144" s="188" t="s">
        <v>124</v>
      </c>
    </row>
    <row r="145" s="2" customFormat="1" ht="6.96" customHeight="1">
      <c r="A145" s="37"/>
      <c r="B145" s="59"/>
      <c r="C145" s="60"/>
      <c r="D145" s="60"/>
      <c r="E145" s="60"/>
      <c r="F145" s="60"/>
      <c r="G145" s="60"/>
      <c r="H145" s="60"/>
      <c r="I145" s="60"/>
      <c r="J145" s="60"/>
      <c r="K145" s="60"/>
      <c r="L145" s="38"/>
      <c r="M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</sheetData>
  <autoFilter ref="C123:K14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98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16.5" customHeight="1">
      <c r="B7" s="21"/>
      <c r="E7" s="120" t="str">
        <f>'Rekapitulácia stavby'!K6</f>
        <v>Rekonštrukcia železničnej vlečky na expedičnom sklade Rimavská Sobota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285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17</v>
      </c>
      <c r="G11" s="37"/>
      <c r="H11" s="37"/>
      <c r="I11" s="31" t="s">
        <v>18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'Rekapitulácia stavby'!AN8</f>
        <v>18. 9. 2020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'Rekapitulácia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ROUND((SUM(BE120:BE178)),  2)</f>
        <v>0</v>
      </c>
      <c r="G33" s="37"/>
      <c r="H33" s="37"/>
      <c r="I33" s="127">
        <v>0.20000000000000001</v>
      </c>
      <c r="J33" s="126">
        <f>ROUND(((SUM(BE120:BE178))*I33),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ROUND((SUM(BF120:BF178)),  2)</f>
        <v>0</v>
      </c>
      <c r="G34" s="37"/>
      <c r="H34" s="37"/>
      <c r="I34" s="127">
        <v>0.20000000000000001</v>
      </c>
      <c r="J34" s="126">
        <f>ROUND(((SUM(BF120:BF178))*I34),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ROUND((SUM(BG120:BG178)),  2)</f>
        <v>0</v>
      </c>
      <c r="G35" s="37"/>
      <c r="H35" s="37"/>
      <c r="I35" s="127">
        <v>0.20000000000000001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ROUND((SUM(BH120:BH178)),  2)</f>
        <v>0</v>
      </c>
      <c r="G36" s="37"/>
      <c r="H36" s="37"/>
      <c r="I36" s="127">
        <v>0.20000000000000001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ROUND((SUM(BI120:BI178)),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Rekonštrukcia železničnej vlečky na expedičnom sklade Rimavská Sobota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D - Montáž železničného zvršku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Rimavská Sobota</v>
      </c>
      <c r="G89" s="37"/>
      <c r="H89" s="37"/>
      <c r="I89" s="31" t="s">
        <v>22</v>
      </c>
      <c r="J89" s="68" t="str">
        <f>IF(J12="","",J12)</f>
        <v>18. 9. 2020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LESY SR, š.p. Odštepný závod R.Sobota</v>
      </c>
      <c r="G91" s="37"/>
      <c r="H91" s="37"/>
      <c r="I91" s="31" t="s">
        <v>30</v>
      </c>
      <c r="J91" s="35" t="str">
        <f>E21</f>
        <v>TEMPRA, s.r.o. Banská Bystrica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TEMPRA, s.r.o.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102</v>
      </c>
      <c r="D94" s="128"/>
      <c r="E94" s="128"/>
      <c r="F94" s="128"/>
      <c r="G94" s="128"/>
      <c r="H94" s="128"/>
      <c r="I94" s="128"/>
      <c r="J94" s="137" t="s">
        <v>103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104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39"/>
      <c r="C97" s="9"/>
      <c r="D97" s="140" t="s">
        <v>106</v>
      </c>
      <c r="E97" s="141"/>
      <c r="F97" s="141"/>
      <c r="G97" s="141"/>
      <c r="H97" s="141"/>
      <c r="I97" s="141"/>
      <c r="J97" s="142">
        <f>J121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108</v>
      </c>
      <c r="E98" s="145"/>
      <c r="F98" s="145"/>
      <c r="G98" s="145"/>
      <c r="H98" s="145"/>
      <c r="I98" s="145"/>
      <c r="J98" s="146">
        <f>J122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109</v>
      </c>
      <c r="E99" s="145"/>
      <c r="F99" s="145"/>
      <c r="G99" s="145"/>
      <c r="H99" s="145"/>
      <c r="I99" s="145"/>
      <c r="J99" s="146">
        <f>J162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244</v>
      </c>
      <c r="E100" s="145"/>
      <c r="F100" s="145"/>
      <c r="G100" s="145"/>
      <c r="H100" s="145"/>
      <c r="I100" s="145"/>
      <c r="J100" s="146">
        <f>J174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hidden="1"/>
    <row r="104" hidden="1"/>
    <row r="105" hidden="1"/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110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0" t="str">
        <f>E7</f>
        <v>Rekonštrukcia železničnej vlečky na expedičnom sklade Rimavská Sobota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99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D - Montáž železničného zvršku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>Rimavská Sobota</v>
      </c>
      <c r="G114" s="37"/>
      <c r="H114" s="37"/>
      <c r="I114" s="31" t="s">
        <v>22</v>
      </c>
      <c r="J114" s="68" t="str">
        <f>IF(J12="","",J12)</f>
        <v>18. 9. 2020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5.65" customHeight="1">
      <c r="A116" s="37"/>
      <c r="B116" s="38"/>
      <c r="C116" s="31" t="s">
        <v>24</v>
      </c>
      <c r="D116" s="37"/>
      <c r="E116" s="37"/>
      <c r="F116" s="26" t="str">
        <f>E15</f>
        <v>LESY SR, š.p. Odštepný závod R.Sobota</v>
      </c>
      <c r="G116" s="37"/>
      <c r="H116" s="37"/>
      <c r="I116" s="31" t="s">
        <v>30</v>
      </c>
      <c r="J116" s="35" t="str">
        <f>E21</f>
        <v>TEMPRA, s.r.o. Banská Bystrica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28</v>
      </c>
      <c r="D117" s="37"/>
      <c r="E117" s="37"/>
      <c r="F117" s="26" t="str">
        <f>IF(E18="","",E18)</f>
        <v>Vyplň údaj</v>
      </c>
      <c r="G117" s="37"/>
      <c r="H117" s="37"/>
      <c r="I117" s="31" t="s">
        <v>34</v>
      </c>
      <c r="J117" s="35" t="str">
        <f>E24</f>
        <v>TEMPRA, s.r.o.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47"/>
      <c r="B119" s="148"/>
      <c r="C119" s="149" t="s">
        <v>111</v>
      </c>
      <c r="D119" s="150" t="s">
        <v>62</v>
      </c>
      <c r="E119" s="150" t="s">
        <v>58</v>
      </c>
      <c r="F119" s="150" t="s">
        <v>59</v>
      </c>
      <c r="G119" s="150" t="s">
        <v>112</v>
      </c>
      <c r="H119" s="150" t="s">
        <v>113</v>
      </c>
      <c r="I119" s="150" t="s">
        <v>114</v>
      </c>
      <c r="J119" s="151" t="s">
        <v>103</v>
      </c>
      <c r="K119" s="152" t="s">
        <v>115</v>
      </c>
      <c r="L119" s="153"/>
      <c r="M119" s="85" t="s">
        <v>1</v>
      </c>
      <c r="N119" s="86" t="s">
        <v>41</v>
      </c>
      <c r="O119" s="86" t="s">
        <v>116</v>
      </c>
      <c r="P119" s="86" t="s">
        <v>117</v>
      </c>
      <c r="Q119" s="86" t="s">
        <v>118</v>
      </c>
      <c r="R119" s="86" t="s">
        <v>119</v>
      </c>
      <c r="S119" s="86" t="s">
        <v>120</v>
      </c>
      <c r="T119" s="87" t="s">
        <v>121</v>
      </c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</row>
    <row r="120" s="2" customFormat="1" ht="22.8" customHeight="1">
      <c r="A120" s="37"/>
      <c r="B120" s="38"/>
      <c r="C120" s="92" t="s">
        <v>104</v>
      </c>
      <c r="D120" s="37"/>
      <c r="E120" s="37"/>
      <c r="F120" s="37"/>
      <c r="G120" s="37"/>
      <c r="H120" s="37"/>
      <c r="I120" s="37"/>
      <c r="J120" s="154">
        <f>BK120</f>
        <v>0</v>
      </c>
      <c r="K120" s="37"/>
      <c r="L120" s="38"/>
      <c r="M120" s="88"/>
      <c r="N120" s="72"/>
      <c r="O120" s="89"/>
      <c r="P120" s="155">
        <f>P121</f>
        <v>0</v>
      </c>
      <c r="Q120" s="89"/>
      <c r="R120" s="155">
        <f>R121</f>
        <v>2401.9036676799997</v>
      </c>
      <c r="S120" s="89"/>
      <c r="T120" s="156">
        <f>T121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76</v>
      </c>
      <c r="AU120" s="18" t="s">
        <v>105</v>
      </c>
      <c r="BK120" s="157">
        <f>BK121</f>
        <v>0</v>
      </c>
    </row>
    <row r="121" s="12" customFormat="1" ht="25.92" customHeight="1">
      <c r="A121" s="12"/>
      <c r="B121" s="158"/>
      <c r="C121" s="12"/>
      <c r="D121" s="159" t="s">
        <v>76</v>
      </c>
      <c r="E121" s="160" t="s">
        <v>122</v>
      </c>
      <c r="F121" s="160" t="s">
        <v>123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P122+P162+P174</f>
        <v>0</v>
      </c>
      <c r="Q121" s="164"/>
      <c r="R121" s="165">
        <f>R122+R162+R174</f>
        <v>2401.9036676799997</v>
      </c>
      <c r="S121" s="164"/>
      <c r="T121" s="166">
        <f>T122+T162+T174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85</v>
      </c>
      <c r="AT121" s="167" t="s">
        <v>76</v>
      </c>
      <c r="AU121" s="167" t="s">
        <v>77</v>
      </c>
      <c r="AY121" s="159" t="s">
        <v>124</v>
      </c>
      <c r="BK121" s="168">
        <f>BK122+BK162+BK174</f>
        <v>0</v>
      </c>
    </row>
    <row r="122" s="12" customFormat="1" ht="22.8" customHeight="1">
      <c r="A122" s="12"/>
      <c r="B122" s="158"/>
      <c r="C122" s="12"/>
      <c r="D122" s="159" t="s">
        <v>76</v>
      </c>
      <c r="E122" s="169" t="s">
        <v>140</v>
      </c>
      <c r="F122" s="169" t="s">
        <v>141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SUM(P123:P161)</f>
        <v>0</v>
      </c>
      <c r="Q122" s="164"/>
      <c r="R122" s="165">
        <f>SUM(R123:R161)</f>
        <v>1704.74353718</v>
      </c>
      <c r="S122" s="164"/>
      <c r="T122" s="166">
        <f>SUM(T123:T161)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85</v>
      </c>
      <c r="AT122" s="167" t="s">
        <v>76</v>
      </c>
      <c r="AU122" s="167" t="s">
        <v>85</v>
      </c>
      <c r="AY122" s="159" t="s">
        <v>124</v>
      </c>
      <c r="BK122" s="168">
        <f>SUM(BK123:BK161)</f>
        <v>0</v>
      </c>
    </row>
    <row r="123" s="2" customFormat="1" ht="24.15" customHeight="1">
      <c r="A123" s="37"/>
      <c r="B123" s="171"/>
      <c r="C123" s="172" t="s">
        <v>85</v>
      </c>
      <c r="D123" s="172" t="s">
        <v>126</v>
      </c>
      <c r="E123" s="173" t="s">
        <v>286</v>
      </c>
      <c r="F123" s="174" t="s">
        <v>287</v>
      </c>
      <c r="G123" s="175" t="s">
        <v>138</v>
      </c>
      <c r="H123" s="176">
        <v>720.54399999999998</v>
      </c>
      <c r="I123" s="177"/>
      <c r="J123" s="176">
        <f>ROUND(I123*H123,3)</f>
        <v>0</v>
      </c>
      <c r="K123" s="178"/>
      <c r="L123" s="38"/>
      <c r="M123" s="179" t="s">
        <v>1</v>
      </c>
      <c r="N123" s="180" t="s">
        <v>43</v>
      </c>
      <c r="O123" s="76"/>
      <c r="P123" s="181">
        <f>O123*H123</f>
        <v>0</v>
      </c>
      <c r="Q123" s="181">
        <v>2.03485</v>
      </c>
      <c r="R123" s="181">
        <f>Q123*H123</f>
        <v>1466.1989584</v>
      </c>
      <c r="S123" s="181">
        <v>0</v>
      </c>
      <c r="T123" s="182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3" t="s">
        <v>130</v>
      </c>
      <c r="AT123" s="183" t="s">
        <v>126</v>
      </c>
      <c r="AU123" s="183" t="s">
        <v>131</v>
      </c>
      <c r="AY123" s="18" t="s">
        <v>124</v>
      </c>
      <c r="BE123" s="184">
        <f>IF(N123="základná",J123,0)</f>
        <v>0</v>
      </c>
      <c r="BF123" s="184">
        <f>IF(N123="znížená",J123,0)</f>
        <v>0</v>
      </c>
      <c r="BG123" s="184">
        <f>IF(N123="zákl. prenesená",J123,0)</f>
        <v>0</v>
      </c>
      <c r="BH123" s="184">
        <f>IF(N123="zníž. prenesená",J123,0)</f>
        <v>0</v>
      </c>
      <c r="BI123" s="184">
        <f>IF(N123="nulová",J123,0)</f>
        <v>0</v>
      </c>
      <c r="BJ123" s="18" t="s">
        <v>131</v>
      </c>
      <c r="BK123" s="185">
        <f>ROUND(I123*H123,3)</f>
        <v>0</v>
      </c>
      <c r="BL123" s="18" t="s">
        <v>130</v>
      </c>
      <c r="BM123" s="183" t="s">
        <v>288</v>
      </c>
    </row>
    <row r="124" s="13" customFormat="1">
      <c r="A124" s="13"/>
      <c r="B124" s="186"/>
      <c r="C124" s="13"/>
      <c r="D124" s="187" t="s">
        <v>133</v>
      </c>
      <c r="E124" s="188" t="s">
        <v>1</v>
      </c>
      <c r="F124" s="189" t="s">
        <v>289</v>
      </c>
      <c r="G124" s="13"/>
      <c r="H124" s="190">
        <v>36.475999999999999</v>
      </c>
      <c r="I124" s="191"/>
      <c r="J124" s="13"/>
      <c r="K124" s="13"/>
      <c r="L124" s="186"/>
      <c r="M124" s="192"/>
      <c r="N124" s="193"/>
      <c r="O124" s="193"/>
      <c r="P124" s="193"/>
      <c r="Q124" s="193"/>
      <c r="R124" s="193"/>
      <c r="S124" s="193"/>
      <c r="T124" s="19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8" t="s">
        <v>133</v>
      </c>
      <c r="AU124" s="188" t="s">
        <v>131</v>
      </c>
      <c r="AV124" s="13" t="s">
        <v>131</v>
      </c>
      <c r="AW124" s="13" t="s">
        <v>32</v>
      </c>
      <c r="AX124" s="13" t="s">
        <v>77</v>
      </c>
      <c r="AY124" s="188" t="s">
        <v>124</v>
      </c>
    </row>
    <row r="125" s="13" customFormat="1">
      <c r="A125" s="13"/>
      <c r="B125" s="186"/>
      <c r="C125" s="13"/>
      <c r="D125" s="187" t="s">
        <v>133</v>
      </c>
      <c r="E125" s="188" t="s">
        <v>1</v>
      </c>
      <c r="F125" s="189" t="s">
        <v>290</v>
      </c>
      <c r="G125" s="13"/>
      <c r="H125" s="190">
        <v>617.005</v>
      </c>
      <c r="I125" s="191"/>
      <c r="J125" s="13"/>
      <c r="K125" s="13"/>
      <c r="L125" s="186"/>
      <c r="M125" s="192"/>
      <c r="N125" s="193"/>
      <c r="O125" s="193"/>
      <c r="P125" s="193"/>
      <c r="Q125" s="193"/>
      <c r="R125" s="193"/>
      <c r="S125" s="193"/>
      <c r="T125" s="19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8" t="s">
        <v>133</v>
      </c>
      <c r="AU125" s="188" t="s">
        <v>131</v>
      </c>
      <c r="AV125" s="13" t="s">
        <v>131</v>
      </c>
      <c r="AW125" s="13" t="s">
        <v>32</v>
      </c>
      <c r="AX125" s="13" t="s">
        <v>77</v>
      </c>
      <c r="AY125" s="188" t="s">
        <v>124</v>
      </c>
    </row>
    <row r="126" s="13" customFormat="1">
      <c r="A126" s="13"/>
      <c r="B126" s="186"/>
      <c r="C126" s="13"/>
      <c r="D126" s="187" t="s">
        <v>133</v>
      </c>
      <c r="E126" s="188" t="s">
        <v>1</v>
      </c>
      <c r="F126" s="189" t="s">
        <v>291</v>
      </c>
      <c r="G126" s="13"/>
      <c r="H126" s="190">
        <v>53</v>
      </c>
      <c r="I126" s="191"/>
      <c r="J126" s="13"/>
      <c r="K126" s="13"/>
      <c r="L126" s="186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133</v>
      </c>
      <c r="AU126" s="188" t="s">
        <v>131</v>
      </c>
      <c r="AV126" s="13" t="s">
        <v>131</v>
      </c>
      <c r="AW126" s="13" t="s">
        <v>32</v>
      </c>
      <c r="AX126" s="13" t="s">
        <v>77</v>
      </c>
      <c r="AY126" s="188" t="s">
        <v>124</v>
      </c>
    </row>
    <row r="127" s="13" customFormat="1">
      <c r="A127" s="13"/>
      <c r="B127" s="186"/>
      <c r="C127" s="13"/>
      <c r="D127" s="187" t="s">
        <v>133</v>
      </c>
      <c r="E127" s="188" t="s">
        <v>1</v>
      </c>
      <c r="F127" s="189" t="s">
        <v>292</v>
      </c>
      <c r="G127" s="13"/>
      <c r="H127" s="190">
        <v>14.063000000000001</v>
      </c>
      <c r="I127" s="191"/>
      <c r="J127" s="13"/>
      <c r="K127" s="13"/>
      <c r="L127" s="186"/>
      <c r="M127" s="192"/>
      <c r="N127" s="193"/>
      <c r="O127" s="193"/>
      <c r="P127" s="193"/>
      <c r="Q127" s="193"/>
      <c r="R127" s="193"/>
      <c r="S127" s="193"/>
      <c r="T127" s="19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8" t="s">
        <v>133</v>
      </c>
      <c r="AU127" s="188" t="s">
        <v>131</v>
      </c>
      <c r="AV127" s="13" t="s">
        <v>131</v>
      </c>
      <c r="AW127" s="13" t="s">
        <v>32</v>
      </c>
      <c r="AX127" s="13" t="s">
        <v>77</v>
      </c>
      <c r="AY127" s="188" t="s">
        <v>124</v>
      </c>
    </row>
    <row r="128" s="14" customFormat="1">
      <c r="A128" s="14"/>
      <c r="B128" s="195"/>
      <c r="C128" s="14"/>
      <c r="D128" s="187" t="s">
        <v>133</v>
      </c>
      <c r="E128" s="196" t="s">
        <v>1</v>
      </c>
      <c r="F128" s="197" t="s">
        <v>222</v>
      </c>
      <c r="G128" s="14"/>
      <c r="H128" s="198">
        <v>720.54399999999998</v>
      </c>
      <c r="I128" s="199"/>
      <c r="J128" s="14"/>
      <c r="K128" s="14"/>
      <c r="L128" s="195"/>
      <c r="M128" s="221"/>
      <c r="N128" s="222"/>
      <c r="O128" s="222"/>
      <c r="P128" s="222"/>
      <c r="Q128" s="222"/>
      <c r="R128" s="222"/>
      <c r="S128" s="222"/>
      <c r="T128" s="22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6" t="s">
        <v>133</v>
      </c>
      <c r="AU128" s="196" t="s">
        <v>131</v>
      </c>
      <c r="AV128" s="14" t="s">
        <v>130</v>
      </c>
      <c r="AW128" s="14" t="s">
        <v>32</v>
      </c>
      <c r="AX128" s="14" t="s">
        <v>85</v>
      </c>
      <c r="AY128" s="196" t="s">
        <v>124</v>
      </c>
    </row>
    <row r="129" s="2" customFormat="1" ht="24.15" customHeight="1">
      <c r="A129" s="37"/>
      <c r="B129" s="171"/>
      <c r="C129" s="172" t="s">
        <v>131</v>
      </c>
      <c r="D129" s="172" t="s">
        <v>126</v>
      </c>
      <c r="E129" s="173" t="s">
        <v>293</v>
      </c>
      <c r="F129" s="174" t="s">
        <v>294</v>
      </c>
      <c r="G129" s="175" t="s">
        <v>138</v>
      </c>
      <c r="H129" s="176">
        <v>720.54399999999998</v>
      </c>
      <c r="I129" s="177"/>
      <c r="J129" s="176">
        <f>ROUND(I129*H129,3)</f>
        <v>0</v>
      </c>
      <c r="K129" s="178"/>
      <c r="L129" s="38"/>
      <c r="M129" s="179" t="s">
        <v>1</v>
      </c>
      <c r="N129" s="180" t="s">
        <v>43</v>
      </c>
      <c r="O129" s="76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130</v>
      </c>
      <c r="AT129" s="183" t="s">
        <v>126</v>
      </c>
      <c r="AU129" s="183" t="s">
        <v>131</v>
      </c>
      <c r="AY129" s="18" t="s">
        <v>124</v>
      </c>
      <c r="BE129" s="184">
        <f>IF(N129="základná",J129,0)</f>
        <v>0</v>
      </c>
      <c r="BF129" s="184">
        <f>IF(N129="znížená",J129,0)</f>
        <v>0</v>
      </c>
      <c r="BG129" s="184">
        <f>IF(N129="zákl. prenesená",J129,0)</f>
        <v>0</v>
      </c>
      <c r="BH129" s="184">
        <f>IF(N129="zníž. prenesená",J129,0)</f>
        <v>0</v>
      </c>
      <c r="BI129" s="184">
        <f>IF(N129="nulová",J129,0)</f>
        <v>0</v>
      </c>
      <c r="BJ129" s="18" t="s">
        <v>131</v>
      </c>
      <c r="BK129" s="185">
        <f>ROUND(I129*H129,3)</f>
        <v>0</v>
      </c>
      <c r="BL129" s="18" t="s">
        <v>130</v>
      </c>
      <c r="BM129" s="183" t="s">
        <v>295</v>
      </c>
    </row>
    <row r="130" s="2" customFormat="1" ht="14.4" customHeight="1">
      <c r="A130" s="37"/>
      <c r="B130" s="171"/>
      <c r="C130" s="172" t="s">
        <v>142</v>
      </c>
      <c r="D130" s="172" t="s">
        <v>126</v>
      </c>
      <c r="E130" s="173" t="s">
        <v>296</v>
      </c>
      <c r="F130" s="174" t="s">
        <v>297</v>
      </c>
      <c r="G130" s="175" t="s">
        <v>151</v>
      </c>
      <c r="H130" s="176">
        <v>485.60199999999998</v>
      </c>
      <c r="I130" s="177"/>
      <c r="J130" s="176">
        <f>ROUND(I130*H130,3)</f>
        <v>0</v>
      </c>
      <c r="K130" s="178"/>
      <c r="L130" s="38"/>
      <c r="M130" s="179" t="s">
        <v>1</v>
      </c>
      <c r="N130" s="180" t="s">
        <v>43</v>
      </c>
      <c r="O130" s="76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3" t="s">
        <v>130</v>
      </c>
      <c r="AT130" s="183" t="s">
        <v>126</v>
      </c>
      <c r="AU130" s="183" t="s">
        <v>131</v>
      </c>
      <c r="AY130" s="18" t="s">
        <v>124</v>
      </c>
      <c r="BE130" s="184">
        <f>IF(N130="základná",J130,0)</f>
        <v>0</v>
      </c>
      <c r="BF130" s="184">
        <f>IF(N130="znížená",J130,0)</f>
        <v>0</v>
      </c>
      <c r="BG130" s="184">
        <f>IF(N130="zákl. prenesená",J130,0)</f>
        <v>0</v>
      </c>
      <c r="BH130" s="184">
        <f>IF(N130="zníž. prenesená",J130,0)</f>
        <v>0</v>
      </c>
      <c r="BI130" s="184">
        <f>IF(N130="nulová",J130,0)</f>
        <v>0</v>
      </c>
      <c r="BJ130" s="18" t="s">
        <v>131</v>
      </c>
      <c r="BK130" s="185">
        <f>ROUND(I130*H130,3)</f>
        <v>0</v>
      </c>
      <c r="BL130" s="18" t="s">
        <v>130</v>
      </c>
      <c r="BM130" s="183" t="s">
        <v>298</v>
      </c>
    </row>
    <row r="131" s="13" customFormat="1">
      <c r="A131" s="13"/>
      <c r="B131" s="186"/>
      <c r="C131" s="13"/>
      <c r="D131" s="187" t="s">
        <v>133</v>
      </c>
      <c r="E131" s="188" t="s">
        <v>1</v>
      </c>
      <c r="F131" s="189" t="s">
        <v>299</v>
      </c>
      <c r="G131" s="13"/>
      <c r="H131" s="190">
        <v>391.964</v>
      </c>
      <c r="I131" s="191"/>
      <c r="J131" s="13"/>
      <c r="K131" s="13"/>
      <c r="L131" s="186"/>
      <c r="M131" s="192"/>
      <c r="N131" s="193"/>
      <c r="O131" s="193"/>
      <c r="P131" s="193"/>
      <c r="Q131" s="193"/>
      <c r="R131" s="193"/>
      <c r="S131" s="193"/>
      <c r="T131" s="19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8" t="s">
        <v>133</v>
      </c>
      <c r="AU131" s="188" t="s">
        <v>131</v>
      </c>
      <c r="AV131" s="13" t="s">
        <v>131</v>
      </c>
      <c r="AW131" s="13" t="s">
        <v>32</v>
      </c>
      <c r="AX131" s="13" t="s">
        <v>77</v>
      </c>
      <c r="AY131" s="188" t="s">
        <v>124</v>
      </c>
    </row>
    <row r="132" s="13" customFormat="1">
      <c r="A132" s="13"/>
      <c r="B132" s="186"/>
      <c r="C132" s="13"/>
      <c r="D132" s="187" t="s">
        <v>133</v>
      </c>
      <c r="E132" s="188" t="s">
        <v>1</v>
      </c>
      <c r="F132" s="189" t="s">
        <v>300</v>
      </c>
      <c r="G132" s="13"/>
      <c r="H132" s="190">
        <v>37.832999999999998</v>
      </c>
      <c r="I132" s="191"/>
      <c r="J132" s="13"/>
      <c r="K132" s="13"/>
      <c r="L132" s="186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133</v>
      </c>
      <c r="AU132" s="188" t="s">
        <v>131</v>
      </c>
      <c r="AV132" s="13" t="s">
        <v>131</v>
      </c>
      <c r="AW132" s="13" t="s">
        <v>32</v>
      </c>
      <c r="AX132" s="13" t="s">
        <v>77</v>
      </c>
      <c r="AY132" s="188" t="s">
        <v>124</v>
      </c>
    </row>
    <row r="133" s="13" customFormat="1">
      <c r="A133" s="13"/>
      <c r="B133" s="186"/>
      <c r="C133" s="13"/>
      <c r="D133" s="187" t="s">
        <v>133</v>
      </c>
      <c r="E133" s="188" t="s">
        <v>1</v>
      </c>
      <c r="F133" s="189" t="s">
        <v>301</v>
      </c>
      <c r="G133" s="13"/>
      <c r="H133" s="190">
        <v>55.805</v>
      </c>
      <c r="I133" s="191"/>
      <c r="J133" s="13"/>
      <c r="K133" s="13"/>
      <c r="L133" s="186"/>
      <c r="M133" s="192"/>
      <c r="N133" s="193"/>
      <c r="O133" s="193"/>
      <c r="P133" s="193"/>
      <c r="Q133" s="193"/>
      <c r="R133" s="193"/>
      <c r="S133" s="193"/>
      <c r="T133" s="19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8" t="s">
        <v>133</v>
      </c>
      <c r="AU133" s="188" t="s">
        <v>131</v>
      </c>
      <c r="AV133" s="13" t="s">
        <v>131</v>
      </c>
      <c r="AW133" s="13" t="s">
        <v>32</v>
      </c>
      <c r="AX133" s="13" t="s">
        <v>77</v>
      </c>
      <c r="AY133" s="188" t="s">
        <v>124</v>
      </c>
    </row>
    <row r="134" s="14" customFormat="1">
      <c r="A134" s="14"/>
      <c r="B134" s="195"/>
      <c r="C134" s="14"/>
      <c r="D134" s="187" t="s">
        <v>133</v>
      </c>
      <c r="E134" s="196" t="s">
        <v>1</v>
      </c>
      <c r="F134" s="197" t="s">
        <v>222</v>
      </c>
      <c r="G134" s="14"/>
      <c r="H134" s="198">
        <v>485.60199999999998</v>
      </c>
      <c r="I134" s="199"/>
      <c r="J134" s="14"/>
      <c r="K134" s="14"/>
      <c r="L134" s="195"/>
      <c r="M134" s="221"/>
      <c r="N134" s="222"/>
      <c r="O134" s="222"/>
      <c r="P134" s="222"/>
      <c r="Q134" s="222"/>
      <c r="R134" s="222"/>
      <c r="S134" s="222"/>
      <c r="T134" s="22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196" t="s">
        <v>133</v>
      </c>
      <c r="AU134" s="196" t="s">
        <v>131</v>
      </c>
      <c r="AV134" s="14" t="s">
        <v>130</v>
      </c>
      <c r="AW134" s="14" t="s">
        <v>32</v>
      </c>
      <c r="AX134" s="14" t="s">
        <v>85</v>
      </c>
      <c r="AY134" s="196" t="s">
        <v>124</v>
      </c>
    </row>
    <row r="135" s="2" customFormat="1" ht="14.4" customHeight="1">
      <c r="A135" s="37"/>
      <c r="B135" s="171"/>
      <c r="C135" s="172" t="s">
        <v>130</v>
      </c>
      <c r="D135" s="172" t="s">
        <v>126</v>
      </c>
      <c r="E135" s="173" t="s">
        <v>302</v>
      </c>
      <c r="F135" s="174" t="s">
        <v>303</v>
      </c>
      <c r="G135" s="175" t="s">
        <v>138</v>
      </c>
      <c r="H135" s="176">
        <v>485.60199999999998</v>
      </c>
      <c r="I135" s="177"/>
      <c r="J135" s="176">
        <f>ROUND(I135*H135,3)</f>
        <v>0</v>
      </c>
      <c r="K135" s="178"/>
      <c r="L135" s="38"/>
      <c r="M135" s="179" t="s">
        <v>1</v>
      </c>
      <c r="N135" s="180" t="s">
        <v>43</v>
      </c>
      <c r="O135" s="76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130</v>
      </c>
      <c r="AT135" s="183" t="s">
        <v>126</v>
      </c>
      <c r="AU135" s="183" t="s">
        <v>131</v>
      </c>
      <c r="AY135" s="18" t="s">
        <v>124</v>
      </c>
      <c r="BE135" s="184">
        <f>IF(N135="základná",J135,0)</f>
        <v>0</v>
      </c>
      <c r="BF135" s="184">
        <f>IF(N135="znížená",J135,0)</f>
        <v>0</v>
      </c>
      <c r="BG135" s="184">
        <f>IF(N135="zákl. prenesená",J135,0)</f>
        <v>0</v>
      </c>
      <c r="BH135" s="184">
        <f>IF(N135="zníž. prenesená",J135,0)</f>
        <v>0</v>
      </c>
      <c r="BI135" s="184">
        <f>IF(N135="nulová",J135,0)</f>
        <v>0</v>
      </c>
      <c r="BJ135" s="18" t="s">
        <v>131</v>
      </c>
      <c r="BK135" s="185">
        <f>ROUND(I135*H135,3)</f>
        <v>0</v>
      </c>
      <c r="BL135" s="18" t="s">
        <v>130</v>
      </c>
      <c r="BM135" s="183" t="s">
        <v>304</v>
      </c>
    </row>
    <row r="136" s="2" customFormat="1" ht="37.8" customHeight="1">
      <c r="A136" s="37"/>
      <c r="B136" s="171"/>
      <c r="C136" s="172" t="s">
        <v>305</v>
      </c>
      <c r="D136" s="172" t="s">
        <v>126</v>
      </c>
      <c r="E136" s="173" t="s">
        <v>306</v>
      </c>
      <c r="F136" s="174" t="s">
        <v>307</v>
      </c>
      <c r="G136" s="175" t="s">
        <v>151</v>
      </c>
      <c r="H136" s="176">
        <v>205.12000000000001</v>
      </c>
      <c r="I136" s="177"/>
      <c r="J136" s="176">
        <f>ROUND(I136*H136,3)</f>
        <v>0</v>
      </c>
      <c r="K136" s="178"/>
      <c r="L136" s="38"/>
      <c r="M136" s="179" t="s">
        <v>1</v>
      </c>
      <c r="N136" s="180" t="s">
        <v>43</v>
      </c>
      <c r="O136" s="76"/>
      <c r="P136" s="181">
        <f>O136*H136</f>
        <v>0</v>
      </c>
      <c r="Q136" s="181">
        <v>0.0045799999999999999</v>
      </c>
      <c r="R136" s="181">
        <f>Q136*H136</f>
        <v>0.9394496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130</v>
      </c>
      <c r="AT136" s="183" t="s">
        <v>126</v>
      </c>
      <c r="AU136" s="183" t="s">
        <v>131</v>
      </c>
      <c r="AY136" s="18" t="s">
        <v>124</v>
      </c>
      <c r="BE136" s="184">
        <f>IF(N136="základná",J136,0)</f>
        <v>0</v>
      </c>
      <c r="BF136" s="184">
        <f>IF(N136="znížená",J136,0)</f>
        <v>0</v>
      </c>
      <c r="BG136" s="184">
        <f>IF(N136="zákl. prenesená",J136,0)</f>
        <v>0</v>
      </c>
      <c r="BH136" s="184">
        <f>IF(N136="zníž. prenesená",J136,0)</f>
        <v>0</v>
      </c>
      <c r="BI136" s="184">
        <f>IF(N136="nulová",J136,0)</f>
        <v>0</v>
      </c>
      <c r="BJ136" s="18" t="s">
        <v>131</v>
      </c>
      <c r="BK136" s="185">
        <f>ROUND(I136*H136,3)</f>
        <v>0</v>
      </c>
      <c r="BL136" s="18" t="s">
        <v>130</v>
      </c>
      <c r="BM136" s="183" t="s">
        <v>308</v>
      </c>
    </row>
    <row r="137" s="2" customFormat="1" ht="24.15" customHeight="1">
      <c r="A137" s="37"/>
      <c r="B137" s="171"/>
      <c r="C137" s="172" t="s">
        <v>140</v>
      </c>
      <c r="D137" s="172" t="s">
        <v>126</v>
      </c>
      <c r="E137" s="173" t="s">
        <v>309</v>
      </c>
      <c r="F137" s="174" t="s">
        <v>310</v>
      </c>
      <c r="G137" s="175" t="s">
        <v>151</v>
      </c>
      <c r="H137" s="176">
        <v>19.600000000000001</v>
      </c>
      <c r="I137" s="177"/>
      <c r="J137" s="176">
        <f>ROUND(I137*H137,3)</f>
        <v>0</v>
      </c>
      <c r="K137" s="178"/>
      <c r="L137" s="38"/>
      <c r="M137" s="179" t="s">
        <v>1</v>
      </c>
      <c r="N137" s="180" t="s">
        <v>43</v>
      </c>
      <c r="O137" s="76"/>
      <c r="P137" s="181">
        <f>O137*H137</f>
        <v>0</v>
      </c>
      <c r="Q137" s="181">
        <v>0.040620000000000003</v>
      </c>
      <c r="R137" s="181">
        <f>Q137*H137</f>
        <v>0.79615200000000008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130</v>
      </c>
      <c r="AT137" s="183" t="s">
        <v>126</v>
      </c>
      <c r="AU137" s="183" t="s">
        <v>131</v>
      </c>
      <c r="AY137" s="18" t="s">
        <v>124</v>
      </c>
      <c r="BE137" s="184">
        <f>IF(N137="základná",J137,0)</f>
        <v>0</v>
      </c>
      <c r="BF137" s="184">
        <f>IF(N137="znížená",J137,0)</f>
        <v>0</v>
      </c>
      <c r="BG137" s="184">
        <f>IF(N137="zákl. prenesená",J137,0)</f>
        <v>0</v>
      </c>
      <c r="BH137" s="184">
        <f>IF(N137="zníž. prenesená",J137,0)</f>
        <v>0</v>
      </c>
      <c r="BI137" s="184">
        <f>IF(N137="nulová",J137,0)</f>
        <v>0</v>
      </c>
      <c r="BJ137" s="18" t="s">
        <v>131</v>
      </c>
      <c r="BK137" s="185">
        <f>ROUND(I137*H137,3)</f>
        <v>0</v>
      </c>
      <c r="BL137" s="18" t="s">
        <v>130</v>
      </c>
      <c r="BM137" s="183" t="s">
        <v>311</v>
      </c>
    </row>
    <row r="138" s="2" customFormat="1" ht="37.8" customHeight="1">
      <c r="A138" s="37"/>
      <c r="B138" s="171"/>
      <c r="C138" s="172" t="s">
        <v>167</v>
      </c>
      <c r="D138" s="172" t="s">
        <v>126</v>
      </c>
      <c r="E138" s="173" t="s">
        <v>312</v>
      </c>
      <c r="F138" s="174" t="s">
        <v>313</v>
      </c>
      <c r="G138" s="175" t="s">
        <v>151</v>
      </c>
      <c r="H138" s="176">
        <v>372.363</v>
      </c>
      <c r="I138" s="177"/>
      <c r="J138" s="176">
        <f>ROUND(I138*H138,3)</f>
        <v>0</v>
      </c>
      <c r="K138" s="178"/>
      <c r="L138" s="38"/>
      <c r="M138" s="179" t="s">
        <v>1</v>
      </c>
      <c r="N138" s="180" t="s">
        <v>43</v>
      </c>
      <c r="O138" s="76"/>
      <c r="P138" s="181">
        <f>O138*H138</f>
        <v>0</v>
      </c>
      <c r="Q138" s="181">
        <v>0.0020500000000000002</v>
      </c>
      <c r="R138" s="181">
        <f>Q138*H138</f>
        <v>0.76334415000000011</v>
      </c>
      <c r="S138" s="181">
        <v>0</v>
      </c>
      <c r="T138" s="182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3" t="s">
        <v>130</v>
      </c>
      <c r="AT138" s="183" t="s">
        <v>126</v>
      </c>
      <c r="AU138" s="183" t="s">
        <v>131</v>
      </c>
      <c r="AY138" s="18" t="s">
        <v>124</v>
      </c>
      <c r="BE138" s="184">
        <f>IF(N138="základná",J138,0)</f>
        <v>0</v>
      </c>
      <c r="BF138" s="184">
        <f>IF(N138="znížená",J138,0)</f>
        <v>0</v>
      </c>
      <c r="BG138" s="184">
        <f>IF(N138="zákl. prenesená",J138,0)</f>
        <v>0</v>
      </c>
      <c r="BH138" s="184">
        <f>IF(N138="zníž. prenesená",J138,0)</f>
        <v>0</v>
      </c>
      <c r="BI138" s="184">
        <f>IF(N138="nulová",J138,0)</f>
        <v>0</v>
      </c>
      <c r="BJ138" s="18" t="s">
        <v>131</v>
      </c>
      <c r="BK138" s="185">
        <f>ROUND(I138*H138,3)</f>
        <v>0</v>
      </c>
      <c r="BL138" s="18" t="s">
        <v>130</v>
      </c>
      <c r="BM138" s="183" t="s">
        <v>314</v>
      </c>
    </row>
    <row r="139" s="2" customFormat="1" ht="24.15" customHeight="1">
      <c r="A139" s="37"/>
      <c r="B139" s="171"/>
      <c r="C139" s="208" t="s">
        <v>154</v>
      </c>
      <c r="D139" s="208" t="s">
        <v>254</v>
      </c>
      <c r="E139" s="209" t="s">
        <v>315</v>
      </c>
      <c r="F139" s="210" t="s">
        <v>316</v>
      </c>
      <c r="G139" s="211" t="s">
        <v>179</v>
      </c>
      <c r="H139" s="212">
        <v>25</v>
      </c>
      <c r="I139" s="213"/>
      <c r="J139" s="212">
        <f>ROUND(I139*H139,3)</f>
        <v>0</v>
      </c>
      <c r="K139" s="214"/>
      <c r="L139" s="215"/>
      <c r="M139" s="216" t="s">
        <v>1</v>
      </c>
      <c r="N139" s="217" t="s">
        <v>43</v>
      </c>
      <c r="O139" s="76"/>
      <c r="P139" s="181">
        <f>O139*H139</f>
        <v>0</v>
      </c>
      <c r="Q139" s="181">
        <v>0.080000000000000002</v>
      </c>
      <c r="R139" s="181">
        <f>Q139*H139</f>
        <v>2</v>
      </c>
      <c r="S139" s="181">
        <v>0</v>
      </c>
      <c r="T139" s="182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3" t="s">
        <v>172</v>
      </c>
      <c r="AT139" s="183" t="s">
        <v>254</v>
      </c>
      <c r="AU139" s="183" t="s">
        <v>131</v>
      </c>
      <c r="AY139" s="18" t="s">
        <v>124</v>
      </c>
      <c r="BE139" s="184">
        <f>IF(N139="základná",J139,0)</f>
        <v>0</v>
      </c>
      <c r="BF139" s="184">
        <f>IF(N139="znížená",J139,0)</f>
        <v>0</v>
      </c>
      <c r="BG139" s="184">
        <f>IF(N139="zákl. prenesená",J139,0)</f>
        <v>0</v>
      </c>
      <c r="BH139" s="184">
        <f>IF(N139="zníž. prenesená",J139,0)</f>
        <v>0</v>
      </c>
      <c r="BI139" s="184">
        <f>IF(N139="nulová",J139,0)</f>
        <v>0</v>
      </c>
      <c r="BJ139" s="18" t="s">
        <v>131</v>
      </c>
      <c r="BK139" s="185">
        <f>ROUND(I139*H139,3)</f>
        <v>0</v>
      </c>
      <c r="BL139" s="18" t="s">
        <v>130</v>
      </c>
      <c r="BM139" s="183" t="s">
        <v>317</v>
      </c>
    </row>
    <row r="140" s="2" customFormat="1" ht="37.8" customHeight="1">
      <c r="A140" s="37"/>
      <c r="B140" s="171"/>
      <c r="C140" s="208" t="s">
        <v>172</v>
      </c>
      <c r="D140" s="208" t="s">
        <v>254</v>
      </c>
      <c r="E140" s="209" t="s">
        <v>318</v>
      </c>
      <c r="F140" s="210" t="s">
        <v>319</v>
      </c>
      <c r="G140" s="211" t="s">
        <v>138</v>
      </c>
      <c r="H140" s="212">
        <v>0.93600000000000005</v>
      </c>
      <c r="I140" s="213"/>
      <c r="J140" s="212">
        <f>ROUND(I140*H140,3)</f>
        <v>0</v>
      </c>
      <c r="K140" s="214"/>
      <c r="L140" s="215"/>
      <c r="M140" s="216" t="s">
        <v>1</v>
      </c>
      <c r="N140" s="217" t="s">
        <v>43</v>
      </c>
      <c r="O140" s="76"/>
      <c r="P140" s="181">
        <f>O140*H140</f>
        <v>0</v>
      </c>
      <c r="Q140" s="181">
        <v>0.81499999999999995</v>
      </c>
      <c r="R140" s="181">
        <f>Q140*H140</f>
        <v>0.76283999999999996</v>
      </c>
      <c r="S140" s="181">
        <v>0</v>
      </c>
      <c r="T140" s="18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3" t="s">
        <v>172</v>
      </c>
      <c r="AT140" s="183" t="s">
        <v>254</v>
      </c>
      <c r="AU140" s="183" t="s">
        <v>131</v>
      </c>
      <c r="AY140" s="18" t="s">
        <v>124</v>
      </c>
      <c r="BE140" s="184">
        <f>IF(N140="základná",J140,0)</f>
        <v>0</v>
      </c>
      <c r="BF140" s="184">
        <f>IF(N140="znížená",J140,0)</f>
        <v>0</v>
      </c>
      <c r="BG140" s="184">
        <f>IF(N140="zákl. prenesená",J140,0)</f>
        <v>0</v>
      </c>
      <c r="BH140" s="184">
        <f>IF(N140="zníž. prenesená",J140,0)</f>
        <v>0</v>
      </c>
      <c r="BI140" s="184">
        <f>IF(N140="nulová",J140,0)</f>
        <v>0</v>
      </c>
      <c r="BJ140" s="18" t="s">
        <v>131</v>
      </c>
      <c r="BK140" s="185">
        <f>ROUND(I140*H140,3)</f>
        <v>0</v>
      </c>
      <c r="BL140" s="18" t="s">
        <v>130</v>
      </c>
      <c r="BM140" s="183" t="s">
        <v>320</v>
      </c>
    </row>
    <row r="141" s="13" customFormat="1">
      <c r="A141" s="13"/>
      <c r="B141" s="186"/>
      <c r="C141" s="13"/>
      <c r="D141" s="187" t="s">
        <v>133</v>
      </c>
      <c r="E141" s="188" t="s">
        <v>1</v>
      </c>
      <c r="F141" s="189" t="s">
        <v>321</v>
      </c>
      <c r="G141" s="13"/>
      <c r="H141" s="190">
        <v>0.93600000000000005</v>
      </c>
      <c r="I141" s="191"/>
      <c r="J141" s="13"/>
      <c r="K141" s="13"/>
      <c r="L141" s="186"/>
      <c r="M141" s="192"/>
      <c r="N141" s="193"/>
      <c r="O141" s="193"/>
      <c r="P141" s="193"/>
      <c r="Q141" s="193"/>
      <c r="R141" s="193"/>
      <c r="S141" s="193"/>
      <c r="T141" s="19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133</v>
      </c>
      <c r="AU141" s="188" t="s">
        <v>131</v>
      </c>
      <c r="AV141" s="13" t="s">
        <v>131</v>
      </c>
      <c r="AW141" s="13" t="s">
        <v>32</v>
      </c>
      <c r="AX141" s="13" t="s">
        <v>85</v>
      </c>
      <c r="AY141" s="188" t="s">
        <v>124</v>
      </c>
    </row>
    <row r="142" s="2" customFormat="1" ht="24.15" customHeight="1">
      <c r="A142" s="37"/>
      <c r="B142" s="171"/>
      <c r="C142" s="208" t="s">
        <v>158</v>
      </c>
      <c r="D142" s="208" t="s">
        <v>254</v>
      </c>
      <c r="E142" s="209" t="s">
        <v>322</v>
      </c>
      <c r="F142" s="210" t="s">
        <v>323</v>
      </c>
      <c r="G142" s="211" t="s">
        <v>179</v>
      </c>
      <c r="H142" s="212">
        <v>622</v>
      </c>
      <c r="I142" s="213"/>
      <c r="J142" s="212">
        <f>ROUND(I142*H142,3)</f>
        <v>0</v>
      </c>
      <c r="K142" s="214"/>
      <c r="L142" s="215"/>
      <c r="M142" s="216" t="s">
        <v>1</v>
      </c>
      <c r="N142" s="217" t="s">
        <v>43</v>
      </c>
      <c r="O142" s="76"/>
      <c r="P142" s="181">
        <f>O142*H142</f>
        <v>0</v>
      </c>
      <c r="Q142" s="181">
        <v>0.28499999999999998</v>
      </c>
      <c r="R142" s="181">
        <f>Q142*H142</f>
        <v>177.26999999999998</v>
      </c>
      <c r="S142" s="181">
        <v>0</v>
      </c>
      <c r="T142" s="182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3" t="s">
        <v>172</v>
      </c>
      <c r="AT142" s="183" t="s">
        <v>254</v>
      </c>
      <c r="AU142" s="183" t="s">
        <v>131</v>
      </c>
      <c r="AY142" s="18" t="s">
        <v>124</v>
      </c>
      <c r="BE142" s="184">
        <f>IF(N142="základná",J142,0)</f>
        <v>0</v>
      </c>
      <c r="BF142" s="184">
        <f>IF(N142="znížená",J142,0)</f>
        <v>0</v>
      </c>
      <c r="BG142" s="184">
        <f>IF(N142="zákl. prenesená",J142,0)</f>
        <v>0</v>
      </c>
      <c r="BH142" s="184">
        <f>IF(N142="zníž. prenesená",J142,0)</f>
        <v>0</v>
      </c>
      <c r="BI142" s="184">
        <f>IF(N142="nulová",J142,0)</f>
        <v>0</v>
      </c>
      <c r="BJ142" s="18" t="s">
        <v>131</v>
      </c>
      <c r="BK142" s="185">
        <f>ROUND(I142*H142,3)</f>
        <v>0</v>
      </c>
      <c r="BL142" s="18" t="s">
        <v>130</v>
      </c>
      <c r="BM142" s="183" t="s">
        <v>324</v>
      </c>
    </row>
    <row r="143" s="2" customFormat="1" ht="24.15" customHeight="1">
      <c r="A143" s="37"/>
      <c r="B143" s="171"/>
      <c r="C143" s="208" t="s">
        <v>176</v>
      </c>
      <c r="D143" s="208" t="s">
        <v>254</v>
      </c>
      <c r="E143" s="209" t="s">
        <v>325</v>
      </c>
      <c r="F143" s="210" t="s">
        <v>326</v>
      </c>
      <c r="G143" s="211" t="s">
        <v>188</v>
      </c>
      <c r="H143" s="212">
        <v>38.749000000000002</v>
      </c>
      <c r="I143" s="213"/>
      <c r="J143" s="212">
        <f>ROUND(I143*H143,3)</f>
        <v>0</v>
      </c>
      <c r="K143" s="214"/>
      <c r="L143" s="215"/>
      <c r="M143" s="216" t="s">
        <v>1</v>
      </c>
      <c r="N143" s="217" t="s">
        <v>43</v>
      </c>
      <c r="O143" s="76"/>
      <c r="P143" s="181">
        <f>O143*H143</f>
        <v>0</v>
      </c>
      <c r="Q143" s="181">
        <v>1</v>
      </c>
      <c r="R143" s="181">
        <f>Q143*H143</f>
        <v>38.749000000000002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172</v>
      </c>
      <c r="AT143" s="183" t="s">
        <v>254</v>
      </c>
      <c r="AU143" s="183" t="s">
        <v>131</v>
      </c>
      <c r="AY143" s="18" t="s">
        <v>124</v>
      </c>
      <c r="BE143" s="184">
        <f>IF(N143="základná",J143,0)</f>
        <v>0</v>
      </c>
      <c r="BF143" s="184">
        <f>IF(N143="znížená",J143,0)</f>
        <v>0</v>
      </c>
      <c r="BG143" s="184">
        <f>IF(N143="zákl. prenesená",J143,0)</f>
        <v>0</v>
      </c>
      <c r="BH143" s="184">
        <f>IF(N143="zníž. prenesená",J143,0)</f>
        <v>0</v>
      </c>
      <c r="BI143" s="184">
        <f>IF(N143="nulová",J143,0)</f>
        <v>0</v>
      </c>
      <c r="BJ143" s="18" t="s">
        <v>131</v>
      </c>
      <c r="BK143" s="185">
        <f>ROUND(I143*H143,3)</f>
        <v>0</v>
      </c>
      <c r="BL143" s="18" t="s">
        <v>130</v>
      </c>
      <c r="BM143" s="183" t="s">
        <v>327</v>
      </c>
    </row>
    <row r="144" s="13" customFormat="1">
      <c r="A144" s="13"/>
      <c r="B144" s="186"/>
      <c r="C144" s="13"/>
      <c r="D144" s="187" t="s">
        <v>133</v>
      </c>
      <c r="E144" s="188" t="s">
        <v>1</v>
      </c>
      <c r="F144" s="189" t="s">
        <v>328</v>
      </c>
      <c r="G144" s="13"/>
      <c r="H144" s="190">
        <v>38.749000000000002</v>
      </c>
      <c r="I144" s="191"/>
      <c r="J144" s="13"/>
      <c r="K144" s="13"/>
      <c r="L144" s="186"/>
      <c r="M144" s="192"/>
      <c r="N144" s="193"/>
      <c r="O144" s="193"/>
      <c r="P144" s="193"/>
      <c r="Q144" s="193"/>
      <c r="R144" s="193"/>
      <c r="S144" s="193"/>
      <c r="T144" s="19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133</v>
      </c>
      <c r="AU144" s="188" t="s">
        <v>131</v>
      </c>
      <c r="AV144" s="13" t="s">
        <v>131</v>
      </c>
      <c r="AW144" s="13" t="s">
        <v>32</v>
      </c>
      <c r="AX144" s="13" t="s">
        <v>85</v>
      </c>
      <c r="AY144" s="188" t="s">
        <v>124</v>
      </c>
    </row>
    <row r="145" s="2" customFormat="1" ht="24.15" customHeight="1">
      <c r="A145" s="37"/>
      <c r="B145" s="171"/>
      <c r="C145" s="172" t="s">
        <v>194</v>
      </c>
      <c r="D145" s="172" t="s">
        <v>126</v>
      </c>
      <c r="E145" s="173" t="s">
        <v>329</v>
      </c>
      <c r="F145" s="174" t="s">
        <v>330</v>
      </c>
      <c r="G145" s="175" t="s">
        <v>151</v>
      </c>
      <c r="H145" s="176">
        <v>37.832999999999998</v>
      </c>
      <c r="I145" s="177"/>
      <c r="J145" s="176">
        <f>ROUND(I145*H145,3)</f>
        <v>0</v>
      </c>
      <c r="K145" s="178"/>
      <c r="L145" s="38"/>
      <c r="M145" s="179" t="s">
        <v>1</v>
      </c>
      <c r="N145" s="180" t="s">
        <v>43</v>
      </c>
      <c r="O145" s="76"/>
      <c r="P145" s="181">
        <f>O145*H145</f>
        <v>0</v>
      </c>
      <c r="Q145" s="181">
        <v>0.0059100000000000003</v>
      </c>
      <c r="R145" s="181">
        <f>Q145*H145</f>
        <v>0.22359303</v>
      </c>
      <c r="S145" s="181">
        <v>0</v>
      </c>
      <c r="T145" s="18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3" t="s">
        <v>130</v>
      </c>
      <c r="AT145" s="183" t="s">
        <v>126</v>
      </c>
      <c r="AU145" s="183" t="s">
        <v>131</v>
      </c>
      <c r="AY145" s="18" t="s">
        <v>124</v>
      </c>
      <c r="BE145" s="184">
        <f>IF(N145="základná",J145,0)</f>
        <v>0</v>
      </c>
      <c r="BF145" s="184">
        <f>IF(N145="znížená",J145,0)</f>
        <v>0</v>
      </c>
      <c r="BG145" s="184">
        <f>IF(N145="zákl. prenesená",J145,0)</f>
        <v>0</v>
      </c>
      <c r="BH145" s="184">
        <f>IF(N145="zníž. prenesená",J145,0)</f>
        <v>0</v>
      </c>
      <c r="BI145" s="184">
        <f>IF(N145="nulová",J145,0)</f>
        <v>0</v>
      </c>
      <c r="BJ145" s="18" t="s">
        <v>131</v>
      </c>
      <c r="BK145" s="185">
        <f>ROUND(I145*H145,3)</f>
        <v>0</v>
      </c>
      <c r="BL145" s="18" t="s">
        <v>130</v>
      </c>
      <c r="BM145" s="183" t="s">
        <v>331</v>
      </c>
    </row>
    <row r="146" s="2" customFormat="1" ht="37.8" customHeight="1">
      <c r="A146" s="37"/>
      <c r="B146" s="171"/>
      <c r="C146" s="208" t="s">
        <v>204</v>
      </c>
      <c r="D146" s="208" t="s">
        <v>254</v>
      </c>
      <c r="E146" s="209" t="s">
        <v>332</v>
      </c>
      <c r="F146" s="210" t="s">
        <v>333</v>
      </c>
      <c r="G146" s="211" t="s">
        <v>179</v>
      </c>
      <c r="H146" s="212">
        <v>1</v>
      </c>
      <c r="I146" s="213"/>
      <c r="J146" s="212">
        <f>ROUND(I146*H146,3)</f>
        <v>0</v>
      </c>
      <c r="K146" s="214"/>
      <c r="L146" s="215"/>
      <c r="M146" s="216" t="s">
        <v>1</v>
      </c>
      <c r="N146" s="217" t="s">
        <v>43</v>
      </c>
      <c r="O146" s="76"/>
      <c r="P146" s="181">
        <f>O146*H146</f>
        <v>0</v>
      </c>
      <c r="Q146" s="181">
        <v>14.994999999999999</v>
      </c>
      <c r="R146" s="181">
        <f>Q146*H146</f>
        <v>14.994999999999999</v>
      </c>
      <c r="S146" s="181">
        <v>0</v>
      </c>
      <c r="T146" s="182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3" t="s">
        <v>172</v>
      </c>
      <c r="AT146" s="183" t="s">
        <v>254</v>
      </c>
      <c r="AU146" s="183" t="s">
        <v>131</v>
      </c>
      <c r="AY146" s="18" t="s">
        <v>124</v>
      </c>
      <c r="BE146" s="184">
        <f>IF(N146="základná",J146,0)</f>
        <v>0</v>
      </c>
      <c r="BF146" s="184">
        <f>IF(N146="znížená",J146,0)</f>
        <v>0</v>
      </c>
      <c r="BG146" s="184">
        <f>IF(N146="zákl. prenesená",J146,0)</f>
        <v>0</v>
      </c>
      <c r="BH146" s="184">
        <f>IF(N146="zníž. prenesená",J146,0)</f>
        <v>0</v>
      </c>
      <c r="BI146" s="184">
        <f>IF(N146="nulová",J146,0)</f>
        <v>0</v>
      </c>
      <c r="BJ146" s="18" t="s">
        <v>131</v>
      </c>
      <c r="BK146" s="185">
        <f>ROUND(I146*H146,3)</f>
        <v>0</v>
      </c>
      <c r="BL146" s="18" t="s">
        <v>130</v>
      </c>
      <c r="BM146" s="183" t="s">
        <v>334</v>
      </c>
    </row>
    <row r="147" s="2" customFormat="1" ht="24.15" customHeight="1">
      <c r="A147" s="37"/>
      <c r="B147" s="171"/>
      <c r="C147" s="172" t="s">
        <v>216</v>
      </c>
      <c r="D147" s="172" t="s">
        <v>126</v>
      </c>
      <c r="E147" s="173" t="s">
        <v>335</v>
      </c>
      <c r="F147" s="174" t="s">
        <v>336</v>
      </c>
      <c r="G147" s="175" t="s">
        <v>188</v>
      </c>
      <c r="H147" s="176">
        <v>14.994999999999999</v>
      </c>
      <c r="I147" s="177"/>
      <c r="J147" s="176">
        <f>ROUND(I147*H147,3)</f>
        <v>0</v>
      </c>
      <c r="K147" s="178"/>
      <c r="L147" s="38"/>
      <c r="M147" s="179" t="s">
        <v>1</v>
      </c>
      <c r="N147" s="180" t="s">
        <v>43</v>
      </c>
      <c r="O147" s="76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3" t="s">
        <v>130</v>
      </c>
      <c r="AT147" s="183" t="s">
        <v>126</v>
      </c>
      <c r="AU147" s="183" t="s">
        <v>131</v>
      </c>
      <c r="AY147" s="18" t="s">
        <v>124</v>
      </c>
      <c r="BE147" s="184">
        <f>IF(N147="základná",J147,0)</f>
        <v>0</v>
      </c>
      <c r="BF147" s="184">
        <f>IF(N147="znížená",J147,0)</f>
        <v>0</v>
      </c>
      <c r="BG147" s="184">
        <f>IF(N147="zákl. prenesená",J147,0)</f>
        <v>0</v>
      </c>
      <c r="BH147" s="184">
        <f>IF(N147="zníž. prenesená",J147,0)</f>
        <v>0</v>
      </c>
      <c r="BI147" s="184">
        <f>IF(N147="nulová",J147,0)</f>
        <v>0</v>
      </c>
      <c r="BJ147" s="18" t="s">
        <v>131</v>
      </c>
      <c r="BK147" s="185">
        <f>ROUND(I147*H147,3)</f>
        <v>0</v>
      </c>
      <c r="BL147" s="18" t="s">
        <v>130</v>
      </c>
      <c r="BM147" s="183" t="s">
        <v>337</v>
      </c>
    </row>
    <row r="148" s="2" customFormat="1" ht="14.4" customHeight="1">
      <c r="A148" s="37"/>
      <c r="B148" s="171"/>
      <c r="C148" s="172" t="s">
        <v>190</v>
      </c>
      <c r="D148" s="172" t="s">
        <v>126</v>
      </c>
      <c r="E148" s="173" t="s">
        <v>338</v>
      </c>
      <c r="F148" s="174" t="s">
        <v>339</v>
      </c>
      <c r="G148" s="175" t="s">
        <v>151</v>
      </c>
      <c r="H148" s="176">
        <v>391.96300000000002</v>
      </c>
      <c r="I148" s="177"/>
      <c r="J148" s="176">
        <f>ROUND(I148*H148,3)</f>
        <v>0</v>
      </c>
      <c r="K148" s="178"/>
      <c r="L148" s="38"/>
      <c r="M148" s="179" t="s">
        <v>1</v>
      </c>
      <c r="N148" s="180" t="s">
        <v>43</v>
      </c>
      <c r="O148" s="76"/>
      <c r="P148" s="181">
        <f>O148*H148</f>
        <v>0</v>
      </c>
      <c r="Q148" s="181">
        <v>0</v>
      </c>
      <c r="R148" s="181">
        <f>Q148*H148</f>
        <v>0</v>
      </c>
      <c r="S148" s="181">
        <v>0</v>
      </c>
      <c r="T148" s="182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3" t="s">
        <v>130</v>
      </c>
      <c r="AT148" s="183" t="s">
        <v>126</v>
      </c>
      <c r="AU148" s="183" t="s">
        <v>131</v>
      </c>
      <c r="AY148" s="18" t="s">
        <v>124</v>
      </c>
      <c r="BE148" s="184">
        <f>IF(N148="základná",J148,0)</f>
        <v>0</v>
      </c>
      <c r="BF148" s="184">
        <f>IF(N148="znížená",J148,0)</f>
        <v>0</v>
      </c>
      <c r="BG148" s="184">
        <f>IF(N148="zákl. prenesená",J148,0)</f>
        <v>0</v>
      </c>
      <c r="BH148" s="184">
        <f>IF(N148="zníž. prenesená",J148,0)</f>
        <v>0</v>
      </c>
      <c r="BI148" s="184">
        <f>IF(N148="nulová",J148,0)</f>
        <v>0</v>
      </c>
      <c r="BJ148" s="18" t="s">
        <v>131</v>
      </c>
      <c r="BK148" s="185">
        <f>ROUND(I148*H148,3)</f>
        <v>0</v>
      </c>
      <c r="BL148" s="18" t="s">
        <v>130</v>
      </c>
      <c r="BM148" s="183" t="s">
        <v>340</v>
      </c>
    </row>
    <row r="149" s="2" customFormat="1" ht="14.4" customHeight="1">
      <c r="A149" s="37"/>
      <c r="B149" s="171"/>
      <c r="C149" s="172" t="s">
        <v>341</v>
      </c>
      <c r="D149" s="172" t="s">
        <v>126</v>
      </c>
      <c r="E149" s="173" t="s">
        <v>342</v>
      </c>
      <c r="F149" s="174" t="s">
        <v>343</v>
      </c>
      <c r="G149" s="175" t="s">
        <v>151</v>
      </c>
      <c r="H149" s="176">
        <v>37.832999999999998</v>
      </c>
      <c r="I149" s="177"/>
      <c r="J149" s="176">
        <f>ROUND(I149*H149,3)</f>
        <v>0</v>
      </c>
      <c r="K149" s="178"/>
      <c r="L149" s="38"/>
      <c r="M149" s="179" t="s">
        <v>1</v>
      </c>
      <c r="N149" s="180" t="s">
        <v>43</v>
      </c>
      <c r="O149" s="76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3" t="s">
        <v>130</v>
      </c>
      <c r="AT149" s="183" t="s">
        <v>126</v>
      </c>
      <c r="AU149" s="183" t="s">
        <v>131</v>
      </c>
      <c r="AY149" s="18" t="s">
        <v>124</v>
      </c>
      <c r="BE149" s="184">
        <f>IF(N149="základná",J149,0)</f>
        <v>0</v>
      </c>
      <c r="BF149" s="184">
        <f>IF(N149="znížená",J149,0)</f>
        <v>0</v>
      </c>
      <c r="BG149" s="184">
        <f>IF(N149="zákl. prenesená",J149,0)</f>
        <v>0</v>
      </c>
      <c r="BH149" s="184">
        <f>IF(N149="zníž. prenesená",J149,0)</f>
        <v>0</v>
      </c>
      <c r="BI149" s="184">
        <f>IF(N149="nulová",J149,0)</f>
        <v>0</v>
      </c>
      <c r="BJ149" s="18" t="s">
        <v>131</v>
      </c>
      <c r="BK149" s="185">
        <f>ROUND(I149*H149,3)</f>
        <v>0</v>
      </c>
      <c r="BL149" s="18" t="s">
        <v>130</v>
      </c>
      <c r="BM149" s="183" t="s">
        <v>344</v>
      </c>
    </row>
    <row r="150" s="2" customFormat="1" ht="24.15" customHeight="1">
      <c r="A150" s="37"/>
      <c r="B150" s="171"/>
      <c r="C150" s="172" t="s">
        <v>7</v>
      </c>
      <c r="D150" s="172" t="s">
        <v>126</v>
      </c>
      <c r="E150" s="173" t="s">
        <v>345</v>
      </c>
      <c r="F150" s="174" t="s">
        <v>346</v>
      </c>
      <c r="G150" s="175" t="s">
        <v>151</v>
      </c>
      <c r="H150" s="176">
        <v>391.96300000000002</v>
      </c>
      <c r="I150" s="177"/>
      <c r="J150" s="176">
        <f>ROUND(I150*H150,3)</f>
        <v>0</v>
      </c>
      <c r="K150" s="178"/>
      <c r="L150" s="38"/>
      <c r="M150" s="179" t="s">
        <v>1</v>
      </c>
      <c r="N150" s="180" t="s">
        <v>43</v>
      </c>
      <c r="O150" s="76"/>
      <c r="P150" s="181">
        <f>O150*H150</f>
        <v>0</v>
      </c>
      <c r="Q150" s="181">
        <v>0</v>
      </c>
      <c r="R150" s="181">
        <f>Q150*H150</f>
        <v>0</v>
      </c>
      <c r="S150" s="181">
        <v>0</v>
      </c>
      <c r="T150" s="18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3" t="s">
        <v>130</v>
      </c>
      <c r="AT150" s="183" t="s">
        <v>126</v>
      </c>
      <c r="AU150" s="183" t="s">
        <v>131</v>
      </c>
      <c r="AY150" s="18" t="s">
        <v>124</v>
      </c>
      <c r="BE150" s="184">
        <f>IF(N150="základná",J150,0)</f>
        <v>0</v>
      </c>
      <c r="BF150" s="184">
        <f>IF(N150="znížená",J150,0)</f>
        <v>0</v>
      </c>
      <c r="BG150" s="184">
        <f>IF(N150="zákl. prenesená",J150,0)</f>
        <v>0</v>
      </c>
      <c r="BH150" s="184">
        <f>IF(N150="zníž. prenesená",J150,0)</f>
        <v>0</v>
      </c>
      <c r="BI150" s="184">
        <f>IF(N150="nulová",J150,0)</f>
        <v>0</v>
      </c>
      <c r="BJ150" s="18" t="s">
        <v>131</v>
      </c>
      <c r="BK150" s="185">
        <f>ROUND(I150*H150,3)</f>
        <v>0</v>
      </c>
      <c r="BL150" s="18" t="s">
        <v>130</v>
      </c>
      <c r="BM150" s="183" t="s">
        <v>347</v>
      </c>
    </row>
    <row r="151" s="2" customFormat="1" ht="24.15" customHeight="1">
      <c r="A151" s="37"/>
      <c r="B151" s="171"/>
      <c r="C151" s="172" t="s">
        <v>348</v>
      </c>
      <c r="D151" s="172" t="s">
        <v>126</v>
      </c>
      <c r="E151" s="173" t="s">
        <v>349</v>
      </c>
      <c r="F151" s="174" t="s">
        <v>350</v>
      </c>
      <c r="G151" s="175" t="s">
        <v>151</v>
      </c>
      <c r="H151" s="176">
        <v>37.832999999999998</v>
      </c>
      <c r="I151" s="177"/>
      <c r="J151" s="176">
        <f>ROUND(I151*H151,3)</f>
        <v>0</v>
      </c>
      <c r="K151" s="178"/>
      <c r="L151" s="38"/>
      <c r="M151" s="179" t="s">
        <v>1</v>
      </c>
      <c r="N151" s="180" t="s">
        <v>43</v>
      </c>
      <c r="O151" s="76"/>
      <c r="P151" s="181">
        <f>O151*H151</f>
        <v>0</v>
      </c>
      <c r="Q151" s="181">
        <v>0</v>
      </c>
      <c r="R151" s="181">
        <f>Q151*H151</f>
        <v>0</v>
      </c>
      <c r="S151" s="181">
        <v>0</v>
      </c>
      <c r="T151" s="18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3" t="s">
        <v>130</v>
      </c>
      <c r="AT151" s="183" t="s">
        <v>126</v>
      </c>
      <c r="AU151" s="183" t="s">
        <v>131</v>
      </c>
      <c r="AY151" s="18" t="s">
        <v>124</v>
      </c>
      <c r="BE151" s="184">
        <f>IF(N151="základná",J151,0)</f>
        <v>0</v>
      </c>
      <c r="BF151" s="184">
        <f>IF(N151="znížená",J151,0)</f>
        <v>0</v>
      </c>
      <c r="BG151" s="184">
        <f>IF(N151="zákl. prenesená",J151,0)</f>
        <v>0</v>
      </c>
      <c r="BH151" s="184">
        <f>IF(N151="zníž. prenesená",J151,0)</f>
        <v>0</v>
      </c>
      <c r="BI151" s="184">
        <f>IF(N151="nulová",J151,0)</f>
        <v>0</v>
      </c>
      <c r="BJ151" s="18" t="s">
        <v>131</v>
      </c>
      <c r="BK151" s="185">
        <f>ROUND(I151*H151,3)</f>
        <v>0</v>
      </c>
      <c r="BL151" s="18" t="s">
        <v>130</v>
      </c>
      <c r="BM151" s="183" t="s">
        <v>351</v>
      </c>
    </row>
    <row r="152" s="2" customFormat="1" ht="24.15" customHeight="1">
      <c r="A152" s="37"/>
      <c r="B152" s="171"/>
      <c r="C152" s="172" t="s">
        <v>185</v>
      </c>
      <c r="D152" s="172" t="s">
        <v>126</v>
      </c>
      <c r="E152" s="173" t="s">
        <v>352</v>
      </c>
      <c r="F152" s="174" t="s">
        <v>353</v>
      </c>
      <c r="G152" s="175" t="s">
        <v>151</v>
      </c>
      <c r="H152" s="176">
        <v>55.805</v>
      </c>
      <c r="I152" s="177"/>
      <c r="J152" s="176">
        <f>ROUND(I152*H152,3)</f>
        <v>0</v>
      </c>
      <c r="K152" s="178"/>
      <c r="L152" s="38"/>
      <c r="M152" s="179" t="s">
        <v>1</v>
      </c>
      <c r="N152" s="180" t="s">
        <v>43</v>
      </c>
      <c r="O152" s="76"/>
      <c r="P152" s="181">
        <f>O152*H152</f>
        <v>0</v>
      </c>
      <c r="Q152" s="181">
        <v>0</v>
      </c>
      <c r="R152" s="181">
        <f>Q152*H152</f>
        <v>0</v>
      </c>
      <c r="S152" s="181">
        <v>0</v>
      </c>
      <c r="T152" s="182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3" t="s">
        <v>130</v>
      </c>
      <c r="AT152" s="183" t="s">
        <v>126</v>
      </c>
      <c r="AU152" s="183" t="s">
        <v>131</v>
      </c>
      <c r="AY152" s="18" t="s">
        <v>124</v>
      </c>
      <c r="BE152" s="184">
        <f>IF(N152="základná",J152,0)</f>
        <v>0</v>
      </c>
      <c r="BF152" s="184">
        <f>IF(N152="znížená",J152,0)</f>
        <v>0</v>
      </c>
      <c r="BG152" s="184">
        <f>IF(N152="zákl. prenesená",J152,0)</f>
        <v>0</v>
      </c>
      <c r="BH152" s="184">
        <f>IF(N152="zníž. prenesená",J152,0)</f>
        <v>0</v>
      </c>
      <c r="BI152" s="184">
        <f>IF(N152="nulová",J152,0)</f>
        <v>0</v>
      </c>
      <c r="BJ152" s="18" t="s">
        <v>131</v>
      </c>
      <c r="BK152" s="185">
        <f>ROUND(I152*H152,3)</f>
        <v>0</v>
      </c>
      <c r="BL152" s="18" t="s">
        <v>130</v>
      </c>
      <c r="BM152" s="183" t="s">
        <v>354</v>
      </c>
    </row>
    <row r="153" s="2" customFormat="1" ht="24.15" customHeight="1">
      <c r="A153" s="37"/>
      <c r="B153" s="171"/>
      <c r="C153" s="172" t="s">
        <v>135</v>
      </c>
      <c r="D153" s="172" t="s">
        <v>126</v>
      </c>
      <c r="E153" s="173" t="s">
        <v>355</v>
      </c>
      <c r="F153" s="174" t="s">
        <v>356</v>
      </c>
      <c r="G153" s="175" t="s">
        <v>179</v>
      </c>
      <c r="H153" s="176">
        <v>1</v>
      </c>
      <c r="I153" s="177"/>
      <c r="J153" s="176">
        <f>ROUND(I153*H153,3)</f>
        <v>0</v>
      </c>
      <c r="K153" s="178"/>
      <c r="L153" s="38"/>
      <c r="M153" s="179" t="s">
        <v>1</v>
      </c>
      <c r="N153" s="180" t="s">
        <v>43</v>
      </c>
      <c r="O153" s="76"/>
      <c r="P153" s="181">
        <f>O153*H153</f>
        <v>0</v>
      </c>
      <c r="Q153" s="181">
        <v>0.040399999999999998</v>
      </c>
      <c r="R153" s="181">
        <f>Q153*H153</f>
        <v>0.040399999999999998</v>
      </c>
      <c r="S153" s="181">
        <v>0</v>
      </c>
      <c r="T153" s="182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3" t="s">
        <v>130</v>
      </c>
      <c r="AT153" s="183" t="s">
        <v>126</v>
      </c>
      <c r="AU153" s="183" t="s">
        <v>131</v>
      </c>
      <c r="AY153" s="18" t="s">
        <v>124</v>
      </c>
      <c r="BE153" s="184">
        <f>IF(N153="základná",J153,0)</f>
        <v>0</v>
      </c>
      <c r="BF153" s="184">
        <f>IF(N153="znížená",J153,0)</f>
        <v>0</v>
      </c>
      <c r="BG153" s="184">
        <f>IF(N153="zákl. prenesená",J153,0)</f>
        <v>0</v>
      </c>
      <c r="BH153" s="184">
        <f>IF(N153="zníž. prenesená",J153,0)</f>
        <v>0</v>
      </c>
      <c r="BI153" s="184">
        <f>IF(N153="nulová",J153,0)</f>
        <v>0</v>
      </c>
      <c r="BJ153" s="18" t="s">
        <v>131</v>
      </c>
      <c r="BK153" s="185">
        <f>ROUND(I153*H153,3)</f>
        <v>0</v>
      </c>
      <c r="BL153" s="18" t="s">
        <v>130</v>
      </c>
      <c r="BM153" s="183" t="s">
        <v>357</v>
      </c>
    </row>
    <row r="154" s="2" customFormat="1" ht="24.15" customHeight="1">
      <c r="A154" s="37"/>
      <c r="B154" s="171"/>
      <c r="C154" s="172" t="s">
        <v>212</v>
      </c>
      <c r="D154" s="172" t="s">
        <v>126</v>
      </c>
      <c r="E154" s="173" t="s">
        <v>358</v>
      </c>
      <c r="F154" s="174" t="s">
        <v>359</v>
      </c>
      <c r="G154" s="175" t="s">
        <v>179</v>
      </c>
      <c r="H154" s="176">
        <v>2</v>
      </c>
      <c r="I154" s="177"/>
      <c r="J154" s="176">
        <f>ROUND(I154*H154,3)</f>
        <v>0</v>
      </c>
      <c r="K154" s="178"/>
      <c r="L154" s="38"/>
      <c r="M154" s="179" t="s">
        <v>1</v>
      </c>
      <c r="N154" s="180" t="s">
        <v>43</v>
      </c>
      <c r="O154" s="76"/>
      <c r="P154" s="181">
        <f>O154*H154</f>
        <v>0</v>
      </c>
      <c r="Q154" s="181">
        <v>0.00040000000000000002</v>
      </c>
      <c r="R154" s="181">
        <f>Q154*H154</f>
        <v>0.00080000000000000004</v>
      </c>
      <c r="S154" s="181">
        <v>0</v>
      </c>
      <c r="T154" s="182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3" t="s">
        <v>130</v>
      </c>
      <c r="AT154" s="183" t="s">
        <v>126</v>
      </c>
      <c r="AU154" s="183" t="s">
        <v>131</v>
      </c>
      <c r="AY154" s="18" t="s">
        <v>124</v>
      </c>
      <c r="BE154" s="184">
        <f>IF(N154="základná",J154,0)</f>
        <v>0</v>
      </c>
      <c r="BF154" s="184">
        <f>IF(N154="znížená",J154,0)</f>
        <v>0</v>
      </c>
      <c r="BG154" s="184">
        <f>IF(N154="zákl. prenesená",J154,0)</f>
        <v>0</v>
      </c>
      <c r="BH154" s="184">
        <f>IF(N154="zníž. prenesená",J154,0)</f>
        <v>0</v>
      </c>
      <c r="BI154" s="184">
        <f>IF(N154="nulová",J154,0)</f>
        <v>0</v>
      </c>
      <c r="BJ154" s="18" t="s">
        <v>131</v>
      </c>
      <c r="BK154" s="185">
        <f>ROUND(I154*H154,3)</f>
        <v>0</v>
      </c>
      <c r="BL154" s="18" t="s">
        <v>130</v>
      </c>
      <c r="BM154" s="183" t="s">
        <v>360</v>
      </c>
    </row>
    <row r="155" s="2" customFormat="1" ht="14.4" customHeight="1">
      <c r="A155" s="37"/>
      <c r="B155" s="171"/>
      <c r="C155" s="172" t="s">
        <v>199</v>
      </c>
      <c r="D155" s="172" t="s">
        <v>126</v>
      </c>
      <c r="E155" s="173" t="s">
        <v>361</v>
      </c>
      <c r="F155" s="174" t="s">
        <v>362</v>
      </c>
      <c r="G155" s="175" t="s">
        <v>179</v>
      </c>
      <c r="H155" s="176">
        <v>4</v>
      </c>
      <c r="I155" s="177"/>
      <c r="J155" s="176">
        <f>ROUND(I155*H155,3)</f>
        <v>0</v>
      </c>
      <c r="K155" s="178"/>
      <c r="L155" s="38"/>
      <c r="M155" s="179" t="s">
        <v>1</v>
      </c>
      <c r="N155" s="180" t="s">
        <v>43</v>
      </c>
      <c r="O155" s="76"/>
      <c r="P155" s="181">
        <f>O155*H155</f>
        <v>0</v>
      </c>
      <c r="Q155" s="181">
        <v>0</v>
      </c>
      <c r="R155" s="181">
        <f>Q155*H155</f>
        <v>0</v>
      </c>
      <c r="S155" s="181">
        <v>0</v>
      </c>
      <c r="T155" s="182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3" t="s">
        <v>130</v>
      </c>
      <c r="AT155" s="183" t="s">
        <v>126</v>
      </c>
      <c r="AU155" s="183" t="s">
        <v>131</v>
      </c>
      <c r="AY155" s="18" t="s">
        <v>124</v>
      </c>
      <c r="BE155" s="184">
        <f>IF(N155="základná",J155,0)</f>
        <v>0</v>
      </c>
      <c r="BF155" s="184">
        <f>IF(N155="znížená",J155,0)</f>
        <v>0</v>
      </c>
      <c r="BG155" s="184">
        <f>IF(N155="zákl. prenesená",J155,0)</f>
        <v>0</v>
      </c>
      <c r="BH155" s="184">
        <f>IF(N155="zníž. prenesená",J155,0)</f>
        <v>0</v>
      </c>
      <c r="BI155" s="184">
        <f>IF(N155="nulová",J155,0)</f>
        <v>0</v>
      </c>
      <c r="BJ155" s="18" t="s">
        <v>131</v>
      </c>
      <c r="BK155" s="185">
        <f>ROUND(I155*H155,3)</f>
        <v>0</v>
      </c>
      <c r="BL155" s="18" t="s">
        <v>130</v>
      </c>
      <c r="BM155" s="183" t="s">
        <v>363</v>
      </c>
    </row>
    <row r="156" s="2" customFormat="1" ht="14.4" customHeight="1">
      <c r="A156" s="37"/>
      <c r="B156" s="171"/>
      <c r="C156" s="172" t="s">
        <v>208</v>
      </c>
      <c r="D156" s="172" t="s">
        <v>126</v>
      </c>
      <c r="E156" s="173" t="s">
        <v>364</v>
      </c>
      <c r="F156" s="174" t="s">
        <v>365</v>
      </c>
      <c r="G156" s="175" t="s">
        <v>179</v>
      </c>
      <c r="H156" s="176">
        <v>4</v>
      </c>
      <c r="I156" s="177"/>
      <c r="J156" s="176">
        <f>ROUND(I156*H156,3)</f>
        <v>0</v>
      </c>
      <c r="K156" s="178"/>
      <c r="L156" s="38"/>
      <c r="M156" s="179" t="s">
        <v>1</v>
      </c>
      <c r="N156" s="180" t="s">
        <v>43</v>
      </c>
      <c r="O156" s="76"/>
      <c r="P156" s="181">
        <f>O156*H156</f>
        <v>0</v>
      </c>
      <c r="Q156" s="181">
        <v>0</v>
      </c>
      <c r="R156" s="181">
        <f>Q156*H156</f>
        <v>0</v>
      </c>
      <c r="S156" s="181">
        <v>0</v>
      </c>
      <c r="T156" s="18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3" t="s">
        <v>130</v>
      </c>
      <c r="AT156" s="183" t="s">
        <v>126</v>
      </c>
      <c r="AU156" s="183" t="s">
        <v>131</v>
      </c>
      <c r="AY156" s="18" t="s">
        <v>124</v>
      </c>
      <c r="BE156" s="184">
        <f>IF(N156="základná",J156,0)</f>
        <v>0</v>
      </c>
      <c r="BF156" s="184">
        <f>IF(N156="znížená",J156,0)</f>
        <v>0</v>
      </c>
      <c r="BG156" s="184">
        <f>IF(N156="zákl. prenesená",J156,0)</f>
        <v>0</v>
      </c>
      <c r="BH156" s="184">
        <f>IF(N156="zníž. prenesená",J156,0)</f>
        <v>0</v>
      </c>
      <c r="BI156" s="184">
        <f>IF(N156="nulová",J156,0)</f>
        <v>0</v>
      </c>
      <c r="BJ156" s="18" t="s">
        <v>131</v>
      </c>
      <c r="BK156" s="185">
        <f>ROUND(I156*H156,3)</f>
        <v>0</v>
      </c>
      <c r="BL156" s="18" t="s">
        <v>130</v>
      </c>
      <c r="BM156" s="183" t="s">
        <v>366</v>
      </c>
    </row>
    <row r="157" s="2" customFormat="1" ht="37.8" customHeight="1">
      <c r="A157" s="37"/>
      <c r="B157" s="171"/>
      <c r="C157" s="172" t="s">
        <v>367</v>
      </c>
      <c r="D157" s="172" t="s">
        <v>126</v>
      </c>
      <c r="E157" s="173" t="s">
        <v>368</v>
      </c>
      <c r="F157" s="174" t="s">
        <v>369</v>
      </c>
      <c r="G157" s="175" t="s">
        <v>151</v>
      </c>
      <c r="H157" s="176">
        <v>485.601</v>
      </c>
      <c r="I157" s="177"/>
      <c r="J157" s="176">
        <f>ROUND(I157*H157,3)</f>
        <v>0</v>
      </c>
      <c r="K157" s="178"/>
      <c r="L157" s="38"/>
      <c r="M157" s="179" t="s">
        <v>1</v>
      </c>
      <c r="N157" s="180" t="s">
        <v>43</v>
      </c>
      <c r="O157" s="76"/>
      <c r="P157" s="181">
        <f>O157*H157</f>
        <v>0</v>
      </c>
      <c r="Q157" s="181">
        <v>0</v>
      </c>
      <c r="R157" s="181">
        <f>Q157*H157</f>
        <v>0</v>
      </c>
      <c r="S157" s="181">
        <v>0</v>
      </c>
      <c r="T157" s="182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3" t="s">
        <v>130</v>
      </c>
      <c r="AT157" s="183" t="s">
        <v>126</v>
      </c>
      <c r="AU157" s="183" t="s">
        <v>131</v>
      </c>
      <c r="AY157" s="18" t="s">
        <v>124</v>
      </c>
      <c r="BE157" s="184">
        <f>IF(N157="základná",J157,0)</f>
        <v>0</v>
      </c>
      <c r="BF157" s="184">
        <f>IF(N157="znížená",J157,0)</f>
        <v>0</v>
      </c>
      <c r="BG157" s="184">
        <f>IF(N157="zákl. prenesená",J157,0)</f>
        <v>0</v>
      </c>
      <c r="BH157" s="184">
        <f>IF(N157="zníž. prenesená",J157,0)</f>
        <v>0</v>
      </c>
      <c r="BI157" s="184">
        <f>IF(N157="nulová",J157,0)</f>
        <v>0</v>
      </c>
      <c r="BJ157" s="18" t="s">
        <v>131</v>
      </c>
      <c r="BK157" s="185">
        <f>ROUND(I157*H157,3)</f>
        <v>0</v>
      </c>
      <c r="BL157" s="18" t="s">
        <v>130</v>
      </c>
      <c r="BM157" s="183" t="s">
        <v>370</v>
      </c>
    </row>
    <row r="158" s="13" customFormat="1">
      <c r="A158" s="13"/>
      <c r="B158" s="186"/>
      <c r="C158" s="13"/>
      <c r="D158" s="187" t="s">
        <v>133</v>
      </c>
      <c r="E158" s="188" t="s">
        <v>1</v>
      </c>
      <c r="F158" s="189" t="s">
        <v>371</v>
      </c>
      <c r="G158" s="13"/>
      <c r="H158" s="190">
        <v>485.601</v>
      </c>
      <c r="I158" s="191"/>
      <c r="J158" s="13"/>
      <c r="K158" s="13"/>
      <c r="L158" s="186"/>
      <c r="M158" s="192"/>
      <c r="N158" s="193"/>
      <c r="O158" s="193"/>
      <c r="P158" s="193"/>
      <c r="Q158" s="193"/>
      <c r="R158" s="193"/>
      <c r="S158" s="193"/>
      <c r="T158" s="19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8" t="s">
        <v>133</v>
      </c>
      <c r="AU158" s="188" t="s">
        <v>131</v>
      </c>
      <c r="AV158" s="13" t="s">
        <v>131</v>
      </c>
      <c r="AW158" s="13" t="s">
        <v>32</v>
      </c>
      <c r="AX158" s="13" t="s">
        <v>85</v>
      </c>
      <c r="AY158" s="188" t="s">
        <v>124</v>
      </c>
    </row>
    <row r="159" s="2" customFormat="1" ht="24.15" customHeight="1">
      <c r="A159" s="37"/>
      <c r="B159" s="171"/>
      <c r="C159" s="172" t="s">
        <v>372</v>
      </c>
      <c r="D159" s="172" t="s">
        <v>126</v>
      </c>
      <c r="E159" s="173" t="s">
        <v>373</v>
      </c>
      <c r="F159" s="174" t="s">
        <v>374</v>
      </c>
      <c r="G159" s="175" t="s">
        <v>129</v>
      </c>
      <c r="H159" s="176">
        <v>24</v>
      </c>
      <c r="I159" s="177"/>
      <c r="J159" s="176">
        <f>ROUND(I159*H159,3)</f>
        <v>0</v>
      </c>
      <c r="K159" s="178"/>
      <c r="L159" s="38"/>
      <c r="M159" s="179" t="s">
        <v>1</v>
      </c>
      <c r="N159" s="180" t="s">
        <v>43</v>
      </c>
      <c r="O159" s="76"/>
      <c r="P159" s="181">
        <f>O159*H159</f>
        <v>0</v>
      </c>
      <c r="Q159" s="181">
        <v>0.083500000000000005</v>
      </c>
      <c r="R159" s="181">
        <f>Q159*H159</f>
        <v>2.004</v>
      </c>
      <c r="S159" s="181">
        <v>0</v>
      </c>
      <c r="T159" s="182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3" t="s">
        <v>130</v>
      </c>
      <c r="AT159" s="183" t="s">
        <v>126</v>
      </c>
      <c r="AU159" s="183" t="s">
        <v>131</v>
      </c>
      <c r="AY159" s="18" t="s">
        <v>124</v>
      </c>
      <c r="BE159" s="184">
        <f>IF(N159="základná",J159,0)</f>
        <v>0</v>
      </c>
      <c r="BF159" s="184">
        <f>IF(N159="znížená",J159,0)</f>
        <v>0</v>
      </c>
      <c r="BG159" s="184">
        <f>IF(N159="zákl. prenesená",J159,0)</f>
        <v>0</v>
      </c>
      <c r="BH159" s="184">
        <f>IF(N159="zníž. prenesená",J159,0)</f>
        <v>0</v>
      </c>
      <c r="BI159" s="184">
        <f>IF(N159="nulová",J159,0)</f>
        <v>0</v>
      </c>
      <c r="BJ159" s="18" t="s">
        <v>131</v>
      </c>
      <c r="BK159" s="185">
        <f>ROUND(I159*H159,3)</f>
        <v>0</v>
      </c>
      <c r="BL159" s="18" t="s">
        <v>130</v>
      </c>
      <c r="BM159" s="183" t="s">
        <v>375</v>
      </c>
    </row>
    <row r="160" s="13" customFormat="1">
      <c r="A160" s="13"/>
      <c r="B160" s="186"/>
      <c r="C160" s="13"/>
      <c r="D160" s="187" t="s">
        <v>133</v>
      </c>
      <c r="E160" s="188" t="s">
        <v>1</v>
      </c>
      <c r="F160" s="189" t="s">
        <v>376</v>
      </c>
      <c r="G160" s="13"/>
      <c r="H160" s="190">
        <v>24</v>
      </c>
      <c r="I160" s="191"/>
      <c r="J160" s="13"/>
      <c r="K160" s="13"/>
      <c r="L160" s="186"/>
      <c r="M160" s="192"/>
      <c r="N160" s="193"/>
      <c r="O160" s="193"/>
      <c r="P160" s="193"/>
      <c r="Q160" s="193"/>
      <c r="R160" s="193"/>
      <c r="S160" s="193"/>
      <c r="T160" s="19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133</v>
      </c>
      <c r="AU160" s="188" t="s">
        <v>131</v>
      </c>
      <c r="AV160" s="13" t="s">
        <v>131</v>
      </c>
      <c r="AW160" s="13" t="s">
        <v>32</v>
      </c>
      <c r="AX160" s="13" t="s">
        <v>85</v>
      </c>
      <c r="AY160" s="188" t="s">
        <v>124</v>
      </c>
    </row>
    <row r="161" s="15" customFormat="1">
      <c r="A161" s="15"/>
      <c r="B161" s="224"/>
      <c r="C161" s="15"/>
      <c r="D161" s="187" t="s">
        <v>133</v>
      </c>
      <c r="E161" s="225" t="s">
        <v>1</v>
      </c>
      <c r="F161" s="226" t="s">
        <v>377</v>
      </c>
      <c r="G161" s="15"/>
      <c r="H161" s="225" t="s">
        <v>1</v>
      </c>
      <c r="I161" s="227"/>
      <c r="J161" s="15"/>
      <c r="K161" s="15"/>
      <c r="L161" s="224"/>
      <c r="M161" s="228"/>
      <c r="N161" s="229"/>
      <c r="O161" s="229"/>
      <c r="P161" s="229"/>
      <c r="Q161" s="229"/>
      <c r="R161" s="229"/>
      <c r="S161" s="229"/>
      <c r="T161" s="230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25" t="s">
        <v>133</v>
      </c>
      <c r="AU161" s="225" t="s">
        <v>131</v>
      </c>
      <c r="AV161" s="15" t="s">
        <v>85</v>
      </c>
      <c r="AW161" s="15" t="s">
        <v>32</v>
      </c>
      <c r="AX161" s="15" t="s">
        <v>77</v>
      </c>
      <c r="AY161" s="225" t="s">
        <v>124</v>
      </c>
    </row>
    <row r="162" s="12" customFormat="1" ht="22.8" customHeight="1">
      <c r="A162" s="12"/>
      <c r="B162" s="158"/>
      <c r="C162" s="12"/>
      <c r="D162" s="159" t="s">
        <v>76</v>
      </c>
      <c r="E162" s="169" t="s">
        <v>158</v>
      </c>
      <c r="F162" s="169" t="s">
        <v>181</v>
      </c>
      <c r="G162" s="12"/>
      <c r="H162" s="12"/>
      <c r="I162" s="161"/>
      <c r="J162" s="170">
        <f>BK162</f>
        <v>0</v>
      </c>
      <c r="K162" s="12"/>
      <c r="L162" s="158"/>
      <c r="M162" s="163"/>
      <c r="N162" s="164"/>
      <c r="O162" s="164"/>
      <c r="P162" s="165">
        <f>SUM(P163:P173)</f>
        <v>0</v>
      </c>
      <c r="Q162" s="164"/>
      <c r="R162" s="165">
        <f>SUM(R163:R173)</f>
        <v>697.16013049999992</v>
      </c>
      <c r="S162" s="164"/>
      <c r="T162" s="166">
        <f>SUM(T163:T173)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9" t="s">
        <v>85</v>
      </c>
      <c r="AT162" s="167" t="s">
        <v>76</v>
      </c>
      <c r="AU162" s="167" t="s">
        <v>85</v>
      </c>
      <c r="AY162" s="159" t="s">
        <v>124</v>
      </c>
      <c r="BK162" s="168">
        <f>SUM(BK163:BK173)</f>
        <v>0</v>
      </c>
    </row>
    <row r="163" s="2" customFormat="1" ht="24.15" customHeight="1">
      <c r="A163" s="37"/>
      <c r="B163" s="171"/>
      <c r="C163" s="172" t="s">
        <v>378</v>
      </c>
      <c r="D163" s="172" t="s">
        <v>126</v>
      </c>
      <c r="E163" s="173" t="s">
        <v>379</v>
      </c>
      <c r="F163" s="174" t="s">
        <v>380</v>
      </c>
      <c r="G163" s="175" t="s">
        <v>179</v>
      </c>
      <c r="H163" s="176">
        <v>4</v>
      </c>
      <c r="I163" s="177"/>
      <c r="J163" s="176">
        <f>ROUND(I163*H163,3)</f>
        <v>0</v>
      </c>
      <c r="K163" s="178"/>
      <c r="L163" s="38"/>
      <c r="M163" s="179" t="s">
        <v>1</v>
      </c>
      <c r="N163" s="180" t="s">
        <v>43</v>
      </c>
      <c r="O163" s="76"/>
      <c r="P163" s="181">
        <f>O163*H163</f>
        <v>0</v>
      </c>
      <c r="Q163" s="181">
        <v>0.22133</v>
      </c>
      <c r="R163" s="181">
        <f>Q163*H163</f>
        <v>0.88532</v>
      </c>
      <c r="S163" s="181">
        <v>0</v>
      </c>
      <c r="T163" s="182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3" t="s">
        <v>130</v>
      </c>
      <c r="AT163" s="183" t="s">
        <v>126</v>
      </c>
      <c r="AU163" s="183" t="s">
        <v>131</v>
      </c>
      <c r="AY163" s="18" t="s">
        <v>124</v>
      </c>
      <c r="BE163" s="184">
        <f>IF(N163="základná",J163,0)</f>
        <v>0</v>
      </c>
      <c r="BF163" s="184">
        <f>IF(N163="znížená",J163,0)</f>
        <v>0</v>
      </c>
      <c r="BG163" s="184">
        <f>IF(N163="zákl. prenesená",J163,0)</f>
        <v>0</v>
      </c>
      <c r="BH163" s="184">
        <f>IF(N163="zníž. prenesená",J163,0)</f>
        <v>0</v>
      </c>
      <c r="BI163" s="184">
        <f>IF(N163="nulová",J163,0)</f>
        <v>0</v>
      </c>
      <c r="BJ163" s="18" t="s">
        <v>131</v>
      </c>
      <c r="BK163" s="185">
        <f>ROUND(I163*H163,3)</f>
        <v>0</v>
      </c>
      <c r="BL163" s="18" t="s">
        <v>130</v>
      </c>
      <c r="BM163" s="183" t="s">
        <v>381</v>
      </c>
    </row>
    <row r="164" s="2" customFormat="1" ht="24.15" customHeight="1">
      <c r="A164" s="37"/>
      <c r="B164" s="171"/>
      <c r="C164" s="208" t="s">
        <v>382</v>
      </c>
      <c r="D164" s="208" t="s">
        <v>254</v>
      </c>
      <c r="E164" s="209" t="s">
        <v>383</v>
      </c>
      <c r="F164" s="210" t="s">
        <v>384</v>
      </c>
      <c r="G164" s="211" t="s">
        <v>179</v>
      </c>
      <c r="H164" s="212">
        <v>2</v>
      </c>
      <c r="I164" s="213"/>
      <c r="J164" s="212">
        <f>ROUND(I164*H164,3)</f>
        <v>0</v>
      </c>
      <c r="K164" s="214"/>
      <c r="L164" s="215"/>
      <c r="M164" s="216" t="s">
        <v>1</v>
      </c>
      <c r="N164" s="217" t="s">
        <v>43</v>
      </c>
      <c r="O164" s="76"/>
      <c r="P164" s="181">
        <f>O164*H164</f>
        <v>0</v>
      </c>
      <c r="Q164" s="181">
        <v>0.0022000000000000001</v>
      </c>
      <c r="R164" s="181">
        <f>Q164*H164</f>
        <v>0.0044000000000000003</v>
      </c>
      <c r="S164" s="181">
        <v>0</v>
      </c>
      <c r="T164" s="182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3" t="s">
        <v>172</v>
      </c>
      <c r="AT164" s="183" t="s">
        <v>254</v>
      </c>
      <c r="AU164" s="183" t="s">
        <v>131</v>
      </c>
      <c r="AY164" s="18" t="s">
        <v>124</v>
      </c>
      <c r="BE164" s="184">
        <f>IF(N164="základná",J164,0)</f>
        <v>0</v>
      </c>
      <c r="BF164" s="184">
        <f>IF(N164="znížená",J164,0)</f>
        <v>0</v>
      </c>
      <c r="BG164" s="184">
        <f>IF(N164="zákl. prenesená",J164,0)</f>
        <v>0</v>
      </c>
      <c r="BH164" s="184">
        <f>IF(N164="zníž. prenesená",J164,0)</f>
        <v>0</v>
      </c>
      <c r="BI164" s="184">
        <f>IF(N164="nulová",J164,0)</f>
        <v>0</v>
      </c>
      <c r="BJ164" s="18" t="s">
        <v>131</v>
      </c>
      <c r="BK164" s="185">
        <f>ROUND(I164*H164,3)</f>
        <v>0</v>
      </c>
      <c r="BL164" s="18" t="s">
        <v>130</v>
      </c>
      <c r="BM164" s="183" t="s">
        <v>385</v>
      </c>
    </row>
    <row r="165" s="2" customFormat="1" ht="24.15" customHeight="1">
      <c r="A165" s="37"/>
      <c r="B165" s="171"/>
      <c r="C165" s="208" t="s">
        <v>386</v>
      </c>
      <c r="D165" s="208" t="s">
        <v>254</v>
      </c>
      <c r="E165" s="209" t="s">
        <v>387</v>
      </c>
      <c r="F165" s="210" t="s">
        <v>388</v>
      </c>
      <c r="G165" s="211" t="s">
        <v>179</v>
      </c>
      <c r="H165" s="212">
        <v>2</v>
      </c>
      <c r="I165" s="213"/>
      <c r="J165" s="212">
        <f>ROUND(I165*H165,3)</f>
        <v>0</v>
      </c>
      <c r="K165" s="214"/>
      <c r="L165" s="215"/>
      <c r="M165" s="216" t="s">
        <v>1</v>
      </c>
      <c r="N165" s="217" t="s">
        <v>43</v>
      </c>
      <c r="O165" s="76"/>
      <c r="P165" s="181">
        <f>O165*H165</f>
        <v>0</v>
      </c>
      <c r="Q165" s="181">
        <v>0.0011999999999999999</v>
      </c>
      <c r="R165" s="181">
        <f>Q165*H165</f>
        <v>0.0023999999999999998</v>
      </c>
      <c r="S165" s="181">
        <v>0</v>
      </c>
      <c r="T165" s="182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3" t="s">
        <v>172</v>
      </c>
      <c r="AT165" s="183" t="s">
        <v>254</v>
      </c>
      <c r="AU165" s="183" t="s">
        <v>131</v>
      </c>
      <c r="AY165" s="18" t="s">
        <v>124</v>
      </c>
      <c r="BE165" s="184">
        <f>IF(N165="základná",J165,0)</f>
        <v>0</v>
      </c>
      <c r="BF165" s="184">
        <f>IF(N165="znížená",J165,0)</f>
        <v>0</v>
      </c>
      <c r="BG165" s="184">
        <f>IF(N165="zákl. prenesená",J165,0)</f>
        <v>0</v>
      </c>
      <c r="BH165" s="184">
        <f>IF(N165="zníž. prenesená",J165,0)</f>
        <v>0</v>
      </c>
      <c r="BI165" s="184">
        <f>IF(N165="nulová",J165,0)</f>
        <v>0</v>
      </c>
      <c r="BJ165" s="18" t="s">
        <v>131</v>
      </c>
      <c r="BK165" s="185">
        <f>ROUND(I165*H165,3)</f>
        <v>0</v>
      </c>
      <c r="BL165" s="18" t="s">
        <v>130</v>
      </c>
      <c r="BM165" s="183" t="s">
        <v>389</v>
      </c>
    </row>
    <row r="166" s="2" customFormat="1" ht="24.15" customHeight="1">
      <c r="A166" s="37"/>
      <c r="B166" s="171"/>
      <c r="C166" s="172" t="s">
        <v>390</v>
      </c>
      <c r="D166" s="172" t="s">
        <v>126</v>
      </c>
      <c r="E166" s="173" t="s">
        <v>391</v>
      </c>
      <c r="F166" s="174" t="s">
        <v>392</v>
      </c>
      <c r="G166" s="175" t="s">
        <v>179</v>
      </c>
      <c r="H166" s="176">
        <v>2</v>
      </c>
      <c r="I166" s="177"/>
      <c r="J166" s="176">
        <f>ROUND(I166*H166,3)</f>
        <v>0</v>
      </c>
      <c r="K166" s="178"/>
      <c r="L166" s="38"/>
      <c r="M166" s="179" t="s">
        <v>1</v>
      </c>
      <c r="N166" s="180" t="s">
        <v>43</v>
      </c>
      <c r="O166" s="76"/>
      <c r="P166" s="181">
        <f>O166*H166</f>
        <v>0</v>
      </c>
      <c r="Q166" s="181">
        <v>0.11958000000000001</v>
      </c>
      <c r="R166" s="181">
        <f>Q166*H166</f>
        <v>0.23916000000000001</v>
      </c>
      <c r="S166" s="181">
        <v>0</v>
      </c>
      <c r="T166" s="18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3" t="s">
        <v>130</v>
      </c>
      <c r="AT166" s="183" t="s">
        <v>126</v>
      </c>
      <c r="AU166" s="183" t="s">
        <v>131</v>
      </c>
      <c r="AY166" s="18" t="s">
        <v>124</v>
      </c>
      <c r="BE166" s="184">
        <f>IF(N166="základná",J166,0)</f>
        <v>0</v>
      </c>
      <c r="BF166" s="184">
        <f>IF(N166="znížená",J166,0)</f>
        <v>0</v>
      </c>
      <c r="BG166" s="184">
        <f>IF(N166="zákl. prenesená",J166,0)</f>
        <v>0</v>
      </c>
      <c r="BH166" s="184">
        <f>IF(N166="zníž. prenesená",J166,0)</f>
        <v>0</v>
      </c>
      <c r="BI166" s="184">
        <f>IF(N166="nulová",J166,0)</f>
        <v>0</v>
      </c>
      <c r="BJ166" s="18" t="s">
        <v>131</v>
      </c>
      <c r="BK166" s="185">
        <f>ROUND(I166*H166,3)</f>
        <v>0</v>
      </c>
      <c r="BL166" s="18" t="s">
        <v>130</v>
      </c>
      <c r="BM166" s="183" t="s">
        <v>393</v>
      </c>
    </row>
    <row r="167" s="2" customFormat="1" ht="14.4" customHeight="1">
      <c r="A167" s="37"/>
      <c r="B167" s="171"/>
      <c r="C167" s="208" t="s">
        <v>394</v>
      </c>
      <c r="D167" s="208" t="s">
        <v>254</v>
      </c>
      <c r="E167" s="209" t="s">
        <v>395</v>
      </c>
      <c r="F167" s="210" t="s">
        <v>396</v>
      </c>
      <c r="G167" s="211" t="s">
        <v>179</v>
      </c>
      <c r="H167" s="212">
        <v>6</v>
      </c>
      <c r="I167" s="213"/>
      <c r="J167" s="212">
        <f>ROUND(I167*H167,3)</f>
        <v>0</v>
      </c>
      <c r="K167" s="214"/>
      <c r="L167" s="215"/>
      <c r="M167" s="216" t="s">
        <v>1</v>
      </c>
      <c r="N167" s="217" t="s">
        <v>43</v>
      </c>
      <c r="O167" s="76"/>
      <c r="P167" s="181">
        <f>O167*H167</f>
        <v>0</v>
      </c>
      <c r="Q167" s="181">
        <v>0.0014</v>
      </c>
      <c r="R167" s="181">
        <f>Q167*H167</f>
        <v>0.0083999999999999995</v>
      </c>
      <c r="S167" s="181">
        <v>0</v>
      </c>
      <c r="T167" s="182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3" t="s">
        <v>172</v>
      </c>
      <c r="AT167" s="183" t="s">
        <v>254</v>
      </c>
      <c r="AU167" s="183" t="s">
        <v>131</v>
      </c>
      <c r="AY167" s="18" t="s">
        <v>124</v>
      </c>
      <c r="BE167" s="184">
        <f>IF(N167="základná",J167,0)</f>
        <v>0</v>
      </c>
      <c r="BF167" s="184">
        <f>IF(N167="znížená",J167,0)</f>
        <v>0</v>
      </c>
      <c r="BG167" s="184">
        <f>IF(N167="zákl. prenesená",J167,0)</f>
        <v>0</v>
      </c>
      <c r="BH167" s="184">
        <f>IF(N167="zníž. prenesená",J167,0)</f>
        <v>0</v>
      </c>
      <c r="BI167" s="184">
        <f>IF(N167="nulová",J167,0)</f>
        <v>0</v>
      </c>
      <c r="BJ167" s="18" t="s">
        <v>131</v>
      </c>
      <c r="BK167" s="185">
        <f>ROUND(I167*H167,3)</f>
        <v>0</v>
      </c>
      <c r="BL167" s="18" t="s">
        <v>130</v>
      </c>
      <c r="BM167" s="183" t="s">
        <v>397</v>
      </c>
    </row>
    <row r="168" s="13" customFormat="1">
      <c r="A168" s="13"/>
      <c r="B168" s="186"/>
      <c r="C168" s="13"/>
      <c r="D168" s="187" t="s">
        <v>133</v>
      </c>
      <c r="E168" s="188" t="s">
        <v>1</v>
      </c>
      <c r="F168" s="189" t="s">
        <v>398</v>
      </c>
      <c r="G168" s="13"/>
      <c r="H168" s="190">
        <v>6</v>
      </c>
      <c r="I168" s="191"/>
      <c r="J168" s="13"/>
      <c r="K168" s="13"/>
      <c r="L168" s="186"/>
      <c r="M168" s="192"/>
      <c r="N168" s="193"/>
      <c r="O168" s="193"/>
      <c r="P168" s="193"/>
      <c r="Q168" s="193"/>
      <c r="R168" s="193"/>
      <c r="S168" s="193"/>
      <c r="T168" s="19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133</v>
      </c>
      <c r="AU168" s="188" t="s">
        <v>131</v>
      </c>
      <c r="AV168" s="13" t="s">
        <v>131</v>
      </c>
      <c r="AW168" s="13" t="s">
        <v>32</v>
      </c>
      <c r="AX168" s="13" t="s">
        <v>85</v>
      </c>
      <c r="AY168" s="188" t="s">
        <v>124</v>
      </c>
    </row>
    <row r="169" s="2" customFormat="1" ht="14.4" customHeight="1">
      <c r="A169" s="37"/>
      <c r="B169" s="171"/>
      <c r="C169" s="208" t="s">
        <v>399</v>
      </c>
      <c r="D169" s="208" t="s">
        <v>254</v>
      </c>
      <c r="E169" s="209" t="s">
        <v>400</v>
      </c>
      <c r="F169" s="210" t="s">
        <v>401</v>
      </c>
      <c r="G169" s="211" t="s">
        <v>179</v>
      </c>
      <c r="H169" s="212">
        <v>2</v>
      </c>
      <c r="I169" s="213"/>
      <c r="J169" s="212">
        <f>ROUND(I169*H169,3)</f>
        <v>0</v>
      </c>
      <c r="K169" s="214"/>
      <c r="L169" s="215"/>
      <c r="M169" s="216" t="s">
        <v>1</v>
      </c>
      <c r="N169" s="217" t="s">
        <v>43</v>
      </c>
      <c r="O169" s="76"/>
      <c r="P169" s="181">
        <f>O169*H169</f>
        <v>0</v>
      </c>
      <c r="Q169" s="181">
        <v>0</v>
      </c>
      <c r="R169" s="181">
        <f>Q169*H169</f>
        <v>0</v>
      </c>
      <c r="S169" s="181">
        <v>0</v>
      </c>
      <c r="T169" s="182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3" t="s">
        <v>172</v>
      </c>
      <c r="AT169" s="183" t="s">
        <v>254</v>
      </c>
      <c r="AU169" s="183" t="s">
        <v>131</v>
      </c>
      <c r="AY169" s="18" t="s">
        <v>124</v>
      </c>
      <c r="BE169" s="184">
        <f>IF(N169="základná",J169,0)</f>
        <v>0</v>
      </c>
      <c r="BF169" s="184">
        <f>IF(N169="znížená",J169,0)</f>
        <v>0</v>
      </c>
      <c r="BG169" s="184">
        <f>IF(N169="zákl. prenesená",J169,0)</f>
        <v>0</v>
      </c>
      <c r="BH169" s="184">
        <f>IF(N169="zníž. prenesená",J169,0)</f>
        <v>0</v>
      </c>
      <c r="BI169" s="184">
        <f>IF(N169="nulová",J169,0)</f>
        <v>0</v>
      </c>
      <c r="BJ169" s="18" t="s">
        <v>131</v>
      </c>
      <c r="BK169" s="185">
        <f>ROUND(I169*H169,3)</f>
        <v>0</v>
      </c>
      <c r="BL169" s="18" t="s">
        <v>130</v>
      </c>
      <c r="BM169" s="183" t="s">
        <v>402</v>
      </c>
    </row>
    <row r="170" s="2" customFormat="1" ht="24.15" customHeight="1">
      <c r="A170" s="37"/>
      <c r="B170" s="171"/>
      <c r="C170" s="208" t="s">
        <v>403</v>
      </c>
      <c r="D170" s="208" t="s">
        <v>254</v>
      </c>
      <c r="E170" s="209" t="s">
        <v>404</v>
      </c>
      <c r="F170" s="210" t="s">
        <v>405</v>
      </c>
      <c r="G170" s="211" t="s">
        <v>179</v>
      </c>
      <c r="H170" s="212">
        <v>2</v>
      </c>
      <c r="I170" s="213"/>
      <c r="J170" s="212">
        <f>ROUND(I170*H170,3)</f>
        <v>0</v>
      </c>
      <c r="K170" s="214"/>
      <c r="L170" s="215"/>
      <c r="M170" s="216" t="s">
        <v>1</v>
      </c>
      <c r="N170" s="217" t="s">
        <v>43</v>
      </c>
      <c r="O170" s="76"/>
      <c r="P170" s="181">
        <f>O170*H170</f>
        <v>0</v>
      </c>
      <c r="Q170" s="181">
        <v>0.0015</v>
      </c>
      <c r="R170" s="181">
        <f>Q170*H170</f>
        <v>0.0030000000000000001</v>
      </c>
      <c r="S170" s="181">
        <v>0</v>
      </c>
      <c r="T170" s="182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3" t="s">
        <v>172</v>
      </c>
      <c r="AT170" s="183" t="s">
        <v>254</v>
      </c>
      <c r="AU170" s="183" t="s">
        <v>131</v>
      </c>
      <c r="AY170" s="18" t="s">
        <v>124</v>
      </c>
      <c r="BE170" s="184">
        <f>IF(N170="základná",J170,0)</f>
        <v>0</v>
      </c>
      <c r="BF170" s="184">
        <f>IF(N170="znížená",J170,0)</f>
        <v>0</v>
      </c>
      <c r="BG170" s="184">
        <f>IF(N170="zákl. prenesená",J170,0)</f>
        <v>0</v>
      </c>
      <c r="BH170" s="184">
        <f>IF(N170="zníž. prenesená",J170,0)</f>
        <v>0</v>
      </c>
      <c r="BI170" s="184">
        <f>IF(N170="nulová",J170,0)</f>
        <v>0</v>
      </c>
      <c r="BJ170" s="18" t="s">
        <v>131</v>
      </c>
      <c r="BK170" s="185">
        <f>ROUND(I170*H170,3)</f>
        <v>0</v>
      </c>
      <c r="BL170" s="18" t="s">
        <v>130</v>
      </c>
      <c r="BM170" s="183" t="s">
        <v>406</v>
      </c>
    </row>
    <row r="171" s="2" customFormat="1" ht="24.15" customHeight="1">
      <c r="A171" s="37"/>
      <c r="B171" s="171"/>
      <c r="C171" s="172" t="s">
        <v>407</v>
      </c>
      <c r="D171" s="172" t="s">
        <v>126</v>
      </c>
      <c r="E171" s="173" t="s">
        <v>408</v>
      </c>
      <c r="F171" s="174" t="s">
        <v>409</v>
      </c>
      <c r="G171" s="175" t="s">
        <v>151</v>
      </c>
      <c r="H171" s="176">
        <v>5</v>
      </c>
      <c r="I171" s="177"/>
      <c r="J171" s="176">
        <f>ROUND(I171*H171,3)</f>
        <v>0</v>
      </c>
      <c r="K171" s="178"/>
      <c r="L171" s="38"/>
      <c r="M171" s="179" t="s">
        <v>1</v>
      </c>
      <c r="N171" s="180" t="s">
        <v>43</v>
      </c>
      <c r="O171" s="76"/>
      <c r="P171" s="181">
        <f>O171*H171</f>
        <v>0</v>
      </c>
      <c r="Q171" s="181">
        <v>2.2665600000000001</v>
      </c>
      <c r="R171" s="181">
        <f>Q171*H171</f>
        <v>11.332800000000001</v>
      </c>
      <c r="S171" s="181">
        <v>0</v>
      </c>
      <c r="T171" s="182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3" t="s">
        <v>130</v>
      </c>
      <c r="AT171" s="183" t="s">
        <v>126</v>
      </c>
      <c r="AU171" s="183" t="s">
        <v>131</v>
      </c>
      <c r="AY171" s="18" t="s">
        <v>124</v>
      </c>
      <c r="BE171" s="184">
        <f>IF(N171="základná",J171,0)</f>
        <v>0</v>
      </c>
      <c r="BF171" s="184">
        <f>IF(N171="znížená",J171,0)</f>
        <v>0</v>
      </c>
      <c r="BG171" s="184">
        <f>IF(N171="zákl. prenesená",J171,0)</f>
        <v>0</v>
      </c>
      <c r="BH171" s="184">
        <f>IF(N171="zníž. prenesená",J171,0)</f>
        <v>0</v>
      </c>
      <c r="BI171" s="184">
        <f>IF(N171="nulová",J171,0)</f>
        <v>0</v>
      </c>
      <c r="BJ171" s="18" t="s">
        <v>131</v>
      </c>
      <c r="BK171" s="185">
        <f>ROUND(I171*H171,3)</f>
        <v>0</v>
      </c>
      <c r="BL171" s="18" t="s">
        <v>130</v>
      </c>
      <c r="BM171" s="183" t="s">
        <v>410</v>
      </c>
    </row>
    <row r="172" s="2" customFormat="1" ht="24.15" customHeight="1">
      <c r="A172" s="37"/>
      <c r="B172" s="171"/>
      <c r="C172" s="172" t="s">
        <v>411</v>
      </c>
      <c r="D172" s="172" t="s">
        <v>126</v>
      </c>
      <c r="E172" s="173" t="s">
        <v>412</v>
      </c>
      <c r="F172" s="174" t="s">
        <v>413</v>
      </c>
      <c r="G172" s="175" t="s">
        <v>138</v>
      </c>
      <c r="H172" s="176">
        <v>145.88999999999999</v>
      </c>
      <c r="I172" s="177"/>
      <c r="J172" s="176">
        <f>ROUND(I172*H172,3)</f>
        <v>0</v>
      </c>
      <c r="K172" s="178"/>
      <c r="L172" s="38"/>
      <c r="M172" s="179" t="s">
        <v>1</v>
      </c>
      <c r="N172" s="180" t="s">
        <v>43</v>
      </c>
      <c r="O172" s="76"/>
      <c r="P172" s="181">
        <f>O172*H172</f>
        <v>0</v>
      </c>
      <c r="Q172" s="181">
        <v>2.03485</v>
      </c>
      <c r="R172" s="181">
        <f>Q172*H172</f>
        <v>296.86426649999999</v>
      </c>
      <c r="S172" s="181">
        <v>0</v>
      </c>
      <c r="T172" s="182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3" t="s">
        <v>130</v>
      </c>
      <c r="AT172" s="183" t="s">
        <v>126</v>
      </c>
      <c r="AU172" s="183" t="s">
        <v>131</v>
      </c>
      <c r="AY172" s="18" t="s">
        <v>124</v>
      </c>
      <c r="BE172" s="184">
        <f>IF(N172="základná",J172,0)</f>
        <v>0</v>
      </c>
      <c r="BF172" s="184">
        <f>IF(N172="znížená",J172,0)</f>
        <v>0</v>
      </c>
      <c r="BG172" s="184">
        <f>IF(N172="zákl. prenesená",J172,0)</f>
        <v>0</v>
      </c>
      <c r="BH172" s="184">
        <f>IF(N172="zníž. prenesená",J172,0)</f>
        <v>0</v>
      </c>
      <c r="BI172" s="184">
        <f>IF(N172="nulová",J172,0)</f>
        <v>0</v>
      </c>
      <c r="BJ172" s="18" t="s">
        <v>131</v>
      </c>
      <c r="BK172" s="185">
        <f>ROUND(I172*H172,3)</f>
        <v>0</v>
      </c>
      <c r="BL172" s="18" t="s">
        <v>130</v>
      </c>
      <c r="BM172" s="183" t="s">
        <v>414</v>
      </c>
    </row>
    <row r="173" s="2" customFormat="1" ht="24.15" customHeight="1">
      <c r="A173" s="37"/>
      <c r="B173" s="171"/>
      <c r="C173" s="172" t="s">
        <v>415</v>
      </c>
      <c r="D173" s="172" t="s">
        <v>126</v>
      </c>
      <c r="E173" s="173" t="s">
        <v>416</v>
      </c>
      <c r="F173" s="174" t="s">
        <v>417</v>
      </c>
      <c r="G173" s="175" t="s">
        <v>138</v>
      </c>
      <c r="H173" s="176">
        <v>205.12000000000001</v>
      </c>
      <c r="I173" s="177"/>
      <c r="J173" s="176">
        <f>ROUND(I173*H173,3)</f>
        <v>0</v>
      </c>
      <c r="K173" s="178"/>
      <c r="L173" s="38"/>
      <c r="M173" s="179" t="s">
        <v>1</v>
      </c>
      <c r="N173" s="180" t="s">
        <v>43</v>
      </c>
      <c r="O173" s="76"/>
      <c r="P173" s="181">
        <f>O173*H173</f>
        <v>0</v>
      </c>
      <c r="Q173" s="181">
        <v>1.8907000000000001</v>
      </c>
      <c r="R173" s="181">
        <f>Q173*H173</f>
        <v>387.82038399999999</v>
      </c>
      <c r="S173" s="181">
        <v>0</v>
      </c>
      <c r="T173" s="182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3" t="s">
        <v>130</v>
      </c>
      <c r="AT173" s="183" t="s">
        <v>126</v>
      </c>
      <c r="AU173" s="183" t="s">
        <v>131</v>
      </c>
      <c r="AY173" s="18" t="s">
        <v>124</v>
      </c>
      <c r="BE173" s="184">
        <f>IF(N173="základná",J173,0)</f>
        <v>0</v>
      </c>
      <c r="BF173" s="184">
        <f>IF(N173="znížená",J173,0)</f>
        <v>0</v>
      </c>
      <c r="BG173" s="184">
        <f>IF(N173="zákl. prenesená",J173,0)</f>
        <v>0</v>
      </c>
      <c r="BH173" s="184">
        <f>IF(N173="zníž. prenesená",J173,0)</f>
        <v>0</v>
      </c>
      <c r="BI173" s="184">
        <f>IF(N173="nulová",J173,0)</f>
        <v>0</v>
      </c>
      <c r="BJ173" s="18" t="s">
        <v>131</v>
      </c>
      <c r="BK173" s="185">
        <f>ROUND(I173*H173,3)</f>
        <v>0</v>
      </c>
      <c r="BL173" s="18" t="s">
        <v>130</v>
      </c>
      <c r="BM173" s="183" t="s">
        <v>418</v>
      </c>
    </row>
    <row r="174" s="12" customFormat="1" ht="22.8" customHeight="1">
      <c r="A174" s="12"/>
      <c r="B174" s="158"/>
      <c r="C174" s="12"/>
      <c r="D174" s="159" t="s">
        <v>76</v>
      </c>
      <c r="E174" s="169" t="s">
        <v>271</v>
      </c>
      <c r="F174" s="169" t="s">
        <v>272</v>
      </c>
      <c r="G174" s="12"/>
      <c r="H174" s="12"/>
      <c r="I174" s="161"/>
      <c r="J174" s="170">
        <f>BK174</f>
        <v>0</v>
      </c>
      <c r="K174" s="12"/>
      <c r="L174" s="158"/>
      <c r="M174" s="163"/>
      <c r="N174" s="164"/>
      <c r="O174" s="164"/>
      <c r="P174" s="165">
        <f>SUM(P175:P178)</f>
        <v>0</v>
      </c>
      <c r="Q174" s="164"/>
      <c r="R174" s="165">
        <f>SUM(R175:R178)</f>
        <v>0</v>
      </c>
      <c r="S174" s="164"/>
      <c r="T174" s="166">
        <f>SUM(T175:T178)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59" t="s">
        <v>85</v>
      </c>
      <c r="AT174" s="167" t="s">
        <v>76</v>
      </c>
      <c r="AU174" s="167" t="s">
        <v>85</v>
      </c>
      <c r="AY174" s="159" t="s">
        <v>124</v>
      </c>
      <c r="BK174" s="168">
        <f>SUM(BK175:BK178)</f>
        <v>0</v>
      </c>
    </row>
    <row r="175" s="2" customFormat="1" ht="24.15" customHeight="1">
      <c r="A175" s="37"/>
      <c r="B175" s="171"/>
      <c r="C175" s="172" t="s">
        <v>419</v>
      </c>
      <c r="D175" s="172" t="s">
        <v>126</v>
      </c>
      <c r="E175" s="173" t="s">
        <v>420</v>
      </c>
      <c r="F175" s="174" t="s">
        <v>421</v>
      </c>
      <c r="G175" s="175" t="s">
        <v>188</v>
      </c>
      <c r="H175" s="176">
        <v>2399.6689999999999</v>
      </c>
      <c r="I175" s="177"/>
      <c r="J175" s="176">
        <f>ROUND(I175*H175,3)</f>
        <v>0</v>
      </c>
      <c r="K175" s="178"/>
      <c r="L175" s="38"/>
      <c r="M175" s="179" t="s">
        <v>1</v>
      </c>
      <c r="N175" s="180" t="s">
        <v>43</v>
      </c>
      <c r="O175" s="76"/>
      <c r="P175" s="181">
        <f>O175*H175</f>
        <v>0</v>
      </c>
      <c r="Q175" s="181">
        <v>0</v>
      </c>
      <c r="R175" s="181">
        <f>Q175*H175</f>
        <v>0</v>
      </c>
      <c r="S175" s="181">
        <v>0</v>
      </c>
      <c r="T175" s="182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3" t="s">
        <v>130</v>
      </c>
      <c r="AT175" s="183" t="s">
        <v>126</v>
      </c>
      <c r="AU175" s="183" t="s">
        <v>131</v>
      </c>
      <c r="AY175" s="18" t="s">
        <v>124</v>
      </c>
      <c r="BE175" s="184">
        <f>IF(N175="základná",J175,0)</f>
        <v>0</v>
      </c>
      <c r="BF175" s="184">
        <f>IF(N175="znížená",J175,0)</f>
        <v>0</v>
      </c>
      <c r="BG175" s="184">
        <f>IF(N175="zákl. prenesená",J175,0)</f>
        <v>0</v>
      </c>
      <c r="BH175" s="184">
        <f>IF(N175="zníž. prenesená",J175,0)</f>
        <v>0</v>
      </c>
      <c r="BI175" s="184">
        <f>IF(N175="nulová",J175,0)</f>
        <v>0</v>
      </c>
      <c r="BJ175" s="18" t="s">
        <v>131</v>
      </c>
      <c r="BK175" s="185">
        <f>ROUND(I175*H175,3)</f>
        <v>0</v>
      </c>
      <c r="BL175" s="18" t="s">
        <v>130</v>
      </c>
      <c r="BM175" s="183" t="s">
        <v>422</v>
      </c>
    </row>
    <row r="176" s="13" customFormat="1">
      <c r="A176" s="13"/>
      <c r="B176" s="186"/>
      <c r="C176" s="13"/>
      <c r="D176" s="187" t="s">
        <v>133</v>
      </c>
      <c r="E176" s="188" t="s">
        <v>1</v>
      </c>
      <c r="F176" s="189" t="s">
        <v>423</v>
      </c>
      <c r="G176" s="13"/>
      <c r="H176" s="190">
        <v>2399.6689999999999</v>
      </c>
      <c r="I176" s="191"/>
      <c r="J176" s="13"/>
      <c r="K176" s="13"/>
      <c r="L176" s="186"/>
      <c r="M176" s="192"/>
      <c r="N176" s="193"/>
      <c r="O176" s="193"/>
      <c r="P176" s="193"/>
      <c r="Q176" s="193"/>
      <c r="R176" s="193"/>
      <c r="S176" s="193"/>
      <c r="T176" s="19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8" t="s">
        <v>133</v>
      </c>
      <c r="AU176" s="188" t="s">
        <v>131</v>
      </c>
      <c r="AV176" s="13" t="s">
        <v>131</v>
      </c>
      <c r="AW176" s="13" t="s">
        <v>32</v>
      </c>
      <c r="AX176" s="13" t="s">
        <v>85</v>
      </c>
      <c r="AY176" s="188" t="s">
        <v>124</v>
      </c>
    </row>
    <row r="177" s="2" customFormat="1" ht="24.15" customHeight="1">
      <c r="A177" s="37"/>
      <c r="B177" s="171"/>
      <c r="C177" s="172" t="s">
        <v>424</v>
      </c>
      <c r="D177" s="172" t="s">
        <v>126</v>
      </c>
      <c r="E177" s="173" t="s">
        <v>425</v>
      </c>
      <c r="F177" s="174" t="s">
        <v>426</v>
      </c>
      <c r="G177" s="175" t="s">
        <v>188</v>
      </c>
      <c r="H177" s="176">
        <v>236.27500000000001</v>
      </c>
      <c r="I177" s="177"/>
      <c r="J177" s="176">
        <f>ROUND(I177*H177,3)</f>
        <v>0</v>
      </c>
      <c r="K177" s="178"/>
      <c r="L177" s="38"/>
      <c r="M177" s="179" t="s">
        <v>1</v>
      </c>
      <c r="N177" s="180" t="s">
        <v>43</v>
      </c>
      <c r="O177" s="76"/>
      <c r="P177" s="181">
        <f>O177*H177</f>
        <v>0</v>
      </c>
      <c r="Q177" s="181">
        <v>0</v>
      </c>
      <c r="R177" s="181">
        <f>Q177*H177</f>
        <v>0</v>
      </c>
      <c r="S177" s="181">
        <v>0</v>
      </c>
      <c r="T177" s="182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3" t="s">
        <v>130</v>
      </c>
      <c r="AT177" s="183" t="s">
        <v>126</v>
      </c>
      <c r="AU177" s="183" t="s">
        <v>131</v>
      </c>
      <c r="AY177" s="18" t="s">
        <v>124</v>
      </c>
      <c r="BE177" s="184">
        <f>IF(N177="základná",J177,0)</f>
        <v>0</v>
      </c>
      <c r="BF177" s="184">
        <f>IF(N177="znížená",J177,0)</f>
        <v>0</v>
      </c>
      <c r="BG177" s="184">
        <f>IF(N177="zákl. prenesená",J177,0)</f>
        <v>0</v>
      </c>
      <c r="BH177" s="184">
        <f>IF(N177="zníž. prenesená",J177,0)</f>
        <v>0</v>
      </c>
      <c r="BI177" s="184">
        <f>IF(N177="nulová",J177,0)</f>
        <v>0</v>
      </c>
      <c r="BJ177" s="18" t="s">
        <v>131</v>
      </c>
      <c r="BK177" s="185">
        <f>ROUND(I177*H177,3)</f>
        <v>0</v>
      </c>
      <c r="BL177" s="18" t="s">
        <v>130</v>
      </c>
      <c r="BM177" s="183" t="s">
        <v>427</v>
      </c>
    </row>
    <row r="178" s="13" customFormat="1">
      <c r="A178" s="13"/>
      <c r="B178" s="186"/>
      <c r="C178" s="13"/>
      <c r="D178" s="187" t="s">
        <v>133</v>
      </c>
      <c r="E178" s="188" t="s">
        <v>1</v>
      </c>
      <c r="F178" s="189" t="s">
        <v>428</v>
      </c>
      <c r="G178" s="13"/>
      <c r="H178" s="190">
        <v>236.27500000000001</v>
      </c>
      <c r="I178" s="191"/>
      <c r="J178" s="13"/>
      <c r="K178" s="13"/>
      <c r="L178" s="186"/>
      <c r="M178" s="218"/>
      <c r="N178" s="219"/>
      <c r="O178" s="219"/>
      <c r="P178" s="219"/>
      <c r="Q178" s="219"/>
      <c r="R178" s="219"/>
      <c r="S178" s="219"/>
      <c r="T178" s="22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8" t="s">
        <v>133</v>
      </c>
      <c r="AU178" s="188" t="s">
        <v>131</v>
      </c>
      <c r="AV178" s="13" t="s">
        <v>131</v>
      </c>
      <c r="AW178" s="13" t="s">
        <v>32</v>
      </c>
      <c r="AX178" s="13" t="s">
        <v>85</v>
      </c>
      <c r="AY178" s="188" t="s">
        <v>124</v>
      </c>
    </row>
    <row r="179" s="2" customFormat="1" ht="6.96" customHeight="1">
      <c r="A179" s="37"/>
      <c r="B179" s="59"/>
      <c r="C179" s="60"/>
      <c r="D179" s="60"/>
      <c r="E179" s="60"/>
      <c r="F179" s="60"/>
      <c r="G179" s="60"/>
      <c r="H179" s="60"/>
      <c r="I179" s="60"/>
      <c r="J179" s="60"/>
      <c r="K179" s="60"/>
      <c r="L179" s="38"/>
      <c r="M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</row>
  </sheetData>
  <autoFilter ref="C119:K17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="1" customFormat="1" ht="24.96" customHeight="1">
      <c r="B4" s="21"/>
      <c r="D4" s="22" t="s">
        <v>98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16.5" customHeight="1">
      <c r="B7" s="21"/>
      <c r="E7" s="120" t="str">
        <f>'Rekapitulácia stavby'!K6</f>
        <v>Rekonštrukcia železničnej vlečky na expedičnom sklade Rimavská Sobota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429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17</v>
      </c>
      <c r="G11" s="37"/>
      <c r="H11" s="37"/>
      <c r="I11" s="31" t="s">
        <v>18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'Rekapitulácia stavby'!AN8</f>
        <v>18. 9. 2020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'Rekapitulácia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27</v>
      </c>
      <c r="J18" s="32" t="str">
        <f>'Rekapitulácia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ROUND(J117,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ROUND((SUM(BE117:BE125)),  2)</f>
        <v>0</v>
      </c>
      <c r="G33" s="37"/>
      <c r="H33" s="37"/>
      <c r="I33" s="127">
        <v>0.20000000000000001</v>
      </c>
      <c r="J33" s="126">
        <f>ROUND(((SUM(BE117:BE125))*I33),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ROUND((SUM(BF117:BF125)),  2)</f>
        <v>0</v>
      </c>
      <c r="G34" s="37"/>
      <c r="H34" s="37"/>
      <c r="I34" s="127">
        <v>0.20000000000000001</v>
      </c>
      <c r="J34" s="126">
        <f>ROUND(((SUM(BF117:BF125))*I34),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ROUND((SUM(BG117:BG125)),  2)</f>
        <v>0</v>
      </c>
      <c r="G35" s="37"/>
      <c r="H35" s="37"/>
      <c r="I35" s="127">
        <v>0.20000000000000001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ROUND((SUM(BH117:BH125)),  2)</f>
        <v>0</v>
      </c>
      <c r="G36" s="37"/>
      <c r="H36" s="37"/>
      <c r="I36" s="127">
        <v>0.20000000000000001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ROUND((SUM(BI117:BI125)),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Rekonštrukcia železničnej vlečky na expedičnom sklade Rimavská Sobota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E - Spoločné položky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Rimavská Sobota</v>
      </c>
      <c r="G89" s="37"/>
      <c r="H89" s="37"/>
      <c r="I89" s="31" t="s">
        <v>22</v>
      </c>
      <c r="J89" s="68" t="str">
        <f>IF(J12="","",J12)</f>
        <v>18. 9. 2020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LESY SR, š.p. Odštepný závod R.Sobota</v>
      </c>
      <c r="G91" s="37"/>
      <c r="H91" s="37"/>
      <c r="I91" s="31" t="s">
        <v>30</v>
      </c>
      <c r="J91" s="35" t="str">
        <f>E21</f>
        <v>TEMPRA, s.r.o. Banská Bystrica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TEMPRA, s.r.o.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102</v>
      </c>
      <c r="D94" s="128"/>
      <c r="E94" s="128"/>
      <c r="F94" s="128"/>
      <c r="G94" s="128"/>
      <c r="H94" s="128"/>
      <c r="I94" s="128"/>
      <c r="J94" s="137" t="s">
        <v>103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104</v>
      </c>
      <c r="D96" s="37"/>
      <c r="E96" s="37"/>
      <c r="F96" s="37"/>
      <c r="G96" s="37"/>
      <c r="H96" s="37"/>
      <c r="I96" s="37"/>
      <c r="J96" s="95">
        <f>J117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105</v>
      </c>
    </row>
    <row r="97" hidden="1" s="9" customFormat="1" ht="24.96" customHeight="1">
      <c r="A97" s="9"/>
      <c r="B97" s="139"/>
      <c r="C97" s="9"/>
      <c r="D97" s="140" t="s">
        <v>430</v>
      </c>
      <c r="E97" s="141"/>
      <c r="F97" s="141"/>
      <c r="G97" s="141"/>
      <c r="H97" s="141"/>
      <c r="I97" s="141"/>
      <c r="J97" s="142">
        <f>J118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2" customFormat="1" ht="21.84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 s="2" customFormat="1" ht="6.96" customHeight="1">
      <c r="A99" s="37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/>
    <row r="101" hidden="1"/>
    <row r="102" hidden="1"/>
    <row r="103" s="2" customFormat="1" ht="6.96" customHeight="1">
      <c r="A103" s="37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110</v>
      </c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14</v>
      </c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7"/>
      <c r="D107" s="37"/>
      <c r="E107" s="120" t="str">
        <f>E7</f>
        <v>Rekonštrukcia železničnej vlečky na expedičnom sklade Rimavská Sobota</v>
      </c>
      <c r="F107" s="31"/>
      <c r="G107" s="31"/>
      <c r="H107" s="31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99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66" t="str">
        <f>E9</f>
        <v>E - Spoločné položky</v>
      </c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7"/>
      <c r="E111" s="37"/>
      <c r="F111" s="26" t="str">
        <f>F12</f>
        <v>Rimavská Sobota</v>
      </c>
      <c r="G111" s="37"/>
      <c r="H111" s="37"/>
      <c r="I111" s="31" t="s">
        <v>22</v>
      </c>
      <c r="J111" s="68" t="str">
        <f>IF(J12="","",J12)</f>
        <v>18. 9. 2020</v>
      </c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5.65" customHeight="1">
      <c r="A113" s="37"/>
      <c r="B113" s="38"/>
      <c r="C113" s="31" t="s">
        <v>24</v>
      </c>
      <c r="D113" s="37"/>
      <c r="E113" s="37"/>
      <c r="F113" s="26" t="str">
        <f>E15</f>
        <v>LESY SR, š.p. Odštepný závod R.Sobota</v>
      </c>
      <c r="G113" s="37"/>
      <c r="H113" s="37"/>
      <c r="I113" s="31" t="s">
        <v>30</v>
      </c>
      <c r="J113" s="35" t="str">
        <f>E21</f>
        <v>TEMPRA, s.r.o. Banská Bystrica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28</v>
      </c>
      <c r="D114" s="37"/>
      <c r="E114" s="37"/>
      <c r="F114" s="26" t="str">
        <f>IF(E18="","",E18)</f>
        <v>Vyplň údaj</v>
      </c>
      <c r="G114" s="37"/>
      <c r="H114" s="37"/>
      <c r="I114" s="31" t="s">
        <v>34</v>
      </c>
      <c r="J114" s="35" t="str">
        <f>E24</f>
        <v>TEMPRA, s.r.o.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47"/>
      <c r="B116" s="148"/>
      <c r="C116" s="149" t="s">
        <v>111</v>
      </c>
      <c r="D116" s="150" t="s">
        <v>62</v>
      </c>
      <c r="E116" s="150" t="s">
        <v>58</v>
      </c>
      <c r="F116" s="150" t="s">
        <v>59</v>
      </c>
      <c r="G116" s="150" t="s">
        <v>112</v>
      </c>
      <c r="H116" s="150" t="s">
        <v>113</v>
      </c>
      <c r="I116" s="150" t="s">
        <v>114</v>
      </c>
      <c r="J116" s="151" t="s">
        <v>103</v>
      </c>
      <c r="K116" s="152" t="s">
        <v>115</v>
      </c>
      <c r="L116" s="153"/>
      <c r="M116" s="85" t="s">
        <v>1</v>
      </c>
      <c r="N116" s="86" t="s">
        <v>41</v>
      </c>
      <c r="O116" s="86" t="s">
        <v>116</v>
      </c>
      <c r="P116" s="86" t="s">
        <v>117</v>
      </c>
      <c r="Q116" s="86" t="s">
        <v>118</v>
      </c>
      <c r="R116" s="86" t="s">
        <v>119</v>
      </c>
      <c r="S116" s="86" t="s">
        <v>120</v>
      </c>
      <c r="T116" s="87" t="s">
        <v>121</v>
      </c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</row>
    <row r="117" s="2" customFormat="1" ht="22.8" customHeight="1">
      <c r="A117" s="37"/>
      <c r="B117" s="38"/>
      <c r="C117" s="92" t="s">
        <v>104</v>
      </c>
      <c r="D117" s="37"/>
      <c r="E117" s="37"/>
      <c r="F117" s="37"/>
      <c r="G117" s="37"/>
      <c r="H117" s="37"/>
      <c r="I117" s="37"/>
      <c r="J117" s="154">
        <f>BK117</f>
        <v>0</v>
      </c>
      <c r="K117" s="37"/>
      <c r="L117" s="38"/>
      <c r="M117" s="88"/>
      <c r="N117" s="72"/>
      <c r="O117" s="89"/>
      <c r="P117" s="155">
        <f>P118</f>
        <v>0</v>
      </c>
      <c r="Q117" s="89"/>
      <c r="R117" s="155">
        <f>R118</f>
        <v>0</v>
      </c>
      <c r="S117" s="89"/>
      <c r="T117" s="156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8" t="s">
        <v>76</v>
      </c>
      <c r="AU117" s="18" t="s">
        <v>105</v>
      </c>
      <c r="BK117" s="157">
        <f>BK118</f>
        <v>0</v>
      </c>
    </row>
    <row r="118" s="12" customFormat="1" ht="25.92" customHeight="1">
      <c r="A118" s="12"/>
      <c r="B118" s="158"/>
      <c r="C118" s="12"/>
      <c r="D118" s="159" t="s">
        <v>76</v>
      </c>
      <c r="E118" s="160" t="s">
        <v>431</v>
      </c>
      <c r="F118" s="160" t="s">
        <v>432</v>
      </c>
      <c r="G118" s="12"/>
      <c r="H118" s="12"/>
      <c r="I118" s="161"/>
      <c r="J118" s="162">
        <f>BK118</f>
        <v>0</v>
      </c>
      <c r="K118" s="12"/>
      <c r="L118" s="158"/>
      <c r="M118" s="163"/>
      <c r="N118" s="164"/>
      <c r="O118" s="164"/>
      <c r="P118" s="165">
        <f>SUM(P119:P125)</f>
        <v>0</v>
      </c>
      <c r="Q118" s="164"/>
      <c r="R118" s="165">
        <f>SUM(R119:R125)</f>
        <v>0</v>
      </c>
      <c r="S118" s="164"/>
      <c r="T118" s="166">
        <f>SUM(T119:T125)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9" t="s">
        <v>140</v>
      </c>
      <c r="AT118" s="167" t="s">
        <v>76</v>
      </c>
      <c r="AU118" s="167" t="s">
        <v>77</v>
      </c>
      <c r="AY118" s="159" t="s">
        <v>124</v>
      </c>
      <c r="BK118" s="168">
        <f>SUM(BK119:BK125)</f>
        <v>0</v>
      </c>
    </row>
    <row r="119" s="2" customFormat="1" ht="37.8" customHeight="1">
      <c r="A119" s="37"/>
      <c r="B119" s="171"/>
      <c r="C119" s="172" t="s">
        <v>142</v>
      </c>
      <c r="D119" s="172" t="s">
        <v>126</v>
      </c>
      <c r="E119" s="173" t="s">
        <v>433</v>
      </c>
      <c r="F119" s="174" t="s">
        <v>434</v>
      </c>
      <c r="G119" s="175" t="s">
        <v>435</v>
      </c>
      <c r="H119" s="176">
        <v>1</v>
      </c>
      <c r="I119" s="177"/>
      <c r="J119" s="176">
        <f>ROUND(I119*H119,3)</f>
        <v>0</v>
      </c>
      <c r="K119" s="178"/>
      <c r="L119" s="38"/>
      <c r="M119" s="179" t="s">
        <v>1</v>
      </c>
      <c r="N119" s="180" t="s">
        <v>43</v>
      </c>
      <c r="O119" s="76"/>
      <c r="P119" s="181">
        <f>O119*H119</f>
        <v>0</v>
      </c>
      <c r="Q119" s="181">
        <v>0</v>
      </c>
      <c r="R119" s="181">
        <f>Q119*H119</f>
        <v>0</v>
      </c>
      <c r="S119" s="181">
        <v>0</v>
      </c>
      <c r="T119" s="182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3" t="s">
        <v>436</v>
      </c>
      <c r="AT119" s="183" t="s">
        <v>126</v>
      </c>
      <c r="AU119" s="183" t="s">
        <v>85</v>
      </c>
      <c r="AY119" s="18" t="s">
        <v>124</v>
      </c>
      <c r="BE119" s="184">
        <f>IF(N119="základná",J119,0)</f>
        <v>0</v>
      </c>
      <c r="BF119" s="184">
        <f>IF(N119="znížená",J119,0)</f>
        <v>0</v>
      </c>
      <c r="BG119" s="184">
        <f>IF(N119="zákl. prenesená",J119,0)</f>
        <v>0</v>
      </c>
      <c r="BH119" s="184">
        <f>IF(N119="zníž. prenesená",J119,0)</f>
        <v>0</v>
      </c>
      <c r="BI119" s="184">
        <f>IF(N119="nulová",J119,0)</f>
        <v>0</v>
      </c>
      <c r="BJ119" s="18" t="s">
        <v>131</v>
      </c>
      <c r="BK119" s="185">
        <f>ROUND(I119*H119,3)</f>
        <v>0</v>
      </c>
      <c r="BL119" s="18" t="s">
        <v>436</v>
      </c>
      <c r="BM119" s="183" t="s">
        <v>437</v>
      </c>
    </row>
    <row r="120" s="2" customFormat="1" ht="14.4" customHeight="1">
      <c r="A120" s="37"/>
      <c r="B120" s="171"/>
      <c r="C120" s="172" t="s">
        <v>130</v>
      </c>
      <c r="D120" s="172" t="s">
        <v>126</v>
      </c>
      <c r="E120" s="173" t="s">
        <v>438</v>
      </c>
      <c r="F120" s="174" t="s">
        <v>439</v>
      </c>
      <c r="G120" s="175" t="s">
        <v>435</v>
      </c>
      <c r="H120" s="176">
        <v>1</v>
      </c>
      <c r="I120" s="177"/>
      <c r="J120" s="176">
        <f>ROUND(I120*H120,3)</f>
        <v>0</v>
      </c>
      <c r="K120" s="178"/>
      <c r="L120" s="38"/>
      <c r="M120" s="179" t="s">
        <v>1</v>
      </c>
      <c r="N120" s="180" t="s">
        <v>43</v>
      </c>
      <c r="O120" s="76"/>
      <c r="P120" s="181">
        <f>O120*H120</f>
        <v>0</v>
      </c>
      <c r="Q120" s="181">
        <v>0</v>
      </c>
      <c r="R120" s="181">
        <f>Q120*H120</f>
        <v>0</v>
      </c>
      <c r="S120" s="181">
        <v>0</v>
      </c>
      <c r="T120" s="182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3" t="s">
        <v>436</v>
      </c>
      <c r="AT120" s="183" t="s">
        <v>126</v>
      </c>
      <c r="AU120" s="183" t="s">
        <v>85</v>
      </c>
      <c r="AY120" s="18" t="s">
        <v>124</v>
      </c>
      <c r="BE120" s="184">
        <f>IF(N120="základná",J120,0)</f>
        <v>0</v>
      </c>
      <c r="BF120" s="184">
        <f>IF(N120="znížená",J120,0)</f>
        <v>0</v>
      </c>
      <c r="BG120" s="184">
        <f>IF(N120="zákl. prenesená",J120,0)</f>
        <v>0</v>
      </c>
      <c r="BH120" s="184">
        <f>IF(N120="zníž. prenesená",J120,0)</f>
        <v>0</v>
      </c>
      <c r="BI120" s="184">
        <f>IF(N120="nulová",J120,0)</f>
        <v>0</v>
      </c>
      <c r="BJ120" s="18" t="s">
        <v>131</v>
      </c>
      <c r="BK120" s="185">
        <f>ROUND(I120*H120,3)</f>
        <v>0</v>
      </c>
      <c r="BL120" s="18" t="s">
        <v>436</v>
      </c>
      <c r="BM120" s="183" t="s">
        <v>440</v>
      </c>
    </row>
    <row r="121" s="2" customFormat="1" ht="24.15" customHeight="1">
      <c r="A121" s="37"/>
      <c r="B121" s="171"/>
      <c r="C121" s="172" t="s">
        <v>140</v>
      </c>
      <c r="D121" s="172" t="s">
        <v>126</v>
      </c>
      <c r="E121" s="173" t="s">
        <v>441</v>
      </c>
      <c r="F121" s="174" t="s">
        <v>442</v>
      </c>
      <c r="G121" s="175" t="s">
        <v>435</v>
      </c>
      <c r="H121" s="176">
        <v>1</v>
      </c>
      <c r="I121" s="177"/>
      <c r="J121" s="176">
        <f>ROUND(I121*H121,3)</f>
        <v>0</v>
      </c>
      <c r="K121" s="178"/>
      <c r="L121" s="38"/>
      <c r="M121" s="179" t="s">
        <v>1</v>
      </c>
      <c r="N121" s="180" t="s">
        <v>43</v>
      </c>
      <c r="O121" s="76"/>
      <c r="P121" s="181">
        <f>O121*H121</f>
        <v>0</v>
      </c>
      <c r="Q121" s="181">
        <v>0</v>
      </c>
      <c r="R121" s="181">
        <f>Q121*H121</f>
        <v>0</v>
      </c>
      <c r="S121" s="181">
        <v>0</v>
      </c>
      <c r="T121" s="182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3" t="s">
        <v>436</v>
      </c>
      <c r="AT121" s="183" t="s">
        <v>126</v>
      </c>
      <c r="AU121" s="183" t="s">
        <v>85</v>
      </c>
      <c r="AY121" s="18" t="s">
        <v>124</v>
      </c>
      <c r="BE121" s="184">
        <f>IF(N121="základná",J121,0)</f>
        <v>0</v>
      </c>
      <c r="BF121" s="184">
        <f>IF(N121="znížená",J121,0)</f>
        <v>0</v>
      </c>
      <c r="BG121" s="184">
        <f>IF(N121="zákl. prenesená",J121,0)</f>
        <v>0</v>
      </c>
      <c r="BH121" s="184">
        <f>IF(N121="zníž. prenesená",J121,0)</f>
        <v>0</v>
      </c>
      <c r="BI121" s="184">
        <f>IF(N121="nulová",J121,0)</f>
        <v>0</v>
      </c>
      <c r="BJ121" s="18" t="s">
        <v>131</v>
      </c>
      <c r="BK121" s="185">
        <f>ROUND(I121*H121,3)</f>
        <v>0</v>
      </c>
      <c r="BL121" s="18" t="s">
        <v>436</v>
      </c>
      <c r="BM121" s="183" t="s">
        <v>443</v>
      </c>
    </row>
    <row r="122" s="2" customFormat="1" ht="14.4" customHeight="1">
      <c r="A122" s="37"/>
      <c r="B122" s="171"/>
      <c r="C122" s="172" t="s">
        <v>85</v>
      </c>
      <c r="D122" s="172" t="s">
        <v>126</v>
      </c>
      <c r="E122" s="173" t="s">
        <v>444</v>
      </c>
      <c r="F122" s="174" t="s">
        <v>445</v>
      </c>
      <c r="G122" s="175" t="s">
        <v>435</v>
      </c>
      <c r="H122" s="176">
        <v>1</v>
      </c>
      <c r="I122" s="177"/>
      <c r="J122" s="176">
        <f>ROUND(I122*H122,3)</f>
        <v>0</v>
      </c>
      <c r="K122" s="178"/>
      <c r="L122" s="38"/>
      <c r="M122" s="179" t="s">
        <v>1</v>
      </c>
      <c r="N122" s="180" t="s">
        <v>43</v>
      </c>
      <c r="O122" s="76"/>
      <c r="P122" s="181">
        <f>O122*H122</f>
        <v>0</v>
      </c>
      <c r="Q122" s="181">
        <v>0</v>
      </c>
      <c r="R122" s="181">
        <f>Q122*H122</f>
        <v>0</v>
      </c>
      <c r="S122" s="181">
        <v>0</v>
      </c>
      <c r="T122" s="182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3" t="s">
        <v>436</v>
      </c>
      <c r="AT122" s="183" t="s">
        <v>126</v>
      </c>
      <c r="AU122" s="183" t="s">
        <v>85</v>
      </c>
      <c r="AY122" s="18" t="s">
        <v>124</v>
      </c>
      <c r="BE122" s="184">
        <f>IF(N122="základná",J122,0)</f>
        <v>0</v>
      </c>
      <c r="BF122" s="184">
        <f>IF(N122="znížená",J122,0)</f>
        <v>0</v>
      </c>
      <c r="BG122" s="184">
        <f>IF(N122="zákl. prenesená",J122,0)</f>
        <v>0</v>
      </c>
      <c r="BH122" s="184">
        <f>IF(N122="zníž. prenesená",J122,0)</f>
        <v>0</v>
      </c>
      <c r="BI122" s="184">
        <f>IF(N122="nulová",J122,0)</f>
        <v>0</v>
      </c>
      <c r="BJ122" s="18" t="s">
        <v>131</v>
      </c>
      <c r="BK122" s="185">
        <f>ROUND(I122*H122,3)</f>
        <v>0</v>
      </c>
      <c r="BL122" s="18" t="s">
        <v>436</v>
      </c>
      <c r="BM122" s="183" t="s">
        <v>446</v>
      </c>
    </row>
    <row r="123" s="2" customFormat="1" ht="14.4" customHeight="1">
      <c r="A123" s="37"/>
      <c r="B123" s="171"/>
      <c r="C123" s="172" t="s">
        <v>131</v>
      </c>
      <c r="D123" s="172" t="s">
        <v>126</v>
      </c>
      <c r="E123" s="173" t="s">
        <v>447</v>
      </c>
      <c r="F123" s="174" t="s">
        <v>448</v>
      </c>
      <c r="G123" s="175" t="s">
        <v>435</v>
      </c>
      <c r="H123" s="176">
        <v>1</v>
      </c>
      <c r="I123" s="177"/>
      <c r="J123" s="176">
        <f>ROUND(I123*H123,3)</f>
        <v>0</v>
      </c>
      <c r="K123" s="178"/>
      <c r="L123" s="38"/>
      <c r="M123" s="179" t="s">
        <v>1</v>
      </c>
      <c r="N123" s="180" t="s">
        <v>43</v>
      </c>
      <c r="O123" s="76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3" t="s">
        <v>436</v>
      </c>
      <c r="AT123" s="183" t="s">
        <v>126</v>
      </c>
      <c r="AU123" s="183" t="s">
        <v>85</v>
      </c>
      <c r="AY123" s="18" t="s">
        <v>124</v>
      </c>
      <c r="BE123" s="184">
        <f>IF(N123="základná",J123,0)</f>
        <v>0</v>
      </c>
      <c r="BF123" s="184">
        <f>IF(N123="znížená",J123,0)</f>
        <v>0</v>
      </c>
      <c r="BG123" s="184">
        <f>IF(N123="zákl. prenesená",J123,0)</f>
        <v>0</v>
      </c>
      <c r="BH123" s="184">
        <f>IF(N123="zníž. prenesená",J123,0)</f>
        <v>0</v>
      </c>
      <c r="BI123" s="184">
        <f>IF(N123="nulová",J123,0)</f>
        <v>0</v>
      </c>
      <c r="BJ123" s="18" t="s">
        <v>131</v>
      </c>
      <c r="BK123" s="185">
        <f>ROUND(I123*H123,3)</f>
        <v>0</v>
      </c>
      <c r="BL123" s="18" t="s">
        <v>436</v>
      </c>
      <c r="BM123" s="183" t="s">
        <v>449</v>
      </c>
    </row>
    <row r="124" s="2" customFormat="1" ht="14.4" customHeight="1">
      <c r="A124" s="37"/>
      <c r="B124" s="171"/>
      <c r="C124" s="172" t="s">
        <v>167</v>
      </c>
      <c r="D124" s="172" t="s">
        <v>126</v>
      </c>
      <c r="E124" s="173" t="s">
        <v>450</v>
      </c>
      <c r="F124" s="174" t="s">
        <v>451</v>
      </c>
      <c r="G124" s="175" t="s">
        <v>435</v>
      </c>
      <c r="H124" s="176">
        <v>1</v>
      </c>
      <c r="I124" s="177"/>
      <c r="J124" s="176">
        <f>ROUND(I124*H124,3)</f>
        <v>0</v>
      </c>
      <c r="K124" s="178"/>
      <c r="L124" s="38"/>
      <c r="M124" s="179" t="s">
        <v>1</v>
      </c>
      <c r="N124" s="180" t="s">
        <v>43</v>
      </c>
      <c r="O124" s="76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3" t="s">
        <v>436</v>
      </c>
      <c r="AT124" s="183" t="s">
        <v>126</v>
      </c>
      <c r="AU124" s="183" t="s">
        <v>85</v>
      </c>
      <c r="AY124" s="18" t="s">
        <v>124</v>
      </c>
      <c r="BE124" s="184">
        <f>IF(N124="základná",J124,0)</f>
        <v>0</v>
      </c>
      <c r="BF124" s="184">
        <f>IF(N124="znížená",J124,0)</f>
        <v>0</v>
      </c>
      <c r="BG124" s="184">
        <f>IF(N124="zákl. prenesená",J124,0)</f>
        <v>0</v>
      </c>
      <c r="BH124" s="184">
        <f>IF(N124="zníž. prenesená",J124,0)</f>
        <v>0</v>
      </c>
      <c r="BI124" s="184">
        <f>IF(N124="nulová",J124,0)</f>
        <v>0</v>
      </c>
      <c r="BJ124" s="18" t="s">
        <v>131</v>
      </c>
      <c r="BK124" s="185">
        <f>ROUND(I124*H124,3)</f>
        <v>0</v>
      </c>
      <c r="BL124" s="18" t="s">
        <v>436</v>
      </c>
      <c r="BM124" s="183" t="s">
        <v>452</v>
      </c>
    </row>
    <row r="125" s="13" customFormat="1">
      <c r="A125" s="13"/>
      <c r="B125" s="186"/>
      <c r="C125" s="13"/>
      <c r="D125" s="187" t="s">
        <v>133</v>
      </c>
      <c r="E125" s="188" t="s">
        <v>1</v>
      </c>
      <c r="F125" s="189" t="s">
        <v>453</v>
      </c>
      <c r="G125" s="13"/>
      <c r="H125" s="190">
        <v>1</v>
      </c>
      <c r="I125" s="191"/>
      <c r="J125" s="13"/>
      <c r="K125" s="13"/>
      <c r="L125" s="186"/>
      <c r="M125" s="218"/>
      <c r="N125" s="219"/>
      <c r="O125" s="219"/>
      <c r="P125" s="219"/>
      <c r="Q125" s="219"/>
      <c r="R125" s="219"/>
      <c r="S125" s="219"/>
      <c r="T125" s="22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8" t="s">
        <v>133</v>
      </c>
      <c r="AU125" s="188" t="s">
        <v>85</v>
      </c>
      <c r="AV125" s="13" t="s">
        <v>131</v>
      </c>
      <c r="AW125" s="13" t="s">
        <v>32</v>
      </c>
      <c r="AX125" s="13" t="s">
        <v>85</v>
      </c>
      <c r="AY125" s="188" t="s">
        <v>124</v>
      </c>
    </row>
    <row r="126" s="2" customFormat="1" ht="6.96" customHeight="1">
      <c r="A126" s="37"/>
      <c r="B126" s="59"/>
      <c r="C126" s="60"/>
      <c r="D126" s="60"/>
      <c r="E126" s="60"/>
      <c r="F126" s="60"/>
      <c r="G126" s="60"/>
      <c r="H126" s="60"/>
      <c r="I126" s="60"/>
      <c r="J126" s="60"/>
      <c r="K126" s="60"/>
      <c r="L126" s="38"/>
      <c r="M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</sheetData>
  <autoFilter ref="C116:K125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HORVATH_PETER\horva</dc:creator>
  <cp:lastModifiedBy>HORVATH_PETER\horva</cp:lastModifiedBy>
  <dcterms:created xsi:type="dcterms:W3CDTF">2020-10-31T08:10:52Z</dcterms:created>
  <dcterms:modified xsi:type="dcterms:W3CDTF">2020-10-31T08:10:59Z</dcterms:modified>
</cp:coreProperties>
</file>