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435" activeTab="1"/>
  </bookViews>
  <sheets>
    <sheet name="Rekapitulácia stavby" sheetId="1" r:id="rId1"/>
    <sheet name="Valcove skušobne brzd" sheetId="2" r:id="rId2"/>
  </sheets>
  <definedNames>
    <definedName name="_xlnm._FilterDatabase" localSheetId="1" hidden="1">'Valcove skušobne brzd'!$C$127:$K$166</definedName>
    <definedName name="_xlnm.Print_Titles" localSheetId="0">'Rekapitulácia stavby'!$92:$92</definedName>
    <definedName name="_xlnm.Print_Titles" localSheetId="1">'Valcove skušobne brzd'!$127:$127</definedName>
    <definedName name="_xlnm.Print_Area" localSheetId="0">'Rekapitulácia stavby'!$D$4:$AO$76,'Rekapitulácia stavby'!$C$82:$AQ$96</definedName>
    <definedName name="_xlnm.Print_Area" localSheetId="1">'Valcove skušobne brzd'!$C$4:$J$76,'Valcove skušobne brzd'!$C$82:$J$109,'Valcove skušobne brzd'!$C$115:$K$166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0" i="2" l="1"/>
  <c r="J129" i="2" s="1"/>
  <c r="J128" i="2" s="1"/>
  <c r="BK152" i="2"/>
  <c r="BI152" i="2"/>
  <c r="BH152" i="2"/>
  <c r="BG152" i="2"/>
  <c r="BE152" i="2"/>
  <c r="T152" i="2"/>
  <c r="R152" i="2"/>
  <c r="P152" i="2"/>
  <c r="P150" i="2" s="1"/>
  <c r="BF152" i="2"/>
  <c r="BK151" i="2"/>
  <c r="BK150" i="2" s="1"/>
  <c r="BI151" i="2"/>
  <c r="BH151" i="2"/>
  <c r="BG151" i="2"/>
  <c r="BE151" i="2"/>
  <c r="T151" i="2"/>
  <c r="R151" i="2"/>
  <c r="R150" i="2" s="1"/>
  <c r="P151" i="2"/>
  <c r="BF151" i="2"/>
  <c r="T150" i="2"/>
  <c r="BK138" i="2" l="1"/>
  <c r="J37" i="2" l="1"/>
  <c r="J36" i="2"/>
  <c r="AY95" i="1" s="1"/>
  <c r="J35" i="2"/>
  <c r="AX95" i="1" s="1"/>
  <c r="BI166" i="2"/>
  <c r="BH166" i="2"/>
  <c r="BG166" i="2"/>
  <c r="BE166" i="2"/>
  <c r="T166" i="2"/>
  <c r="R166" i="2"/>
  <c r="P166" i="2"/>
  <c r="BK166" i="2"/>
  <c r="BF166" i="2"/>
  <c r="BI165" i="2"/>
  <c r="BH165" i="2"/>
  <c r="BG165" i="2"/>
  <c r="BE165" i="2"/>
  <c r="T165" i="2"/>
  <c r="R165" i="2"/>
  <c r="P165" i="2"/>
  <c r="BK165" i="2"/>
  <c r="BF165" i="2"/>
  <c r="BI164" i="2"/>
  <c r="BH164" i="2"/>
  <c r="BG164" i="2"/>
  <c r="BE164" i="2"/>
  <c r="T164" i="2"/>
  <c r="R164" i="2"/>
  <c r="P164" i="2"/>
  <c r="BK164" i="2"/>
  <c r="BF164" i="2"/>
  <c r="BI163" i="2"/>
  <c r="BH163" i="2"/>
  <c r="BG163" i="2"/>
  <c r="BE163" i="2"/>
  <c r="T163" i="2"/>
  <c r="R163" i="2"/>
  <c r="P163" i="2"/>
  <c r="BK163" i="2"/>
  <c r="BF163" i="2"/>
  <c r="BI162" i="2"/>
  <c r="BH162" i="2"/>
  <c r="BG162" i="2"/>
  <c r="BE162" i="2"/>
  <c r="T162" i="2"/>
  <c r="R162" i="2"/>
  <c r="P162" i="2"/>
  <c r="BK162" i="2"/>
  <c r="BF162" i="2"/>
  <c r="BI161" i="2"/>
  <c r="BH161" i="2"/>
  <c r="BG161" i="2"/>
  <c r="BE161" i="2"/>
  <c r="T161" i="2"/>
  <c r="R161" i="2"/>
  <c r="P161" i="2"/>
  <c r="BK161" i="2"/>
  <c r="BF161" i="2"/>
  <c r="BI160" i="2"/>
  <c r="BH160" i="2"/>
  <c r="BG160" i="2"/>
  <c r="BE160" i="2"/>
  <c r="T160" i="2"/>
  <c r="R160" i="2"/>
  <c r="P160" i="2"/>
  <c r="BK160" i="2"/>
  <c r="BF160" i="2"/>
  <c r="BI159" i="2"/>
  <c r="BH159" i="2"/>
  <c r="BG159" i="2"/>
  <c r="BE159" i="2"/>
  <c r="T159" i="2"/>
  <c r="R159" i="2"/>
  <c r="P159" i="2"/>
  <c r="BK159" i="2"/>
  <c r="BF159" i="2"/>
  <c r="BI158" i="2"/>
  <c r="BH158" i="2"/>
  <c r="BG158" i="2"/>
  <c r="BE158" i="2"/>
  <c r="T158" i="2"/>
  <c r="R158" i="2"/>
  <c r="P158" i="2"/>
  <c r="BK158" i="2"/>
  <c r="BF158" i="2"/>
  <c r="BI156" i="2"/>
  <c r="BH156" i="2"/>
  <c r="BG156" i="2"/>
  <c r="BE156" i="2"/>
  <c r="T156" i="2"/>
  <c r="R156" i="2"/>
  <c r="P156" i="2"/>
  <c r="BK156" i="2"/>
  <c r="BF156" i="2"/>
  <c r="BI155" i="2"/>
  <c r="BH155" i="2"/>
  <c r="BG155" i="2"/>
  <c r="BE155" i="2"/>
  <c r="T155" i="2"/>
  <c r="R155" i="2"/>
  <c r="P155" i="2"/>
  <c r="BK155" i="2"/>
  <c r="BF155" i="2"/>
  <c r="BI149" i="2"/>
  <c r="BH149" i="2"/>
  <c r="BG149" i="2"/>
  <c r="BE149" i="2"/>
  <c r="T149" i="2"/>
  <c r="T148" i="2" s="1"/>
  <c r="R149" i="2"/>
  <c r="R148" i="2" s="1"/>
  <c r="P149" i="2"/>
  <c r="P148" i="2" s="1"/>
  <c r="BK149" i="2"/>
  <c r="BK148" i="2" s="1"/>
  <c r="BF149" i="2"/>
  <c r="BI147" i="2"/>
  <c r="BH147" i="2"/>
  <c r="BG147" i="2"/>
  <c r="BE147" i="2"/>
  <c r="T147" i="2"/>
  <c r="R147" i="2"/>
  <c r="P147" i="2"/>
  <c r="BK147" i="2"/>
  <c r="BF147" i="2"/>
  <c r="BI146" i="2"/>
  <c r="BH146" i="2"/>
  <c r="BG146" i="2"/>
  <c r="BE146" i="2"/>
  <c r="T146" i="2"/>
  <c r="R146" i="2"/>
  <c r="P146" i="2"/>
  <c r="BK146" i="2"/>
  <c r="BF146" i="2"/>
  <c r="BI145" i="2"/>
  <c r="BH145" i="2"/>
  <c r="BG145" i="2"/>
  <c r="BE145" i="2"/>
  <c r="T145" i="2"/>
  <c r="R145" i="2"/>
  <c r="P145" i="2"/>
  <c r="BK145" i="2"/>
  <c r="BF145" i="2"/>
  <c r="BI144" i="2"/>
  <c r="BH144" i="2"/>
  <c r="BG144" i="2"/>
  <c r="BE144" i="2"/>
  <c r="T144" i="2"/>
  <c r="R144" i="2"/>
  <c r="P144" i="2"/>
  <c r="BK144" i="2"/>
  <c r="BF144" i="2"/>
  <c r="BI143" i="2"/>
  <c r="BH143" i="2"/>
  <c r="BG143" i="2"/>
  <c r="BE143" i="2"/>
  <c r="T143" i="2"/>
  <c r="R143" i="2"/>
  <c r="P143" i="2"/>
  <c r="BK143" i="2"/>
  <c r="BF143" i="2"/>
  <c r="BI139" i="2"/>
  <c r="BH139" i="2"/>
  <c r="BG139" i="2"/>
  <c r="BE139" i="2"/>
  <c r="T139" i="2"/>
  <c r="R139" i="2"/>
  <c r="P139" i="2"/>
  <c r="BK139" i="2"/>
  <c r="BF139" i="2"/>
  <c r="BI137" i="2"/>
  <c r="BH137" i="2"/>
  <c r="BG137" i="2"/>
  <c r="BE137" i="2"/>
  <c r="T137" i="2"/>
  <c r="R137" i="2"/>
  <c r="P137" i="2"/>
  <c r="BK137" i="2"/>
  <c r="BF137" i="2"/>
  <c r="BI136" i="2"/>
  <c r="BH136" i="2"/>
  <c r="BG136" i="2"/>
  <c r="BE136" i="2"/>
  <c r="T136" i="2"/>
  <c r="R136" i="2"/>
  <c r="P136" i="2"/>
  <c r="BK136" i="2"/>
  <c r="BF136" i="2"/>
  <c r="BI134" i="2"/>
  <c r="BH134" i="2"/>
  <c r="BG134" i="2"/>
  <c r="BE134" i="2"/>
  <c r="T134" i="2"/>
  <c r="R134" i="2"/>
  <c r="P134" i="2"/>
  <c r="BK134" i="2"/>
  <c r="BF134" i="2"/>
  <c r="BI131" i="2"/>
  <c r="BH131" i="2"/>
  <c r="BG131" i="2"/>
  <c r="BE131" i="2"/>
  <c r="T131" i="2"/>
  <c r="R131" i="2"/>
  <c r="P131" i="2"/>
  <c r="BK131" i="2"/>
  <c r="BF131" i="2"/>
  <c r="F122" i="2"/>
  <c r="F89" i="2"/>
  <c r="J24" i="2"/>
  <c r="E24" i="2"/>
  <c r="J125" i="2" s="1"/>
  <c r="J23" i="2"/>
  <c r="J21" i="2"/>
  <c r="E21" i="2"/>
  <c r="J91" i="2" s="1"/>
  <c r="J20" i="2"/>
  <c r="E18" i="2"/>
  <c r="F125" i="2" s="1"/>
  <c r="J15" i="2"/>
  <c r="E15" i="2"/>
  <c r="F124" i="2" s="1"/>
  <c r="J14" i="2"/>
  <c r="J122" i="2"/>
  <c r="E7" i="2"/>
  <c r="E118" i="2" s="1"/>
  <c r="AS94" i="1"/>
  <c r="AM90" i="1"/>
  <c r="AM89" i="1"/>
  <c r="L89" i="1"/>
  <c r="AM87" i="1"/>
  <c r="L87" i="1"/>
  <c r="L85" i="1"/>
  <c r="T135" i="2" l="1"/>
  <c r="R154" i="2"/>
  <c r="BK154" i="2"/>
  <c r="P135" i="2"/>
  <c r="P157" i="2"/>
  <c r="J124" i="2"/>
  <c r="J92" i="2"/>
  <c r="P130" i="2"/>
  <c r="T157" i="2"/>
  <c r="R130" i="2"/>
  <c r="BK135" i="2"/>
  <c r="R135" i="2"/>
  <c r="T154" i="2"/>
  <c r="P154" i="2"/>
  <c r="T130" i="2"/>
  <c r="F91" i="2"/>
  <c r="F37" i="2"/>
  <c r="BD95" i="1" s="1"/>
  <c r="BD94" i="1" s="1"/>
  <c r="W33" i="1" s="1"/>
  <c r="J33" i="2"/>
  <c r="AV95" i="1" s="1"/>
  <c r="F35" i="2"/>
  <c r="BB95" i="1" s="1"/>
  <c r="BB94" i="1" s="1"/>
  <c r="W31" i="1" s="1"/>
  <c r="BK130" i="2"/>
  <c r="F36" i="2"/>
  <c r="BC95" i="1" s="1"/>
  <c r="BC94" i="1" s="1"/>
  <c r="AY94" i="1" s="1"/>
  <c r="AW95" i="1"/>
  <c r="AT95" i="1" s="1"/>
  <c r="BA95" i="1"/>
  <c r="BA94" i="1" s="1"/>
  <c r="F33" i="2"/>
  <c r="AZ95" i="1" s="1"/>
  <c r="AZ94" i="1" s="1"/>
  <c r="E85" i="2"/>
  <c r="R157" i="2"/>
  <c r="BK157" i="2"/>
  <c r="T153" i="2" l="1"/>
  <c r="R129" i="2"/>
  <c r="P153" i="2"/>
  <c r="T129" i="2"/>
  <c r="AX94" i="1"/>
  <c r="R153" i="2"/>
  <c r="BK153" i="2"/>
  <c r="BK129" i="2"/>
  <c r="P129" i="2"/>
  <c r="W32" i="1"/>
  <c r="AW94" i="1"/>
  <c r="AK30" i="1" s="1"/>
  <c r="W30" i="1"/>
  <c r="AV94" i="1"/>
  <c r="W29" i="1"/>
  <c r="T128" i="2" l="1"/>
  <c r="R128" i="2"/>
  <c r="P128" i="2"/>
  <c r="AU95" i="1" s="1"/>
  <c r="AU94" i="1" s="1"/>
  <c r="BK128" i="2"/>
  <c r="AT94" i="1"/>
  <c r="AK29" i="1"/>
  <c r="J39" i="2" l="1"/>
  <c r="AG95" i="1"/>
  <c r="AG94" i="1" l="1"/>
  <c r="AN95" i="1"/>
  <c r="AK26" i="1" l="1"/>
  <c r="AK35" i="1" s="1"/>
  <c r="AN94" i="1"/>
</calcChain>
</file>

<file path=xl/sharedStrings.xml><?xml version="1.0" encoding="utf-8"?>
<sst xmlns="http://schemas.openxmlformats.org/spreadsheetml/2006/main" count="637" uniqueCount="219">
  <si>
    <t>Export Komplet</t>
  </si>
  <si>
    <t/>
  </si>
  <si>
    <t>2.0</t>
  </si>
  <si>
    <t>False</t>
  </si>
  <si>
    <t>{0d76f1a7-7d3e-4bbc-9435-73ee09e8c339}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</si>
  <si>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</si>
  <si>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</si>
  <si>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</si>
  <si>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</si>
  <si>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</si>
  <si>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</si>
  <si>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</si>
  <si>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</si>
  <si>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</si>
  <si>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</si>
  <si>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</si>
  <si>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</si>
  <si>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</si>
  <si>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</si>
  <si>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</si>
  <si>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</si>
  <si>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Projektant: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</si>
  <si>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</si>
  <si>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</si>
  <si>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</si>
  <si>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</si>
  <si>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</si>
  <si>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</si>
  <si>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</si>
  <si>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</si>
  <si>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</si>
  <si>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</si>
  <si>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</si>
  <si>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</si>
  <si>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</si>
  <si>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</si>
  <si>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</si>
  <si>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</si>
  <si>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</si>
  <si>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</si>
  <si>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</si>
  <si>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</si>
  <si>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</si>
  <si>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</si>
  <si>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</si>
  <si>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</si>
  <si>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</si>
  <si>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</si>
  <si>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</si>
  <si>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</si>
  <si>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</si>
  <si>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</si>
  <si>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</si>
  <si>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</si>
  <si>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</si>
  <si>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</si>
  <si>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</si>
  <si>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</si>
  <si>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</si>
  <si>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</si>
  <si>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</si>
  <si>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</si>
  <si>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</si>
  <si>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</si>
  <si>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</si>
  <si>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</si>
  <si>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</si>
  <si>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</si>
  <si>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</si>
  <si>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</si>
  <si>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</si>
  <si>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</si>
  <si>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</t>
  </si>
  <si>
    <t>1</t>
  </si>
  <si>
    <t>{aeaa7a96-05c2-4fa2-928a-71d7062f38bf}</t>
  </si>
  <si>
    <t>KRYCÍ LIST ROZPOČTU</t>
  </si>
  <si>
    <t>Objekt: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</si>
  <si>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</si>
  <si>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</si>
  <si>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</si>
  <si>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</si>
  <si>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</si>
  <si>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</si>
  <si>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</si>
  <si>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</si>
  <si>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</si>
  <si>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</si>
  <si>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</si>
  <si>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712 - Izolácie striech</t>
  </si>
  <si>
    <t xml:space="preserve">    713 - Izolácie tepelné</t>
  </si>
  <si>
    <t xml:space="preserve">    764 - Konštrukcie klampiarske</t>
  </si>
  <si>
    <t xml:space="preserve">    767 - Konštrukcie doplnkové kovové</t>
  </si>
  <si>
    <t xml:space="preserve">    784 - Dokončovacie práce - maľby</t>
  </si>
  <si>
    <t>OST1 - Elektroinštalácie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</si>
  <si>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</si>
  <si>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</si>
  <si>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</si>
  <si>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</si>
  <si>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</si>
  <si>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</si>
  <si>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</si>
  <si>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</si>
  <si>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</si>
  <si>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</si>
  <si>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</si>
  <si>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</si>
  <si>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</si>
  <si>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</si>
  <si>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</si>
  <si>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3</t>
  </si>
  <si>
    <t>Zvislé a kompletné konštrukcie</t>
  </si>
  <si>
    <t>K</t>
  </si>
  <si>
    <t>ks</t>
  </si>
  <si>
    <t>4</t>
  </si>
  <si>
    <t>2</t>
  </si>
  <si>
    <t>m2</t>
  </si>
  <si>
    <t>16</t>
  </si>
  <si>
    <t>9</t>
  </si>
  <si>
    <t>Ostatné konštrukcie a práce-búranie</t>
  </si>
  <si>
    <t>941955001.S</t>
  </si>
  <si>
    <t>Lešenie ľahké pracovné pomocné, s výškou lešeňovej podlahy do 1,20 m</t>
  </si>
  <si>
    <t>40</t>
  </si>
  <si>
    <t>952901111.S</t>
  </si>
  <si>
    <t>Vyčistenie budov pri výške podlaží do 4 m</t>
  </si>
  <si>
    <t>42</t>
  </si>
  <si>
    <t>968072876r</t>
  </si>
  <si>
    <t>58</t>
  </si>
  <si>
    <t>m</t>
  </si>
  <si>
    <t>t</t>
  </si>
  <si>
    <t>979081111.S</t>
  </si>
  <si>
    <t>Odvoz sutiny a vybúraných hmôt na skládku do 1 km</t>
  </si>
  <si>
    <t>70</t>
  </si>
  <si>
    <t>979081121.S</t>
  </si>
  <si>
    <t>Odvoz sutiny a vybúraných hmôt na skládku za každý ďalší 1 km-uvažovaný odvoz na skládku do 15km, dodávateľ nacení podľa svojich možností</t>
  </si>
  <si>
    <t>72</t>
  </si>
  <si>
    <t>979082111.S</t>
  </si>
  <si>
    <t>Vnútrostavenisková doprava sutiny a vybúraných hmôt do 10 m</t>
  </si>
  <si>
    <t>74</t>
  </si>
  <si>
    <t>979082121.S</t>
  </si>
  <si>
    <t>Vnútrostavenisková doprava sutiny a vybúraných hmôt za každých ďalších 5 m</t>
  </si>
  <si>
    <t>76</t>
  </si>
  <si>
    <t>979089012.S</t>
  </si>
  <si>
    <t>78</t>
  </si>
  <si>
    <t>99</t>
  </si>
  <si>
    <t>Presun hmôt HSV</t>
  </si>
  <si>
    <t>999281111.S</t>
  </si>
  <si>
    <t>Presun hmôt pre opravy a údržbu objektov vrátane vonkajších plášťov výšky do 25 m</t>
  </si>
  <si>
    <t>82</t>
  </si>
  <si>
    <t>PSV</t>
  </si>
  <si>
    <t>Práce a dodávky PSV</t>
  </si>
  <si>
    <t>%</t>
  </si>
  <si>
    <t>767</t>
  </si>
  <si>
    <t>Konštrukcie doplnkové kovové</t>
  </si>
  <si>
    <t>76711111O1</t>
  </si>
  <si>
    <t>134</t>
  </si>
  <si>
    <t>998767201.S</t>
  </si>
  <si>
    <t>Presun hmôt pre kovové stavebné doplnkové konštrukcie v objektoch výšky do 6 m</t>
  </si>
  <si>
    <t>150</t>
  </si>
  <si>
    <t>OST1</t>
  </si>
  <si>
    <t>Elektroinštalácie</t>
  </si>
  <si>
    <t>ELE34</t>
  </si>
  <si>
    <t>pripojenie na jestv blesk a uzem</t>
  </si>
  <si>
    <t>616</t>
  </si>
  <si>
    <t>ELE36</t>
  </si>
  <si>
    <t>pomocné práce</t>
  </si>
  <si>
    <t>hod</t>
  </si>
  <si>
    <t>618</t>
  </si>
  <si>
    <t>ELE37</t>
  </si>
  <si>
    <t>zisť. Skut. Stavu</t>
  </si>
  <si>
    <t>620</t>
  </si>
  <si>
    <t>ELE38</t>
  </si>
  <si>
    <t>demontáže</t>
  </si>
  <si>
    <t>622</t>
  </si>
  <si>
    <t>ELE41</t>
  </si>
  <si>
    <t>zabezp. Vyp stavu</t>
  </si>
  <si>
    <t>626</t>
  </si>
  <si>
    <t>ELE42</t>
  </si>
  <si>
    <t>meranie uzemnenia</t>
  </si>
  <si>
    <t>628</t>
  </si>
  <si>
    <t>ELE43</t>
  </si>
  <si>
    <t>východzia revízia</t>
  </si>
  <si>
    <t>630</t>
  </si>
  <si>
    <t>ELE44</t>
  </si>
  <si>
    <t>preberacie konanie</t>
  </si>
  <si>
    <t>632</t>
  </si>
  <si>
    <t>ELE45</t>
  </si>
  <si>
    <t>Úradná skúška</t>
  </si>
  <si>
    <t>kpl</t>
  </si>
  <si>
    <t>-661380334</t>
  </si>
  <si>
    <t>DPBratislava</t>
  </si>
  <si>
    <t>sub</t>
  </si>
  <si>
    <t>Poplatok za skladovanie - zmiešane odpady zo stavieb</t>
  </si>
  <si>
    <t>bm</t>
  </si>
  <si>
    <t>M+D Oceľový lemovací profil vnutornej hrany,L profil 60/40/6mm,kotva-tŕň á 0,3m,vrátane PU tmelu,vrtania a chem.kotvenia, vr rezervy</t>
  </si>
  <si>
    <t>Vyburanie jestvujúcich profilov L</t>
  </si>
  <si>
    <t>965042241.S</t>
  </si>
  <si>
    <t>Búranie podkladov pod dlažby, liatych dlažieb a mazanín,betón,liaty asfalt hr.nad 100 mm, plochy nad 4 m2 -2,20000t</t>
  </si>
  <si>
    <t>m3</t>
  </si>
  <si>
    <t>965049120.S</t>
  </si>
  <si>
    <t>Príplatok za búranie betónovej mazaniny so zváranou sieťou alebo rabicovým pletivom hr. nad 100 mm</t>
  </si>
  <si>
    <t>974083113.S</t>
  </si>
  <si>
    <t>Rezanie betónových mazanín existujúcich vystužených hĺbky nad 100 do 150 mm</t>
  </si>
  <si>
    <t>Demontaž povodnej BS vr prislušenstva</t>
  </si>
  <si>
    <t>273321411.S</t>
  </si>
  <si>
    <t>Betón základových dosiek, železový (bez výstuže), tr. C 25/30</t>
  </si>
  <si>
    <t>273351215.S</t>
  </si>
  <si>
    <t>Debnenie stien základových dosiek, zhotovenie-dielce</t>
  </si>
  <si>
    <t>273351216.S</t>
  </si>
  <si>
    <t>Debnenie stien základových dosiek, odstránenie-dielce</t>
  </si>
  <si>
    <t>273362422.S</t>
  </si>
  <si>
    <t>Výstuž základových dosiek - prekotvenie betonov , Hilti kotvenie</t>
  </si>
  <si>
    <t>Ostatné</t>
  </si>
  <si>
    <t>GZS</t>
  </si>
  <si>
    <t>Zariadenie staveniska</t>
  </si>
  <si>
    <t>-1129509361</t>
  </si>
  <si>
    <t>VP</t>
  </si>
  <si>
    <t>Vplyv prostredia</t>
  </si>
  <si>
    <t>-1142379188</t>
  </si>
  <si>
    <t>Valcové skúšobne bŕzd - II.hala - Dielne Údržby Autobusov, areál DPB a.s. Jurajov Dvor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</si>
</sst>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%"/>
    <numFmt numFmtId="165" formatCode="dd\.mm\.yyyy"/>
    <numFmt numFmtId="166" formatCode="#,##0.00000"/>
    <numFmt numFmtId="167" formatCode="#,##0.000"/>
    <numFmt numFmtId="168" formatCode="0.000"/>
  </numFmts>
  <fonts count="3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i/>
      <sz val="9"/>
      <color theme="3"/>
      <name val="Arial CE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19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5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19" fillId="0" borderId="0" xfId="0" applyNumberFormat="1" applyFont="1" applyAlignment="1"/>
    <xf numFmtId="166" fontId="27" fillId="0" borderId="12" xfId="0" applyNumberFormat="1" applyFont="1" applyBorder="1" applyAlignment="1"/>
    <xf numFmtId="166" fontId="27" fillId="0" borderId="13" xfId="0" applyNumberFormat="1" applyFont="1" applyBorder="1" applyAlignment="1"/>
    <xf numFmtId="167" fontId="28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168" fontId="0" fillId="0" borderId="3" xfId="0" applyNumberFormat="1" applyFont="1" applyBorder="1" applyAlignment="1">
      <alignment vertical="center"/>
    </xf>
    <xf numFmtId="168" fontId="29" fillId="0" borderId="3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0" fontId="0" fillId="0" borderId="0" xfId="0" applyFont="1" applyAlignment="1">
      <alignment vertical="center"/>
    </xf>
    <xf numFmtId="167" fontId="17" fillId="6" borderId="22" xfId="0" applyNumberFormat="1" applyFont="1" applyFill="1" applyBorder="1" applyAlignment="1" applyProtection="1">
      <alignment vertical="center"/>
      <protection locked="0"/>
    </xf>
    <xf numFmtId="0" fontId="8" fillId="0" borderId="0" xfId="0" applyFont="1" applyAlignment="1" applyProtection="1">
      <protection locked="0"/>
    </xf>
    <xf numFmtId="0" fontId="18" fillId="5" borderId="14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10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opLeftCell="A108" workbookViewId="0">
      <selection activeCell="AG95" sqref="AG95:AM95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83" t="s">
        <v>5</v>
      </c>
      <c r="AS2" s="181"/>
      <c r="AT2" s="181"/>
      <c r="AU2" s="181"/>
      <c r="AV2" s="181"/>
      <c r="AW2" s="181"/>
      <c r="AX2" s="181"/>
      <c r="AY2" s="181"/>
      <c r="AZ2" s="181"/>
      <c r="BA2" s="181"/>
      <c r="BB2" s="181"/>
      <c r="BC2" s="181"/>
      <c r="BD2" s="181"/>
      <c r="BE2" s="181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6</v>
      </c>
    </row>
    <row r="5" spans="1:74" s="1" customFormat="1" ht="12" customHeight="1">
      <c r="B5" s="17"/>
      <c r="D5" s="20" t="s">
        <v>10</v>
      </c>
      <c r="K5" s="180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81"/>
      <c r="AH5" s="181"/>
      <c r="AI5" s="181"/>
      <c r="AJ5" s="181"/>
      <c r="AK5" s="181"/>
      <c r="AL5" s="181"/>
      <c r="AM5" s="181"/>
      <c r="AN5" s="181"/>
      <c r="AO5" s="181"/>
      <c r="AR5" s="17"/>
      <c r="BS5" s="14" t="s">
        <v>6</v>
      </c>
    </row>
    <row r="6" spans="1:74" s="1" customFormat="1" ht="36.950000000000003" customHeight="1">
      <c r="B6" s="17"/>
      <c r="D6" s="22" t="s">
        <v>11</v>
      </c>
      <c r="K6" s="182" t="s">
        <v>218</v>
      </c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81"/>
      <c r="AI6" s="181"/>
      <c r="AJ6" s="181"/>
      <c r="AK6" s="181"/>
      <c r="AL6" s="181"/>
      <c r="AM6" s="181"/>
      <c r="AN6" s="181"/>
      <c r="AO6" s="181"/>
      <c r="AR6" s="17"/>
      <c r="BS6" s="14" t="s">
        <v>6</v>
      </c>
    </row>
    <row r="7" spans="1:74" s="1" customFormat="1" ht="12" customHeight="1">
      <c r="B7" s="17"/>
      <c r="D7" s="23" t="s">
        <v>12</v>
      </c>
      <c r="K7" s="21" t="s">
        <v>1</v>
      </c>
      <c r="AK7" s="23" t="s">
        <v>13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14</v>
      </c>
      <c r="K8" s="21" t="s">
        <v>15</v>
      </c>
      <c r="AK8" s="23" t="s">
        <v>16</v>
      </c>
      <c r="AN8" s="21"/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17</v>
      </c>
      <c r="J10" s="1" t="s">
        <v>189</v>
      </c>
      <c r="AK10" s="23" t="s">
        <v>18</v>
      </c>
      <c r="AN10" s="21" t="s">
        <v>1</v>
      </c>
      <c r="AR10" s="17"/>
      <c r="BS10" s="14" t="s">
        <v>6</v>
      </c>
    </row>
    <row r="11" spans="1:74" s="1" customFormat="1" ht="18.399999999999999" customHeight="1">
      <c r="B11" s="17"/>
      <c r="E11" s="21" t="s">
        <v>15</v>
      </c>
      <c r="AK11" s="23" t="s">
        <v>19</v>
      </c>
      <c r="AN11" s="21" t="s">
        <v>1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20</v>
      </c>
      <c r="AK13" s="23"/>
      <c r="AN13" s="21"/>
      <c r="AR13" s="17"/>
      <c r="BS13" s="14" t="s">
        <v>6</v>
      </c>
    </row>
    <row r="14" spans="1:74" ht="12.75">
      <c r="B14" s="17"/>
      <c r="E14" s="21" t="s">
        <v>15</v>
      </c>
      <c r="AK14" s="23" t="s">
        <v>19</v>
      </c>
      <c r="AM14" s="187"/>
      <c r="AN14" s="187"/>
      <c r="AO14" s="187"/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21</v>
      </c>
      <c r="AK16" s="23" t="s">
        <v>18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15</v>
      </c>
      <c r="AK17" s="23" t="s">
        <v>19</v>
      </c>
      <c r="AN17" s="21" t="s">
        <v>1</v>
      </c>
      <c r="AR17" s="17"/>
      <c r="BS17" s="14" t="s">
        <v>22</v>
      </c>
    </row>
    <row r="18" spans="1:71" s="1" customFormat="1" ht="6.95" customHeight="1">
      <c r="B18" s="17"/>
      <c r="AR18" s="17"/>
      <c r="BS18" s="14" t="s">
        <v>23</v>
      </c>
    </row>
    <row r="19" spans="1:71" s="1" customFormat="1" ht="12" customHeight="1">
      <c r="B19" s="17"/>
      <c r="D19" s="23" t="s">
        <v>24</v>
      </c>
      <c r="AK19" s="23" t="s">
        <v>18</v>
      </c>
      <c r="AN19" s="21" t="s">
        <v>1</v>
      </c>
      <c r="AR19" s="17"/>
      <c r="BS19" s="14" t="s">
        <v>23</v>
      </c>
    </row>
    <row r="20" spans="1:71" s="1" customFormat="1" ht="18.399999999999999" customHeight="1">
      <c r="B20" s="17"/>
      <c r="E20" s="21" t="s">
        <v>15</v>
      </c>
      <c r="AK20" s="23" t="s">
        <v>19</v>
      </c>
      <c r="AN20" s="21" t="s">
        <v>1</v>
      </c>
      <c r="AR20" s="17"/>
      <c r="BS20" s="14" t="s">
        <v>22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25</v>
      </c>
      <c r="AR22" s="17"/>
    </row>
    <row r="23" spans="1:71" s="1" customFormat="1" ht="16.5" customHeight="1">
      <c r="B23" s="17"/>
      <c r="E23" s="184" t="s">
        <v>1</v>
      </c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  <c r="AI23" s="184"/>
      <c r="AJ23" s="184"/>
      <c r="AK23" s="184"/>
      <c r="AL23" s="184"/>
      <c r="AM23" s="184"/>
      <c r="AN23" s="184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26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85">
        <f>ROUND(AG94,2)</f>
        <v>0</v>
      </c>
      <c r="AL26" s="186"/>
      <c r="AM26" s="186"/>
      <c r="AN26" s="186"/>
      <c r="AO26" s="186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88" t="s">
        <v>27</v>
      </c>
      <c r="M28" s="188"/>
      <c r="N28" s="188"/>
      <c r="O28" s="188"/>
      <c r="P28" s="188"/>
      <c r="Q28" s="26"/>
      <c r="R28" s="26"/>
      <c r="S28" s="26"/>
      <c r="T28" s="26"/>
      <c r="U28" s="26"/>
      <c r="V28" s="26"/>
      <c r="W28" s="188" t="s">
        <v>28</v>
      </c>
      <c r="X28" s="188"/>
      <c r="Y28" s="188"/>
      <c r="Z28" s="188"/>
      <c r="AA28" s="188"/>
      <c r="AB28" s="188"/>
      <c r="AC28" s="188"/>
      <c r="AD28" s="188"/>
      <c r="AE28" s="188"/>
      <c r="AF28" s="26"/>
      <c r="AG28" s="26"/>
      <c r="AH28" s="26"/>
      <c r="AI28" s="26"/>
      <c r="AJ28" s="26"/>
      <c r="AK28" s="188" t="s">
        <v>29</v>
      </c>
      <c r="AL28" s="188"/>
      <c r="AM28" s="188"/>
      <c r="AN28" s="188"/>
      <c r="AO28" s="188"/>
      <c r="AP28" s="26"/>
      <c r="AQ28" s="26"/>
      <c r="AR28" s="27"/>
      <c r="BE28" s="26"/>
    </row>
    <row r="29" spans="1:71" s="3" customFormat="1" ht="14.45" customHeight="1">
      <c r="B29" s="31"/>
      <c r="D29" s="23" t="s">
        <v>30</v>
      </c>
      <c r="F29" s="23" t="s">
        <v>31</v>
      </c>
      <c r="L29" s="191">
        <v>0.2</v>
      </c>
      <c r="M29" s="190"/>
      <c r="N29" s="190"/>
      <c r="O29" s="190"/>
      <c r="P29" s="190"/>
      <c r="W29" s="189">
        <f>ROUND(AZ94, 2)</f>
        <v>0</v>
      </c>
      <c r="X29" s="190"/>
      <c r="Y29" s="190"/>
      <c r="Z29" s="190"/>
      <c r="AA29" s="190"/>
      <c r="AB29" s="190"/>
      <c r="AC29" s="190"/>
      <c r="AD29" s="190"/>
      <c r="AE29" s="190"/>
      <c r="AK29" s="189">
        <f>ROUND(AV94, 2)</f>
        <v>0</v>
      </c>
      <c r="AL29" s="190"/>
      <c r="AM29" s="190"/>
      <c r="AN29" s="190"/>
      <c r="AO29" s="190"/>
      <c r="AR29" s="31"/>
    </row>
    <row r="30" spans="1:71" s="3" customFormat="1" ht="14.45" customHeight="1">
      <c r="B30" s="31"/>
      <c r="F30" s="23" t="s">
        <v>32</v>
      </c>
      <c r="L30" s="191">
        <v>0.2</v>
      </c>
      <c r="M30" s="190"/>
      <c r="N30" s="190"/>
      <c r="O30" s="190"/>
      <c r="P30" s="190"/>
      <c r="W30" s="189">
        <f>ROUND(BA94, 2)</f>
        <v>0</v>
      </c>
      <c r="X30" s="190"/>
      <c r="Y30" s="190"/>
      <c r="Z30" s="190"/>
      <c r="AA30" s="190"/>
      <c r="AB30" s="190"/>
      <c r="AC30" s="190"/>
      <c r="AD30" s="190"/>
      <c r="AE30" s="190"/>
      <c r="AK30" s="189">
        <f>ROUND(AW94, 2)</f>
        <v>0</v>
      </c>
      <c r="AL30" s="190"/>
      <c r="AM30" s="190"/>
      <c r="AN30" s="190"/>
      <c r="AO30" s="190"/>
      <c r="AR30" s="31"/>
    </row>
    <row r="31" spans="1:71" s="3" customFormat="1" ht="14.45" hidden="1" customHeight="1">
      <c r="B31" s="31"/>
      <c r="F31" s="23" t="s">
        <v>33</v>
      </c>
      <c r="L31" s="191">
        <v>0.2</v>
      </c>
      <c r="M31" s="190"/>
      <c r="N31" s="190"/>
      <c r="O31" s="190"/>
      <c r="P31" s="190"/>
      <c r="W31" s="189">
        <f>ROUND(BB94, 2)</f>
        <v>0</v>
      </c>
      <c r="X31" s="190"/>
      <c r="Y31" s="190"/>
      <c r="Z31" s="190"/>
      <c r="AA31" s="190"/>
      <c r="AB31" s="190"/>
      <c r="AC31" s="190"/>
      <c r="AD31" s="190"/>
      <c r="AE31" s="190"/>
      <c r="AK31" s="189">
        <v>0</v>
      </c>
      <c r="AL31" s="190"/>
      <c r="AM31" s="190"/>
      <c r="AN31" s="190"/>
      <c r="AO31" s="190"/>
      <c r="AR31" s="31"/>
    </row>
    <row r="32" spans="1:71" s="3" customFormat="1" ht="14.45" hidden="1" customHeight="1">
      <c r="B32" s="31"/>
      <c r="F32" s="23" t="s">
        <v>34</v>
      </c>
      <c r="L32" s="191">
        <v>0.2</v>
      </c>
      <c r="M32" s="190"/>
      <c r="N32" s="190"/>
      <c r="O32" s="190"/>
      <c r="P32" s="190"/>
      <c r="W32" s="189">
        <f>ROUND(BC94, 2)</f>
        <v>0</v>
      </c>
      <c r="X32" s="190"/>
      <c r="Y32" s="190"/>
      <c r="Z32" s="190"/>
      <c r="AA32" s="190"/>
      <c r="AB32" s="190"/>
      <c r="AC32" s="190"/>
      <c r="AD32" s="190"/>
      <c r="AE32" s="190"/>
      <c r="AK32" s="189">
        <v>0</v>
      </c>
      <c r="AL32" s="190"/>
      <c r="AM32" s="190"/>
      <c r="AN32" s="190"/>
      <c r="AO32" s="190"/>
      <c r="AR32" s="31"/>
    </row>
    <row r="33" spans="1:57" s="3" customFormat="1" ht="14.45" hidden="1" customHeight="1">
      <c r="B33" s="31"/>
      <c r="F33" s="23" t="s">
        <v>35</v>
      </c>
      <c r="L33" s="191">
        <v>0</v>
      </c>
      <c r="M33" s="190"/>
      <c r="N33" s="190"/>
      <c r="O33" s="190"/>
      <c r="P33" s="190"/>
      <c r="W33" s="189">
        <f>ROUND(BD94, 2)</f>
        <v>0</v>
      </c>
      <c r="X33" s="190"/>
      <c r="Y33" s="190"/>
      <c r="Z33" s="190"/>
      <c r="AA33" s="190"/>
      <c r="AB33" s="190"/>
      <c r="AC33" s="190"/>
      <c r="AD33" s="190"/>
      <c r="AE33" s="190"/>
      <c r="AK33" s="189">
        <v>0</v>
      </c>
      <c r="AL33" s="190"/>
      <c r="AM33" s="190"/>
      <c r="AN33" s="190"/>
      <c r="AO33" s="190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2"/>
      <c r="D35" s="33" t="s">
        <v>36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37</v>
      </c>
      <c r="U35" s="34"/>
      <c r="V35" s="34"/>
      <c r="W35" s="34"/>
      <c r="X35" s="192" t="s">
        <v>38</v>
      </c>
      <c r="Y35" s="193"/>
      <c r="Z35" s="193"/>
      <c r="AA35" s="193"/>
      <c r="AB35" s="193"/>
      <c r="AC35" s="34"/>
      <c r="AD35" s="34"/>
      <c r="AE35" s="34"/>
      <c r="AF35" s="34"/>
      <c r="AG35" s="34"/>
      <c r="AH35" s="34"/>
      <c r="AI35" s="34"/>
      <c r="AJ35" s="34"/>
      <c r="AK35" s="194">
        <f>SUM(AK26:AK33)</f>
        <v>0</v>
      </c>
      <c r="AL35" s="193"/>
      <c r="AM35" s="193"/>
      <c r="AN35" s="193"/>
      <c r="AO35" s="195"/>
      <c r="AP35" s="32"/>
      <c r="AQ35" s="32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6"/>
      <c r="D49" s="37" t="s">
        <v>39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40</v>
      </c>
      <c r="AI49" s="38"/>
      <c r="AJ49" s="38"/>
      <c r="AK49" s="38"/>
      <c r="AL49" s="38"/>
      <c r="AM49" s="38"/>
      <c r="AN49" s="38"/>
      <c r="AO49" s="38"/>
      <c r="AR49" s="36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39" t="s">
        <v>41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42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41</v>
      </c>
      <c r="AI60" s="29"/>
      <c r="AJ60" s="29"/>
      <c r="AK60" s="29"/>
      <c r="AL60" s="29"/>
      <c r="AM60" s="39" t="s">
        <v>42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37" t="s">
        <v>43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44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39" t="s">
        <v>41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42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41</v>
      </c>
      <c r="AI75" s="29"/>
      <c r="AJ75" s="29"/>
      <c r="AK75" s="29"/>
      <c r="AL75" s="29"/>
      <c r="AM75" s="39" t="s">
        <v>42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1" s="2" customFormat="1" ht="24.95" customHeight="1">
      <c r="A82" s="26"/>
      <c r="B82" s="27"/>
      <c r="C82" s="18" t="s">
        <v>45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>
      <c r="B84" s="45"/>
      <c r="C84" s="23" t="s">
        <v>10</v>
      </c>
      <c r="AR84" s="45"/>
    </row>
    <row r="85" spans="1:91" s="5" customFormat="1" ht="36.950000000000003" customHeight="1">
      <c r="B85" s="46"/>
      <c r="C85" s="47" t="s">
        <v>11</v>
      </c>
      <c r="L85" s="160" t="str">
        <f>K6</f>
        <v>Valcové skúšobne bŕzd - II.hala - Dielne Údržby Autobusov, areál DPB a.s. Jurajov Dvor</v>
      </c>
      <c r="M85" s="161"/>
      <c r="N85" s="161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AG85" s="161"/>
      <c r="AH85" s="161"/>
      <c r="AI85" s="161"/>
      <c r="AJ85" s="161"/>
      <c r="AK85" s="161"/>
      <c r="AL85" s="161"/>
      <c r="AM85" s="161"/>
      <c r="AN85" s="161"/>
      <c r="AO85" s="161"/>
      <c r="AR85" s="46"/>
    </row>
    <row r="86" spans="1:91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>
      <c r="A87" s="26"/>
      <c r="B87" s="27"/>
      <c r="C87" s="23" t="s">
        <v>14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 xml:space="preserve"> 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16</v>
      </c>
      <c r="AJ87" s="26"/>
      <c r="AK87" s="26"/>
      <c r="AL87" s="26"/>
      <c r="AM87" s="162" t="str">
        <f>IF(AN8= "","",AN8)</f>
        <v/>
      </c>
      <c r="AN87" s="162"/>
      <c r="AO87" s="26"/>
      <c r="AP87" s="26"/>
      <c r="AQ87" s="26"/>
      <c r="AR87" s="27"/>
      <c r="BE87" s="26"/>
    </row>
    <row r="88" spans="1:91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15.2" customHeight="1">
      <c r="A89" s="26"/>
      <c r="B89" s="27"/>
      <c r="C89" s="23" t="s">
        <v>17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 xml:space="preserve"> 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21</v>
      </c>
      <c r="AJ89" s="26"/>
      <c r="AK89" s="26"/>
      <c r="AL89" s="26"/>
      <c r="AM89" s="163" t="str">
        <f>IF(E17="","",E17)</f>
        <v xml:space="preserve"> </v>
      </c>
      <c r="AN89" s="164"/>
      <c r="AO89" s="164"/>
      <c r="AP89" s="164"/>
      <c r="AQ89" s="26"/>
      <c r="AR89" s="27"/>
      <c r="AS89" s="165" t="s">
        <v>46</v>
      </c>
      <c r="AT89" s="166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1" s="2" customFormat="1" ht="15.2" customHeight="1">
      <c r="A90" s="26"/>
      <c r="B90" s="27"/>
      <c r="C90" s="23" t="s">
        <v>20</v>
      </c>
      <c r="D90" s="26"/>
      <c r="E90" s="26"/>
      <c r="F90" s="26"/>
      <c r="G90" s="169"/>
      <c r="H90" s="169"/>
      <c r="I90" s="169"/>
      <c r="J90" s="169"/>
      <c r="K90" s="169"/>
      <c r="L90" s="169"/>
      <c r="M90" s="169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24</v>
      </c>
      <c r="AJ90" s="26"/>
      <c r="AK90" s="26"/>
      <c r="AL90" s="26"/>
      <c r="AM90" s="163" t="str">
        <f>IF(E20="","",E20)</f>
        <v xml:space="preserve"> </v>
      </c>
      <c r="AN90" s="164"/>
      <c r="AO90" s="164"/>
      <c r="AP90" s="164"/>
      <c r="AQ90" s="26"/>
      <c r="AR90" s="27"/>
      <c r="AS90" s="167"/>
      <c r="AT90" s="168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1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67"/>
      <c r="AT91" s="168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1" s="2" customFormat="1" ht="29.25" customHeight="1">
      <c r="A92" s="26"/>
      <c r="B92" s="27"/>
      <c r="C92" s="170" t="s">
        <v>47</v>
      </c>
      <c r="D92" s="171"/>
      <c r="E92" s="171"/>
      <c r="F92" s="171"/>
      <c r="G92" s="171"/>
      <c r="H92" s="54"/>
      <c r="I92" s="172" t="s">
        <v>48</v>
      </c>
      <c r="J92" s="171"/>
      <c r="K92" s="171"/>
      <c r="L92" s="171"/>
      <c r="M92" s="171"/>
      <c r="N92" s="171"/>
      <c r="O92" s="171"/>
      <c r="P92" s="171"/>
      <c r="Q92" s="171"/>
      <c r="R92" s="171"/>
      <c r="S92" s="171"/>
      <c r="T92" s="171"/>
      <c r="U92" s="171"/>
      <c r="V92" s="171"/>
      <c r="W92" s="171"/>
      <c r="X92" s="171"/>
      <c r="Y92" s="171"/>
      <c r="Z92" s="171"/>
      <c r="AA92" s="171"/>
      <c r="AB92" s="171"/>
      <c r="AC92" s="171"/>
      <c r="AD92" s="171"/>
      <c r="AE92" s="171"/>
      <c r="AF92" s="171"/>
      <c r="AG92" s="173" t="s">
        <v>49</v>
      </c>
      <c r="AH92" s="171"/>
      <c r="AI92" s="171"/>
      <c r="AJ92" s="171"/>
      <c r="AK92" s="171"/>
      <c r="AL92" s="171"/>
      <c r="AM92" s="171"/>
      <c r="AN92" s="172" t="s">
        <v>50</v>
      </c>
      <c r="AO92" s="171"/>
      <c r="AP92" s="174"/>
      <c r="AQ92" s="55" t="s">
        <v>51</v>
      </c>
      <c r="AR92" s="27"/>
      <c r="AS92" s="56" t="s">
        <v>52</v>
      </c>
      <c r="AT92" s="57" t="s">
        <v>53</v>
      </c>
      <c r="AU92" s="57" t="s">
        <v>54</v>
      </c>
      <c r="AV92" s="57" t="s">
        <v>55</v>
      </c>
      <c r="AW92" s="57" t="s">
        <v>56</v>
      </c>
      <c r="AX92" s="57" t="s">
        <v>57</v>
      </c>
      <c r="AY92" s="57" t="s">
        <v>58</v>
      </c>
      <c r="AZ92" s="57" t="s">
        <v>59</v>
      </c>
      <c r="BA92" s="57" t="s">
        <v>60</v>
      </c>
      <c r="BB92" s="57" t="s">
        <v>61</v>
      </c>
      <c r="BC92" s="57" t="s">
        <v>62</v>
      </c>
      <c r="BD92" s="58" t="s">
        <v>63</v>
      </c>
      <c r="BE92" s="26"/>
    </row>
    <row r="93" spans="1:91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1" s="6" customFormat="1" ht="32.450000000000003" customHeight="1">
      <c r="B94" s="62"/>
      <c r="C94" s="63" t="s">
        <v>64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78">
        <f>ROUND(AG95,2)</f>
        <v>0</v>
      </c>
      <c r="AH94" s="178"/>
      <c r="AI94" s="178"/>
      <c r="AJ94" s="178"/>
      <c r="AK94" s="178"/>
      <c r="AL94" s="178"/>
      <c r="AM94" s="178"/>
      <c r="AN94" s="179">
        <f>SUM(AG94,AT94)</f>
        <v>0</v>
      </c>
      <c r="AO94" s="179"/>
      <c r="AP94" s="179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 t="e">
        <f>ROUND(AU95,5)</f>
        <v>#REF!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65</v>
      </c>
      <c r="BT94" s="71" t="s">
        <v>66</v>
      </c>
      <c r="BU94" s="72" t="s">
        <v>67</v>
      </c>
      <c r="BV94" s="71" t="s">
        <v>68</v>
      </c>
      <c r="BW94" s="71" t="s">
        <v>4</v>
      </c>
      <c r="BX94" s="71" t="s">
        <v>69</v>
      </c>
      <c r="CL94" s="71" t="s">
        <v>1</v>
      </c>
    </row>
    <row r="95" spans="1:91" s="7" customFormat="1" ht="33.75" customHeight="1">
      <c r="A95" s="73" t="s">
        <v>70</v>
      </c>
      <c r="B95" s="74"/>
      <c r="C95" s="75"/>
      <c r="D95" s="177" t="s">
        <v>71</v>
      </c>
      <c r="E95" s="177"/>
      <c r="F95" s="177"/>
      <c r="G95" s="177"/>
      <c r="H95" s="177"/>
      <c r="I95" s="76"/>
      <c r="J95" s="177" t="s">
        <v>218</v>
      </c>
      <c r="K95" s="177"/>
      <c r="L95" s="177"/>
      <c r="M95" s="177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  <c r="AA95" s="177"/>
      <c r="AB95" s="177"/>
      <c r="AC95" s="177"/>
      <c r="AD95" s="177"/>
      <c r="AE95" s="177"/>
      <c r="AF95" s="177"/>
      <c r="AG95" s="175">
        <f>'Valcove skušobne brzd'!J30</f>
        <v>0</v>
      </c>
      <c r="AH95" s="176"/>
      <c r="AI95" s="176"/>
      <c r="AJ95" s="176"/>
      <c r="AK95" s="176"/>
      <c r="AL95" s="176"/>
      <c r="AM95" s="176"/>
      <c r="AN95" s="175">
        <f>SUM(AG95,AT95)</f>
        <v>0</v>
      </c>
      <c r="AO95" s="176"/>
      <c r="AP95" s="176"/>
      <c r="AQ95" s="77" t="s">
        <v>72</v>
      </c>
      <c r="AR95" s="74"/>
      <c r="AS95" s="78">
        <v>0</v>
      </c>
      <c r="AT95" s="79">
        <f>ROUND(SUM(AV95:AW95),2)</f>
        <v>0</v>
      </c>
      <c r="AU95" s="80" t="e">
        <f>'Valcove skušobne brzd'!P128</f>
        <v>#REF!</v>
      </c>
      <c r="AV95" s="79">
        <f>'Valcove skušobne brzd'!J33</f>
        <v>0</v>
      </c>
      <c r="AW95" s="79">
        <f>'Valcove skušobne brzd'!J34</f>
        <v>0</v>
      </c>
      <c r="AX95" s="79">
        <f>'Valcove skušobne brzd'!J35</f>
        <v>0</v>
      </c>
      <c r="AY95" s="79">
        <f>'Valcove skušobne brzd'!J36</f>
        <v>0</v>
      </c>
      <c r="AZ95" s="79">
        <f>'Valcove skušobne brzd'!F33</f>
        <v>0</v>
      </c>
      <c r="BA95" s="79">
        <f>'Valcove skušobne brzd'!F34</f>
        <v>0</v>
      </c>
      <c r="BB95" s="79">
        <f>'Valcove skušobne brzd'!F35</f>
        <v>0</v>
      </c>
      <c r="BC95" s="79">
        <f>'Valcove skušobne brzd'!F36</f>
        <v>0</v>
      </c>
      <c r="BD95" s="81">
        <f>'Valcove skušobne brzd'!F37</f>
        <v>0</v>
      </c>
      <c r="BT95" s="82" t="s">
        <v>73</v>
      </c>
      <c r="BV95" s="82" t="s">
        <v>68</v>
      </c>
      <c r="BW95" s="82" t="s">
        <v>74</v>
      </c>
      <c r="BX95" s="82" t="s">
        <v>4</v>
      </c>
      <c r="CL95" s="82" t="s">
        <v>1</v>
      </c>
      <c r="CM95" s="82" t="s">
        <v>66</v>
      </c>
    </row>
    <row r="96" spans="1:91" s="2" customFormat="1" ht="30" customHeight="1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s="2" customFormat="1" ht="6.95" customHeight="1">
      <c r="A97" s="26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</sheetData>
  <mergeCells count="42">
    <mergeCell ref="X35:AB35"/>
    <mergeCell ref="AK35:AO35"/>
    <mergeCell ref="AK33:AO33"/>
    <mergeCell ref="L33:P33"/>
    <mergeCell ref="W29:AE29"/>
    <mergeCell ref="W32:AE32"/>
    <mergeCell ref="W30:AE30"/>
    <mergeCell ref="W31:AE31"/>
    <mergeCell ref="W33:AE33"/>
    <mergeCell ref="AK30:AO30"/>
    <mergeCell ref="L30:P30"/>
    <mergeCell ref="AK31:AO31"/>
    <mergeCell ref="L31:P31"/>
    <mergeCell ref="AK32:AO32"/>
    <mergeCell ref="L32:P32"/>
    <mergeCell ref="L28:P28"/>
    <mergeCell ref="W28:AE28"/>
    <mergeCell ref="AK28:AO28"/>
    <mergeCell ref="AK29:AO29"/>
    <mergeCell ref="L29:P29"/>
    <mergeCell ref="K5:AO5"/>
    <mergeCell ref="K6:AO6"/>
    <mergeCell ref="AR2:BE2"/>
    <mergeCell ref="E23:AN23"/>
    <mergeCell ref="AK26:AO26"/>
    <mergeCell ref="AM14:AO1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G90:M90"/>
  </mergeCells>
  <hyperlinks>
    <hyperlink ref="A95" location="'01 - SZ Rača Komisárky-re...'!C2" display="/"/>
  </hyperlink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67"/>
  <sheetViews>
    <sheetView showGridLines="0" tabSelected="1" workbookViewId="0">
      <selection activeCell="L2" sqref="L2:V2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3"/>
    </row>
    <row r="2" spans="1:46" s="1" customFormat="1" ht="36.950000000000003" customHeight="1">
      <c r="L2" s="183" t="s">
        <v>5</v>
      </c>
      <c r="M2" s="181"/>
      <c r="N2" s="181"/>
      <c r="O2" s="181"/>
      <c r="P2" s="181"/>
      <c r="Q2" s="181"/>
      <c r="R2" s="181"/>
      <c r="S2" s="181"/>
      <c r="T2" s="181"/>
      <c r="U2" s="181"/>
      <c r="V2" s="181"/>
      <c r="AT2" s="14" t="s">
        <v>74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66</v>
      </c>
    </row>
    <row r="4" spans="1:46" s="1" customFormat="1" ht="24.95" customHeight="1">
      <c r="B4" s="17"/>
      <c r="D4" s="18" t="s">
        <v>75</v>
      </c>
      <c r="L4" s="17"/>
      <c r="M4" s="84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11</v>
      </c>
      <c r="L6" s="17"/>
    </row>
    <row r="7" spans="1:46" s="1" customFormat="1" ht="16.5" customHeight="1">
      <c r="B7" s="17"/>
      <c r="E7" s="197" t="str">
        <f>'Rekapitulácia stavby'!K6</f>
        <v>Valcové skúšobne bŕzd - II.hala - Dielne Údržby Autobusov, areál DPB a.s. Jurajov Dvor</v>
      </c>
      <c r="F7" s="198"/>
      <c r="G7" s="198"/>
      <c r="H7" s="198"/>
      <c r="L7" s="17"/>
    </row>
    <row r="8" spans="1:46" s="2" customFormat="1" ht="12" customHeight="1">
      <c r="A8" s="26"/>
      <c r="B8" s="27"/>
      <c r="C8" s="26"/>
      <c r="D8" s="23" t="s">
        <v>76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60"/>
      <c r="F9" s="196"/>
      <c r="G9" s="196"/>
      <c r="H9" s="196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12</v>
      </c>
      <c r="E11" s="26"/>
      <c r="F11" s="21" t="s">
        <v>1</v>
      </c>
      <c r="G11" s="26"/>
      <c r="H11" s="26"/>
      <c r="I11" s="23" t="s">
        <v>13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14</v>
      </c>
      <c r="E12" s="26"/>
      <c r="F12" s="21" t="s">
        <v>15</v>
      </c>
      <c r="G12" s="26"/>
      <c r="H12" s="26"/>
      <c r="I12" s="23" t="s">
        <v>16</v>
      </c>
      <c r="J12" s="49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17</v>
      </c>
      <c r="E14" s="26"/>
      <c r="F14" s="26"/>
      <c r="G14" s="26"/>
      <c r="H14" s="26"/>
      <c r="I14" s="23" t="s">
        <v>18</v>
      </c>
      <c r="J14" s="21" t="str">
        <f>IF('Rekapitulácia stavby'!AN10="","",'Rekapitulácia stavby'!AN10)</f>
        <v/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19</v>
      </c>
      <c r="J15" s="21" t="str">
        <f>IF('Rekapitulácia stavby'!AN11="","",'Rekapitulácia stavby'!AN11)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20</v>
      </c>
      <c r="E17" s="26"/>
      <c r="F17" s="26"/>
      <c r="G17" s="26"/>
      <c r="H17" s="26"/>
      <c r="I17" s="23" t="s">
        <v>18</v>
      </c>
      <c r="J17" s="21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80" t="str">
        <f>'Rekapitulácia stavby'!E14</f>
        <v xml:space="preserve"> </v>
      </c>
      <c r="F18" s="180"/>
      <c r="G18" s="180"/>
      <c r="H18" s="180"/>
      <c r="I18" s="23" t="s">
        <v>19</v>
      </c>
      <c r="J18" s="21"/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21</v>
      </c>
      <c r="E20" s="26"/>
      <c r="F20" s="26"/>
      <c r="G20" s="26"/>
      <c r="H20" s="26"/>
      <c r="I20" s="23" t="s">
        <v>18</v>
      </c>
      <c r="J20" s="21" t="str">
        <f>IF('Rekapitulácia stavby'!AN16="","",'Rekapitulácia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19</v>
      </c>
      <c r="J21" s="21" t="str">
        <f>IF('Rekapitulácia stavby'!AN17="","",'Rekapitulácia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24</v>
      </c>
      <c r="E23" s="26"/>
      <c r="F23" s="26"/>
      <c r="G23" s="26"/>
      <c r="H23" s="26"/>
      <c r="I23" s="23" t="s">
        <v>18</v>
      </c>
      <c r="J23" s="21" t="str">
        <f>IF('Rekapitulácia stavby'!AN19="","",'Rekapitulácia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19</v>
      </c>
      <c r="J24" s="21" t="str">
        <f>IF('Rekapitulácia stavby'!AN20="","",'Rekapitulácia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25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5"/>
      <c r="B27" s="86"/>
      <c r="C27" s="85"/>
      <c r="D27" s="85"/>
      <c r="E27" s="184" t="s">
        <v>1</v>
      </c>
      <c r="F27" s="184"/>
      <c r="G27" s="184"/>
      <c r="H27" s="184"/>
      <c r="I27" s="85"/>
      <c r="J27" s="85"/>
      <c r="K27" s="85"/>
      <c r="L27" s="87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88" t="s">
        <v>26</v>
      </c>
      <c r="E30" s="26"/>
      <c r="F30" s="26"/>
      <c r="G30" s="26"/>
      <c r="H30" s="26"/>
      <c r="I30" s="26"/>
      <c r="J30" s="65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28</v>
      </c>
      <c r="G32" s="26"/>
      <c r="H32" s="26"/>
      <c r="I32" s="30" t="s">
        <v>27</v>
      </c>
      <c r="J32" s="30" t="s">
        <v>29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89" t="s">
        <v>30</v>
      </c>
      <c r="E33" s="23" t="s">
        <v>31</v>
      </c>
      <c r="F33" s="90">
        <f>ROUND((SUM(BE128:BE166)),  2)</f>
        <v>0</v>
      </c>
      <c r="G33" s="26"/>
      <c r="H33" s="26"/>
      <c r="I33" s="91">
        <v>0.2</v>
      </c>
      <c r="J33" s="90">
        <f>ROUND(((SUM(BE128:BE166))*I33),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3" t="s">
        <v>32</v>
      </c>
      <c r="F34" s="90"/>
      <c r="G34" s="26"/>
      <c r="H34" s="26"/>
      <c r="I34" s="91">
        <v>0.2</v>
      </c>
      <c r="J34" s="90"/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33</v>
      </c>
      <c r="F35" s="90">
        <f>ROUND((SUM(BG128:BG166)),  2)</f>
        <v>0</v>
      </c>
      <c r="G35" s="26"/>
      <c r="H35" s="26"/>
      <c r="I35" s="91">
        <v>0.2</v>
      </c>
      <c r="J35" s="90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34</v>
      </c>
      <c r="F36" s="90">
        <f>ROUND((SUM(BH128:BH166)),  2)</f>
        <v>0</v>
      </c>
      <c r="G36" s="26"/>
      <c r="H36" s="26"/>
      <c r="I36" s="91">
        <v>0.2</v>
      </c>
      <c r="J36" s="90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35</v>
      </c>
      <c r="F37" s="90">
        <f>ROUND((SUM(BI128:BI166)),  2)</f>
        <v>0</v>
      </c>
      <c r="G37" s="26"/>
      <c r="H37" s="26"/>
      <c r="I37" s="91">
        <v>0</v>
      </c>
      <c r="J37" s="90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2"/>
      <c r="D39" s="93" t="s">
        <v>36</v>
      </c>
      <c r="E39" s="54"/>
      <c r="F39" s="54"/>
      <c r="G39" s="94" t="s">
        <v>37</v>
      </c>
      <c r="H39" s="95" t="s">
        <v>38</v>
      </c>
      <c r="I39" s="54"/>
      <c r="J39" s="96">
        <f>SUM(J30:J37)</f>
        <v>0</v>
      </c>
      <c r="K39" s="97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39</v>
      </c>
      <c r="E50" s="38"/>
      <c r="F50" s="38"/>
      <c r="G50" s="37" t="s">
        <v>40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41</v>
      </c>
      <c r="E61" s="29"/>
      <c r="F61" s="98" t="s">
        <v>42</v>
      </c>
      <c r="G61" s="39" t="s">
        <v>41</v>
      </c>
      <c r="H61" s="29"/>
      <c r="I61" s="29"/>
      <c r="J61" s="99" t="s">
        <v>42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43</v>
      </c>
      <c r="E65" s="40"/>
      <c r="F65" s="40"/>
      <c r="G65" s="37" t="s">
        <v>44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41</v>
      </c>
      <c r="E76" s="29"/>
      <c r="F76" s="98" t="s">
        <v>42</v>
      </c>
      <c r="G76" s="39" t="s">
        <v>41</v>
      </c>
      <c r="H76" s="29"/>
      <c r="I76" s="29"/>
      <c r="J76" s="99" t="s">
        <v>42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77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11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197" t="str">
        <f>E7</f>
        <v>Valcové skúšobne bŕzd - II.hala - Dielne Údržby Autobusov, areál DPB a.s. Jurajov Dvor</v>
      </c>
      <c r="F85" s="198"/>
      <c r="G85" s="198"/>
      <c r="H85" s="198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76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60"/>
      <c r="F87" s="196"/>
      <c r="G87" s="196"/>
      <c r="H87" s="196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14</v>
      </c>
      <c r="D89" s="26"/>
      <c r="E89" s="26"/>
      <c r="F89" s="21" t="str">
        <f>F12</f>
        <v xml:space="preserve"> </v>
      </c>
      <c r="G89" s="26"/>
      <c r="H89" s="26"/>
      <c r="I89" s="23" t="s">
        <v>16</v>
      </c>
      <c r="J89" s="49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17</v>
      </c>
      <c r="D91" s="26"/>
      <c r="E91" s="26"/>
      <c r="F91" s="21" t="str">
        <f>E15</f>
        <v xml:space="preserve"> </v>
      </c>
      <c r="G91" s="26"/>
      <c r="H91" s="26"/>
      <c r="I91" s="23" t="s">
        <v>21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20</v>
      </c>
      <c r="D92" s="26"/>
      <c r="E92" s="26"/>
      <c r="F92" s="21"/>
      <c r="G92" s="26"/>
      <c r="H92" s="26"/>
      <c r="I92" s="23" t="s">
        <v>24</v>
      </c>
      <c r="J92" s="24" t="str">
        <f>E24</f>
        <v xml:space="preserve"> 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0" t="s">
        <v>78</v>
      </c>
      <c r="D94" s="92"/>
      <c r="E94" s="92"/>
      <c r="F94" s="92"/>
      <c r="G94" s="92"/>
      <c r="H94" s="92"/>
      <c r="I94" s="92"/>
      <c r="J94" s="101" t="s">
        <v>79</v>
      </c>
      <c r="K94" s="92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02" t="s">
        <v>80</v>
      </c>
      <c r="D96" s="26"/>
      <c r="E96" s="26"/>
      <c r="F96" s="26"/>
      <c r="G96" s="26"/>
      <c r="H96" s="26"/>
      <c r="I96" s="26"/>
      <c r="J96" s="65"/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81</v>
      </c>
    </row>
    <row r="97" spans="1:31" s="9" customFormat="1" ht="24.95" customHeight="1">
      <c r="B97" s="103"/>
      <c r="D97" s="104" t="s">
        <v>82</v>
      </c>
      <c r="E97" s="105"/>
      <c r="F97" s="105"/>
      <c r="G97" s="105"/>
      <c r="H97" s="105"/>
      <c r="I97" s="105"/>
      <c r="J97" s="106"/>
      <c r="L97" s="103"/>
    </row>
    <row r="98" spans="1:31" s="10" customFormat="1" ht="19.899999999999999" customHeight="1">
      <c r="B98" s="107"/>
      <c r="D98" s="108" t="s">
        <v>83</v>
      </c>
      <c r="E98" s="109"/>
      <c r="F98" s="109"/>
      <c r="G98" s="109"/>
      <c r="H98" s="109"/>
      <c r="I98" s="109"/>
      <c r="J98" s="110"/>
      <c r="L98" s="107"/>
    </row>
    <row r="99" spans="1:31" s="10" customFormat="1" ht="19.899999999999999" customHeight="1">
      <c r="B99" s="107"/>
      <c r="D99" s="108" t="s">
        <v>84</v>
      </c>
      <c r="E99" s="109"/>
      <c r="F99" s="109"/>
      <c r="G99" s="109"/>
      <c r="H99" s="109"/>
      <c r="I99" s="109"/>
      <c r="J99" s="110"/>
      <c r="L99" s="107"/>
    </row>
    <row r="100" spans="1:31" s="10" customFormat="1" ht="19.899999999999999" customHeight="1">
      <c r="B100" s="107"/>
      <c r="D100" s="108" t="s">
        <v>85</v>
      </c>
      <c r="E100" s="109"/>
      <c r="F100" s="109"/>
      <c r="G100" s="109"/>
      <c r="H100" s="109"/>
      <c r="I100" s="109"/>
      <c r="J100" s="110"/>
      <c r="L100" s="107"/>
    </row>
    <row r="101" spans="1:31" s="10" customFormat="1" ht="19.899999999999999" customHeight="1">
      <c r="B101" s="107"/>
      <c r="D101" s="108" t="s">
        <v>86</v>
      </c>
      <c r="E101" s="109"/>
      <c r="F101" s="109"/>
      <c r="G101" s="109"/>
      <c r="H101" s="109"/>
      <c r="I101" s="109"/>
      <c r="J101" s="110"/>
      <c r="L101" s="107"/>
    </row>
    <row r="102" spans="1:31" s="9" customFormat="1" ht="24.95" customHeight="1">
      <c r="B102" s="103"/>
      <c r="D102" s="104" t="s">
        <v>87</v>
      </c>
      <c r="E102" s="105"/>
      <c r="F102" s="105"/>
      <c r="G102" s="105"/>
      <c r="H102" s="105"/>
      <c r="I102" s="105"/>
      <c r="J102" s="106"/>
      <c r="L102" s="103"/>
    </row>
    <row r="103" spans="1:31" s="10" customFormat="1" ht="19.899999999999999" customHeight="1">
      <c r="B103" s="107"/>
      <c r="D103" s="108" t="s">
        <v>88</v>
      </c>
      <c r="E103" s="109"/>
      <c r="F103" s="109"/>
      <c r="G103" s="109"/>
      <c r="H103" s="109"/>
      <c r="I103" s="109"/>
      <c r="J103" s="110"/>
      <c r="L103" s="107"/>
    </row>
    <row r="104" spans="1:31" s="10" customFormat="1" ht="19.899999999999999" customHeight="1">
      <c r="B104" s="107"/>
      <c r="D104" s="108" t="s">
        <v>89</v>
      </c>
      <c r="E104" s="109"/>
      <c r="F104" s="109"/>
      <c r="G104" s="109"/>
      <c r="H104" s="109"/>
      <c r="I104" s="109"/>
      <c r="J104" s="110"/>
      <c r="L104" s="107"/>
    </row>
    <row r="105" spans="1:31" s="10" customFormat="1" ht="19.899999999999999" customHeight="1">
      <c r="B105" s="107"/>
      <c r="D105" s="108" t="s">
        <v>90</v>
      </c>
      <c r="E105" s="109"/>
      <c r="F105" s="109"/>
      <c r="G105" s="109"/>
      <c r="H105" s="109"/>
      <c r="I105" s="109"/>
      <c r="J105" s="110"/>
      <c r="L105" s="107"/>
    </row>
    <row r="106" spans="1:31" s="10" customFormat="1" ht="19.899999999999999" customHeight="1">
      <c r="B106" s="107"/>
      <c r="D106" s="108" t="s">
        <v>91</v>
      </c>
      <c r="E106" s="109"/>
      <c r="F106" s="109"/>
      <c r="G106" s="109"/>
      <c r="H106" s="109"/>
      <c r="I106" s="109"/>
      <c r="J106" s="110"/>
      <c r="L106" s="107"/>
    </row>
    <row r="107" spans="1:31" s="10" customFormat="1" ht="19.899999999999999" customHeight="1">
      <c r="B107" s="107"/>
      <c r="D107" s="108" t="s">
        <v>92</v>
      </c>
      <c r="E107" s="109"/>
      <c r="F107" s="109"/>
      <c r="G107" s="109"/>
      <c r="H107" s="109"/>
      <c r="I107" s="109"/>
      <c r="J107" s="110"/>
      <c r="L107" s="107"/>
    </row>
    <row r="108" spans="1:31" s="9" customFormat="1" ht="24.95" customHeight="1">
      <c r="B108" s="103"/>
      <c r="D108" s="104" t="s">
        <v>93</v>
      </c>
      <c r="E108" s="105"/>
      <c r="F108" s="105"/>
      <c r="G108" s="105"/>
      <c r="H108" s="105"/>
      <c r="I108" s="105"/>
      <c r="J108" s="106"/>
      <c r="L108" s="103"/>
    </row>
    <row r="109" spans="1:31" s="2" customFormat="1" ht="21.75" customHeight="1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6.95" customHeight="1">
      <c r="A110" s="26"/>
      <c r="B110" s="41"/>
      <c r="C110" s="42"/>
      <c r="D110" s="42"/>
      <c r="E110" s="42"/>
      <c r="F110" s="42"/>
      <c r="G110" s="42"/>
      <c r="H110" s="42"/>
      <c r="I110" s="42"/>
      <c r="J110" s="42"/>
      <c r="K110" s="42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4" spans="1:63" s="2" customFormat="1" ht="6.95" customHeight="1">
      <c r="A114" s="26"/>
      <c r="B114" s="43"/>
      <c r="C114" s="44"/>
      <c r="D114" s="44"/>
      <c r="E114" s="44"/>
      <c r="F114" s="44"/>
      <c r="G114" s="44"/>
      <c r="H114" s="44"/>
      <c r="I114" s="44"/>
      <c r="J114" s="44"/>
      <c r="K114" s="44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3" s="2" customFormat="1" ht="24.95" customHeight="1">
      <c r="A115" s="26"/>
      <c r="B115" s="27"/>
      <c r="C115" s="18" t="s">
        <v>94</v>
      </c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3" s="2" customFormat="1" ht="6.9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3" s="2" customFormat="1" ht="12" customHeight="1">
      <c r="A117" s="26"/>
      <c r="B117" s="27"/>
      <c r="C117" s="23" t="s">
        <v>11</v>
      </c>
      <c r="D117" s="26"/>
      <c r="E117" s="26"/>
      <c r="F117" s="26"/>
      <c r="G117" s="26"/>
      <c r="H117" s="26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3" s="2" customFormat="1" ht="16.5" customHeight="1">
      <c r="A118" s="26"/>
      <c r="B118" s="27"/>
      <c r="C118" s="26"/>
      <c r="D118" s="26"/>
      <c r="E118" s="197" t="str">
        <f>E7</f>
        <v>Valcové skúšobne bŕzd - II.hala - Dielne Údržby Autobusov, areál DPB a.s. Jurajov Dvor</v>
      </c>
      <c r="F118" s="198"/>
      <c r="G118" s="198"/>
      <c r="H118" s="198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3" s="2" customFormat="1" ht="12" customHeight="1">
      <c r="A119" s="26"/>
      <c r="B119" s="27"/>
      <c r="C119" s="23" t="s">
        <v>76</v>
      </c>
      <c r="D119" s="26"/>
      <c r="E119" s="26"/>
      <c r="F119" s="26"/>
      <c r="G119" s="26"/>
      <c r="H119" s="2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3" s="2" customFormat="1" ht="16.5" customHeight="1">
      <c r="A120" s="26"/>
      <c r="B120" s="27"/>
      <c r="C120" s="26"/>
      <c r="D120" s="26"/>
      <c r="E120" s="160"/>
      <c r="F120" s="196"/>
      <c r="G120" s="196"/>
      <c r="H120" s="19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3" s="2" customFormat="1" ht="6.9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3" s="2" customFormat="1" ht="12" customHeight="1">
      <c r="A122" s="26"/>
      <c r="B122" s="27"/>
      <c r="C122" s="23" t="s">
        <v>14</v>
      </c>
      <c r="D122" s="26"/>
      <c r="E122" s="26"/>
      <c r="F122" s="21" t="str">
        <f>F12</f>
        <v xml:space="preserve"> </v>
      </c>
      <c r="G122" s="26"/>
      <c r="H122" s="26"/>
      <c r="I122" s="23" t="s">
        <v>16</v>
      </c>
      <c r="J122" s="49" t="str">
        <f>IF(J12="","",J12)</f>
        <v/>
      </c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3" s="2" customFormat="1" ht="6.95" customHeight="1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3" s="2" customFormat="1" ht="15.2" customHeight="1">
      <c r="A124" s="26"/>
      <c r="B124" s="27"/>
      <c r="C124" s="23" t="s">
        <v>17</v>
      </c>
      <c r="D124" s="26"/>
      <c r="E124" s="26"/>
      <c r="F124" s="21" t="str">
        <f>E15</f>
        <v xml:space="preserve"> </v>
      </c>
      <c r="G124" s="26"/>
      <c r="H124" s="26"/>
      <c r="I124" s="23" t="s">
        <v>21</v>
      </c>
      <c r="J124" s="24" t="str">
        <f>E21</f>
        <v xml:space="preserve"> </v>
      </c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63" s="2" customFormat="1" ht="15.2" customHeight="1">
      <c r="A125" s="26"/>
      <c r="B125" s="27"/>
      <c r="C125" s="23" t="s">
        <v>20</v>
      </c>
      <c r="D125" s="26"/>
      <c r="E125" s="26"/>
      <c r="F125" s="21" t="str">
        <f>IF(E18="","",E18)</f>
        <v xml:space="preserve"> </v>
      </c>
      <c r="G125" s="26"/>
      <c r="H125" s="26"/>
      <c r="I125" s="23" t="s">
        <v>24</v>
      </c>
      <c r="J125" s="24" t="str">
        <f>E24</f>
        <v xml:space="preserve"> </v>
      </c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63" s="2" customFormat="1" ht="10.35" customHeight="1">
      <c r="A126" s="26"/>
      <c r="B126" s="27"/>
      <c r="C126" s="26"/>
      <c r="D126" s="26"/>
      <c r="E126" s="26"/>
      <c r="F126" s="26"/>
      <c r="G126" s="26"/>
      <c r="H126" s="26"/>
      <c r="I126" s="26"/>
      <c r="J126" s="26"/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63" s="11" customFormat="1" ht="29.25" customHeight="1">
      <c r="A127" s="111"/>
      <c r="B127" s="112"/>
      <c r="C127" s="113" t="s">
        <v>95</v>
      </c>
      <c r="D127" s="114" t="s">
        <v>51</v>
      </c>
      <c r="E127" s="114" t="s">
        <v>47</v>
      </c>
      <c r="F127" s="114" t="s">
        <v>48</v>
      </c>
      <c r="G127" s="114" t="s">
        <v>96</v>
      </c>
      <c r="H127" s="114" t="s">
        <v>97</v>
      </c>
      <c r="I127" s="114" t="s">
        <v>98</v>
      </c>
      <c r="J127" s="115" t="s">
        <v>79</v>
      </c>
      <c r="K127" s="116" t="s">
        <v>99</v>
      </c>
      <c r="L127" s="117"/>
      <c r="M127" s="56" t="s">
        <v>1</v>
      </c>
      <c r="N127" s="57" t="s">
        <v>30</v>
      </c>
      <c r="O127" s="57" t="s">
        <v>100</v>
      </c>
      <c r="P127" s="57" t="s">
        <v>101</v>
      </c>
      <c r="Q127" s="57" t="s">
        <v>102</v>
      </c>
      <c r="R127" s="57" t="s">
        <v>103</v>
      </c>
      <c r="S127" s="57" t="s">
        <v>104</v>
      </c>
      <c r="T127" s="58" t="s">
        <v>105</v>
      </c>
      <c r="U127" s="111"/>
      <c r="V127" s="111"/>
      <c r="W127" s="111"/>
      <c r="X127" s="111"/>
      <c r="Y127" s="111"/>
      <c r="Z127" s="111"/>
      <c r="AA127" s="111"/>
      <c r="AB127" s="111"/>
      <c r="AC127" s="111"/>
      <c r="AD127" s="111"/>
      <c r="AE127" s="111"/>
    </row>
    <row r="128" spans="1:63" s="2" customFormat="1" ht="22.9" customHeight="1">
      <c r="A128" s="26"/>
      <c r="B128" s="27"/>
      <c r="C128" s="63" t="s">
        <v>80</v>
      </c>
      <c r="D128" s="26"/>
      <c r="E128" s="26"/>
      <c r="F128" s="26"/>
      <c r="G128" s="26"/>
      <c r="H128" s="26"/>
      <c r="I128" s="26"/>
      <c r="J128" s="118">
        <f>J129+J153</f>
        <v>0</v>
      </c>
      <c r="K128" s="26"/>
      <c r="L128" s="27"/>
      <c r="M128" s="59"/>
      <c r="N128" s="50"/>
      <c r="O128" s="60"/>
      <c r="P128" s="119" t="e">
        <f>P129+P153+#REF!+P157</f>
        <v>#REF!</v>
      </c>
      <c r="Q128" s="60"/>
      <c r="R128" s="119" t="e">
        <f>R129+R153+#REF!+R157</f>
        <v>#REF!</v>
      </c>
      <c r="S128" s="60"/>
      <c r="T128" s="120" t="e">
        <f>T129+T153+#REF!+T157</f>
        <v>#REF!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T128" s="14" t="s">
        <v>65</v>
      </c>
      <c r="AU128" s="14" t="s">
        <v>81</v>
      </c>
      <c r="BK128" s="121" t="e">
        <f>BK129+BK153+#REF!+BK157</f>
        <v>#REF!</v>
      </c>
    </row>
    <row r="129" spans="1:65" s="12" customFormat="1" ht="25.9" customHeight="1">
      <c r="B129" s="122"/>
      <c r="D129" s="123" t="s">
        <v>65</v>
      </c>
      <c r="E129" s="124" t="s">
        <v>106</v>
      </c>
      <c r="F129" s="124" t="s">
        <v>107</v>
      </c>
      <c r="J129" s="125">
        <f>J130+J135+J148+J150+J150</f>
        <v>0</v>
      </c>
      <c r="L129" s="122"/>
      <c r="M129" s="126"/>
      <c r="N129" s="127"/>
      <c r="O129" s="127"/>
      <c r="P129" s="128" t="e">
        <f>P130+#REF!+P135+P148</f>
        <v>#REF!</v>
      </c>
      <c r="Q129" s="127"/>
      <c r="R129" s="128" t="e">
        <f>R130+#REF!+R135+R148</f>
        <v>#REF!</v>
      </c>
      <c r="S129" s="127"/>
      <c r="T129" s="129" t="e">
        <f>T130+#REF!+T135+T148</f>
        <v>#REF!</v>
      </c>
      <c r="AR129" s="123" t="s">
        <v>73</v>
      </c>
      <c r="AT129" s="130" t="s">
        <v>65</v>
      </c>
      <c r="AU129" s="130" t="s">
        <v>66</v>
      </c>
      <c r="AY129" s="123" t="s">
        <v>108</v>
      </c>
      <c r="BK129" s="131" t="e">
        <f>BK130+#REF!+BK135+BK148</f>
        <v>#REF!</v>
      </c>
    </row>
    <row r="130" spans="1:65" s="12" customFormat="1" ht="22.9" customHeight="1">
      <c r="B130" s="122"/>
      <c r="D130" s="123" t="s">
        <v>65</v>
      </c>
      <c r="E130" s="132" t="s">
        <v>109</v>
      </c>
      <c r="F130" s="132" t="s">
        <v>110</v>
      </c>
      <c r="J130" s="133">
        <f>J131+J132+J133+J134</f>
        <v>0</v>
      </c>
      <c r="L130" s="122"/>
      <c r="M130" s="126"/>
      <c r="N130" s="127"/>
      <c r="O130" s="127"/>
      <c r="P130" s="128">
        <f>SUM(P131:P134)</f>
        <v>0</v>
      </c>
      <c r="Q130" s="127"/>
      <c r="R130" s="128">
        <f>SUM(R131:R134)</f>
        <v>0</v>
      </c>
      <c r="S130" s="127"/>
      <c r="T130" s="129">
        <f>SUM(T131:T134)</f>
        <v>0</v>
      </c>
      <c r="AR130" s="123" t="s">
        <v>73</v>
      </c>
      <c r="AT130" s="130" t="s">
        <v>65</v>
      </c>
      <c r="AU130" s="130" t="s">
        <v>73</v>
      </c>
      <c r="AY130" s="123" t="s">
        <v>108</v>
      </c>
      <c r="BK130" s="131">
        <f>SUM(BK131:BK134)</f>
        <v>0</v>
      </c>
    </row>
    <row r="131" spans="1:65" s="2" customFormat="1" ht="24" customHeight="1">
      <c r="A131" s="26"/>
      <c r="B131" s="134"/>
      <c r="C131" s="135" t="s">
        <v>73</v>
      </c>
      <c r="D131" s="135" t="s">
        <v>111</v>
      </c>
      <c r="E131" s="136" t="s">
        <v>203</v>
      </c>
      <c r="F131" s="137" t="s">
        <v>204</v>
      </c>
      <c r="G131" s="138" t="s">
        <v>197</v>
      </c>
      <c r="H131" s="139">
        <v>3</v>
      </c>
      <c r="I131" s="139"/>
      <c r="J131" s="139"/>
      <c r="K131" s="140"/>
      <c r="L131" s="152"/>
      <c r="M131" s="141" t="s">
        <v>1</v>
      </c>
      <c r="N131" s="142" t="s">
        <v>32</v>
      </c>
      <c r="O131" s="143">
        <v>0</v>
      </c>
      <c r="P131" s="143">
        <f>O131*H131</f>
        <v>0</v>
      </c>
      <c r="Q131" s="143">
        <v>0</v>
      </c>
      <c r="R131" s="143">
        <f>Q131*H131</f>
        <v>0</v>
      </c>
      <c r="S131" s="143">
        <v>0</v>
      </c>
      <c r="T131" s="144">
        <f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5" t="s">
        <v>113</v>
      </c>
      <c r="AT131" s="145" t="s">
        <v>111</v>
      </c>
      <c r="AU131" s="145" t="s">
        <v>114</v>
      </c>
      <c r="AY131" s="14" t="s">
        <v>108</v>
      </c>
      <c r="BE131" s="146">
        <f>IF(N131="základná",J131,0)</f>
        <v>0</v>
      </c>
      <c r="BF131" s="146">
        <f>IF(N131="znížená",J131,0)</f>
        <v>0</v>
      </c>
      <c r="BG131" s="146">
        <f>IF(N131="zákl. prenesená",J131,0)</f>
        <v>0</v>
      </c>
      <c r="BH131" s="146">
        <f>IF(N131="zníž. prenesená",J131,0)</f>
        <v>0</v>
      </c>
      <c r="BI131" s="146">
        <f>IF(N131="nulová",J131,0)</f>
        <v>0</v>
      </c>
      <c r="BJ131" s="14" t="s">
        <v>114</v>
      </c>
      <c r="BK131" s="147">
        <f>ROUND(I131*H131,3)</f>
        <v>0</v>
      </c>
      <c r="BL131" s="14" t="s">
        <v>113</v>
      </c>
      <c r="BM131" s="145" t="s">
        <v>114</v>
      </c>
    </row>
    <row r="132" spans="1:65" s="2" customFormat="1" ht="24" customHeight="1">
      <c r="A132" s="156"/>
      <c r="B132" s="134"/>
      <c r="C132" s="135">
        <v>2</v>
      </c>
      <c r="D132" s="135" t="s">
        <v>111</v>
      </c>
      <c r="E132" s="136" t="s">
        <v>209</v>
      </c>
      <c r="F132" s="137" t="s">
        <v>210</v>
      </c>
      <c r="G132" s="138" t="s">
        <v>190</v>
      </c>
      <c r="H132" s="139">
        <v>1</v>
      </c>
      <c r="I132" s="139"/>
      <c r="J132" s="139"/>
      <c r="K132" s="140"/>
      <c r="L132" s="152"/>
      <c r="M132" s="141"/>
      <c r="N132" s="142"/>
      <c r="O132" s="143"/>
      <c r="P132" s="143"/>
      <c r="Q132" s="143"/>
      <c r="R132" s="143"/>
      <c r="S132" s="143"/>
      <c r="T132" s="144"/>
      <c r="U132" s="156"/>
      <c r="V132" s="156"/>
      <c r="W132" s="156"/>
      <c r="X132" s="156"/>
      <c r="Y132" s="156"/>
      <c r="Z132" s="156"/>
      <c r="AA132" s="156"/>
      <c r="AB132" s="156"/>
      <c r="AC132" s="156"/>
      <c r="AD132" s="156"/>
      <c r="AE132" s="156"/>
      <c r="AR132" s="145"/>
      <c r="AT132" s="145"/>
      <c r="AU132" s="145"/>
      <c r="AY132" s="14"/>
      <c r="BE132" s="146"/>
      <c r="BF132" s="146"/>
      <c r="BG132" s="146"/>
      <c r="BH132" s="146"/>
      <c r="BI132" s="146"/>
      <c r="BJ132" s="14"/>
      <c r="BK132" s="147"/>
      <c r="BL132" s="14"/>
      <c r="BM132" s="145"/>
    </row>
    <row r="133" spans="1:65" s="2" customFormat="1" ht="24" customHeight="1">
      <c r="A133" s="154"/>
      <c r="B133" s="134"/>
      <c r="C133" s="135">
        <v>3</v>
      </c>
      <c r="D133" s="135" t="s">
        <v>111</v>
      </c>
      <c r="E133" s="136" t="s">
        <v>205</v>
      </c>
      <c r="F133" s="137" t="s">
        <v>206</v>
      </c>
      <c r="G133" s="138" t="s">
        <v>115</v>
      </c>
      <c r="H133" s="139">
        <v>6</v>
      </c>
      <c r="I133" s="139"/>
      <c r="J133" s="139"/>
      <c r="K133" s="140"/>
      <c r="L133" s="152"/>
      <c r="M133" s="141"/>
      <c r="N133" s="142"/>
      <c r="O133" s="143"/>
      <c r="P133" s="143"/>
      <c r="Q133" s="143"/>
      <c r="R133" s="143"/>
      <c r="S133" s="143"/>
      <c r="T133" s="144"/>
      <c r="U133" s="154"/>
      <c r="V133" s="154"/>
      <c r="W133" s="154"/>
      <c r="X133" s="154"/>
      <c r="Y133" s="154"/>
      <c r="Z133" s="154"/>
      <c r="AA133" s="154"/>
      <c r="AB133" s="154"/>
      <c r="AC133" s="154"/>
      <c r="AD133" s="154"/>
      <c r="AE133" s="154"/>
      <c r="AR133" s="145"/>
      <c r="AT133" s="145"/>
      <c r="AU133" s="145"/>
      <c r="AY133" s="14"/>
      <c r="BE133" s="146"/>
      <c r="BF133" s="146"/>
      <c r="BG133" s="146"/>
      <c r="BH133" s="146"/>
      <c r="BI133" s="146"/>
      <c r="BJ133" s="14"/>
      <c r="BK133" s="147"/>
      <c r="BL133" s="14"/>
      <c r="BM133" s="145"/>
    </row>
    <row r="134" spans="1:65" s="2" customFormat="1" ht="24" customHeight="1">
      <c r="A134" s="26"/>
      <c r="B134" s="134"/>
      <c r="C134" s="135">
        <v>4</v>
      </c>
      <c r="D134" s="135" t="s">
        <v>111</v>
      </c>
      <c r="E134" s="136" t="s">
        <v>207</v>
      </c>
      <c r="F134" s="137" t="s">
        <v>208</v>
      </c>
      <c r="G134" s="138" t="s">
        <v>115</v>
      </c>
      <c r="H134" s="139">
        <v>6</v>
      </c>
      <c r="I134" s="139"/>
      <c r="J134" s="139"/>
      <c r="K134" s="140"/>
      <c r="L134" s="152"/>
      <c r="M134" s="141" t="s">
        <v>1</v>
      </c>
      <c r="N134" s="142" t="s">
        <v>32</v>
      </c>
      <c r="O134" s="143">
        <v>0</v>
      </c>
      <c r="P134" s="143">
        <f>O134*H134</f>
        <v>0</v>
      </c>
      <c r="Q134" s="143">
        <v>0</v>
      </c>
      <c r="R134" s="143">
        <f>Q134*H134</f>
        <v>0</v>
      </c>
      <c r="S134" s="143">
        <v>0</v>
      </c>
      <c r="T134" s="144">
        <f>S134*H134</f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45" t="s">
        <v>113</v>
      </c>
      <c r="AT134" s="145" t="s">
        <v>111</v>
      </c>
      <c r="AU134" s="145" t="s">
        <v>114</v>
      </c>
      <c r="AY134" s="14" t="s">
        <v>108</v>
      </c>
      <c r="BE134" s="146">
        <f>IF(N134="základná",J134,0)</f>
        <v>0</v>
      </c>
      <c r="BF134" s="146">
        <f>IF(N134="znížená",J134,0)</f>
        <v>0</v>
      </c>
      <c r="BG134" s="146">
        <f>IF(N134="zákl. prenesená",J134,0)</f>
        <v>0</v>
      </c>
      <c r="BH134" s="146">
        <f>IF(N134="zníž. prenesená",J134,0)</f>
        <v>0</v>
      </c>
      <c r="BI134" s="146">
        <f>IF(N134="nulová",J134,0)</f>
        <v>0</v>
      </c>
      <c r="BJ134" s="14" t="s">
        <v>114</v>
      </c>
      <c r="BK134" s="147">
        <f>ROUND(I134*H134,3)</f>
        <v>0</v>
      </c>
      <c r="BL134" s="14" t="s">
        <v>113</v>
      </c>
      <c r="BM134" s="145" t="s">
        <v>113</v>
      </c>
    </row>
    <row r="135" spans="1:65" s="12" customFormat="1" ht="22.9" customHeight="1">
      <c r="B135" s="122"/>
      <c r="D135" s="123" t="s">
        <v>65</v>
      </c>
      <c r="E135" s="132" t="s">
        <v>117</v>
      </c>
      <c r="F135" s="132" t="s">
        <v>118</v>
      </c>
      <c r="J135" s="133"/>
      <c r="L135" s="122"/>
      <c r="M135" s="126"/>
      <c r="N135" s="127"/>
      <c r="O135" s="127"/>
      <c r="P135" s="128">
        <f>SUM(P136:P147)</f>
        <v>0</v>
      </c>
      <c r="Q135" s="127"/>
      <c r="R135" s="128">
        <f>SUM(R136:R147)</f>
        <v>0</v>
      </c>
      <c r="S135" s="127"/>
      <c r="T135" s="129">
        <f>SUM(T136:T147)</f>
        <v>0</v>
      </c>
      <c r="AR135" s="123" t="s">
        <v>73</v>
      </c>
      <c r="AT135" s="130" t="s">
        <v>65</v>
      </c>
      <c r="AU135" s="130" t="s">
        <v>73</v>
      </c>
      <c r="AY135" s="123" t="s">
        <v>108</v>
      </c>
      <c r="BK135" s="131">
        <f>SUM(BK136:BK147)</f>
        <v>0</v>
      </c>
    </row>
    <row r="136" spans="1:65" s="2" customFormat="1" ht="24" customHeight="1">
      <c r="A136" s="26"/>
      <c r="B136" s="134"/>
      <c r="C136" s="135">
        <v>5</v>
      </c>
      <c r="D136" s="135" t="s">
        <v>111</v>
      </c>
      <c r="E136" s="136" t="s">
        <v>119</v>
      </c>
      <c r="F136" s="137" t="s">
        <v>120</v>
      </c>
      <c r="G136" s="138" t="s">
        <v>115</v>
      </c>
      <c r="H136" s="139">
        <v>73.313000000000002</v>
      </c>
      <c r="I136" s="139"/>
      <c r="J136" s="139"/>
      <c r="K136" s="140"/>
      <c r="L136" s="152"/>
      <c r="M136" s="141" t="s">
        <v>1</v>
      </c>
      <c r="N136" s="142" t="s">
        <v>32</v>
      </c>
      <c r="O136" s="143">
        <v>0</v>
      </c>
      <c r="P136" s="143">
        <f t="shared" ref="P136:P147" si="0">O136*H136</f>
        <v>0</v>
      </c>
      <c r="Q136" s="143">
        <v>0</v>
      </c>
      <c r="R136" s="143">
        <f t="shared" ref="R136:R147" si="1">Q136*H136</f>
        <v>0</v>
      </c>
      <c r="S136" s="143">
        <v>0</v>
      </c>
      <c r="T136" s="144">
        <f t="shared" ref="T136:T147" si="2">S136*H136</f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5" t="s">
        <v>113</v>
      </c>
      <c r="AT136" s="145" t="s">
        <v>111</v>
      </c>
      <c r="AU136" s="145" t="s">
        <v>114</v>
      </c>
      <c r="AY136" s="14" t="s">
        <v>108</v>
      </c>
      <c r="BE136" s="146">
        <f t="shared" ref="BE136:BE147" si="3">IF(N136="základná",J136,0)</f>
        <v>0</v>
      </c>
      <c r="BF136" s="146">
        <f t="shared" ref="BF136:BF147" si="4">IF(N136="znížená",J136,0)</f>
        <v>0</v>
      </c>
      <c r="BG136" s="146">
        <f t="shared" ref="BG136:BG147" si="5">IF(N136="zákl. prenesená",J136,0)</f>
        <v>0</v>
      </c>
      <c r="BH136" s="146">
        <f t="shared" ref="BH136:BH147" si="6">IF(N136="zníž. prenesená",J136,0)</f>
        <v>0</v>
      </c>
      <c r="BI136" s="146">
        <f t="shared" ref="BI136:BI147" si="7">IF(N136="nulová",J136,0)</f>
        <v>0</v>
      </c>
      <c r="BJ136" s="14" t="s">
        <v>114</v>
      </c>
      <c r="BK136" s="147">
        <f t="shared" ref="BK136:BK147" si="8">ROUND(I136*H136,3)</f>
        <v>0</v>
      </c>
      <c r="BL136" s="14" t="s">
        <v>113</v>
      </c>
      <c r="BM136" s="145" t="s">
        <v>121</v>
      </c>
    </row>
    <row r="137" spans="1:65" s="2" customFormat="1" ht="16.5" customHeight="1">
      <c r="A137" s="26"/>
      <c r="B137" s="134"/>
      <c r="C137" s="135">
        <v>6</v>
      </c>
      <c r="D137" s="135" t="s">
        <v>111</v>
      </c>
      <c r="E137" s="136" t="s">
        <v>122</v>
      </c>
      <c r="F137" s="137" t="s">
        <v>123</v>
      </c>
      <c r="G137" s="138" t="s">
        <v>115</v>
      </c>
      <c r="H137" s="139">
        <v>55.23</v>
      </c>
      <c r="I137" s="139"/>
      <c r="J137" s="139"/>
      <c r="K137" s="140"/>
      <c r="L137" s="152"/>
      <c r="M137" s="141" t="s">
        <v>1</v>
      </c>
      <c r="N137" s="142" t="s">
        <v>32</v>
      </c>
      <c r="O137" s="143">
        <v>0</v>
      </c>
      <c r="P137" s="143">
        <f t="shared" si="0"/>
        <v>0</v>
      </c>
      <c r="Q137" s="143">
        <v>0</v>
      </c>
      <c r="R137" s="143">
        <f t="shared" si="1"/>
        <v>0</v>
      </c>
      <c r="S137" s="143">
        <v>0</v>
      </c>
      <c r="T137" s="144">
        <f t="shared" si="2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5" t="s">
        <v>113</v>
      </c>
      <c r="AT137" s="145" t="s">
        <v>111</v>
      </c>
      <c r="AU137" s="145" t="s">
        <v>114</v>
      </c>
      <c r="AY137" s="14" t="s">
        <v>108</v>
      </c>
      <c r="BE137" s="146">
        <f t="shared" si="3"/>
        <v>0</v>
      </c>
      <c r="BF137" s="146">
        <f t="shared" si="4"/>
        <v>0</v>
      </c>
      <c r="BG137" s="146">
        <f t="shared" si="5"/>
        <v>0</v>
      </c>
      <c r="BH137" s="146">
        <f t="shared" si="6"/>
        <v>0</v>
      </c>
      <c r="BI137" s="146">
        <f t="shared" si="7"/>
        <v>0</v>
      </c>
      <c r="BJ137" s="14" t="s">
        <v>114</v>
      </c>
      <c r="BK137" s="147">
        <f t="shared" si="8"/>
        <v>0</v>
      </c>
      <c r="BL137" s="14" t="s">
        <v>113</v>
      </c>
      <c r="BM137" s="145" t="s">
        <v>124</v>
      </c>
    </row>
    <row r="138" spans="1:65" s="2" customFormat="1" ht="16.5" customHeight="1">
      <c r="A138" s="156"/>
      <c r="B138" s="134"/>
      <c r="C138" s="135">
        <v>7</v>
      </c>
      <c r="D138" s="135" t="s">
        <v>111</v>
      </c>
      <c r="E138" s="136" t="s">
        <v>122</v>
      </c>
      <c r="F138" s="137" t="s">
        <v>202</v>
      </c>
      <c r="G138" s="138" t="s">
        <v>190</v>
      </c>
      <c r="H138" s="139">
        <v>1</v>
      </c>
      <c r="I138" s="139"/>
      <c r="J138" s="139"/>
      <c r="K138" s="140"/>
      <c r="L138" s="152"/>
      <c r="M138" s="141"/>
      <c r="N138" s="142"/>
      <c r="O138" s="143"/>
      <c r="P138" s="143"/>
      <c r="Q138" s="143"/>
      <c r="R138" s="143"/>
      <c r="S138" s="143"/>
      <c r="T138" s="144"/>
      <c r="U138" s="156"/>
      <c r="V138" s="156"/>
      <c r="W138" s="156"/>
      <c r="X138" s="156"/>
      <c r="Y138" s="156"/>
      <c r="Z138" s="156"/>
      <c r="AA138" s="156"/>
      <c r="AB138" s="156"/>
      <c r="AC138" s="156"/>
      <c r="AD138" s="156"/>
      <c r="AE138" s="156"/>
      <c r="AR138" s="145"/>
      <c r="AT138" s="145"/>
      <c r="AU138" s="145"/>
      <c r="AY138" s="14"/>
      <c r="BE138" s="146"/>
      <c r="BF138" s="146"/>
      <c r="BG138" s="146"/>
      <c r="BH138" s="146"/>
      <c r="BI138" s="146"/>
      <c r="BJ138" s="14"/>
      <c r="BK138" s="147">
        <f t="shared" si="8"/>
        <v>0</v>
      </c>
      <c r="BL138" s="14"/>
      <c r="BM138" s="145"/>
    </row>
    <row r="139" spans="1:65" s="2" customFormat="1" ht="16.5" customHeight="1">
      <c r="A139" s="26"/>
      <c r="B139" s="134"/>
      <c r="C139" s="135">
        <v>8</v>
      </c>
      <c r="D139" s="135" t="s">
        <v>111</v>
      </c>
      <c r="E139" s="136" t="s">
        <v>125</v>
      </c>
      <c r="F139" s="137" t="s">
        <v>194</v>
      </c>
      <c r="G139" s="138" t="s">
        <v>115</v>
      </c>
      <c r="H139" s="139">
        <v>7.2</v>
      </c>
      <c r="I139" s="139"/>
      <c r="J139" s="139"/>
      <c r="K139" s="140"/>
      <c r="L139" s="152"/>
      <c r="M139" s="141" t="s">
        <v>1</v>
      </c>
      <c r="N139" s="142" t="s">
        <v>32</v>
      </c>
      <c r="O139" s="143">
        <v>0</v>
      </c>
      <c r="P139" s="143">
        <f t="shared" si="0"/>
        <v>0</v>
      </c>
      <c r="Q139" s="143">
        <v>0</v>
      </c>
      <c r="R139" s="143">
        <f t="shared" si="1"/>
        <v>0</v>
      </c>
      <c r="S139" s="143">
        <v>0</v>
      </c>
      <c r="T139" s="144">
        <f t="shared" si="2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45" t="s">
        <v>113</v>
      </c>
      <c r="AT139" s="145" t="s">
        <v>111</v>
      </c>
      <c r="AU139" s="145" t="s">
        <v>114</v>
      </c>
      <c r="AY139" s="14" t="s">
        <v>108</v>
      </c>
      <c r="BE139" s="146">
        <f t="shared" si="3"/>
        <v>0</v>
      </c>
      <c r="BF139" s="146">
        <f t="shared" si="4"/>
        <v>0</v>
      </c>
      <c r="BG139" s="146">
        <f t="shared" si="5"/>
        <v>0</v>
      </c>
      <c r="BH139" s="146">
        <f t="shared" si="6"/>
        <v>0</v>
      </c>
      <c r="BI139" s="146">
        <f t="shared" si="7"/>
        <v>0</v>
      </c>
      <c r="BJ139" s="14" t="s">
        <v>114</v>
      </c>
      <c r="BK139" s="147">
        <f t="shared" si="8"/>
        <v>0</v>
      </c>
      <c r="BL139" s="14" t="s">
        <v>113</v>
      </c>
      <c r="BM139" s="145" t="s">
        <v>126</v>
      </c>
    </row>
    <row r="140" spans="1:65" s="2" customFormat="1" ht="34.5" customHeight="1">
      <c r="A140" s="156"/>
      <c r="B140" s="134"/>
      <c r="C140" s="135">
        <v>9</v>
      </c>
      <c r="D140" s="135" t="s">
        <v>111</v>
      </c>
      <c r="E140" s="136" t="s">
        <v>195</v>
      </c>
      <c r="F140" s="137" t="s">
        <v>196</v>
      </c>
      <c r="G140" s="138" t="s">
        <v>197</v>
      </c>
      <c r="H140" s="139">
        <v>3.45</v>
      </c>
      <c r="I140" s="157"/>
      <c r="J140" s="139"/>
      <c r="K140" s="140"/>
      <c r="L140" s="152"/>
      <c r="M140" s="141"/>
      <c r="N140" s="142"/>
      <c r="O140" s="143"/>
      <c r="P140" s="143"/>
      <c r="Q140" s="143"/>
      <c r="R140" s="143"/>
      <c r="S140" s="143"/>
      <c r="T140" s="144"/>
      <c r="U140" s="156"/>
      <c r="V140" s="156"/>
      <c r="W140" s="156"/>
      <c r="X140" s="156"/>
      <c r="Y140" s="156"/>
      <c r="Z140" s="156"/>
      <c r="AA140" s="156"/>
      <c r="AB140" s="156"/>
      <c r="AC140" s="156"/>
      <c r="AD140" s="156"/>
      <c r="AE140" s="156"/>
      <c r="AR140" s="145"/>
      <c r="AT140" s="145"/>
      <c r="AU140" s="145"/>
      <c r="AY140" s="14"/>
      <c r="BE140" s="146"/>
      <c r="BF140" s="146"/>
      <c r="BG140" s="146"/>
      <c r="BH140" s="146"/>
      <c r="BI140" s="146"/>
      <c r="BJ140" s="14"/>
      <c r="BK140" s="147"/>
      <c r="BL140" s="14"/>
      <c r="BM140" s="145"/>
    </row>
    <row r="141" spans="1:65" s="2" customFormat="1" ht="27" customHeight="1">
      <c r="A141" s="156"/>
      <c r="B141" s="134"/>
      <c r="C141" s="135">
        <v>10</v>
      </c>
      <c r="D141" s="135" t="s">
        <v>111</v>
      </c>
      <c r="E141" s="136" t="s">
        <v>198</v>
      </c>
      <c r="F141" s="137" t="s">
        <v>199</v>
      </c>
      <c r="G141" s="138" t="s">
        <v>197</v>
      </c>
      <c r="H141" s="139">
        <v>3.45</v>
      </c>
      <c r="I141" s="157"/>
      <c r="J141" s="139"/>
      <c r="K141" s="140"/>
      <c r="L141" s="152"/>
      <c r="M141" s="141"/>
      <c r="N141" s="142"/>
      <c r="O141" s="143"/>
      <c r="P141" s="143"/>
      <c r="Q141" s="143"/>
      <c r="R141" s="143"/>
      <c r="S141" s="143"/>
      <c r="T141" s="144"/>
      <c r="U141" s="156"/>
      <c r="V141" s="156"/>
      <c r="W141" s="156"/>
      <c r="X141" s="156"/>
      <c r="Y141" s="156"/>
      <c r="Z141" s="156"/>
      <c r="AA141" s="156"/>
      <c r="AB141" s="156"/>
      <c r="AC141" s="156"/>
      <c r="AD141" s="156"/>
      <c r="AE141" s="156"/>
      <c r="AR141" s="145"/>
      <c r="AT141" s="145"/>
      <c r="AU141" s="145"/>
      <c r="AY141" s="14"/>
      <c r="BE141" s="146"/>
      <c r="BF141" s="146"/>
      <c r="BG141" s="146"/>
      <c r="BH141" s="146"/>
      <c r="BI141" s="146"/>
      <c r="BJ141" s="14"/>
      <c r="BK141" s="147"/>
      <c r="BL141" s="14"/>
      <c r="BM141" s="145"/>
    </row>
    <row r="142" spans="1:65" s="2" customFormat="1" ht="28.5" customHeight="1">
      <c r="A142" s="156"/>
      <c r="B142" s="134"/>
      <c r="C142" s="135">
        <v>11</v>
      </c>
      <c r="D142" s="135" t="s">
        <v>111</v>
      </c>
      <c r="E142" s="136" t="s">
        <v>200</v>
      </c>
      <c r="F142" s="137" t="s">
        <v>201</v>
      </c>
      <c r="G142" s="138" t="s">
        <v>127</v>
      </c>
      <c r="H142" s="139">
        <v>12.12</v>
      </c>
      <c r="I142" s="157"/>
      <c r="J142" s="139"/>
      <c r="K142" s="140"/>
      <c r="L142" s="152"/>
      <c r="M142" s="141"/>
      <c r="N142" s="142"/>
      <c r="O142" s="143"/>
      <c r="P142" s="143"/>
      <c r="Q142" s="143"/>
      <c r="R142" s="143"/>
      <c r="S142" s="143"/>
      <c r="T142" s="144"/>
      <c r="U142" s="156"/>
      <c r="V142" s="156"/>
      <c r="W142" s="156"/>
      <c r="X142" s="156"/>
      <c r="Y142" s="156"/>
      <c r="Z142" s="156"/>
      <c r="AA142" s="156"/>
      <c r="AB142" s="156"/>
      <c r="AC142" s="156"/>
      <c r="AD142" s="156"/>
      <c r="AE142" s="156"/>
      <c r="AR142" s="145"/>
      <c r="AT142" s="145"/>
      <c r="AU142" s="145"/>
      <c r="AY142" s="14"/>
      <c r="BE142" s="146"/>
      <c r="BF142" s="146"/>
      <c r="BG142" s="146"/>
      <c r="BH142" s="146"/>
      <c r="BI142" s="146"/>
      <c r="BJ142" s="14"/>
      <c r="BK142" s="147"/>
      <c r="BL142" s="14"/>
      <c r="BM142" s="145"/>
    </row>
    <row r="143" spans="1:65" s="2" customFormat="1" ht="16.5" customHeight="1">
      <c r="A143" s="26"/>
      <c r="B143" s="134"/>
      <c r="C143" s="135">
        <v>12</v>
      </c>
      <c r="D143" s="135" t="s">
        <v>111</v>
      </c>
      <c r="E143" s="136" t="s">
        <v>129</v>
      </c>
      <c r="F143" s="137" t="s">
        <v>130</v>
      </c>
      <c r="G143" s="138" t="s">
        <v>128</v>
      </c>
      <c r="H143" s="139">
        <v>6.8</v>
      </c>
      <c r="I143" s="139"/>
      <c r="J143" s="139"/>
      <c r="K143" s="140"/>
      <c r="L143" s="152"/>
      <c r="M143" s="141" t="s">
        <v>1</v>
      </c>
      <c r="N143" s="142" t="s">
        <v>32</v>
      </c>
      <c r="O143" s="143">
        <v>0</v>
      </c>
      <c r="P143" s="143">
        <f t="shared" si="0"/>
        <v>0</v>
      </c>
      <c r="Q143" s="143">
        <v>0</v>
      </c>
      <c r="R143" s="143">
        <f t="shared" si="1"/>
        <v>0</v>
      </c>
      <c r="S143" s="143">
        <v>0</v>
      </c>
      <c r="T143" s="144">
        <f t="shared" si="2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45" t="s">
        <v>113</v>
      </c>
      <c r="AT143" s="145" t="s">
        <v>111</v>
      </c>
      <c r="AU143" s="145" t="s">
        <v>114</v>
      </c>
      <c r="AY143" s="14" t="s">
        <v>108</v>
      </c>
      <c r="BE143" s="146">
        <f t="shared" si="3"/>
        <v>0</v>
      </c>
      <c r="BF143" s="146">
        <f t="shared" si="4"/>
        <v>0</v>
      </c>
      <c r="BG143" s="146">
        <f t="shared" si="5"/>
        <v>0</v>
      </c>
      <c r="BH143" s="146">
        <f t="shared" si="6"/>
        <v>0</v>
      </c>
      <c r="BI143" s="146">
        <f t="shared" si="7"/>
        <v>0</v>
      </c>
      <c r="BJ143" s="14" t="s">
        <v>114</v>
      </c>
      <c r="BK143" s="147">
        <f t="shared" si="8"/>
        <v>0</v>
      </c>
      <c r="BL143" s="14" t="s">
        <v>113</v>
      </c>
      <c r="BM143" s="145" t="s">
        <v>131</v>
      </c>
    </row>
    <row r="144" spans="1:65" s="2" customFormat="1" ht="36" customHeight="1">
      <c r="A144" s="26"/>
      <c r="B144" s="134"/>
      <c r="C144" s="135">
        <v>13</v>
      </c>
      <c r="D144" s="135" t="s">
        <v>111</v>
      </c>
      <c r="E144" s="136" t="s">
        <v>132</v>
      </c>
      <c r="F144" s="137" t="s">
        <v>133</v>
      </c>
      <c r="G144" s="138" t="s">
        <v>128</v>
      </c>
      <c r="H144" s="139">
        <v>170</v>
      </c>
      <c r="I144" s="139"/>
      <c r="J144" s="139"/>
      <c r="K144" s="140"/>
      <c r="L144" s="152"/>
      <c r="M144" s="141" t="s">
        <v>1</v>
      </c>
      <c r="N144" s="142" t="s">
        <v>32</v>
      </c>
      <c r="O144" s="143">
        <v>0</v>
      </c>
      <c r="P144" s="143">
        <f t="shared" si="0"/>
        <v>0</v>
      </c>
      <c r="Q144" s="143">
        <v>0</v>
      </c>
      <c r="R144" s="143">
        <f t="shared" si="1"/>
        <v>0</v>
      </c>
      <c r="S144" s="143">
        <v>0</v>
      </c>
      <c r="T144" s="144">
        <f t="shared" si="2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45" t="s">
        <v>113</v>
      </c>
      <c r="AT144" s="145" t="s">
        <v>111</v>
      </c>
      <c r="AU144" s="145" t="s">
        <v>114</v>
      </c>
      <c r="AY144" s="14" t="s">
        <v>108</v>
      </c>
      <c r="BE144" s="146">
        <f t="shared" si="3"/>
        <v>0</v>
      </c>
      <c r="BF144" s="146">
        <f t="shared" si="4"/>
        <v>0</v>
      </c>
      <c r="BG144" s="146">
        <f t="shared" si="5"/>
        <v>0</v>
      </c>
      <c r="BH144" s="146">
        <f t="shared" si="6"/>
        <v>0</v>
      </c>
      <c r="BI144" s="146">
        <f t="shared" si="7"/>
        <v>0</v>
      </c>
      <c r="BJ144" s="14" t="s">
        <v>114</v>
      </c>
      <c r="BK144" s="147">
        <f t="shared" si="8"/>
        <v>0</v>
      </c>
      <c r="BL144" s="14" t="s">
        <v>113</v>
      </c>
      <c r="BM144" s="145" t="s">
        <v>134</v>
      </c>
    </row>
    <row r="145" spans="1:65" s="2" customFormat="1" ht="24" customHeight="1">
      <c r="A145" s="26"/>
      <c r="B145" s="134"/>
      <c r="C145" s="135">
        <v>14</v>
      </c>
      <c r="D145" s="135" t="s">
        <v>111</v>
      </c>
      <c r="E145" s="136" t="s">
        <v>135</v>
      </c>
      <c r="F145" s="137" t="s">
        <v>136</v>
      </c>
      <c r="G145" s="138" t="s">
        <v>128</v>
      </c>
      <c r="H145" s="139">
        <v>6.8</v>
      </c>
      <c r="I145" s="139"/>
      <c r="J145" s="139"/>
      <c r="K145" s="140"/>
      <c r="L145" s="152"/>
      <c r="M145" s="141" t="s">
        <v>1</v>
      </c>
      <c r="N145" s="142" t="s">
        <v>32</v>
      </c>
      <c r="O145" s="143">
        <v>0</v>
      </c>
      <c r="P145" s="143">
        <f t="shared" si="0"/>
        <v>0</v>
      </c>
      <c r="Q145" s="143">
        <v>0</v>
      </c>
      <c r="R145" s="143">
        <f t="shared" si="1"/>
        <v>0</v>
      </c>
      <c r="S145" s="143">
        <v>0</v>
      </c>
      <c r="T145" s="144">
        <f t="shared" si="2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45" t="s">
        <v>113</v>
      </c>
      <c r="AT145" s="145" t="s">
        <v>111</v>
      </c>
      <c r="AU145" s="145" t="s">
        <v>114</v>
      </c>
      <c r="AY145" s="14" t="s">
        <v>108</v>
      </c>
      <c r="BE145" s="146">
        <f t="shared" si="3"/>
        <v>0</v>
      </c>
      <c r="BF145" s="146">
        <f t="shared" si="4"/>
        <v>0</v>
      </c>
      <c r="BG145" s="146">
        <f t="shared" si="5"/>
        <v>0</v>
      </c>
      <c r="BH145" s="146">
        <f t="shared" si="6"/>
        <v>0</v>
      </c>
      <c r="BI145" s="146">
        <f t="shared" si="7"/>
        <v>0</v>
      </c>
      <c r="BJ145" s="14" t="s">
        <v>114</v>
      </c>
      <c r="BK145" s="147">
        <f t="shared" si="8"/>
        <v>0</v>
      </c>
      <c r="BL145" s="14" t="s">
        <v>113</v>
      </c>
      <c r="BM145" s="145" t="s">
        <v>137</v>
      </c>
    </row>
    <row r="146" spans="1:65" s="2" customFormat="1" ht="24" customHeight="1">
      <c r="A146" s="26"/>
      <c r="B146" s="134"/>
      <c r="C146" s="135">
        <v>15</v>
      </c>
      <c r="D146" s="135" t="s">
        <v>111</v>
      </c>
      <c r="E146" s="136" t="s">
        <v>138</v>
      </c>
      <c r="F146" s="137" t="s">
        <v>139</v>
      </c>
      <c r="G146" s="138" t="s">
        <v>128</v>
      </c>
      <c r="H146" s="139">
        <v>6.8</v>
      </c>
      <c r="I146" s="139"/>
      <c r="J146" s="139"/>
      <c r="K146" s="140"/>
      <c r="L146" s="152"/>
      <c r="M146" s="141" t="s">
        <v>1</v>
      </c>
      <c r="N146" s="142" t="s">
        <v>32</v>
      </c>
      <c r="O146" s="143">
        <v>0</v>
      </c>
      <c r="P146" s="143">
        <f t="shared" si="0"/>
        <v>0</v>
      </c>
      <c r="Q146" s="143">
        <v>0</v>
      </c>
      <c r="R146" s="143">
        <f t="shared" si="1"/>
        <v>0</v>
      </c>
      <c r="S146" s="143">
        <v>0</v>
      </c>
      <c r="T146" s="144">
        <f t="shared" si="2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45" t="s">
        <v>113</v>
      </c>
      <c r="AT146" s="145" t="s">
        <v>111</v>
      </c>
      <c r="AU146" s="145" t="s">
        <v>114</v>
      </c>
      <c r="AY146" s="14" t="s">
        <v>108</v>
      </c>
      <c r="BE146" s="146">
        <f t="shared" si="3"/>
        <v>0</v>
      </c>
      <c r="BF146" s="146">
        <f t="shared" si="4"/>
        <v>0</v>
      </c>
      <c r="BG146" s="146">
        <f t="shared" si="5"/>
        <v>0</v>
      </c>
      <c r="BH146" s="146">
        <f t="shared" si="6"/>
        <v>0</v>
      </c>
      <c r="BI146" s="146">
        <f t="shared" si="7"/>
        <v>0</v>
      </c>
      <c r="BJ146" s="14" t="s">
        <v>114</v>
      </c>
      <c r="BK146" s="147">
        <f t="shared" si="8"/>
        <v>0</v>
      </c>
      <c r="BL146" s="14" t="s">
        <v>113</v>
      </c>
      <c r="BM146" s="145" t="s">
        <v>140</v>
      </c>
    </row>
    <row r="147" spans="1:65" s="2" customFormat="1" ht="24" customHeight="1">
      <c r="A147" s="26"/>
      <c r="B147" s="134"/>
      <c r="C147" s="135">
        <v>16</v>
      </c>
      <c r="D147" s="135" t="s">
        <v>111</v>
      </c>
      <c r="E147" s="136" t="s">
        <v>141</v>
      </c>
      <c r="F147" s="137" t="s">
        <v>191</v>
      </c>
      <c r="G147" s="138" t="s">
        <v>128</v>
      </c>
      <c r="H147" s="139">
        <v>6.8</v>
      </c>
      <c r="I147" s="139"/>
      <c r="J147" s="139"/>
      <c r="K147" s="140"/>
      <c r="L147" s="152"/>
      <c r="M147" s="141" t="s">
        <v>1</v>
      </c>
      <c r="N147" s="142" t="s">
        <v>32</v>
      </c>
      <c r="O147" s="143">
        <v>0</v>
      </c>
      <c r="P147" s="143">
        <f t="shared" si="0"/>
        <v>0</v>
      </c>
      <c r="Q147" s="143">
        <v>0</v>
      </c>
      <c r="R147" s="143">
        <f t="shared" si="1"/>
        <v>0</v>
      </c>
      <c r="S147" s="143">
        <v>0</v>
      </c>
      <c r="T147" s="144">
        <f t="shared" si="2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45" t="s">
        <v>113</v>
      </c>
      <c r="AT147" s="145" t="s">
        <v>111</v>
      </c>
      <c r="AU147" s="145" t="s">
        <v>114</v>
      </c>
      <c r="AY147" s="14" t="s">
        <v>108</v>
      </c>
      <c r="BE147" s="146">
        <f t="shared" si="3"/>
        <v>0</v>
      </c>
      <c r="BF147" s="146">
        <f t="shared" si="4"/>
        <v>0</v>
      </c>
      <c r="BG147" s="146">
        <f t="shared" si="5"/>
        <v>0</v>
      </c>
      <c r="BH147" s="146">
        <f t="shared" si="6"/>
        <v>0</v>
      </c>
      <c r="BI147" s="146">
        <f t="shared" si="7"/>
        <v>0</v>
      </c>
      <c r="BJ147" s="14" t="s">
        <v>114</v>
      </c>
      <c r="BK147" s="147">
        <f t="shared" si="8"/>
        <v>0</v>
      </c>
      <c r="BL147" s="14" t="s">
        <v>113</v>
      </c>
      <c r="BM147" s="145" t="s">
        <v>142</v>
      </c>
    </row>
    <row r="148" spans="1:65" s="12" customFormat="1" ht="22.9" customHeight="1">
      <c r="B148" s="122"/>
      <c r="D148" s="123" t="s">
        <v>65</v>
      </c>
      <c r="E148" s="132" t="s">
        <v>143</v>
      </c>
      <c r="F148" s="132" t="s">
        <v>144</v>
      </c>
      <c r="J148" s="133"/>
      <c r="L148" s="122"/>
      <c r="M148" s="126"/>
      <c r="N148" s="127"/>
      <c r="O148" s="127"/>
      <c r="P148" s="128">
        <f>P149</f>
        <v>0</v>
      </c>
      <c r="Q148" s="127"/>
      <c r="R148" s="128">
        <f>R149</f>
        <v>0</v>
      </c>
      <c r="S148" s="127"/>
      <c r="T148" s="129">
        <f>T149</f>
        <v>0</v>
      </c>
      <c r="AR148" s="123" t="s">
        <v>73</v>
      </c>
      <c r="AT148" s="130" t="s">
        <v>65</v>
      </c>
      <c r="AU148" s="130" t="s">
        <v>73</v>
      </c>
      <c r="AY148" s="123" t="s">
        <v>108</v>
      </c>
      <c r="BK148" s="131">
        <f>BK149</f>
        <v>0</v>
      </c>
    </row>
    <row r="149" spans="1:65" s="2" customFormat="1" ht="24" customHeight="1">
      <c r="A149" s="26"/>
      <c r="B149" s="134"/>
      <c r="C149" s="135">
        <v>17</v>
      </c>
      <c r="D149" s="135" t="s">
        <v>111</v>
      </c>
      <c r="E149" s="136" t="s">
        <v>145</v>
      </c>
      <c r="F149" s="137" t="s">
        <v>146</v>
      </c>
      <c r="G149" s="138" t="s">
        <v>128</v>
      </c>
      <c r="H149" s="139">
        <v>17.38</v>
      </c>
      <c r="I149" s="139"/>
      <c r="J149" s="139"/>
      <c r="K149" s="140"/>
      <c r="L149" s="27"/>
      <c r="M149" s="141" t="s">
        <v>1</v>
      </c>
      <c r="N149" s="142" t="s">
        <v>32</v>
      </c>
      <c r="O149" s="143">
        <v>0</v>
      </c>
      <c r="P149" s="143">
        <f>O149*H149</f>
        <v>0</v>
      </c>
      <c r="Q149" s="143">
        <v>0</v>
      </c>
      <c r="R149" s="143">
        <f>Q149*H149</f>
        <v>0</v>
      </c>
      <c r="S149" s="143">
        <v>0</v>
      </c>
      <c r="T149" s="144">
        <f>S149*H149</f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45" t="s">
        <v>113</v>
      </c>
      <c r="AT149" s="145" t="s">
        <v>111</v>
      </c>
      <c r="AU149" s="145" t="s">
        <v>114</v>
      </c>
      <c r="AY149" s="14" t="s">
        <v>108</v>
      </c>
      <c r="BE149" s="146">
        <f>IF(N149="základná",J149,0)</f>
        <v>0</v>
      </c>
      <c r="BF149" s="146">
        <f>IF(N149="znížená",J149,0)</f>
        <v>0</v>
      </c>
      <c r="BG149" s="146">
        <f>IF(N149="zákl. prenesená",J149,0)</f>
        <v>0</v>
      </c>
      <c r="BH149" s="146">
        <f>IF(N149="zníž. prenesená",J149,0)</f>
        <v>0</v>
      </c>
      <c r="BI149" s="146">
        <f>IF(N149="nulová",J149,0)</f>
        <v>0</v>
      </c>
      <c r="BJ149" s="14" t="s">
        <v>114</v>
      </c>
      <c r="BK149" s="147">
        <f>ROUND(I149*H149,3)</f>
        <v>0</v>
      </c>
      <c r="BL149" s="14" t="s">
        <v>113</v>
      </c>
      <c r="BM149" s="145" t="s">
        <v>147</v>
      </c>
    </row>
    <row r="150" spans="1:65" s="12" customFormat="1" ht="22.9" customHeight="1">
      <c r="B150" s="122"/>
      <c r="D150" s="123" t="s">
        <v>65</v>
      </c>
      <c r="E150" s="132" t="s">
        <v>211</v>
      </c>
      <c r="F150" s="132" t="s">
        <v>1</v>
      </c>
      <c r="I150" s="158"/>
      <c r="J150" s="133"/>
      <c r="L150" s="122"/>
      <c r="M150" s="126"/>
      <c r="N150" s="127"/>
      <c r="O150" s="127"/>
      <c r="P150" s="128">
        <f>SUM(P151:P152)</f>
        <v>0</v>
      </c>
      <c r="Q150" s="127"/>
      <c r="R150" s="128">
        <f>SUM(R151:R152)</f>
        <v>0</v>
      </c>
      <c r="S150" s="127"/>
      <c r="T150" s="129">
        <f>SUM(T151:T152)</f>
        <v>0</v>
      </c>
      <c r="AR150" s="123" t="s">
        <v>73</v>
      </c>
      <c r="AT150" s="130" t="s">
        <v>65</v>
      </c>
      <c r="AU150" s="130" t="s">
        <v>73</v>
      </c>
      <c r="AY150" s="123" t="s">
        <v>108</v>
      </c>
      <c r="BK150" s="131">
        <f>SUM(BK151:BK152)</f>
        <v>0</v>
      </c>
    </row>
    <row r="151" spans="1:65" s="2" customFormat="1" ht="16.5" customHeight="1">
      <c r="A151" s="156"/>
      <c r="B151" s="134"/>
      <c r="C151" s="135">
        <v>18</v>
      </c>
      <c r="D151" s="135" t="s">
        <v>111</v>
      </c>
      <c r="E151" s="136" t="s">
        <v>212</v>
      </c>
      <c r="F151" s="137" t="s">
        <v>213</v>
      </c>
      <c r="G151" s="138" t="s">
        <v>1</v>
      </c>
      <c r="H151" s="139">
        <v>1</v>
      </c>
      <c r="I151" s="157"/>
      <c r="J151" s="139"/>
      <c r="K151" s="140"/>
      <c r="L151" s="27"/>
      <c r="M151" s="159" t="s">
        <v>1</v>
      </c>
      <c r="N151" s="142" t="s">
        <v>32</v>
      </c>
      <c r="O151" s="52"/>
      <c r="P151" s="143">
        <f>O151*H151</f>
        <v>0</v>
      </c>
      <c r="Q151" s="143">
        <v>0</v>
      </c>
      <c r="R151" s="143">
        <f>Q151*H151</f>
        <v>0</v>
      </c>
      <c r="S151" s="143">
        <v>0</v>
      </c>
      <c r="T151" s="144">
        <f>S151*H151</f>
        <v>0</v>
      </c>
      <c r="U151" s="156"/>
      <c r="V151" s="156"/>
      <c r="W151" s="156"/>
      <c r="X151" s="156"/>
      <c r="Y151" s="156"/>
      <c r="Z151" s="156"/>
      <c r="AA151" s="156"/>
      <c r="AB151" s="156"/>
      <c r="AC151" s="156"/>
      <c r="AD151" s="156"/>
      <c r="AE151" s="156"/>
      <c r="AR151" s="145" t="s">
        <v>113</v>
      </c>
      <c r="AT151" s="145" t="s">
        <v>111</v>
      </c>
      <c r="AU151" s="145" t="s">
        <v>114</v>
      </c>
      <c r="AY151" s="14" t="s">
        <v>108</v>
      </c>
      <c r="BE151" s="146">
        <f>IF(N151="základná",J151,0)</f>
        <v>0</v>
      </c>
      <c r="BF151" s="146">
        <f>IF(N151="znížená",J151,0)</f>
        <v>0</v>
      </c>
      <c r="BG151" s="146">
        <f>IF(N151="zákl. prenesená",J151,0)</f>
        <v>0</v>
      </c>
      <c r="BH151" s="146">
        <f>IF(N151="zníž. prenesená",J151,0)</f>
        <v>0</v>
      </c>
      <c r="BI151" s="146">
        <f>IF(N151="nulová",J151,0)</f>
        <v>0</v>
      </c>
      <c r="BJ151" s="14" t="s">
        <v>114</v>
      </c>
      <c r="BK151" s="147">
        <f>ROUND(I151*H151,3)</f>
        <v>0</v>
      </c>
      <c r="BL151" s="14" t="s">
        <v>113</v>
      </c>
      <c r="BM151" s="145" t="s">
        <v>214</v>
      </c>
    </row>
    <row r="152" spans="1:65" s="2" customFormat="1" ht="16.5" customHeight="1">
      <c r="A152" s="156"/>
      <c r="B152" s="134"/>
      <c r="C152" s="135">
        <v>19</v>
      </c>
      <c r="D152" s="135" t="s">
        <v>111</v>
      </c>
      <c r="E152" s="136" t="s">
        <v>215</v>
      </c>
      <c r="F152" s="137" t="s">
        <v>216</v>
      </c>
      <c r="G152" s="138" t="s">
        <v>1</v>
      </c>
      <c r="H152" s="139">
        <v>1</v>
      </c>
      <c r="I152" s="157"/>
      <c r="J152" s="139"/>
      <c r="K152" s="140"/>
      <c r="L152" s="27"/>
      <c r="M152" s="159" t="s">
        <v>1</v>
      </c>
      <c r="N152" s="142" t="s">
        <v>32</v>
      </c>
      <c r="O152" s="52"/>
      <c r="P152" s="143">
        <f>O152*H152</f>
        <v>0</v>
      </c>
      <c r="Q152" s="143">
        <v>0</v>
      </c>
      <c r="R152" s="143">
        <f>Q152*H152</f>
        <v>0</v>
      </c>
      <c r="S152" s="143">
        <v>0</v>
      </c>
      <c r="T152" s="144">
        <f>S152*H152</f>
        <v>0</v>
      </c>
      <c r="U152" s="156"/>
      <c r="V152" s="156"/>
      <c r="W152" s="156"/>
      <c r="X152" s="156"/>
      <c r="Y152" s="156"/>
      <c r="Z152" s="156"/>
      <c r="AA152" s="156"/>
      <c r="AB152" s="156"/>
      <c r="AC152" s="156"/>
      <c r="AD152" s="156"/>
      <c r="AE152" s="156"/>
      <c r="AR152" s="145" t="s">
        <v>113</v>
      </c>
      <c r="AT152" s="145" t="s">
        <v>111</v>
      </c>
      <c r="AU152" s="145" t="s">
        <v>114</v>
      </c>
      <c r="AY152" s="14" t="s">
        <v>108</v>
      </c>
      <c r="BE152" s="146">
        <f>IF(N152="základná",J152,0)</f>
        <v>0</v>
      </c>
      <c r="BF152" s="146">
        <f>IF(N152="znížená",J152,0)</f>
        <v>0</v>
      </c>
      <c r="BG152" s="146">
        <f>IF(N152="zákl. prenesená",J152,0)</f>
        <v>0</v>
      </c>
      <c r="BH152" s="146">
        <f>IF(N152="zníž. prenesená",J152,0)</f>
        <v>0</v>
      </c>
      <c r="BI152" s="146">
        <f>IF(N152="nulová",J152,0)</f>
        <v>0</v>
      </c>
      <c r="BJ152" s="14" t="s">
        <v>114</v>
      </c>
      <c r="BK152" s="147">
        <f>ROUND(I152*H152,3)</f>
        <v>0</v>
      </c>
      <c r="BL152" s="14" t="s">
        <v>113</v>
      </c>
      <c r="BM152" s="145" t="s">
        <v>217</v>
      </c>
    </row>
    <row r="153" spans="1:65" s="12" customFormat="1" ht="25.9" customHeight="1">
      <c r="B153" s="122"/>
      <c r="D153" s="123" t="s">
        <v>65</v>
      </c>
      <c r="E153" s="124" t="s">
        <v>148</v>
      </c>
      <c r="F153" s="124" t="s">
        <v>149</v>
      </c>
      <c r="J153" s="125"/>
      <c r="L153" s="122"/>
      <c r="M153" s="126"/>
      <c r="N153" s="127"/>
      <c r="O153" s="127"/>
      <c r="P153" s="128" t="e">
        <f>#REF!+#REF!+#REF!+#REF!+#REF!+#REF!+P154+#REF!+#REF!+#REF!+#REF!</f>
        <v>#REF!</v>
      </c>
      <c r="Q153" s="127"/>
      <c r="R153" s="128" t="e">
        <f>#REF!+#REF!+#REF!+#REF!+#REF!+#REF!+R154+#REF!+#REF!+#REF!+#REF!</f>
        <v>#REF!</v>
      </c>
      <c r="S153" s="127"/>
      <c r="T153" s="129" t="e">
        <f>#REF!+#REF!+#REF!+#REF!+#REF!+#REF!+T154+#REF!+#REF!+#REF!+#REF!</f>
        <v>#REF!</v>
      </c>
      <c r="AR153" s="123" t="s">
        <v>114</v>
      </c>
      <c r="AT153" s="130" t="s">
        <v>65</v>
      </c>
      <c r="AU153" s="130" t="s">
        <v>66</v>
      </c>
      <c r="AY153" s="123" t="s">
        <v>108</v>
      </c>
      <c r="BK153" s="131" t="e">
        <f>#REF!+#REF!+#REF!+#REF!+#REF!+#REF!+BK154+#REF!+#REF!+#REF!+#REF!</f>
        <v>#REF!</v>
      </c>
    </row>
    <row r="154" spans="1:65" s="12" customFormat="1" ht="22.9" customHeight="1">
      <c r="B154" s="122"/>
      <c r="D154" s="123" t="s">
        <v>65</v>
      </c>
      <c r="E154" s="132" t="s">
        <v>151</v>
      </c>
      <c r="F154" s="132" t="s">
        <v>152</v>
      </c>
      <c r="J154" s="133"/>
      <c r="L154" s="122"/>
      <c r="M154" s="126"/>
      <c r="N154" s="127"/>
      <c r="O154" s="127"/>
      <c r="P154" s="128">
        <f>SUM(P155:P156)</f>
        <v>0</v>
      </c>
      <c r="Q154" s="127"/>
      <c r="R154" s="128">
        <f>SUM(R155:R156)</f>
        <v>0</v>
      </c>
      <c r="S154" s="127"/>
      <c r="T154" s="129">
        <f>SUM(T155:T156)</f>
        <v>0</v>
      </c>
      <c r="AR154" s="123" t="s">
        <v>114</v>
      </c>
      <c r="AT154" s="130" t="s">
        <v>65</v>
      </c>
      <c r="AU154" s="130" t="s">
        <v>73</v>
      </c>
      <c r="AY154" s="123" t="s">
        <v>108</v>
      </c>
      <c r="BK154" s="131">
        <f>SUM(BK155:BK156)</f>
        <v>0</v>
      </c>
    </row>
    <row r="155" spans="1:65" s="2" customFormat="1" ht="48.75" customHeight="1">
      <c r="A155" s="26"/>
      <c r="B155" s="134"/>
      <c r="C155" s="135">
        <v>20</v>
      </c>
      <c r="D155" s="135" t="s">
        <v>111</v>
      </c>
      <c r="E155" s="136" t="s">
        <v>153</v>
      </c>
      <c r="F155" s="137" t="s">
        <v>193</v>
      </c>
      <c r="G155" s="138" t="s">
        <v>192</v>
      </c>
      <c r="H155" s="139">
        <v>8.84</v>
      </c>
      <c r="I155" s="139"/>
      <c r="J155" s="139"/>
      <c r="K155" s="140"/>
      <c r="L155" s="27"/>
      <c r="M155" s="141" t="s">
        <v>1</v>
      </c>
      <c r="N155" s="142" t="s">
        <v>32</v>
      </c>
      <c r="O155" s="143">
        <v>0</v>
      </c>
      <c r="P155" s="143">
        <f t="shared" ref="P155:P156" si="9">O155*H155</f>
        <v>0</v>
      </c>
      <c r="Q155" s="143">
        <v>0</v>
      </c>
      <c r="R155" s="143">
        <f t="shared" ref="R155:R156" si="10">Q155*H155</f>
        <v>0</v>
      </c>
      <c r="S155" s="143">
        <v>0</v>
      </c>
      <c r="T155" s="144">
        <f t="shared" ref="T155:T156" si="11">S155*H155</f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45" t="s">
        <v>116</v>
      </c>
      <c r="AT155" s="145" t="s">
        <v>111</v>
      </c>
      <c r="AU155" s="145" t="s">
        <v>114</v>
      </c>
      <c r="AY155" s="14" t="s">
        <v>108</v>
      </c>
      <c r="BE155" s="146">
        <f t="shared" ref="BE155:BE156" si="12">IF(N155="základná",J155,0)</f>
        <v>0</v>
      </c>
      <c r="BF155" s="146">
        <f t="shared" ref="BF155:BF156" si="13">IF(N155="znížená",J155,0)</f>
        <v>0</v>
      </c>
      <c r="BG155" s="146">
        <f t="shared" ref="BG155:BG156" si="14">IF(N155="zákl. prenesená",J155,0)</f>
        <v>0</v>
      </c>
      <c r="BH155" s="146">
        <f t="shared" ref="BH155:BH156" si="15">IF(N155="zníž. prenesená",J155,0)</f>
        <v>0</v>
      </c>
      <c r="BI155" s="146">
        <f t="shared" ref="BI155:BI156" si="16">IF(N155="nulová",J155,0)</f>
        <v>0</v>
      </c>
      <c r="BJ155" s="14" t="s">
        <v>114</v>
      </c>
      <c r="BK155" s="147">
        <f t="shared" ref="BK155:BK156" si="17">ROUND(I155*H155,3)</f>
        <v>0</v>
      </c>
      <c r="BL155" s="14" t="s">
        <v>116</v>
      </c>
      <c r="BM155" s="145" t="s">
        <v>154</v>
      </c>
    </row>
    <row r="156" spans="1:65" s="2" customFormat="1" ht="24" customHeight="1">
      <c r="A156" s="26"/>
      <c r="B156" s="134"/>
      <c r="C156" s="135">
        <v>21</v>
      </c>
      <c r="D156" s="135" t="s">
        <v>111</v>
      </c>
      <c r="E156" s="136" t="s">
        <v>155</v>
      </c>
      <c r="F156" s="137" t="s">
        <v>156</v>
      </c>
      <c r="G156" s="138" t="s">
        <v>150</v>
      </c>
      <c r="H156" s="139">
        <v>81.597999999999999</v>
      </c>
      <c r="I156" s="139"/>
      <c r="J156" s="139"/>
      <c r="K156" s="140"/>
      <c r="L156" s="27"/>
      <c r="M156" s="141" t="s">
        <v>1</v>
      </c>
      <c r="N156" s="142" t="s">
        <v>32</v>
      </c>
      <c r="O156" s="143">
        <v>0</v>
      </c>
      <c r="P156" s="143">
        <f t="shared" si="9"/>
        <v>0</v>
      </c>
      <c r="Q156" s="143">
        <v>0</v>
      </c>
      <c r="R156" s="143">
        <f t="shared" si="10"/>
        <v>0</v>
      </c>
      <c r="S156" s="143">
        <v>0</v>
      </c>
      <c r="T156" s="144">
        <f t="shared" si="11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45" t="s">
        <v>116</v>
      </c>
      <c r="AT156" s="145" t="s">
        <v>111</v>
      </c>
      <c r="AU156" s="145" t="s">
        <v>114</v>
      </c>
      <c r="AY156" s="14" t="s">
        <v>108</v>
      </c>
      <c r="BE156" s="146">
        <f t="shared" si="12"/>
        <v>0</v>
      </c>
      <c r="BF156" s="146">
        <f t="shared" si="13"/>
        <v>0</v>
      </c>
      <c r="BG156" s="146">
        <f t="shared" si="14"/>
        <v>0</v>
      </c>
      <c r="BH156" s="146">
        <f t="shared" si="15"/>
        <v>0</v>
      </c>
      <c r="BI156" s="146">
        <f t="shared" si="16"/>
        <v>0</v>
      </c>
      <c r="BJ156" s="14" t="s">
        <v>114</v>
      </c>
      <c r="BK156" s="147">
        <f t="shared" si="17"/>
        <v>0</v>
      </c>
      <c r="BL156" s="14" t="s">
        <v>116</v>
      </c>
      <c r="BM156" s="145" t="s">
        <v>157</v>
      </c>
    </row>
    <row r="157" spans="1:65" s="12" customFormat="1" ht="25.9" customHeight="1">
      <c r="B157" s="122"/>
      <c r="D157" s="123" t="s">
        <v>65</v>
      </c>
      <c r="E157" s="124" t="s">
        <v>158</v>
      </c>
      <c r="F157" s="124" t="s">
        <v>159</v>
      </c>
      <c r="J157" s="125"/>
      <c r="L157" s="122"/>
      <c r="M157" s="126"/>
      <c r="N157" s="127"/>
      <c r="O157" s="127"/>
      <c r="P157" s="128">
        <f>SUM(P158:P166)</f>
        <v>0</v>
      </c>
      <c r="Q157" s="127"/>
      <c r="R157" s="128">
        <f>SUM(R158:R166)</f>
        <v>0</v>
      </c>
      <c r="S157" s="127"/>
      <c r="T157" s="129">
        <f>SUM(T158:T166)</f>
        <v>0</v>
      </c>
      <c r="AR157" s="123" t="s">
        <v>73</v>
      </c>
      <c r="AT157" s="130" t="s">
        <v>65</v>
      </c>
      <c r="AU157" s="130" t="s">
        <v>66</v>
      </c>
      <c r="AY157" s="123" t="s">
        <v>108</v>
      </c>
      <c r="BK157" s="131">
        <f>SUM(BK158:BK166)</f>
        <v>0</v>
      </c>
    </row>
    <row r="158" spans="1:65" s="2" customFormat="1" ht="16.5" customHeight="1">
      <c r="A158" s="26"/>
      <c r="B158" s="134"/>
      <c r="C158" s="135">
        <v>22</v>
      </c>
      <c r="D158" s="135" t="s">
        <v>111</v>
      </c>
      <c r="E158" s="136" t="s">
        <v>160</v>
      </c>
      <c r="F158" s="137" t="s">
        <v>161</v>
      </c>
      <c r="G158" s="138" t="s">
        <v>112</v>
      </c>
      <c r="H158" s="139">
        <v>5</v>
      </c>
      <c r="I158" s="139"/>
      <c r="J158" s="139"/>
      <c r="K158" s="140"/>
      <c r="L158" s="153"/>
      <c r="M158" s="141" t="s">
        <v>1</v>
      </c>
      <c r="N158" s="142" t="s">
        <v>32</v>
      </c>
      <c r="O158" s="143">
        <v>0</v>
      </c>
      <c r="P158" s="143">
        <f t="shared" ref="P158:P166" si="18">O158*H158</f>
        <v>0</v>
      </c>
      <c r="Q158" s="143">
        <v>0</v>
      </c>
      <c r="R158" s="143">
        <f t="shared" ref="R158:R166" si="19">Q158*H158</f>
        <v>0</v>
      </c>
      <c r="S158" s="143">
        <v>0</v>
      </c>
      <c r="T158" s="144">
        <f t="shared" ref="T158:T166" si="20">S158*H158</f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45" t="s">
        <v>113</v>
      </c>
      <c r="AT158" s="145" t="s">
        <v>111</v>
      </c>
      <c r="AU158" s="145" t="s">
        <v>73</v>
      </c>
      <c r="AY158" s="14" t="s">
        <v>108</v>
      </c>
      <c r="BE158" s="146">
        <f t="shared" ref="BE158:BE166" si="21">IF(N158="základná",J158,0)</f>
        <v>0</v>
      </c>
      <c r="BF158" s="146">
        <f t="shared" ref="BF158:BF166" si="22">IF(N158="znížená",J158,0)</f>
        <v>0</v>
      </c>
      <c r="BG158" s="146">
        <f t="shared" ref="BG158:BG166" si="23">IF(N158="zákl. prenesená",J158,0)</f>
        <v>0</v>
      </c>
      <c r="BH158" s="146">
        <f t="shared" ref="BH158:BH166" si="24">IF(N158="zníž. prenesená",J158,0)</f>
        <v>0</v>
      </c>
      <c r="BI158" s="146">
        <f t="shared" ref="BI158:BI166" si="25">IF(N158="nulová",J158,0)</f>
        <v>0</v>
      </c>
      <c r="BJ158" s="14" t="s">
        <v>114</v>
      </c>
      <c r="BK158" s="147">
        <f t="shared" ref="BK158:BK166" si="26">ROUND(I158*H158,3)</f>
        <v>0</v>
      </c>
      <c r="BL158" s="14" t="s">
        <v>113</v>
      </c>
      <c r="BM158" s="145" t="s">
        <v>162</v>
      </c>
    </row>
    <row r="159" spans="1:65" s="2" customFormat="1" ht="16.5" customHeight="1">
      <c r="A159" s="26"/>
      <c r="B159" s="134"/>
      <c r="C159" s="155">
        <v>23</v>
      </c>
      <c r="D159" s="135" t="s">
        <v>111</v>
      </c>
      <c r="E159" s="136" t="s">
        <v>163</v>
      </c>
      <c r="F159" s="137" t="s">
        <v>164</v>
      </c>
      <c r="G159" s="138" t="s">
        <v>165</v>
      </c>
      <c r="H159" s="139">
        <v>25</v>
      </c>
      <c r="I159" s="139"/>
      <c r="J159" s="139"/>
      <c r="K159" s="140"/>
      <c r="L159" s="153"/>
      <c r="M159" s="141" t="s">
        <v>1</v>
      </c>
      <c r="N159" s="142" t="s">
        <v>32</v>
      </c>
      <c r="O159" s="143">
        <v>0</v>
      </c>
      <c r="P159" s="143">
        <f t="shared" si="18"/>
        <v>0</v>
      </c>
      <c r="Q159" s="143">
        <v>0</v>
      </c>
      <c r="R159" s="143">
        <f t="shared" si="19"/>
        <v>0</v>
      </c>
      <c r="S159" s="143">
        <v>0</v>
      </c>
      <c r="T159" s="144">
        <f t="shared" si="20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45" t="s">
        <v>113</v>
      </c>
      <c r="AT159" s="145" t="s">
        <v>111</v>
      </c>
      <c r="AU159" s="145" t="s">
        <v>73</v>
      </c>
      <c r="AY159" s="14" t="s">
        <v>108</v>
      </c>
      <c r="BE159" s="146">
        <f t="shared" si="21"/>
        <v>0</v>
      </c>
      <c r="BF159" s="146">
        <f t="shared" si="22"/>
        <v>0</v>
      </c>
      <c r="BG159" s="146">
        <f t="shared" si="23"/>
        <v>0</v>
      </c>
      <c r="BH159" s="146">
        <f t="shared" si="24"/>
        <v>0</v>
      </c>
      <c r="BI159" s="146">
        <f t="shared" si="25"/>
        <v>0</v>
      </c>
      <c r="BJ159" s="14" t="s">
        <v>114</v>
      </c>
      <c r="BK159" s="147">
        <f t="shared" si="26"/>
        <v>0</v>
      </c>
      <c r="BL159" s="14" t="s">
        <v>113</v>
      </c>
      <c r="BM159" s="145" t="s">
        <v>166</v>
      </c>
    </row>
    <row r="160" spans="1:65" s="2" customFormat="1" ht="16.5" customHeight="1">
      <c r="A160" s="26"/>
      <c r="B160" s="134"/>
      <c r="C160" s="155">
        <v>24</v>
      </c>
      <c r="D160" s="135" t="s">
        <v>111</v>
      </c>
      <c r="E160" s="136" t="s">
        <v>167</v>
      </c>
      <c r="F160" s="137" t="s">
        <v>168</v>
      </c>
      <c r="G160" s="138" t="s">
        <v>165</v>
      </c>
      <c r="H160" s="139">
        <v>10</v>
      </c>
      <c r="I160" s="139"/>
      <c r="J160" s="139"/>
      <c r="K160" s="140"/>
      <c r="L160" s="153"/>
      <c r="M160" s="141" t="s">
        <v>1</v>
      </c>
      <c r="N160" s="142" t="s">
        <v>32</v>
      </c>
      <c r="O160" s="143">
        <v>0</v>
      </c>
      <c r="P160" s="143">
        <f t="shared" si="18"/>
        <v>0</v>
      </c>
      <c r="Q160" s="143">
        <v>0</v>
      </c>
      <c r="R160" s="143">
        <f t="shared" si="19"/>
        <v>0</v>
      </c>
      <c r="S160" s="143">
        <v>0</v>
      </c>
      <c r="T160" s="144">
        <f t="shared" si="20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45" t="s">
        <v>113</v>
      </c>
      <c r="AT160" s="145" t="s">
        <v>111</v>
      </c>
      <c r="AU160" s="145" t="s">
        <v>73</v>
      </c>
      <c r="AY160" s="14" t="s">
        <v>108</v>
      </c>
      <c r="BE160" s="146">
        <f t="shared" si="21"/>
        <v>0</v>
      </c>
      <c r="BF160" s="146">
        <f t="shared" si="22"/>
        <v>0</v>
      </c>
      <c r="BG160" s="146">
        <f t="shared" si="23"/>
        <v>0</v>
      </c>
      <c r="BH160" s="146">
        <f t="shared" si="24"/>
        <v>0</v>
      </c>
      <c r="BI160" s="146">
        <f t="shared" si="25"/>
        <v>0</v>
      </c>
      <c r="BJ160" s="14" t="s">
        <v>114</v>
      </c>
      <c r="BK160" s="147">
        <f t="shared" si="26"/>
        <v>0</v>
      </c>
      <c r="BL160" s="14" t="s">
        <v>113</v>
      </c>
      <c r="BM160" s="145" t="s">
        <v>169</v>
      </c>
    </row>
    <row r="161" spans="1:65" s="2" customFormat="1" ht="16.5" customHeight="1">
      <c r="A161" s="26"/>
      <c r="B161" s="134"/>
      <c r="C161" s="135">
        <v>25</v>
      </c>
      <c r="D161" s="135" t="s">
        <v>111</v>
      </c>
      <c r="E161" s="136" t="s">
        <v>170</v>
      </c>
      <c r="F161" s="137" t="s">
        <v>171</v>
      </c>
      <c r="G161" s="138" t="s">
        <v>165</v>
      </c>
      <c r="H161" s="139">
        <v>6</v>
      </c>
      <c r="I161" s="139"/>
      <c r="J161" s="139"/>
      <c r="K161" s="140"/>
      <c r="L161" s="153"/>
      <c r="M161" s="141" t="s">
        <v>1</v>
      </c>
      <c r="N161" s="142" t="s">
        <v>32</v>
      </c>
      <c r="O161" s="143">
        <v>0</v>
      </c>
      <c r="P161" s="143">
        <f t="shared" si="18"/>
        <v>0</v>
      </c>
      <c r="Q161" s="143">
        <v>0</v>
      </c>
      <c r="R161" s="143">
        <f t="shared" si="19"/>
        <v>0</v>
      </c>
      <c r="S161" s="143">
        <v>0</v>
      </c>
      <c r="T161" s="144">
        <f t="shared" si="20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45" t="s">
        <v>113</v>
      </c>
      <c r="AT161" s="145" t="s">
        <v>111</v>
      </c>
      <c r="AU161" s="145" t="s">
        <v>73</v>
      </c>
      <c r="AY161" s="14" t="s">
        <v>108</v>
      </c>
      <c r="BE161" s="146">
        <f t="shared" si="21"/>
        <v>0</v>
      </c>
      <c r="BF161" s="146">
        <f t="shared" si="22"/>
        <v>0</v>
      </c>
      <c r="BG161" s="146">
        <f t="shared" si="23"/>
        <v>0</v>
      </c>
      <c r="BH161" s="146">
        <f t="shared" si="24"/>
        <v>0</v>
      </c>
      <c r="BI161" s="146">
        <f t="shared" si="25"/>
        <v>0</v>
      </c>
      <c r="BJ161" s="14" t="s">
        <v>114</v>
      </c>
      <c r="BK161" s="147">
        <f t="shared" si="26"/>
        <v>0</v>
      </c>
      <c r="BL161" s="14" t="s">
        <v>113</v>
      </c>
      <c r="BM161" s="145" t="s">
        <v>172</v>
      </c>
    </row>
    <row r="162" spans="1:65" s="2" customFormat="1" ht="16.5" customHeight="1">
      <c r="A162" s="26"/>
      <c r="B162" s="134"/>
      <c r="C162" s="155">
        <v>26</v>
      </c>
      <c r="D162" s="135" t="s">
        <v>111</v>
      </c>
      <c r="E162" s="136" t="s">
        <v>173</v>
      </c>
      <c r="F162" s="137" t="s">
        <v>174</v>
      </c>
      <c r="G162" s="138" t="s">
        <v>165</v>
      </c>
      <c r="H162" s="139">
        <v>6</v>
      </c>
      <c r="I162" s="139"/>
      <c r="J162" s="139"/>
      <c r="K162" s="140"/>
      <c r="L162" s="153"/>
      <c r="M162" s="141" t="s">
        <v>1</v>
      </c>
      <c r="N162" s="142" t="s">
        <v>32</v>
      </c>
      <c r="O162" s="143">
        <v>0</v>
      </c>
      <c r="P162" s="143">
        <f t="shared" si="18"/>
        <v>0</v>
      </c>
      <c r="Q162" s="143">
        <v>0</v>
      </c>
      <c r="R162" s="143">
        <f t="shared" si="19"/>
        <v>0</v>
      </c>
      <c r="S162" s="143">
        <v>0</v>
      </c>
      <c r="T162" s="144">
        <f t="shared" si="20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45" t="s">
        <v>113</v>
      </c>
      <c r="AT162" s="145" t="s">
        <v>111</v>
      </c>
      <c r="AU162" s="145" t="s">
        <v>73</v>
      </c>
      <c r="AY162" s="14" t="s">
        <v>108</v>
      </c>
      <c r="BE162" s="146">
        <f t="shared" si="21"/>
        <v>0</v>
      </c>
      <c r="BF162" s="146">
        <f t="shared" si="22"/>
        <v>0</v>
      </c>
      <c r="BG162" s="146">
        <f t="shared" si="23"/>
        <v>0</v>
      </c>
      <c r="BH162" s="146">
        <f t="shared" si="24"/>
        <v>0</v>
      </c>
      <c r="BI162" s="146">
        <f t="shared" si="25"/>
        <v>0</v>
      </c>
      <c r="BJ162" s="14" t="s">
        <v>114</v>
      </c>
      <c r="BK162" s="147">
        <f t="shared" si="26"/>
        <v>0</v>
      </c>
      <c r="BL162" s="14" t="s">
        <v>113</v>
      </c>
      <c r="BM162" s="145" t="s">
        <v>175</v>
      </c>
    </row>
    <row r="163" spans="1:65" s="2" customFormat="1" ht="16.5" customHeight="1">
      <c r="A163" s="26"/>
      <c r="B163" s="134"/>
      <c r="C163" s="155">
        <v>27</v>
      </c>
      <c r="D163" s="135" t="s">
        <v>111</v>
      </c>
      <c r="E163" s="136" t="s">
        <v>176</v>
      </c>
      <c r="F163" s="137" t="s">
        <v>177</v>
      </c>
      <c r="G163" s="138" t="s">
        <v>165</v>
      </c>
      <c r="H163" s="139">
        <v>6</v>
      </c>
      <c r="I163" s="139"/>
      <c r="J163" s="139"/>
      <c r="K163" s="140"/>
      <c r="L163" s="153"/>
      <c r="M163" s="141" t="s">
        <v>1</v>
      </c>
      <c r="N163" s="142" t="s">
        <v>32</v>
      </c>
      <c r="O163" s="143">
        <v>0</v>
      </c>
      <c r="P163" s="143">
        <f t="shared" si="18"/>
        <v>0</v>
      </c>
      <c r="Q163" s="143">
        <v>0</v>
      </c>
      <c r="R163" s="143">
        <f t="shared" si="19"/>
        <v>0</v>
      </c>
      <c r="S163" s="143">
        <v>0</v>
      </c>
      <c r="T163" s="144">
        <f t="shared" si="20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45" t="s">
        <v>113</v>
      </c>
      <c r="AT163" s="145" t="s">
        <v>111</v>
      </c>
      <c r="AU163" s="145" t="s">
        <v>73</v>
      </c>
      <c r="AY163" s="14" t="s">
        <v>108</v>
      </c>
      <c r="BE163" s="146">
        <f t="shared" si="21"/>
        <v>0</v>
      </c>
      <c r="BF163" s="146">
        <f t="shared" si="22"/>
        <v>0</v>
      </c>
      <c r="BG163" s="146">
        <f t="shared" si="23"/>
        <v>0</v>
      </c>
      <c r="BH163" s="146">
        <f t="shared" si="24"/>
        <v>0</v>
      </c>
      <c r="BI163" s="146">
        <f t="shared" si="25"/>
        <v>0</v>
      </c>
      <c r="BJ163" s="14" t="s">
        <v>114</v>
      </c>
      <c r="BK163" s="147">
        <f t="shared" si="26"/>
        <v>0</v>
      </c>
      <c r="BL163" s="14" t="s">
        <v>113</v>
      </c>
      <c r="BM163" s="145" t="s">
        <v>178</v>
      </c>
    </row>
    <row r="164" spans="1:65" s="2" customFormat="1" ht="16.5" customHeight="1">
      <c r="A164" s="26"/>
      <c r="B164" s="134"/>
      <c r="C164" s="135">
        <v>28</v>
      </c>
      <c r="D164" s="135" t="s">
        <v>111</v>
      </c>
      <c r="E164" s="136" t="s">
        <v>179</v>
      </c>
      <c r="F164" s="137" t="s">
        <v>180</v>
      </c>
      <c r="G164" s="138" t="s">
        <v>165</v>
      </c>
      <c r="H164" s="139">
        <v>16</v>
      </c>
      <c r="I164" s="139"/>
      <c r="J164" s="139"/>
      <c r="K164" s="140"/>
      <c r="L164" s="153"/>
      <c r="M164" s="141" t="s">
        <v>1</v>
      </c>
      <c r="N164" s="142" t="s">
        <v>32</v>
      </c>
      <c r="O164" s="143">
        <v>0</v>
      </c>
      <c r="P164" s="143">
        <f t="shared" si="18"/>
        <v>0</v>
      </c>
      <c r="Q164" s="143">
        <v>0</v>
      </c>
      <c r="R164" s="143">
        <f t="shared" si="19"/>
        <v>0</v>
      </c>
      <c r="S164" s="143">
        <v>0</v>
      </c>
      <c r="T164" s="144">
        <f t="shared" si="20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45" t="s">
        <v>113</v>
      </c>
      <c r="AT164" s="145" t="s">
        <v>111</v>
      </c>
      <c r="AU164" s="145" t="s">
        <v>73</v>
      </c>
      <c r="AY164" s="14" t="s">
        <v>108</v>
      </c>
      <c r="BE164" s="146">
        <f t="shared" si="21"/>
        <v>0</v>
      </c>
      <c r="BF164" s="146">
        <f t="shared" si="22"/>
        <v>0</v>
      </c>
      <c r="BG164" s="146">
        <f t="shared" si="23"/>
        <v>0</v>
      </c>
      <c r="BH164" s="146">
        <f t="shared" si="24"/>
        <v>0</v>
      </c>
      <c r="BI164" s="146">
        <f t="shared" si="25"/>
        <v>0</v>
      </c>
      <c r="BJ164" s="14" t="s">
        <v>114</v>
      </c>
      <c r="BK164" s="147">
        <f t="shared" si="26"/>
        <v>0</v>
      </c>
      <c r="BL164" s="14" t="s">
        <v>113</v>
      </c>
      <c r="BM164" s="145" t="s">
        <v>181</v>
      </c>
    </row>
    <row r="165" spans="1:65" s="2" customFormat="1" ht="16.5" customHeight="1">
      <c r="A165" s="26"/>
      <c r="B165" s="134"/>
      <c r="C165" s="155">
        <v>29</v>
      </c>
      <c r="D165" s="135" t="s">
        <v>111</v>
      </c>
      <c r="E165" s="136" t="s">
        <v>182</v>
      </c>
      <c r="F165" s="137" t="s">
        <v>183</v>
      </c>
      <c r="G165" s="138" t="s">
        <v>165</v>
      </c>
      <c r="H165" s="139">
        <v>8</v>
      </c>
      <c r="I165" s="139"/>
      <c r="J165" s="139"/>
      <c r="K165" s="140"/>
      <c r="L165" s="153"/>
      <c r="M165" s="141" t="s">
        <v>1</v>
      </c>
      <c r="N165" s="142" t="s">
        <v>32</v>
      </c>
      <c r="O165" s="143">
        <v>0</v>
      </c>
      <c r="P165" s="143">
        <f t="shared" si="18"/>
        <v>0</v>
      </c>
      <c r="Q165" s="143">
        <v>0</v>
      </c>
      <c r="R165" s="143">
        <f t="shared" si="19"/>
        <v>0</v>
      </c>
      <c r="S165" s="143">
        <v>0</v>
      </c>
      <c r="T165" s="144">
        <f t="shared" si="20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45" t="s">
        <v>113</v>
      </c>
      <c r="AT165" s="145" t="s">
        <v>111</v>
      </c>
      <c r="AU165" s="145" t="s">
        <v>73</v>
      </c>
      <c r="AY165" s="14" t="s">
        <v>108</v>
      </c>
      <c r="BE165" s="146">
        <f t="shared" si="21"/>
        <v>0</v>
      </c>
      <c r="BF165" s="146">
        <f t="shared" si="22"/>
        <v>0</v>
      </c>
      <c r="BG165" s="146">
        <f t="shared" si="23"/>
        <v>0</v>
      </c>
      <c r="BH165" s="146">
        <f t="shared" si="24"/>
        <v>0</v>
      </c>
      <c r="BI165" s="146">
        <f t="shared" si="25"/>
        <v>0</v>
      </c>
      <c r="BJ165" s="14" t="s">
        <v>114</v>
      </c>
      <c r="BK165" s="147">
        <f t="shared" si="26"/>
        <v>0</v>
      </c>
      <c r="BL165" s="14" t="s">
        <v>113</v>
      </c>
      <c r="BM165" s="145" t="s">
        <v>184</v>
      </c>
    </row>
    <row r="166" spans="1:65" s="2" customFormat="1" ht="16.5" customHeight="1">
      <c r="A166" s="26"/>
      <c r="B166" s="134"/>
      <c r="C166" s="155">
        <v>30</v>
      </c>
      <c r="D166" s="135" t="s">
        <v>111</v>
      </c>
      <c r="E166" s="136" t="s">
        <v>185</v>
      </c>
      <c r="F166" s="137" t="s">
        <v>186</v>
      </c>
      <c r="G166" s="138" t="s">
        <v>187</v>
      </c>
      <c r="H166" s="139">
        <v>1</v>
      </c>
      <c r="I166" s="139"/>
      <c r="J166" s="139"/>
      <c r="K166" s="140"/>
      <c r="L166" s="153"/>
      <c r="M166" s="148" t="s">
        <v>1</v>
      </c>
      <c r="N166" s="149" t="s">
        <v>32</v>
      </c>
      <c r="O166" s="150">
        <v>0</v>
      </c>
      <c r="P166" s="150">
        <f t="shared" si="18"/>
        <v>0</v>
      </c>
      <c r="Q166" s="150">
        <v>0</v>
      </c>
      <c r="R166" s="150">
        <f t="shared" si="19"/>
        <v>0</v>
      </c>
      <c r="S166" s="150">
        <v>0</v>
      </c>
      <c r="T166" s="151">
        <f t="shared" si="20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45" t="s">
        <v>113</v>
      </c>
      <c r="AT166" s="145" t="s">
        <v>111</v>
      </c>
      <c r="AU166" s="145" t="s">
        <v>73</v>
      </c>
      <c r="AY166" s="14" t="s">
        <v>108</v>
      </c>
      <c r="BE166" s="146">
        <f t="shared" si="21"/>
        <v>0</v>
      </c>
      <c r="BF166" s="146">
        <f t="shared" si="22"/>
        <v>0</v>
      </c>
      <c r="BG166" s="146">
        <f t="shared" si="23"/>
        <v>0</v>
      </c>
      <c r="BH166" s="146">
        <f t="shared" si="24"/>
        <v>0</v>
      </c>
      <c r="BI166" s="146">
        <f t="shared" si="25"/>
        <v>0</v>
      </c>
      <c r="BJ166" s="14" t="s">
        <v>114</v>
      </c>
      <c r="BK166" s="147">
        <f t="shared" si="26"/>
        <v>0</v>
      </c>
      <c r="BL166" s="14" t="s">
        <v>113</v>
      </c>
      <c r="BM166" s="145" t="s">
        <v>188</v>
      </c>
    </row>
    <row r="167" spans="1:65" s="2" customFormat="1" ht="6.95" customHeight="1">
      <c r="A167" s="26"/>
      <c r="B167" s="41"/>
      <c r="C167" s="42"/>
      <c r="D167" s="42"/>
      <c r="E167" s="42"/>
      <c r="F167" s="42"/>
      <c r="G167" s="42"/>
      <c r="H167" s="42"/>
      <c r="I167" s="42"/>
      <c r="J167" s="42"/>
      <c r="K167" s="42"/>
      <c r="L167" s="27"/>
      <c r="M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</row>
  </sheetData>
  <autoFilter ref="C127:K166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75B5278D59402459BC9B1409F8BBC88" ma:contentTypeVersion="12" ma:contentTypeDescription="Umožňuje vytvoriť nový dokument." ma:contentTypeScope="" ma:versionID="dfcdb68646d45b72b70554c5c185653c">
  <xsd:schema xmlns:xsd="http://www.w3.org/2001/XMLSchema" xmlns:xs="http://www.w3.org/2001/XMLSchema" xmlns:p="http://schemas.microsoft.com/office/2006/metadata/properties" xmlns:ns2="cfd956e5-bd83-427a-a2f4-02f702524e1c" xmlns:ns3="d14de9d7-c180-483a-b31f-50d87a51e52f" targetNamespace="http://schemas.microsoft.com/office/2006/metadata/properties" ma:root="true" ma:fieldsID="e8f295b424a724930a0eeaad44b04965" ns2:_="" ns3:_="">
    <xsd:import namespace="cfd956e5-bd83-427a-a2f4-02f702524e1c"/>
    <xsd:import namespace="d14de9d7-c180-483a-b31f-50d87a51e5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956e5-bd83-427a-a2f4-02f702524e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4de9d7-c180-483a-b31f-50d87a51e52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7200CD-6DD2-42C4-B999-653EE60C61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d956e5-bd83-427a-a2f4-02f702524e1c"/>
    <ds:schemaRef ds:uri="d14de9d7-c180-483a-b31f-50d87a51e5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0CAEC7-9654-40EA-B911-3BA4F17B352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5EE8918-257F-47E1-9E60-10F420AD2C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Valcove skušobne brzd</vt:lpstr>
      <vt:lpstr>'Rekapitulácia stavby'!Názvy_tlače</vt:lpstr>
      <vt:lpstr>'Valcove skušobne brzd'!Názvy_tlače</vt:lpstr>
      <vt:lpstr>'Rekapitulácia stavby'!Oblasť_tlače</vt:lpstr>
      <vt:lpstr>'Valcove skušobne brzd'!Oblasť_tlače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2021-06-11T09:34:59Z</dcterms:created>
  <dcterms:modified xsi:type="dcterms:W3CDTF">2022-08-16T07:33:36Z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0x010100975B5278D59402459BC9B1409F8BBC88</vt:lpwstr>
  </property>
</Properties>
</file>