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hájenky, prístrešku na auto a HB na hájenke Podlaz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56" i="1" l="1"/>
  <c r="BK155" i="1" s="1"/>
  <c r="J155" i="1" s="1"/>
  <c r="J102" i="1" s="1"/>
  <c r="BI156" i="1"/>
  <c r="BH156" i="1"/>
  <c r="BG156" i="1"/>
  <c r="BE156" i="1"/>
  <c r="T156" i="1"/>
  <c r="T155" i="1" s="1"/>
  <c r="R156" i="1"/>
  <c r="P156" i="1"/>
  <c r="J156" i="1"/>
  <c r="BF156" i="1" s="1"/>
  <c r="R155" i="1"/>
  <c r="P155" i="1"/>
  <c r="BK154" i="1"/>
  <c r="BI154" i="1"/>
  <c r="BH154" i="1"/>
  <c r="BG154" i="1"/>
  <c r="BF154" i="1"/>
  <c r="BE154" i="1"/>
  <c r="T154" i="1"/>
  <c r="R154" i="1"/>
  <c r="R152" i="1" s="1"/>
  <c r="P154" i="1"/>
  <c r="J154" i="1"/>
  <c r="BK153" i="1"/>
  <c r="BI153" i="1"/>
  <c r="BH153" i="1"/>
  <c r="BG153" i="1"/>
  <c r="BE153" i="1"/>
  <c r="T153" i="1"/>
  <c r="R153" i="1"/>
  <c r="P153" i="1"/>
  <c r="J153" i="1"/>
  <c r="BF153" i="1" s="1"/>
  <c r="T152" i="1"/>
  <c r="P152" i="1"/>
  <c r="BK151" i="1"/>
  <c r="BI151" i="1"/>
  <c r="BH151" i="1"/>
  <c r="BG151" i="1"/>
  <c r="BE151" i="1"/>
  <c r="T151" i="1"/>
  <c r="R151" i="1"/>
  <c r="P151" i="1"/>
  <c r="J151" i="1"/>
  <c r="BF151" i="1" s="1"/>
  <c r="BK150" i="1"/>
  <c r="BI150" i="1"/>
  <c r="BH150" i="1"/>
  <c r="BG150" i="1"/>
  <c r="BF150" i="1"/>
  <c r="BE150" i="1"/>
  <c r="T150" i="1"/>
  <c r="R150" i="1"/>
  <c r="P150" i="1"/>
  <c r="J150" i="1"/>
  <c r="BK149" i="1"/>
  <c r="BI149" i="1"/>
  <c r="BH149" i="1"/>
  <c r="BG149" i="1"/>
  <c r="BE149" i="1"/>
  <c r="T149" i="1"/>
  <c r="R149" i="1"/>
  <c r="P149" i="1"/>
  <c r="J149" i="1"/>
  <c r="BF149" i="1" s="1"/>
  <c r="BK148" i="1"/>
  <c r="BI148" i="1"/>
  <c r="BH148" i="1"/>
  <c r="BG148" i="1"/>
  <c r="BF148" i="1"/>
  <c r="BE148" i="1"/>
  <c r="T148" i="1"/>
  <c r="R148" i="1"/>
  <c r="P148" i="1"/>
  <c r="J148" i="1"/>
  <c r="BK147" i="1"/>
  <c r="BI147" i="1"/>
  <c r="BH147" i="1"/>
  <c r="BG147" i="1"/>
  <c r="BE147" i="1"/>
  <c r="T147" i="1"/>
  <c r="R147" i="1"/>
  <c r="P147" i="1"/>
  <c r="J147" i="1"/>
  <c r="BF147" i="1" s="1"/>
  <c r="BK146" i="1"/>
  <c r="BI146" i="1"/>
  <c r="BH146" i="1"/>
  <c r="BG146" i="1"/>
  <c r="BF146" i="1"/>
  <c r="BE146" i="1"/>
  <c r="T146" i="1"/>
  <c r="R146" i="1"/>
  <c r="P146" i="1"/>
  <c r="J146" i="1"/>
  <c r="BK145" i="1"/>
  <c r="BI145" i="1"/>
  <c r="BH145" i="1"/>
  <c r="BG145" i="1"/>
  <c r="BE145" i="1"/>
  <c r="T145" i="1"/>
  <c r="R145" i="1"/>
  <c r="P145" i="1"/>
  <c r="J145" i="1"/>
  <c r="BF145" i="1" s="1"/>
  <c r="BK144" i="1"/>
  <c r="BI144" i="1"/>
  <c r="BH144" i="1"/>
  <c r="BG144" i="1"/>
  <c r="BF144" i="1"/>
  <c r="BE144" i="1"/>
  <c r="T144" i="1"/>
  <c r="R144" i="1"/>
  <c r="P144" i="1"/>
  <c r="J144" i="1"/>
  <c r="BK143" i="1"/>
  <c r="BI143" i="1"/>
  <c r="BH143" i="1"/>
  <c r="BG143" i="1"/>
  <c r="BE143" i="1"/>
  <c r="T143" i="1"/>
  <c r="T139" i="1" s="1"/>
  <c r="R143" i="1"/>
  <c r="P143" i="1"/>
  <c r="J143" i="1"/>
  <c r="BF143" i="1" s="1"/>
  <c r="BK142" i="1"/>
  <c r="BI142" i="1"/>
  <c r="BH142" i="1"/>
  <c r="BG142" i="1"/>
  <c r="BF142" i="1"/>
  <c r="BE142" i="1"/>
  <c r="T142" i="1"/>
  <c r="R142" i="1"/>
  <c r="P142" i="1"/>
  <c r="J142" i="1"/>
  <c r="BK141" i="1"/>
  <c r="BI141" i="1"/>
  <c r="BH141" i="1"/>
  <c r="BG141" i="1"/>
  <c r="BE141" i="1"/>
  <c r="T141" i="1"/>
  <c r="R141" i="1"/>
  <c r="P141" i="1"/>
  <c r="J141" i="1"/>
  <c r="BF141" i="1" s="1"/>
  <c r="BK140" i="1"/>
  <c r="BI140" i="1"/>
  <c r="BH140" i="1"/>
  <c r="BG140" i="1"/>
  <c r="BF140" i="1"/>
  <c r="BE140" i="1"/>
  <c r="T140" i="1"/>
  <c r="R140" i="1"/>
  <c r="P140" i="1"/>
  <c r="P139" i="1" s="1"/>
  <c r="J140" i="1"/>
  <c r="R139" i="1"/>
  <c r="BK138" i="1"/>
  <c r="BI138" i="1"/>
  <c r="BH138" i="1"/>
  <c r="BG138" i="1"/>
  <c r="BE138" i="1"/>
  <c r="T138" i="1"/>
  <c r="R138" i="1"/>
  <c r="P138" i="1"/>
  <c r="J138" i="1"/>
  <c r="BF138" i="1" s="1"/>
  <c r="BK137" i="1"/>
  <c r="BI137" i="1"/>
  <c r="BH137" i="1"/>
  <c r="BG137" i="1"/>
  <c r="BE137" i="1"/>
  <c r="T137" i="1"/>
  <c r="R137" i="1"/>
  <c r="P137" i="1"/>
  <c r="J137" i="1"/>
  <c r="BF137" i="1" s="1"/>
  <c r="BK136" i="1"/>
  <c r="BI136" i="1"/>
  <c r="BH136" i="1"/>
  <c r="BG136" i="1"/>
  <c r="BE136" i="1"/>
  <c r="T136" i="1"/>
  <c r="R136" i="1"/>
  <c r="P136" i="1"/>
  <c r="J136" i="1"/>
  <c r="BF136" i="1" s="1"/>
  <c r="BK135" i="1"/>
  <c r="BI135" i="1"/>
  <c r="BH135" i="1"/>
  <c r="BG135" i="1"/>
  <c r="BE135" i="1"/>
  <c r="T135" i="1"/>
  <c r="R135" i="1"/>
  <c r="P135" i="1"/>
  <c r="J135" i="1"/>
  <c r="BF135" i="1" s="1"/>
  <c r="BK134" i="1"/>
  <c r="BI134" i="1"/>
  <c r="BH134" i="1"/>
  <c r="BG134" i="1"/>
  <c r="BE134" i="1"/>
  <c r="T134" i="1"/>
  <c r="R134" i="1"/>
  <c r="P134" i="1"/>
  <c r="J134" i="1"/>
  <c r="BF134" i="1" s="1"/>
  <c r="BK133" i="1"/>
  <c r="BI133" i="1"/>
  <c r="BH133" i="1"/>
  <c r="BG133" i="1"/>
  <c r="BF133" i="1"/>
  <c r="BE133" i="1"/>
  <c r="T133" i="1"/>
  <c r="R133" i="1"/>
  <c r="P133" i="1"/>
  <c r="J133" i="1"/>
  <c r="BK132" i="1"/>
  <c r="BI132" i="1"/>
  <c r="BH132" i="1"/>
  <c r="BG132" i="1"/>
  <c r="BE132" i="1"/>
  <c r="T132" i="1"/>
  <c r="R132" i="1"/>
  <c r="P132" i="1"/>
  <c r="J132" i="1"/>
  <c r="BF132" i="1" s="1"/>
  <c r="BK131" i="1"/>
  <c r="BI131" i="1"/>
  <c r="BH131" i="1"/>
  <c r="BG131" i="1"/>
  <c r="BE131" i="1"/>
  <c r="T131" i="1"/>
  <c r="R131" i="1"/>
  <c r="R129" i="1" s="1"/>
  <c r="P131" i="1"/>
  <c r="J131" i="1"/>
  <c r="BF131" i="1" s="1"/>
  <c r="BK130" i="1"/>
  <c r="BK129" i="1" s="1"/>
  <c r="J129" i="1" s="1"/>
  <c r="J99" i="1" s="1"/>
  <c r="BI130" i="1"/>
  <c r="BH130" i="1"/>
  <c r="BG130" i="1"/>
  <c r="BE130" i="1"/>
  <c r="T130" i="1"/>
  <c r="T129" i="1" s="1"/>
  <c r="R130" i="1"/>
  <c r="P130" i="1"/>
  <c r="J130" i="1"/>
  <c r="BF130" i="1" s="1"/>
  <c r="P129" i="1"/>
  <c r="BK128" i="1"/>
  <c r="BI128" i="1"/>
  <c r="BH128" i="1"/>
  <c r="BG128" i="1"/>
  <c r="BE128" i="1"/>
  <c r="T128" i="1"/>
  <c r="R128" i="1"/>
  <c r="P128" i="1"/>
  <c r="J128" i="1"/>
  <c r="BF128" i="1" s="1"/>
  <c r="BK127" i="1"/>
  <c r="BI127" i="1"/>
  <c r="BH127" i="1"/>
  <c r="BG127" i="1"/>
  <c r="BF127" i="1"/>
  <c r="BE127" i="1"/>
  <c r="T127" i="1"/>
  <c r="R127" i="1"/>
  <c r="P127" i="1"/>
  <c r="J127" i="1"/>
  <c r="BK126" i="1"/>
  <c r="BI126" i="1"/>
  <c r="BH126" i="1"/>
  <c r="BG126" i="1"/>
  <c r="BE126" i="1"/>
  <c r="T126" i="1"/>
  <c r="T124" i="1" s="1"/>
  <c r="T123" i="1" s="1"/>
  <c r="T122" i="1" s="1"/>
  <c r="R126" i="1"/>
  <c r="P126" i="1"/>
  <c r="J126" i="1"/>
  <c r="BF126" i="1" s="1"/>
  <c r="BK125" i="1"/>
  <c r="BI125" i="1"/>
  <c r="BH125" i="1"/>
  <c r="F36" i="1" s="1"/>
  <c r="BG125" i="1"/>
  <c r="BF125" i="1"/>
  <c r="BE125" i="1"/>
  <c r="T125" i="1"/>
  <c r="R125" i="1"/>
  <c r="P125" i="1"/>
  <c r="P124" i="1" s="1"/>
  <c r="P123" i="1" s="1"/>
  <c r="P122" i="1" s="1"/>
  <c r="J125" i="1"/>
  <c r="R124" i="1"/>
  <c r="J119" i="1"/>
  <c r="F118" i="1"/>
  <c r="F116" i="1"/>
  <c r="E114" i="1"/>
  <c r="E112" i="1"/>
  <c r="J92" i="1"/>
  <c r="F91" i="1"/>
  <c r="J89" i="1"/>
  <c r="F89" i="1"/>
  <c r="E87" i="1"/>
  <c r="E85" i="1"/>
  <c r="J37" i="1"/>
  <c r="J36" i="1"/>
  <c r="J35" i="1"/>
  <c r="J21" i="1"/>
  <c r="E21" i="1"/>
  <c r="J91" i="1" s="1"/>
  <c r="J20" i="1"/>
  <c r="J18" i="1"/>
  <c r="E18" i="1"/>
  <c r="F92" i="1" s="1"/>
  <c r="J17" i="1"/>
  <c r="J116" i="1"/>
  <c r="E7" i="1"/>
  <c r="BK152" i="1" l="1"/>
  <c r="J152" i="1" s="1"/>
  <c r="J101" i="1" s="1"/>
  <c r="BK124" i="1"/>
  <c r="J124" i="1" s="1"/>
  <c r="J98" i="1" s="1"/>
  <c r="BK139" i="1"/>
  <c r="J139" i="1" s="1"/>
  <c r="J100" i="1" s="1"/>
  <c r="F37" i="1"/>
  <c r="F35" i="1"/>
  <c r="J33" i="1"/>
  <c r="R123" i="1"/>
  <c r="R122" i="1" s="1"/>
  <c r="J34" i="1"/>
  <c r="J118" i="1"/>
  <c r="F33" i="1"/>
  <c r="F119" i="1"/>
  <c r="F34" i="1"/>
  <c r="BK123" i="1" l="1"/>
  <c r="BK122" i="1" s="1"/>
  <c r="J122" i="1" s="1"/>
  <c r="J123" i="1"/>
  <c r="J97" i="1" s="1"/>
  <c r="J96" i="1" l="1"/>
  <c r="J30" i="1"/>
  <c r="J39" i="1" s="1"/>
</calcChain>
</file>

<file path=xl/sharedStrings.xml><?xml version="1.0" encoding="utf-8"?>
<sst xmlns="http://schemas.openxmlformats.org/spreadsheetml/2006/main" count="513" uniqueCount="204">
  <si>
    <t>&gt;&gt;  skryté stĺpce  &lt;&lt;</t>
  </si>
  <si>
    <t>{851723d9-d997-4081-b417-195282cbaf2a}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</si>
  <si>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</si>
  <si>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</si>
  <si>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</si>
  <si>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</si>
  <si>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</si>
  <si>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</si>
  <si>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9 - Hospodárska budova Podlaz (Voznica)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</si>
  <si>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</si>
  <si>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</si>
  <si>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</si>
  <si>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</si>
  <si>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</si>
  <si>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</si>
  <si>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</si>
  <si>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</si>
  <si>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</si>
  <si>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</si>
  <si>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</si>
  <si>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</si>
  <si>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</si>
  <si>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</si>
  <si>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</si>
  <si>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</si>
  <si>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</si>
  <si>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</si>
  <si>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</si>
  <si>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</si>
  <si>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</si>
  <si>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</si>
  <si>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</si>
  <si>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</si>
  <si>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</si>
  <si>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</si>
  <si>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</si>
  <si>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</si>
  <si>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</si>
  <si>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</si>
  <si>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</si>
  <si>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</si>
  <si>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</si>
  <si>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</si>
  <si>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</si>
  <si>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</si>
  <si>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</si>
  <si>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</si>
  <si>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</si>
  <si>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765 - Konštrukcie - krytiny tvrdé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</si>
  <si>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</si>
  <si>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</si>
  <si>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</si>
  <si>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783 - Nátery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</si>
  <si>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</si>
  <si>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</si>
  <si>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</si>
  <si>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</si>
  <si>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</si>
  <si>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</si>
  <si>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</si>
  <si>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</si>
  <si>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</si>
  <si>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</si>
  <si>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</si>
  <si>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</si>
  <si>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</si>
  <si>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</si>
  <si>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</si>
  <si>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</si>
  <si>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</si>
  <si>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</si>
  <si>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ROZPOCET</t>
  </si>
  <si>
    <t>765</t>
  </si>
  <si>
    <t>Konštrukcie - krytiny tvrdé</t>
  </si>
  <si>
    <t>1</t>
  </si>
  <si>
    <t>K</t>
  </si>
  <si>
    <t>7653218971</t>
  </si>
  <si>
    <t>Stabilizácia, balenie, preprava a uloženie na skládku vrátane poplatku za uloženie</t>
  </si>
  <si>
    <t>kpl</t>
  </si>
  <si>
    <t>16</t>
  </si>
  <si>
    <t>2</t>
  </si>
  <si>
    <t>763786723</t>
  </si>
  <si>
    <t>7653218981</t>
  </si>
  <si>
    <t>Spracovanie technol. postupu vrát. vybavenia žiadosti a poplatkov k žiadosti ( na základe splnomocnenia investorom)</t>
  </si>
  <si>
    <t>-1398180815</t>
  </si>
  <si>
    <t>3</t>
  </si>
  <si>
    <t>765323830.S1</t>
  </si>
  <si>
    <t>Demontáž vlnoviek z azbestocementu do sute na drevenej alebo oceľovej konštrukcii, sklon do 45°,-0,02200 t</t>
  </si>
  <si>
    <t>m2</t>
  </si>
  <si>
    <t>-1708113455</t>
  </si>
  <si>
    <t>4</t>
  </si>
  <si>
    <t>97901111</t>
  </si>
  <si>
    <t>Zvislá doprava zdemontovaných AZC vlnoviek</t>
  </si>
  <si>
    <t>t</t>
  </si>
  <si>
    <t>180688089</t>
  </si>
  <si>
    <t>762</t>
  </si>
  <si>
    <t>Konštrukcie tesárske</t>
  </si>
  <si>
    <t>5</t>
  </si>
  <si>
    <t>762333120.S</t>
  </si>
  <si>
    <t>Výmena poškodených  časti konštrukcií krovov striech - oprava strešnej konštrukcie ( odhad - bude upresnené po demontáži krytiny)</t>
  </si>
  <si>
    <t>m</t>
  </si>
  <si>
    <t>856644296</t>
  </si>
  <si>
    <t>6</t>
  </si>
  <si>
    <t>M</t>
  </si>
  <si>
    <t>605120000100.S</t>
  </si>
  <si>
    <t>Hranoly zo smreku neopracované hranené akosť I - dodávka vrát. impregnácie</t>
  </si>
  <si>
    <t>m3</t>
  </si>
  <si>
    <t>32</t>
  </si>
  <si>
    <t>-669623876</t>
  </si>
  <si>
    <t>7</t>
  </si>
  <si>
    <t>762332130.S</t>
  </si>
  <si>
    <t>Montáž viazaných konštrukcií pre podbitie</t>
  </si>
  <si>
    <t>1989226376</t>
  </si>
  <si>
    <t>8</t>
  </si>
  <si>
    <t>605120003100.S</t>
  </si>
  <si>
    <t>Hranoly zo smreku neopracované hranené pre podbitie vrát. impregnácie</t>
  </si>
  <si>
    <t>9228408</t>
  </si>
  <si>
    <t>9</t>
  </si>
  <si>
    <t>762341201.S</t>
  </si>
  <si>
    <t>Montáž latovania jednoduchých striech pre sklon do 60°</t>
  </si>
  <si>
    <t>1637583258</t>
  </si>
  <si>
    <t>10</t>
  </si>
  <si>
    <t>605120002800.S</t>
  </si>
  <si>
    <t>Hranoly z mäkkého reziva neopracované nehranené akosť II, prierez 25-100 cm2</t>
  </si>
  <si>
    <t>40832218</t>
  </si>
  <si>
    <t>11</t>
  </si>
  <si>
    <t>762342812.S</t>
  </si>
  <si>
    <t>Demontáž latovania striech so sklonom do 60° pri osovej vzdialenosti lát 0,22 - 0,50 m, -0,00500 t</t>
  </si>
  <si>
    <t>-1129573815</t>
  </si>
  <si>
    <t>12</t>
  </si>
  <si>
    <t>762395000.S</t>
  </si>
  <si>
    <t>Spojovacie prostriedky pre viazané konštrukcie krovov, debnenie a laťovanie, nadstrešné konštr., spádové kliny - svorky, dosky, klince, pásová oceľ, vruty</t>
  </si>
  <si>
    <t>1648127942</t>
  </si>
  <si>
    <t>13</t>
  </si>
  <si>
    <t>998762202.S</t>
  </si>
  <si>
    <t>Presun hmôt pre konštrukcie tesárske v objektoch výšky do 12 m</t>
  </si>
  <si>
    <t>%</t>
  </si>
  <si>
    <t>-35596339</t>
  </si>
  <si>
    <t>764</t>
  </si>
  <si>
    <t>Konštrukcie klampiarske</t>
  </si>
  <si>
    <t>14</t>
  </si>
  <si>
    <t>764172491.S</t>
  </si>
  <si>
    <t>Montáž krytiny z trapézového plechu, sklon do 30° (vrát. dodávky skrutiek s podložkou)</t>
  </si>
  <si>
    <t>827008684</t>
  </si>
  <si>
    <t>15</t>
  </si>
  <si>
    <t>138310001400</t>
  </si>
  <si>
    <t>Plech trapézový s náterom TN-50, kš 1020 mm Classic lesklý hr. 0,75 mm</t>
  </si>
  <si>
    <t>1232675197</t>
  </si>
  <si>
    <t>764352427.S</t>
  </si>
  <si>
    <t>Žľaby z pozinkovaného farbeného PZf plechu, pododkvapové polkruhové r.š. 330 mm</t>
  </si>
  <si>
    <t>-1864330090</t>
  </si>
  <si>
    <t>17</t>
  </si>
  <si>
    <t>764359412.S</t>
  </si>
  <si>
    <t>Kotlík kónický z pozinkovaného farbeného PZf plechu, pre rúry s priemerom od 100 do 125 mm</t>
  </si>
  <si>
    <t>ks</t>
  </si>
  <si>
    <t>-629162074</t>
  </si>
  <si>
    <t>18</t>
  </si>
  <si>
    <t>764391420.S</t>
  </si>
  <si>
    <t>Záveterná lišta z pozinkovaného farbeného PZf plechu, r.š. 330 mm</t>
  </si>
  <si>
    <t>-1333034853</t>
  </si>
  <si>
    <t>19</t>
  </si>
  <si>
    <t>764391429</t>
  </si>
  <si>
    <t>Lemovanie z pozinkovaného farbeného PZf plechu, r.š. 400 mm</t>
  </si>
  <si>
    <t>238085140</t>
  </si>
  <si>
    <t>20</t>
  </si>
  <si>
    <t>764393430.S</t>
  </si>
  <si>
    <t>Hrebeň strechy z pozinkovaného farbeného PZf plechu, r.š. 400 mm</t>
  </si>
  <si>
    <t>-1565897706</t>
  </si>
  <si>
    <t>21</t>
  </si>
  <si>
    <t>764454434.S</t>
  </si>
  <si>
    <t>Montáž kruhových kolien a rohov z pozinkovaného farbeného PZf plechu, pre zvodové rúry s priemerom 60 - 150 mm</t>
  </si>
  <si>
    <t>-1352984790</t>
  </si>
  <si>
    <t>22</t>
  </si>
  <si>
    <t>553440004200.S</t>
  </si>
  <si>
    <t>Koleno lisované pozink farebný 70°, priemer 120 mm</t>
  </si>
  <si>
    <t>-1211415028</t>
  </si>
  <si>
    <t>23</t>
  </si>
  <si>
    <t>553440046400</t>
  </si>
  <si>
    <t>Roh lisovaný pozink farebný RI 25 vnútorný, RA 25 vonkajší, r.š. 250 mm, KJG</t>
  </si>
  <si>
    <t>-255211830</t>
  </si>
  <si>
    <t>24</t>
  </si>
  <si>
    <t>764454453.S</t>
  </si>
  <si>
    <t>Zvodové rúry z pozinkovaného farbeného PZf plechu, kruhové priemer 100 mm</t>
  </si>
  <si>
    <t>-1720883113</t>
  </si>
  <si>
    <t>25</t>
  </si>
  <si>
    <t>998764102.S</t>
  </si>
  <si>
    <t>Presun hmôt pre konštrukcie klampiarske v objektoch výšky nad 6 do 12 m</t>
  </si>
  <si>
    <t>816600729</t>
  </si>
  <si>
    <t>766</t>
  </si>
  <si>
    <t>Konštrukcie stolárske</t>
  </si>
  <si>
    <t>26</t>
  </si>
  <si>
    <t>766421213.S</t>
  </si>
  <si>
    <t>Montáž obloženia podhľadov rovných palubovkami na pero a drážku z mäkkého dreva, š. nad 80 do 100 mm</t>
  </si>
  <si>
    <t>-1766457704</t>
  </si>
  <si>
    <t>27</t>
  </si>
  <si>
    <t>611920005300.S</t>
  </si>
  <si>
    <t xml:space="preserve">Drevený obklad tatranský profil, hrúbka 11 mm, šírka 75 mm, smrek,  </t>
  </si>
  <si>
    <t>924340788</t>
  </si>
  <si>
    <t>783</t>
  </si>
  <si>
    <t>Nátery</t>
  </si>
  <si>
    <t>28</t>
  </si>
  <si>
    <t>783726100.S</t>
  </si>
  <si>
    <t>Nátery tesárskych konštrukcií syntetické lazurovacím lakom 1x lakovaním</t>
  </si>
  <si>
    <t>-1352646881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</si>
</sst>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57"/>
  <sheetViews>
    <sheetView tabSelected="1" topLeftCell="A10" workbookViewId="0">
      <selection activeCell="V123" sqref="V123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ROUND(J122,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ROUND((SUM(BE122:BE156)),  2)</f>
        <v>0</v>
      </c>
      <c r="G33" s="34"/>
      <c r="H33" s="34"/>
      <c r="I33" s="35">
        <v>0.2</v>
      </c>
      <c r="J33" s="33">
        <f>ROUND(((SUM(BE122:BE156))*I33),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ROUND((SUM(BF122:BF156)),  2)</f>
        <v>0</v>
      </c>
      <c r="G34" s="13"/>
      <c r="H34" s="13"/>
      <c r="I34" s="37">
        <v>0.2</v>
      </c>
      <c r="J34" s="36">
        <f>ROUND(((SUM(BF122:BF156))*I34),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ROUND((SUM(BG122:BG156)),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ROUND((SUM(BH122:BH156)),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ROUND((SUM(BI122:BI156)),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9 - Hospodárska budova Podlaz (Voznica)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J122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J123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J124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J129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J139</f>
        <v>0</v>
      </c>
      <c r="L100" s="66"/>
    </row>
    <row r="101" spans="1:31" s="65" customFormat="1" ht="19.899999999999999" hidden="1" customHeight="1" x14ac:dyDescent="0.25">
      <c r="B101" s="66"/>
      <c r="D101" s="67" t="s">
        <v>51</v>
      </c>
      <c r="E101" s="68"/>
      <c r="F101" s="68"/>
      <c r="G101" s="68"/>
      <c r="H101" s="68"/>
      <c r="I101" s="68"/>
      <c r="J101" s="69">
        <f>J152</f>
        <v>0</v>
      </c>
      <c r="L101" s="66"/>
    </row>
    <row r="102" spans="1:31" s="65" customFormat="1" ht="19.899999999999999" hidden="1" customHeight="1" x14ac:dyDescent="0.25">
      <c r="B102" s="66"/>
      <c r="D102" s="67" t="s">
        <v>52</v>
      </c>
      <c r="E102" s="68"/>
      <c r="F102" s="68"/>
      <c r="G102" s="68"/>
      <c r="H102" s="68"/>
      <c r="I102" s="68"/>
      <c r="J102" s="69">
        <f>J155</f>
        <v>0</v>
      </c>
      <c r="L102" s="66"/>
    </row>
    <row r="103" spans="1:31" s="16" customFormat="1" ht="21.75" hidden="1" customHeight="1" x14ac:dyDescent="0.2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5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 s="16" customFormat="1" ht="6.95" hidden="1" customHeight="1" x14ac:dyDescent="0.25">
      <c r="A104" s="13"/>
      <c r="B104" s="52"/>
      <c r="C104" s="53"/>
      <c r="D104" s="53"/>
      <c r="E104" s="53"/>
      <c r="F104" s="53"/>
      <c r="G104" s="53"/>
      <c r="H104" s="53"/>
      <c r="I104" s="53"/>
      <c r="J104" s="53"/>
      <c r="K104" s="53"/>
      <c r="L104" s="15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 hidden="1" x14ac:dyDescent="0.25"/>
    <row r="106" spans="1:31" hidden="1" x14ac:dyDescent="0.25"/>
    <row r="107" spans="1:31" hidden="1" x14ac:dyDescent="0.25"/>
    <row r="108" spans="1:31" s="16" customFormat="1" ht="6.95" customHeight="1" x14ac:dyDescent="0.25">
      <c r="A108" s="13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15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6" customFormat="1" ht="24.95" customHeight="1" x14ac:dyDescent="0.25">
      <c r="A109" s="13"/>
      <c r="B109" s="14"/>
      <c r="C109" s="8" t="s">
        <v>53</v>
      </c>
      <c r="D109" s="13"/>
      <c r="E109" s="13"/>
      <c r="F109" s="13"/>
      <c r="G109" s="13"/>
      <c r="H109" s="13"/>
      <c r="I109" s="13"/>
      <c r="J109" s="13"/>
      <c r="K109" s="13"/>
      <c r="L109" s="15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6" customFormat="1" ht="6.95" customHeight="1" x14ac:dyDescent="0.25">
      <c r="A110" s="13"/>
      <c r="B110" s="14"/>
      <c r="C110" s="13"/>
      <c r="D110" s="13"/>
      <c r="E110" s="13"/>
      <c r="F110" s="13"/>
      <c r="G110" s="13"/>
      <c r="H110" s="13"/>
      <c r="I110" s="13"/>
      <c r="J110" s="13"/>
      <c r="K110" s="13"/>
      <c r="L110" s="15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6" customFormat="1" ht="12" customHeight="1" x14ac:dyDescent="0.25">
      <c r="A111" s="13"/>
      <c r="B111" s="14"/>
      <c r="C111" s="10" t="s">
        <v>6</v>
      </c>
      <c r="D111" s="13"/>
      <c r="E111" s="13"/>
      <c r="F111" s="13"/>
      <c r="G111" s="13"/>
      <c r="H111" s="13"/>
      <c r="I111" s="13"/>
      <c r="J111" s="13"/>
      <c r="K111" s="13"/>
      <c r="L111" s="15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6" customFormat="1" ht="16.5" customHeight="1" x14ac:dyDescent="0.25">
      <c r="A112" s="13"/>
      <c r="B112" s="14"/>
      <c r="C112" s="13"/>
      <c r="D112" s="13"/>
      <c r="E112" s="11" t="str">
        <f>E7</f>
        <v>Objekty ŠL SR OZ Tribeč - opravy striech, konštrukcií a búranie</v>
      </c>
      <c r="F112" s="12"/>
      <c r="G112" s="12"/>
      <c r="H112" s="12"/>
      <c r="I112" s="13"/>
      <c r="J112" s="13"/>
      <c r="K112" s="13"/>
      <c r="L112" s="15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65" s="16" customFormat="1" ht="12" customHeight="1" x14ac:dyDescent="0.25">
      <c r="A113" s="13"/>
      <c r="B113" s="14"/>
      <c r="C113" s="10" t="s">
        <v>7</v>
      </c>
      <c r="D113" s="13"/>
      <c r="E113" s="13"/>
      <c r="F113" s="13"/>
      <c r="G113" s="13"/>
      <c r="H113" s="13"/>
      <c r="I113" s="13"/>
      <c r="J113" s="13"/>
      <c r="K113" s="13"/>
      <c r="L113" s="15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5" s="16" customFormat="1" ht="16.5" customHeight="1" x14ac:dyDescent="0.25">
      <c r="A114" s="13"/>
      <c r="B114" s="14"/>
      <c r="C114" s="13"/>
      <c r="D114" s="13"/>
      <c r="E114" s="17" t="str">
        <f>E9</f>
        <v>9 - Hospodárska budova Podlaz (Voznica)</v>
      </c>
      <c r="F114" s="18"/>
      <c r="G114" s="18"/>
      <c r="H114" s="18"/>
      <c r="I114" s="13"/>
      <c r="J114" s="13"/>
      <c r="K114" s="13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5" s="16" customFormat="1" ht="6.95" customHeight="1" x14ac:dyDescent="0.25">
      <c r="A115" s="13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5" s="16" customFormat="1" ht="12" customHeight="1" x14ac:dyDescent="0.25">
      <c r="A116" s="13"/>
      <c r="B116" s="14"/>
      <c r="C116" s="10" t="s">
        <v>12</v>
      </c>
      <c r="D116" s="13"/>
      <c r="E116" s="13"/>
      <c r="F116" s="19" t="str">
        <f>F12</f>
        <v xml:space="preserve"> </v>
      </c>
      <c r="G116" s="13"/>
      <c r="H116" s="13"/>
      <c r="I116" s="10" t="s">
        <v>14</v>
      </c>
      <c r="J116" s="20" t="str">
        <f>IF(J12="","",J12)</f>
        <v/>
      </c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5" s="16" customFormat="1" ht="6.95" customHeight="1" x14ac:dyDescent="0.25">
      <c r="A117" s="13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5" s="16" customFormat="1" ht="15.2" customHeight="1" x14ac:dyDescent="0.25">
      <c r="A118" s="13"/>
      <c r="B118" s="14"/>
      <c r="C118" s="10" t="s">
        <v>15</v>
      </c>
      <c r="D118" s="13"/>
      <c r="E118" s="13"/>
      <c r="F118" s="19" t="str">
        <f>E15</f>
        <v>Lesy SR, OZ Tribeč, š.p., Parková 7, Topoľčianky</v>
      </c>
      <c r="G118" s="13"/>
      <c r="H118" s="13"/>
      <c r="I118" s="10" t="s">
        <v>20</v>
      </c>
      <c r="J118" s="56" t="str">
        <f>E21</f>
        <v xml:space="preserve"> </v>
      </c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5" s="16" customFormat="1" ht="25.7" customHeight="1" x14ac:dyDescent="0.25">
      <c r="A119" s="13"/>
      <c r="B119" s="14"/>
      <c r="C119" s="10" t="s">
        <v>19</v>
      </c>
      <c r="D119" s="13"/>
      <c r="E119" s="13"/>
      <c r="F119" s="19" t="str">
        <f>IF(E18="","",E18)</f>
        <v xml:space="preserve"> </v>
      </c>
      <c r="G119" s="13"/>
      <c r="H119" s="13"/>
      <c r="I119" s="10" t="s">
        <v>21</v>
      </c>
      <c r="J119" s="56">
        <f>E24</f>
        <v>0</v>
      </c>
      <c r="K119" s="13"/>
      <c r="L119" s="15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65" s="16" customFormat="1" ht="10.35" customHeight="1" x14ac:dyDescent="0.25">
      <c r="A120" s="13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5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65" s="80" customFormat="1" ht="29.25" customHeight="1" x14ac:dyDescent="0.25">
      <c r="A121" s="70"/>
      <c r="B121" s="71"/>
      <c r="C121" s="72" t="s">
        <v>54</v>
      </c>
      <c r="D121" s="73" t="s">
        <v>55</v>
      </c>
      <c r="E121" s="73" t="s">
        <v>56</v>
      </c>
      <c r="F121" s="73" t="s">
        <v>57</v>
      </c>
      <c r="G121" s="73" t="s">
        <v>58</v>
      </c>
      <c r="H121" s="73" t="s">
        <v>59</v>
      </c>
      <c r="I121" s="73" t="s">
        <v>60</v>
      </c>
      <c r="J121" s="74" t="s">
        <v>44</v>
      </c>
      <c r="K121" s="75" t="s">
        <v>61</v>
      </c>
      <c r="L121" s="76"/>
      <c r="M121" s="77" t="s">
        <v>10</v>
      </c>
      <c r="N121" s="78"/>
      <c r="O121" s="78" t="s">
        <v>62</v>
      </c>
      <c r="P121" s="78" t="s">
        <v>63</v>
      </c>
      <c r="Q121" s="78" t="s">
        <v>64</v>
      </c>
      <c r="R121" s="78" t="s">
        <v>65</v>
      </c>
      <c r="S121" s="78" t="s">
        <v>66</v>
      </c>
      <c r="T121" s="79" t="s">
        <v>67</v>
      </c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</row>
    <row r="122" spans="1:65" s="16" customFormat="1" ht="22.9" customHeight="1" x14ac:dyDescent="0.25">
      <c r="A122" s="13"/>
      <c r="B122" s="14"/>
      <c r="C122" s="81" t="s">
        <v>45</v>
      </c>
      <c r="D122" s="13"/>
      <c r="E122" s="13"/>
      <c r="F122" s="13"/>
      <c r="G122" s="13"/>
      <c r="H122" s="13"/>
      <c r="I122" s="13"/>
      <c r="J122" s="82">
        <f>BK122</f>
        <v>0</v>
      </c>
      <c r="K122" s="13"/>
      <c r="L122" s="14"/>
      <c r="M122" s="83"/>
      <c r="N122" s="84"/>
      <c r="O122" s="27"/>
      <c r="P122" s="85">
        <f>P123</f>
        <v>194.1262715</v>
      </c>
      <c r="Q122" s="27"/>
      <c r="R122" s="85">
        <f>R123</f>
        <v>1.4640373069999997</v>
      </c>
      <c r="S122" s="27"/>
      <c r="T122" s="86">
        <f>T123</f>
        <v>2.6535000000000002</v>
      </c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4" t="s">
        <v>68</v>
      </c>
      <c r="AU122" s="4" t="s">
        <v>46</v>
      </c>
      <c r="BK122" s="87">
        <f>BK123</f>
        <v>0</v>
      </c>
    </row>
    <row r="123" spans="1:65" s="88" customFormat="1" ht="25.9" customHeight="1" x14ac:dyDescent="0.2">
      <c r="B123" s="89"/>
      <c r="D123" s="90" t="s">
        <v>68</v>
      </c>
      <c r="E123" s="91" t="s">
        <v>69</v>
      </c>
      <c r="F123" s="91" t="s">
        <v>70</v>
      </c>
      <c r="J123" s="92">
        <f>BK123</f>
        <v>0</v>
      </c>
      <c r="L123" s="89"/>
      <c r="M123" s="93"/>
      <c r="N123" s="94"/>
      <c r="O123" s="94"/>
      <c r="P123" s="95">
        <f>P124+P129+P139+P152+P155</f>
        <v>194.1262715</v>
      </c>
      <c r="Q123" s="94"/>
      <c r="R123" s="95">
        <f>R124+R129+R139+R152+R155</f>
        <v>1.4640373069999997</v>
      </c>
      <c r="S123" s="94"/>
      <c r="T123" s="96">
        <f>T124+T129+T139+T152+T155</f>
        <v>2.6535000000000002</v>
      </c>
      <c r="AR123" s="90" t="s">
        <v>2</v>
      </c>
      <c r="AT123" s="97" t="s">
        <v>68</v>
      </c>
      <c r="AU123" s="97" t="s">
        <v>2</v>
      </c>
      <c r="AY123" s="90" t="s">
        <v>71</v>
      </c>
      <c r="BK123" s="98">
        <f>BK124+BK129+BK139+BK152+BK155</f>
        <v>0</v>
      </c>
    </row>
    <row r="124" spans="1:65" s="88" customFormat="1" ht="22.9" customHeight="1" x14ac:dyDescent="0.2">
      <c r="B124" s="89"/>
      <c r="D124" s="90" t="s">
        <v>68</v>
      </c>
      <c r="E124" s="99" t="s">
        <v>72</v>
      </c>
      <c r="F124" s="99" t="s">
        <v>73</v>
      </c>
      <c r="J124" s="100">
        <f>BK124</f>
        <v>0</v>
      </c>
      <c r="L124" s="89"/>
      <c r="M124" s="93"/>
      <c r="N124" s="94"/>
      <c r="O124" s="94"/>
      <c r="P124" s="95">
        <f>SUM(P125:P128)</f>
        <v>36.87764</v>
      </c>
      <c r="Q124" s="94"/>
      <c r="R124" s="95">
        <f>SUM(R125:R128)</f>
        <v>1.8445000000000003E-2</v>
      </c>
      <c r="S124" s="94"/>
      <c r="T124" s="96">
        <f>SUM(T125:T128)</f>
        <v>2.371</v>
      </c>
      <c r="AR124" s="90" t="s">
        <v>2</v>
      </c>
      <c r="AT124" s="97" t="s">
        <v>68</v>
      </c>
      <c r="AU124" s="97" t="s">
        <v>74</v>
      </c>
      <c r="AY124" s="90" t="s">
        <v>71</v>
      </c>
      <c r="BK124" s="98">
        <f>SUM(BK125:BK128)</f>
        <v>0</v>
      </c>
    </row>
    <row r="125" spans="1:65" s="16" customFormat="1" ht="24.2" customHeight="1" x14ac:dyDescent="0.25">
      <c r="A125" s="13"/>
      <c r="B125" s="101"/>
      <c r="C125" s="102" t="s">
        <v>74</v>
      </c>
      <c r="D125" s="102" t="s">
        <v>75</v>
      </c>
      <c r="E125" s="103" t="s">
        <v>76</v>
      </c>
      <c r="F125" s="104" t="s">
        <v>77</v>
      </c>
      <c r="G125" s="105" t="s">
        <v>78</v>
      </c>
      <c r="H125" s="106">
        <v>1</v>
      </c>
      <c r="I125" s="106"/>
      <c r="J125" s="106">
        <f>ROUND(I125*H125,2)</f>
        <v>0</v>
      </c>
      <c r="K125" s="107"/>
      <c r="L125" s="14"/>
      <c r="M125" s="108" t="s">
        <v>10</v>
      </c>
      <c r="N125" s="109"/>
      <c r="O125" s="110">
        <v>0.34</v>
      </c>
      <c r="P125" s="110">
        <f>O125*H125</f>
        <v>0.34</v>
      </c>
      <c r="Q125" s="110">
        <v>1.7000000000000001E-4</v>
      </c>
      <c r="R125" s="110">
        <f>Q125*H125</f>
        <v>1.7000000000000001E-4</v>
      </c>
      <c r="S125" s="110">
        <v>1.4E-2</v>
      </c>
      <c r="T125" s="111">
        <f>S125*H125</f>
        <v>1.4E-2</v>
      </c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R125" s="112" t="s">
        <v>79</v>
      </c>
      <c r="AT125" s="112" t="s">
        <v>75</v>
      </c>
      <c r="AU125" s="112" t="s">
        <v>80</v>
      </c>
      <c r="AY125" s="4" t="s">
        <v>71</v>
      </c>
      <c r="BE125" s="113">
        <f>IF(N125="základná",J125,0)</f>
        <v>0</v>
      </c>
      <c r="BF125" s="113">
        <f>IF(N125="znížená",J125,0)</f>
        <v>0</v>
      </c>
      <c r="BG125" s="113">
        <f>IF(N125="zákl. prenesená",J125,0)</f>
        <v>0</v>
      </c>
      <c r="BH125" s="113">
        <f>IF(N125="zníž. prenesená",J125,0)</f>
        <v>0</v>
      </c>
      <c r="BI125" s="113">
        <f>IF(N125="nulová",J125,0)</f>
        <v>0</v>
      </c>
      <c r="BJ125" s="4" t="s">
        <v>80</v>
      </c>
      <c r="BK125" s="113">
        <f>ROUND(I125*H125,2)</f>
        <v>0</v>
      </c>
      <c r="BL125" s="4" t="s">
        <v>79</v>
      </c>
      <c r="BM125" s="112" t="s">
        <v>81</v>
      </c>
    </row>
    <row r="126" spans="1:65" s="16" customFormat="1" ht="37.9" customHeight="1" x14ac:dyDescent="0.25">
      <c r="A126" s="13"/>
      <c r="B126" s="101"/>
      <c r="C126" s="102" t="s">
        <v>80</v>
      </c>
      <c r="D126" s="102" t="s">
        <v>75</v>
      </c>
      <c r="E126" s="103" t="s">
        <v>82</v>
      </c>
      <c r="F126" s="104" t="s">
        <v>83</v>
      </c>
      <c r="G126" s="105" t="s">
        <v>78</v>
      </c>
      <c r="H126" s="106">
        <v>1</v>
      </c>
      <c r="I126" s="106"/>
      <c r="J126" s="106">
        <f>ROUND(I126*H126,2)</f>
        <v>0</v>
      </c>
      <c r="K126" s="107"/>
      <c r="L126" s="14"/>
      <c r="M126" s="108" t="s">
        <v>10</v>
      </c>
      <c r="N126" s="109"/>
      <c r="O126" s="110">
        <v>0.34</v>
      </c>
      <c r="P126" s="110">
        <f>O126*H126</f>
        <v>0.34</v>
      </c>
      <c r="Q126" s="110">
        <v>1.7000000000000001E-4</v>
      </c>
      <c r="R126" s="110">
        <f>Q126*H126</f>
        <v>1.7000000000000001E-4</v>
      </c>
      <c r="S126" s="110">
        <v>1.4E-2</v>
      </c>
      <c r="T126" s="111">
        <f>S126*H126</f>
        <v>1.4E-2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R126" s="112" t="s">
        <v>79</v>
      </c>
      <c r="AT126" s="112" t="s">
        <v>75</v>
      </c>
      <c r="AU126" s="112" t="s">
        <v>80</v>
      </c>
      <c r="AY126" s="4" t="s">
        <v>71</v>
      </c>
      <c r="BE126" s="113">
        <f>IF(N126="základná",J126,0)</f>
        <v>0</v>
      </c>
      <c r="BF126" s="113">
        <f>IF(N126="znížená",J126,0)</f>
        <v>0</v>
      </c>
      <c r="BG126" s="113">
        <f>IF(N126="zákl. prenesená",J126,0)</f>
        <v>0</v>
      </c>
      <c r="BH126" s="113">
        <f>IF(N126="zníž. prenesená",J126,0)</f>
        <v>0</v>
      </c>
      <c r="BI126" s="113">
        <f>IF(N126="nulová",J126,0)</f>
        <v>0</v>
      </c>
      <c r="BJ126" s="4" t="s">
        <v>80</v>
      </c>
      <c r="BK126" s="113">
        <f>ROUND(I126*H126,2)</f>
        <v>0</v>
      </c>
      <c r="BL126" s="4" t="s">
        <v>79</v>
      </c>
      <c r="BM126" s="112" t="s">
        <v>84</v>
      </c>
    </row>
    <row r="127" spans="1:65" s="16" customFormat="1" ht="37.9" customHeight="1" x14ac:dyDescent="0.25">
      <c r="A127" s="13"/>
      <c r="B127" s="101"/>
      <c r="C127" s="102" t="s">
        <v>85</v>
      </c>
      <c r="D127" s="102" t="s">
        <v>75</v>
      </c>
      <c r="E127" s="103" t="s">
        <v>86</v>
      </c>
      <c r="F127" s="104" t="s">
        <v>87</v>
      </c>
      <c r="G127" s="105" t="s">
        <v>88</v>
      </c>
      <c r="H127" s="106">
        <v>106.5</v>
      </c>
      <c r="I127" s="106"/>
      <c r="J127" s="106">
        <f>ROUND(I127*H127,2)</f>
        <v>0</v>
      </c>
      <c r="K127" s="107"/>
      <c r="L127" s="14"/>
      <c r="M127" s="108" t="s">
        <v>10</v>
      </c>
      <c r="N127" s="109"/>
      <c r="O127" s="110">
        <v>0.29599999999999999</v>
      </c>
      <c r="P127" s="110">
        <f>O127*H127</f>
        <v>31.523999999999997</v>
      </c>
      <c r="Q127" s="110">
        <v>1.7000000000000001E-4</v>
      </c>
      <c r="R127" s="110">
        <f>Q127*H127</f>
        <v>1.8105000000000003E-2</v>
      </c>
      <c r="S127" s="110">
        <v>2.1999999999999999E-2</v>
      </c>
      <c r="T127" s="111">
        <f>S127*H127</f>
        <v>2.343</v>
      </c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R127" s="112" t="s">
        <v>79</v>
      </c>
      <c r="AT127" s="112" t="s">
        <v>75</v>
      </c>
      <c r="AU127" s="112" t="s">
        <v>80</v>
      </c>
      <c r="AY127" s="4" t="s">
        <v>71</v>
      </c>
      <c r="BE127" s="113">
        <f>IF(N127="základná",J127,0)</f>
        <v>0</v>
      </c>
      <c r="BF127" s="113">
        <f>IF(N127="znížená",J127,0)</f>
        <v>0</v>
      </c>
      <c r="BG127" s="113">
        <f>IF(N127="zákl. prenesená",J127,0)</f>
        <v>0</v>
      </c>
      <c r="BH127" s="113">
        <f>IF(N127="zníž. prenesená",J127,0)</f>
        <v>0</v>
      </c>
      <c r="BI127" s="113">
        <f>IF(N127="nulová",J127,0)</f>
        <v>0</v>
      </c>
      <c r="BJ127" s="4" t="s">
        <v>80</v>
      </c>
      <c r="BK127" s="113">
        <f>ROUND(I127*H127,2)</f>
        <v>0</v>
      </c>
      <c r="BL127" s="4" t="s">
        <v>79</v>
      </c>
      <c r="BM127" s="112" t="s">
        <v>89</v>
      </c>
    </row>
    <row r="128" spans="1:65" s="16" customFormat="1" ht="16.5" customHeight="1" x14ac:dyDescent="0.25">
      <c r="A128" s="13"/>
      <c r="B128" s="101"/>
      <c r="C128" s="102" t="s">
        <v>90</v>
      </c>
      <c r="D128" s="102" t="s">
        <v>75</v>
      </c>
      <c r="E128" s="103" t="s">
        <v>91</v>
      </c>
      <c r="F128" s="104" t="s">
        <v>92</v>
      </c>
      <c r="G128" s="105" t="s">
        <v>93</v>
      </c>
      <c r="H128" s="106">
        <v>2.37</v>
      </c>
      <c r="I128" s="106"/>
      <c r="J128" s="106">
        <f>ROUND(I128*H128,2)</f>
        <v>0</v>
      </c>
      <c r="K128" s="107"/>
      <c r="L128" s="14"/>
      <c r="M128" s="108" t="s">
        <v>10</v>
      </c>
      <c r="N128" s="109"/>
      <c r="O128" s="110">
        <v>1.972</v>
      </c>
      <c r="P128" s="110">
        <f>O128*H128</f>
        <v>4.6736399999999998</v>
      </c>
      <c r="Q128" s="110">
        <v>0</v>
      </c>
      <c r="R128" s="110">
        <f>Q128*H128</f>
        <v>0</v>
      </c>
      <c r="S128" s="110">
        <v>0</v>
      </c>
      <c r="T128" s="111">
        <f>S128*H128</f>
        <v>0</v>
      </c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R128" s="112" t="s">
        <v>90</v>
      </c>
      <c r="AT128" s="112" t="s">
        <v>75</v>
      </c>
      <c r="AU128" s="112" t="s">
        <v>80</v>
      </c>
      <c r="AY128" s="4" t="s">
        <v>71</v>
      </c>
      <c r="BE128" s="113">
        <f>IF(N128="základná",J128,0)</f>
        <v>0</v>
      </c>
      <c r="BF128" s="113">
        <f>IF(N128="znížená",J128,0)</f>
        <v>0</v>
      </c>
      <c r="BG128" s="113">
        <f>IF(N128="zákl. prenesená",J128,0)</f>
        <v>0</v>
      </c>
      <c r="BH128" s="113">
        <f>IF(N128="zníž. prenesená",J128,0)</f>
        <v>0</v>
      </c>
      <c r="BI128" s="113">
        <f>IF(N128="nulová",J128,0)</f>
        <v>0</v>
      </c>
      <c r="BJ128" s="4" t="s">
        <v>80</v>
      </c>
      <c r="BK128" s="113">
        <f>ROUND(I128*H128,2)</f>
        <v>0</v>
      </c>
      <c r="BL128" s="4" t="s">
        <v>90</v>
      </c>
      <c r="BM128" s="112" t="s">
        <v>94</v>
      </c>
    </row>
    <row r="129" spans="1:65" s="88" customFormat="1" ht="22.9" customHeight="1" x14ac:dyDescent="0.2">
      <c r="B129" s="89"/>
      <c r="D129" s="90" t="s">
        <v>68</v>
      </c>
      <c r="E129" s="99" t="s">
        <v>95</v>
      </c>
      <c r="F129" s="99" t="s">
        <v>96</v>
      </c>
      <c r="J129" s="100">
        <f>BK129</f>
        <v>0</v>
      </c>
      <c r="L129" s="89"/>
      <c r="M129" s="93"/>
      <c r="N129" s="94"/>
      <c r="O129" s="94"/>
      <c r="P129" s="95">
        <f>SUM(P130:P138)</f>
        <v>17.4938325</v>
      </c>
      <c r="Q129" s="94"/>
      <c r="R129" s="95">
        <f>SUM(R130:R138)</f>
        <v>0.35804100000000005</v>
      </c>
      <c r="S129" s="94"/>
      <c r="T129" s="96">
        <f>SUM(T130:T138)</f>
        <v>0.28250000000000003</v>
      </c>
      <c r="AR129" s="90" t="s">
        <v>80</v>
      </c>
      <c r="AT129" s="97" t="s">
        <v>68</v>
      </c>
      <c r="AU129" s="97" t="s">
        <v>74</v>
      </c>
      <c r="AY129" s="90" t="s">
        <v>71</v>
      </c>
      <c r="BK129" s="98">
        <f>SUM(BK130:BK138)</f>
        <v>0</v>
      </c>
    </row>
    <row r="130" spans="1:65" s="16" customFormat="1" ht="37.9" customHeight="1" x14ac:dyDescent="0.25">
      <c r="A130" s="13"/>
      <c r="B130" s="101"/>
      <c r="C130" s="102" t="s">
        <v>97</v>
      </c>
      <c r="D130" s="102" t="s">
        <v>75</v>
      </c>
      <c r="E130" s="103" t="s">
        <v>98</v>
      </c>
      <c r="F130" s="104" t="s">
        <v>99</v>
      </c>
      <c r="G130" s="105" t="s">
        <v>100</v>
      </c>
      <c r="H130" s="106">
        <v>22</v>
      </c>
      <c r="I130" s="106"/>
      <c r="J130" s="106">
        <f t="shared" ref="J130:J138" si="0">ROUND(I130*H130,2)</f>
        <v>0</v>
      </c>
      <c r="K130" s="107"/>
      <c r="L130" s="14"/>
      <c r="M130" s="108" t="s">
        <v>10</v>
      </c>
      <c r="N130" s="109"/>
      <c r="O130" s="110">
        <v>0.35299999999999998</v>
      </c>
      <c r="P130" s="110">
        <f t="shared" ref="P130:P138" si="1">O130*H130</f>
        <v>7.766</v>
      </c>
      <c r="Q130" s="110">
        <v>2.5999999999999998E-4</v>
      </c>
      <c r="R130" s="110">
        <f t="shared" ref="R130:R138" si="2">Q130*H130</f>
        <v>5.7199999999999994E-3</v>
      </c>
      <c r="S130" s="110">
        <v>0</v>
      </c>
      <c r="T130" s="111">
        <f t="shared" ref="T130:T138" si="3">S130*H130</f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12" t="s">
        <v>79</v>
      </c>
      <c r="AT130" s="112" t="s">
        <v>75</v>
      </c>
      <c r="AU130" s="112" t="s">
        <v>80</v>
      </c>
      <c r="AY130" s="4" t="s">
        <v>71</v>
      </c>
      <c r="BE130" s="113">
        <f t="shared" ref="BE130:BE138" si="4">IF(N130="základná",J130,0)</f>
        <v>0</v>
      </c>
      <c r="BF130" s="113">
        <f t="shared" ref="BF130:BF138" si="5">IF(N130="znížená",J130,0)</f>
        <v>0</v>
      </c>
      <c r="BG130" s="113">
        <f t="shared" ref="BG130:BG138" si="6">IF(N130="zákl. prenesená",J130,0)</f>
        <v>0</v>
      </c>
      <c r="BH130" s="113">
        <f t="shared" ref="BH130:BH138" si="7">IF(N130="zníž. prenesená",J130,0)</f>
        <v>0</v>
      </c>
      <c r="BI130" s="113">
        <f t="shared" ref="BI130:BI138" si="8">IF(N130="nulová",J130,0)</f>
        <v>0</v>
      </c>
      <c r="BJ130" s="4" t="s">
        <v>80</v>
      </c>
      <c r="BK130" s="113">
        <f t="shared" ref="BK130:BK138" si="9">ROUND(I130*H130,2)</f>
        <v>0</v>
      </c>
      <c r="BL130" s="4" t="s">
        <v>79</v>
      </c>
      <c r="BM130" s="112" t="s">
        <v>101</v>
      </c>
    </row>
    <row r="131" spans="1:65" s="16" customFormat="1" ht="24.2" customHeight="1" x14ac:dyDescent="0.25">
      <c r="A131" s="13"/>
      <c r="B131" s="101"/>
      <c r="C131" s="114" t="s">
        <v>102</v>
      </c>
      <c r="D131" s="114" t="s">
        <v>103</v>
      </c>
      <c r="E131" s="115" t="s">
        <v>104</v>
      </c>
      <c r="F131" s="116" t="s">
        <v>105</v>
      </c>
      <c r="G131" s="117" t="s">
        <v>106</v>
      </c>
      <c r="H131" s="118">
        <v>0.36</v>
      </c>
      <c r="I131" s="118"/>
      <c r="J131" s="118">
        <f t="shared" si="0"/>
        <v>0</v>
      </c>
      <c r="K131" s="119"/>
      <c r="L131" s="120"/>
      <c r="M131" s="121" t="s">
        <v>10</v>
      </c>
      <c r="N131" s="122"/>
      <c r="O131" s="110">
        <v>0</v>
      </c>
      <c r="P131" s="110">
        <f t="shared" si="1"/>
        <v>0</v>
      </c>
      <c r="Q131" s="110">
        <v>0.55000000000000004</v>
      </c>
      <c r="R131" s="110">
        <f t="shared" si="2"/>
        <v>0.19800000000000001</v>
      </c>
      <c r="S131" s="110">
        <v>0</v>
      </c>
      <c r="T131" s="111">
        <f t="shared" si="3"/>
        <v>0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R131" s="112" t="s">
        <v>107</v>
      </c>
      <c r="AT131" s="112" t="s">
        <v>103</v>
      </c>
      <c r="AU131" s="112" t="s">
        <v>80</v>
      </c>
      <c r="AY131" s="4" t="s">
        <v>71</v>
      </c>
      <c r="BE131" s="113">
        <f t="shared" si="4"/>
        <v>0</v>
      </c>
      <c r="BF131" s="113">
        <f t="shared" si="5"/>
        <v>0</v>
      </c>
      <c r="BG131" s="113">
        <f t="shared" si="6"/>
        <v>0</v>
      </c>
      <c r="BH131" s="113">
        <f t="shared" si="7"/>
        <v>0</v>
      </c>
      <c r="BI131" s="113">
        <f t="shared" si="8"/>
        <v>0</v>
      </c>
      <c r="BJ131" s="4" t="s">
        <v>80</v>
      </c>
      <c r="BK131" s="113">
        <f t="shared" si="9"/>
        <v>0</v>
      </c>
      <c r="BL131" s="4" t="s">
        <v>79</v>
      </c>
      <c r="BM131" s="112" t="s">
        <v>108</v>
      </c>
    </row>
    <row r="132" spans="1:65" s="16" customFormat="1" ht="16.5" customHeight="1" x14ac:dyDescent="0.25">
      <c r="A132" s="13"/>
      <c r="B132" s="101"/>
      <c r="C132" s="102" t="s">
        <v>109</v>
      </c>
      <c r="D132" s="102" t="s">
        <v>75</v>
      </c>
      <c r="E132" s="103" t="s">
        <v>110</v>
      </c>
      <c r="F132" s="104" t="s">
        <v>111</v>
      </c>
      <c r="G132" s="105" t="s">
        <v>100</v>
      </c>
      <c r="H132" s="106">
        <v>10.5</v>
      </c>
      <c r="I132" s="106"/>
      <c r="J132" s="106">
        <f t="shared" si="0"/>
        <v>0</v>
      </c>
      <c r="K132" s="107"/>
      <c r="L132" s="14"/>
      <c r="M132" s="108" t="s">
        <v>10</v>
      </c>
      <c r="N132" s="109"/>
      <c r="O132" s="110">
        <v>0.39695999999999998</v>
      </c>
      <c r="P132" s="110">
        <f t="shared" si="1"/>
        <v>4.1680799999999998</v>
      </c>
      <c r="Q132" s="110">
        <v>2.5999999999999998E-4</v>
      </c>
      <c r="R132" s="110">
        <f t="shared" si="2"/>
        <v>2.7299999999999998E-3</v>
      </c>
      <c r="S132" s="110">
        <v>0</v>
      </c>
      <c r="T132" s="111">
        <f t="shared" si="3"/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79</v>
      </c>
      <c r="AT132" s="112" t="s">
        <v>75</v>
      </c>
      <c r="AU132" s="112" t="s">
        <v>80</v>
      </c>
      <c r="AY132" s="4" t="s">
        <v>71</v>
      </c>
      <c r="BE132" s="113">
        <f t="shared" si="4"/>
        <v>0</v>
      </c>
      <c r="BF132" s="113">
        <f t="shared" si="5"/>
        <v>0</v>
      </c>
      <c r="BG132" s="113">
        <f t="shared" si="6"/>
        <v>0</v>
      </c>
      <c r="BH132" s="113">
        <f t="shared" si="7"/>
        <v>0</v>
      </c>
      <c r="BI132" s="113">
        <f t="shared" si="8"/>
        <v>0</v>
      </c>
      <c r="BJ132" s="4" t="s">
        <v>80</v>
      </c>
      <c r="BK132" s="113">
        <f t="shared" si="9"/>
        <v>0</v>
      </c>
      <c r="BL132" s="4" t="s">
        <v>79</v>
      </c>
      <c r="BM132" s="112" t="s">
        <v>112</v>
      </c>
    </row>
    <row r="133" spans="1:65" s="16" customFormat="1" ht="24.2" customHeight="1" x14ac:dyDescent="0.25">
      <c r="A133" s="13"/>
      <c r="B133" s="101"/>
      <c r="C133" s="114" t="s">
        <v>113</v>
      </c>
      <c r="D133" s="114" t="s">
        <v>103</v>
      </c>
      <c r="E133" s="115" t="s">
        <v>114</v>
      </c>
      <c r="F133" s="116" t="s">
        <v>115</v>
      </c>
      <c r="G133" s="117" t="s">
        <v>106</v>
      </c>
      <c r="H133" s="118">
        <v>0.11</v>
      </c>
      <c r="I133" s="118"/>
      <c r="J133" s="118">
        <f t="shared" si="0"/>
        <v>0</v>
      </c>
      <c r="K133" s="119"/>
      <c r="L133" s="120"/>
      <c r="M133" s="121" t="s">
        <v>10</v>
      </c>
      <c r="N133" s="122"/>
      <c r="O133" s="110">
        <v>0</v>
      </c>
      <c r="P133" s="110">
        <f t="shared" si="1"/>
        <v>0</v>
      </c>
      <c r="Q133" s="110">
        <v>0.55000000000000004</v>
      </c>
      <c r="R133" s="110">
        <f t="shared" si="2"/>
        <v>6.0500000000000005E-2</v>
      </c>
      <c r="S133" s="110">
        <v>0</v>
      </c>
      <c r="T133" s="111">
        <f t="shared" si="3"/>
        <v>0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R133" s="112" t="s">
        <v>107</v>
      </c>
      <c r="AT133" s="112" t="s">
        <v>103</v>
      </c>
      <c r="AU133" s="112" t="s">
        <v>80</v>
      </c>
      <c r="AY133" s="4" t="s">
        <v>71</v>
      </c>
      <c r="BE133" s="113">
        <f t="shared" si="4"/>
        <v>0</v>
      </c>
      <c r="BF133" s="113">
        <f t="shared" si="5"/>
        <v>0</v>
      </c>
      <c r="BG133" s="113">
        <f t="shared" si="6"/>
        <v>0</v>
      </c>
      <c r="BH133" s="113">
        <f t="shared" si="7"/>
        <v>0</v>
      </c>
      <c r="BI133" s="113">
        <f t="shared" si="8"/>
        <v>0</v>
      </c>
      <c r="BJ133" s="4" t="s">
        <v>80</v>
      </c>
      <c r="BK133" s="113">
        <f t="shared" si="9"/>
        <v>0</v>
      </c>
      <c r="BL133" s="4" t="s">
        <v>79</v>
      </c>
      <c r="BM133" s="112" t="s">
        <v>116</v>
      </c>
    </row>
    <row r="134" spans="1:65" s="16" customFormat="1" ht="24.2" customHeight="1" x14ac:dyDescent="0.25">
      <c r="A134" s="13"/>
      <c r="B134" s="101"/>
      <c r="C134" s="102" t="s">
        <v>117</v>
      </c>
      <c r="D134" s="102" t="s">
        <v>75</v>
      </c>
      <c r="E134" s="103" t="s">
        <v>118</v>
      </c>
      <c r="F134" s="104" t="s">
        <v>119</v>
      </c>
      <c r="G134" s="105" t="s">
        <v>100</v>
      </c>
      <c r="H134" s="106">
        <v>63</v>
      </c>
      <c r="I134" s="106"/>
      <c r="J134" s="106">
        <f t="shared" si="0"/>
        <v>0</v>
      </c>
      <c r="K134" s="107"/>
      <c r="L134" s="14"/>
      <c r="M134" s="108" t="s">
        <v>10</v>
      </c>
      <c r="N134" s="109"/>
      <c r="O134" s="110">
        <v>4.5999999999999999E-2</v>
      </c>
      <c r="P134" s="110">
        <f t="shared" si="1"/>
        <v>2.8980000000000001</v>
      </c>
      <c r="Q134" s="110">
        <v>0</v>
      </c>
      <c r="R134" s="110">
        <f t="shared" si="2"/>
        <v>0</v>
      </c>
      <c r="S134" s="110">
        <v>0</v>
      </c>
      <c r="T134" s="111">
        <f t="shared" si="3"/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12" t="s">
        <v>79</v>
      </c>
      <c r="AT134" s="112" t="s">
        <v>75</v>
      </c>
      <c r="AU134" s="112" t="s">
        <v>80</v>
      </c>
      <c r="AY134" s="4" t="s">
        <v>71</v>
      </c>
      <c r="BE134" s="113">
        <f t="shared" si="4"/>
        <v>0</v>
      </c>
      <c r="BF134" s="113">
        <f t="shared" si="5"/>
        <v>0</v>
      </c>
      <c r="BG134" s="113">
        <f t="shared" si="6"/>
        <v>0</v>
      </c>
      <c r="BH134" s="113">
        <f t="shared" si="7"/>
        <v>0</v>
      </c>
      <c r="BI134" s="113">
        <f t="shared" si="8"/>
        <v>0</v>
      </c>
      <c r="BJ134" s="4" t="s">
        <v>80</v>
      </c>
      <c r="BK134" s="113">
        <f t="shared" si="9"/>
        <v>0</v>
      </c>
      <c r="BL134" s="4" t="s">
        <v>79</v>
      </c>
      <c r="BM134" s="112" t="s">
        <v>120</v>
      </c>
    </row>
    <row r="135" spans="1:65" s="16" customFormat="1" ht="24.2" customHeight="1" x14ac:dyDescent="0.25">
      <c r="A135" s="13"/>
      <c r="B135" s="101"/>
      <c r="C135" s="114" t="s">
        <v>121</v>
      </c>
      <c r="D135" s="114" t="s">
        <v>103</v>
      </c>
      <c r="E135" s="115" t="s">
        <v>122</v>
      </c>
      <c r="F135" s="116" t="s">
        <v>123</v>
      </c>
      <c r="G135" s="117" t="s">
        <v>106</v>
      </c>
      <c r="H135" s="118">
        <v>0.14000000000000001</v>
      </c>
      <c r="I135" s="118"/>
      <c r="J135" s="118">
        <f t="shared" si="0"/>
        <v>0</v>
      </c>
      <c r="K135" s="119"/>
      <c r="L135" s="120"/>
      <c r="M135" s="121" t="s">
        <v>10</v>
      </c>
      <c r="N135" s="122"/>
      <c r="O135" s="110">
        <v>0</v>
      </c>
      <c r="P135" s="110">
        <f t="shared" si="1"/>
        <v>0</v>
      </c>
      <c r="Q135" s="110">
        <v>0.55000000000000004</v>
      </c>
      <c r="R135" s="110">
        <f t="shared" si="2"/>
        <v>7.7000000000000013E-2</v>
      </c>
      <c r="S135" s="110">
        <v>0</v>
      </c>
      <c r="T135" s="111">
        <f t="shared" si="3"/>
        <v>0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12" t="s">
        <v>107</v>
      </c>
      <c r="AT135" s="112" t="s">
        <v>103</v>
      </c>
      <c r="AU135" s="112" t="s">
        <v>80</v>
      </c>
      <c r="AY135" s="4" t="s">
        <v>71</v>
      </c>
      <c r="BE135" s="113">
        <f t="shared" si="4"/>
        <v>0</v>
      </c>
      <c r="BF135" s="113">
        <f t="shared" si="5"/>
        <v>0</v>
      </c>
      <c r="BG135" s="113">
        <f t="shared" si="6"/>
        <v>0</v>
      </c>
      <c r="BH135" s="113">
        <f t="shared" si="7"/>
        <v>0</v>
      </c>
      <c r="BI135" s="113">
        <f t="shared" si="8"/>
        <v>0</v>
      </c>
      <c r="BJ135" s="4" t="s">
        <v>80</v>
      </c>
      <c r="BK135" s="113">
        <f t="shared" si="9"/>
        <v>0</v>
      </c>
      <c r="BL135" s="4" t="s">
        <v>79</v>
      </c>
      <c r="BM135" s="112" t="s">
        <v>124</v>
      </c>
    </row>
    <row r="136" spans="1:65" s="16" customFormat="1" ht="33" customHeight="1" x14ac:dyDescent="0.25">
      <c r="A136" s="13"/>
      <c r="B136" s="101"/>
      <c r="C136" s="102" t="s">
        <v>125</v>
      </c>
      <c r="D136" s="102" t="s">
        <v>75</v>
      </c>
      <c r="E136" s="103" t="s">
        <v>126</v>
      </c>
      <c r="F136" s="104" t="s">
        <v>127</v>
      </c>
      <c r="G136" s="105" t="s">
        <v>88</v>
      </c>
      <c r="H136" s="106">
        <v>56.5</v>
      </c>
      <c r="I136" s="106"/>
      <c r="J136" s="106">
        <f t="shared" si="0"/>
        <v>0</v>
      </c>
      <c r="K136" s="107"/>
      <c r="L136" s="14"/>
      <c r="M136" s="108" t="s">
        <v>10</v>
      </c>
      <c r="N136" s="109"/>
      <c r="O136" s="110">
        <v>4.7E-2</v>
      </c>
      <c r="P136" s="110">
        <f t="shared" si="1"/>
        <v>2.6555</v>
      </c>
      <c r="Q136" s="110">
        <v>0</v>
      </c>
      <c r="R136" s="110">
        <f t="shared" si="2"/>
        <v>0</v>
      </c>
      <c r="S136" s="110">
        <v>5.0000000000000001E-3</v>
      </c>
      <c r="T136" s="111">
        <f t="shared" si="3"/>
        <v>0.28250000000000003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79</v>
      </c>
      <c r="AT136" s="112" t="s">
        <v>75</v>
      </c>
      <c r="AU136" s="112" t="s">
        <v>80</v>
      </c>
      <c r="AY136" s="4" t="s">
        <v>71</v>
      </c>
      <c r="BE136" s="113">
        <f t="shared" si="4"/>
        <v>0</v>
      </c>
      <c r="BF136" s="113">
        <f t="shared" si="5"/>
        <v>0</v>
      </c>
      <c r="BG136" s="113">
        <f t="shared" si="6"/>
        <v>0</v>
      </c>
      <c r="BH136" s="113">
        <f t="shared" si="7"/>
        <v>0</v>
      </c>
      <c r="BI136" s="113">
        <f t="shared" si="8"/>
        <v>0</v>
      </c>
      <c r="BJ136" s="4" t="s">
        <v>80</v>
      </c>
      <c r="BK136" s="113">
        <f t="shared" si="9"/>
        <v>0</v>
      </c>
      <c r="BL136" s="4" t="s">
        <v>79</v>
      </c>
      <c r="BM136" s="112" t="s">
        <v>128</v>
      </c>
    </row>
    <row r="137" spans="1:65" s="16" customFormat="1" ht="44.25" customHeight="1" x14ac:dyDescent="0.25">
      <c r="A137" s="13"/>
      <c r="B137" s="101"/>
      <c r="C137" s="102" t="s">
        <v>129</v>
      </c>
      <c r="D137" s="102" t="s">
        <v>75</v>
      </c>
      <c r="E137" s="103" t="s">
        <v>130</v>
      </c>
      <c r="F137" s="104" t="s">
        <v>131</v>
      </c>
      <c r="G137" s="105" t="s">
        <v>106</v>
      </c>
      <c r="H137" s="106">
        <v>0.61</v>
      </c>
      <c r="I137" s="106"/>
      <c r="J137" s="106">
        <f t="shared" si="0"/>
        <v>0</v>
      </c>
      <c r="K137" s="107"/>
      <c r="L137" s="14"/>
      <c r="M137" s="108" t="s">
        <v>10</v>
      </c>
      <c r="N137" s="109"/>
      <c r="O137" s="110">
        <v>1.025E-2</v>
      </c>
      <c r="P137" s="110">
        <f t="shared" si="1"/>
        <v>6.2525000000000002E-3</v>
      </c>
      <c r="Q137" s="110">
        <v>2.3099999999999999E-2</v>
      </c>
      <c r="R137" s="110">
        <f t="shared" si="2"/>
        <v>1.4090999999999999E-2</v>
      </c>
      <c r="S137" s="110">
        <v>0</v>
      </c>
      <c r="T137" s="111">
        <f t="shared" si="3"/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79</v>
      </c>
      <c r="AT137" s="112" t="s">
        <v>75</v>
      </c>
      <c r="AU137" s="112" t="s">
        <v>80</v>
      </c>
      <c r="AY137" s="4" t="s">
        <v>71</v>
      </c>
      <c r="BE137" s="113">
        <f t="shared" si="4"/>
        <v>0</v>
      </c>
      <c r="BF137" s="113">
        <f t="shared" si="5"/>
        <v>0</v>
      </c>
      <c r="BG137" s="113">
        <f t="shared" si="6"/>
        <v>0</v>
      </c>
      <c r="BH137" s="113">
        <f t="shared" si="7"/>
        <v>0</v>
      </c>
      <c r="BI137" s="113">
        <f t="shared" si="8"/>
        <v>0</v>
      </c>
      <c r="BJ137" s="4" t="s">
        <v>80</v>
      </c>
      <c r="BK137" s="113">
        <f t="shared" si="9"/>
        <v>0</v>
      </c>
      <c r="BL137" s="4" t="s">
        <v>79</v>
      </c>
      <c r="BM137" s="112" t="s">
        <v>132</v>
      </c>
    </row>
    <row r="138" spans="1:65" s="16" customFormat="1" ht="24.2" customHeight="1" x14ac:dyDescent="0.25">
      <c r="A138" s="13"/>
      <c r="B138" s="101"/>
      <c r="C138" s="102" t="s">
        <v>133</v>
      </c>
      <c r="D138" s="102" t="s">
        <v>75</v>
      </c>
      <c r="E138" s="103" t="s">
        <v>134</v>
      </c>
      <c r="F138" s="104" t="s">
        <v>135</v>
      </c>
      <c r="G138" s="105" t="s">
        <v>136</v>
      </c>
      <c r="H138" s="106">
        <v>7.29</v>
      </c>
      <c r="I138" s="106"/>
      <c r="J138" s="106">
        <f t="shared" si="0"/>
        <v>0</v>
      </c>
      <c r="K138" s="107"/>
      <c r="L138" s="14"/>
      <c r="M138" s="108" t="s">
        <v>10</v>
      </c>
      <c r="N138" s="109"/>
      <c r="O138" s="110">
        <v>0</v>
      </c>
      <c r="P138" s="110">
        <f t="shared" si="1"/>
        <v>0</v>
      </c>
      <c r="Q138" s="110">
        <v>0</v>
      </c>
      <c r="R138" s="110">
        <f t="shared" si="2"/>
        <v>0</v>
      </c>
      <c r="S138" s="110">
        <v>0</v>
      </c>
      <c r="T138" s="111">
        <f t="shared" si="3"/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79</v>
      </c>
      <c r="AT138" s="112" t="s">
        <v>75</v>
      </c>
      <c r="AU138" s="112" t="s">
        <v>80</v>
      </c>
      <c r="AY138" s="4" t="s">
        <v>71</v>
      </c>
      <c r="BE138" s="113">
        <f t="shared" si="4"/>
        <v>0</v>
      </c>
      <c r="BF138" s="113">
        <f t="shared" si="5"/>
        <v>0</v>
      </c>
      <c r="BG138" s="113">
        <f t="shared" si="6"/>
        <v>0</v>
      </c>
      <c r="BH138" s="113">
        <f t="shared" si="7"/>
        <v>0</v>
      </c>
      <c r="BI138" s="113">
        <f t="shared" si="8"/>
        <v>0</v>
      </c>
      <c r="BJ138" s="4" t="s">
        <v>80</v>
      </c>
      <c r="BK138" s="113">
        <f t="shared" si="9"/>
        <v>0</v>
      </c>
      <c r="BL138" s="4" t="s">
        <v>79</v>
      </c>
      <c r="BM138" s="112" t="s">
        <v>137</v>
      </c>
    </row>
    <row r="139" spans="1:65" s="88" customFormat="1" ht="22.9" customHeight="1" x14ac:dyDescent="0.2">
      <c r="B139" s="89"/>
      <c r="D139" s="90" t="s">
        <v>68</v>
      </c>
      <c r="E139" s="99" t="s">
        <v>138</v>
      </c>
      <c r="F139" s="99" t="s">
        <v>139</v>
      </c>
      <c r="J139" s="100">
        <f>BK139</f>
        <v>0</v>
      </c>
      <c r="L139" s="89"/>
      <c r="M139" s="93"/>
      <c r="N139" s="94"/>
      <c r="O139" s="94"/>
      <c r="P139" s="95">
        <f>SUM(P140:P151)</f>
        <v>134.09655899999998</v>
      </c>
      <c r="Q139" s="94"/>
      <c r="R139" s="95">
        <f>SUM(R140:R151)</f>
        <v>1.0235393069999996</v>
      </c>
      <c r="S139" s="94"/>
      <c r="T139" s="96">
        <f>SUM(T140:T151)</f>
        <v>0</v>
      </c>
      <c r="AR139" s="90" t="s">
        <v>80</v>
      </c>
      <c r="AT139" s="97" t="s">
        <v>68</v>
      </c>
      <c r="AU139" s="97" t="s">
        <v>74</v>
      </c>
      <c r="AY139" s="90" t="s">
        <v>71</v>
      </c>
      <c r="BK139" s="98">
        <f>SUM(BK140:BK151)</f>
        <v>0</v>
      </c>
    </row>
    <row r="140" spans="1:65" s="16" customFormat="1" ht="24.2" customHeight="1" x14ac:dyDescent="0.25">
      <c r="A140" s="13"/>
      <c r="B140" s="101"/>
      <c r="C140" s="102" t="s">
        <v>140</v>
      </c>
      <c r="D140" s="102" t="s">
        <v>75</v>
      </c>
      <c r="E140" s="103" t="s">
        <v>141</v>
      </c>
      <c r="F140" s="104" t="s">
        <v>142</v>
      </c>
      <c r="G140" s="105" t="s">
        <v>88</v>
      </c>
      <c r="H140" s="106">
        <v>106.5</v>
      </c>
      <c r="I140" s="106"/>
      <c r="J140" s="106">
        <f t="shared" ref="J140:J151" si="10">ROUND(I140*H140,2)</f>
        <v>0</v>
      </c>
      <c r="K140" s="107"/>
      <c r="L140" s="14"/>
      <c r="M140" s="108" t="s">
        <v>10</v>
      </c>
      <c r="N140" s="109"/>
      <c r="O140" s="110">
        <v>0.66896999999999995</v>
      </c>
      <c r="P140" s="110">
        <f t="shared" ref="P140:P151" si="11">O140*H140</f>
        <v>71.245305000000002</v>
      </c>
      <c r="Q140" s="110">
        <v>1.6000000000000001E-4</v>
      </c>
      <c r="R140" s="110">
        <f t="shared" ref="R140:R151" si="12">Q140*H140</f>
        <v>1.7040000000000003E-2</v>
      </c>
      <c r="S140" s="110">
        <v>0</v>
      </c>
      <c r="T140" s="111">
        <f t="shared" ref="T140:T151" si="13">S140*H140</f>
        <v>0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R140" s="112" t="s">
        <v>79</v>
      </c>
      <c r="AT140" s="112" t="s">
        <v>75</v>
      </c>
      <c r="AU140" s="112" t="s">
        <v>80</v>
      </c>
      <c r="AY140" s="4" t="s">
        <v>71</v>
      </c>
      <c r="BE140" s="113">
        <f t="shared" ref="BE140:BE151" si="14">IF(N140="základná",J140,0)</f>
        <v>0</v>
      </c>
      <c r="BF140" s="113">
        <f t="shared" ref="BF140:BF151" si="15">IF(N140="znížená",J140,0)</f>
        <v>0</v>
      </c>
      <c r="BG140" s="113">
        <f t="shared" ref="BG140:BG151" si="16">IF(N140="zákl. prenesená",J140,0)</f>
        <v>0</v>
      </c>
      <c r="BH140" s="113">
        <f t="shared" ref="BH140:BH151" si="17">IF(N140="zníž. prenesená",J140,0)</f>
        <v>0</v>
      </c>
      <c r="BI140" s="113">
        <f t="shared" ref="BI140:BI151" si="18">IF(N140="nulová",J140,0)</f>
        <v>0</v>
      </c>
      <c r="BJ140" s="4" t="s">
        <v>80</v>
      </c>
      <c r="BK140" s="113">
        <f t="shared" ref="BK140:BK151" si="19">ROUND(I140*H140,2)</f>
        <v>0</v>
      </c>
      <c r="BL140" s="4" t="s">
        <v>79</v>
      </c>
      <c r="BM140" s="112" t="s">
        <v>143</v>
      </c>
    </row>
    <row r="141" spans="1:65" s="16" customFormat="1" ht="24.2" customHeight="1" x14ac:dyDescent="0.25">
      <c r="A141" s="13"/>
      <c r="B141" s="101"/>
      <c r="C141" s="114" t="s">
        <v>144</v>
      </c>
      <c r="D141" s="114" t="s">
        <v>103</v>
      </c>
      <c r="E141" s="115" t="s">
        <v>145</v>
      </c>
      <c r="F141" s="116" t="s">
        <v>146</v>
      </c>
      <c r="G141" s="117" t="s">
        <v>88</v>
      </c>
      <c r="H141" s="118">
        <v>113.96</v>
      </c>
      <c r="I141" s="118"/>
      <c r="J141" s="118">
        <f t="shared" si="10"/>
        <v>0</v>
      </c>
      <c r="K141" s="119"/>
      <c r="L141" s="120"/>
      <c r="M141" s="121" t="s">
        <v>10</v>
      </c>
      <c r="N141" s="122"/>
      <c r="O141" s="110">
        <v>0</v>
      </c>
      <c r="P141" s="110">
        <f t="shared" si="11"/>
        <v>0</v>
      </c>
      <c r="Q141" s="110">
        <v>7.1799999999999998E-3</v>
      </c>
      <c r="R141" s="110">
        <f t="shared" si="12"/>
        <v>0.81823279999999987</v>
      </c>
      <c r="S141" s="110">
        <v>0</v>
      </c>
      <c r="T141" s="111">
        <f t="shared" si="13"/>
        <v>0</v>
      </c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R141" s="112" t="s">
        <v>107</v>
      </c>
      <c r="AT141" s="112" t="s">
        <v>103</v>
      </c>
      <c r="AU141" s="112" t="s">
        <v>80</v>
      </c>
      <c r="AY141" s="4" t="s">
        <v>71</v>
      </c>
      <c r="BE141" s="113">
        <f t="shared" si="14"/>
        <v>0</v>
      </c>
      <c r="BF141" s="113">
        <f t="shared" si="15"/>
        <v>0</v>
      </c>
      <c r="BG141" s="113">
        <f t="shared" si="16"/>
        <v>0</v>
      </c>
      <c r="BH141" s="113">
        <f t="shared" si="17"/>
        <v>0</v>
      </c>
      <c r="BI141" s="113">
        <f t="shared" si="18"/>
        <v>0</v>
      </c>
      <c r="BJ141" s="4" t="s">
        <v>80</v>
      </c>
      <c r="BK141" s="113">
        <f t="shared" si="19"/>
        <v>0</v>
      </c>
      <c r="BL141" s="4" t="s">
        <v>79</v>
      </c>
      <c r="BM141" s="112" t="s">
        <v>147</v>
      </c>
    </row>
    <row r="142" spans="1:65" s="16" customFormat="1" ht="24.2" customHeight="1" x14ac:dyDescent="0.25">
      <c r="A142" s="13"/>
      <c r="B142" s="101"/>
      <c r="C142" s="102" t="s">
        <v>79</v>
      </c>
      <c r="D142" s="102" t="s">
        <v>75</v>
      </c>
      <c r="E142" s="103" t="s">
        <v>148</v>
      </c>
      <c r="F142" s="104" t="s">
        <v>149</v>
      </c>
      <c r="G142" s="105" t="s">
        <v>100</v>
      </c>
      <c r="H142" s="106">
        <v>25.9</v>
      </c>
      <c r="I142" s="106"/>
      <c r="J142" s="106">
        <f t="shared" si="10"/>
        <v>0</v>
      </c>
      <c r="K142" s="107"/>
      <c r="L142" s="14"/>
      <c r="M142" s="108" t="s">
        <v>10</v>
      </c>
      <c r="N142" s="109"/>
      <c r="O142" s="110">
        <v>0.89485999999999999</v>
      </c>
      <c r="P142" s="110">
        <f t="shared" si="11"/>
        <v>23.176873999999998</v>
      </c>
      <c r="Q142" s="110">
        <v>2.1557299999999998E-3</v>
      </c>
      <c r="R142" s="110">
        <f t="shared" si="12"/>
        <v>5.5833406999999995E-2</v>
      </c>
      <c r="S142" s="110">
        <v>0</v>
      </c>
      <c r="T142" s="111">
        <f t="shared" si="13"/>
        <v>0</v>
      </c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R142" s="112" t="s">
        <v>79</v>
      </c>
      <c r="AT142" s="112" t="s">
        <v>75</v>
      </c>
      <c r="AU142" s="112" t="s">
        <v>80</v>
      </c>
      <c r="AY142" s="4" t="s">
        <v>71</v>
      </c>
      <c r="BE142" s="113">
        <f t="shared" si="14"/>
        <v>0</v>
      </c>
      <c r="BF142" s="113">
        <f t="shared" si="15"/>
        <v>0</v>
      </c>
      <c r="BG142" s="113">
        <f t="shared" si="16"/>
        <v>0</v>
      </c>
      <c r="BH142" s="113">
        <f t="shared" si="17"/>
        <v>0</v>
      </c>
      <c r="BI142" s="113">
        <f t="shared" si="18"/>
        <v>0</v>
      </c>
      <c r="BJ142" s="4" t="s">
        <v>80</v>
      </c>
      <c r="BK142" s="113">
        <f t="shared" si="19"/>
        <v>0</v>
      </c>
      <c r="BL142" s="4" t="s">
        <v>79</v>
      </c>
      <c r="BM142" s="112" t="s">
        <v>150</v>
      </c>
    </row>
    <row r="143" spans="1:65" s="16" customFormat="1" ht="33" customHeight="1" x14ac:dyDescent="0.25">
      <c r="A143" s="13"/>
      <c r="B143" s="101"/>
      <c r="C143" s="102" t="s">
        <v>151</v>
      </c>
      <c r="D143" s="102" t="s">
        <v>75</v>
      </c>
      <c r="E143" s="103" t="s">
        <v>152</v>
      </c>
      <c r="F143" s="104" t="s">
        <v>153</v>
      </c>
      <c r="G143" s="105" t="s">
        <v>154</v>
      </c>
      <c r="H143" s="106">
        <v>5</v>
      </c>
      <c r="I143" s="106"/>
      <c r="J143" s="106">
        <f t="shared" si="10"/>
        <v>0</v>
      </c>
      <c r="K143" s="107"/>
      <c r="L143" s="14"/>
      <c r="M143" s="108" t="s">
        <v>10</v>
      </c>
      <c r="N143" s="109"/>
      <c r="O143" s="110">
        <v>1.2385699999999999</v>
      </c>
      <c r="P143" s="110">
        <f t="shared" si="11"/>
        <v>6.19285</v>
      </c>
      <c r="Q143" s="110">
        <v>1.5739199999999999E-3</v>
      </c>
      <c r="R143" s="110">
        <f t="shared" si="12"/>
        <v>7.8695999999999992E-3</v>
      </c>
      <c r="S143" s="110">
        <v>0</v>
      </c>
      <c r="T143" s="111">
        <f t="shared" si="13"/>
        <v>0</v>
      </c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R143" s="112" t="s">
        <v>79</v>
      </c>
      <c r="AT143" s="112" t="s">
        <v>75</v>
      </c>
      <c r="AU143" s="112" t="s">
        <v>80</v>
      </c>
      <c r="AY143" s="4" t="s">
        <v>71</v>
      </c>
      <c r="BE143" s="113">
        <f t="shared" si="14"/>
        <v>0</v>
      </c>
      <c r="BF143" s="113">
        <f t="shared" si="15"/>
        <v>0</v>
      </c>
      <c r="BG143" s="113">
        <f t="shared" si="16"/>
        <v>0</v>
      </c>
      <c r="BH143" s="113">
        <f t="shared" si="17"/>
        <v>0</v>
      </c>
      <c r="BI143" s="113">
        <f t="shared" si="18"/>
        <v>0</v>
      </c>
      <c r="BJ143" s="4" t="s">
        <v>80</v>
      </c>
      <c r="BK143" s="113">
        <f t="shared" si="19"/>
        <v>0</v>
      </c>
      <c r="BL143" s="4" t="s">
        <v>79</v>
      </c>
      <c r="BM143" s="112" t="s">
        <v>155</v>
      </c>
    </row>
    <row r="144" spans="1:65" s="16" customFormat="1" ht="24.2" customHeight="1" x14ac:dyDescent="0.25">
      <c r="A144" s="13"/>
      <c r="B144" s="101"/>
      <c r="C144" s="102" t="s">
        <v>156</v>
      </c>
      <c r="D144" s="102" t="s">
        <v>75</v>
      </c>
      <c r="E144" s="103" t="s">
        <v>157</v>
      </c>
      <c r="F144" s="104" t="s">
        <v>158</v>
      </c>
      <c r="G144" s="105" t="s">
        <v>100</v>
      </c>
      <c r="H144" s="106">
        <v>17</v>
      </c>
      <c r="I144" s="106"/>
      <c r="J144" s="106">
        <f t="shared" si="10"/>
        <v>0</v>
      </c>
      <c r="K144" s="107"/>
      <c r="L144" s="14"/>
      <c r="M144" s="108" t="s">
        <v>10</v>
      </c>
      <c r="N144" s="109"/>
      <c r="O144" s="110">
        <v>0.61199999999999999</v>
      </c>
      <c r="P144" s="110">
        <f t="shared" si="11"/>
        <v>10.404</v>
      </c>
      <c r="Q144" s="110">
        <v>2.8400000000000001E-3</v>
      </c>
      <c r="R144" s="110">
        <f t="shared" si="12"/>
        <v>4.8280000000000003E-2</v>
      </c>
      <c r="S144" s="110">
        <v>0</v>
      </c>
      <c r="T144" s="111">
        <f t="shared" si="13"/>
        <v>0</v>
      </c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R144" s="112" t="s">
        <v>79</v>
      </c>
      <c r="AT144" s="112" t="s">
        <v>75</v>
      </c>
      <c r="AU144" s="112" t="s">
        <v>80</v>
      </c>
      <c r="AY144" s="4" t="s">
        <v>71</v>
      </c>
      <c r="BE144" s="113">
        <f t="shared" si="14"/>
        <v>0</v>
      </c>
      <c r="BF144" s="113">
        <f t="shared" si="15"/>
        <v>0</v>
      </c>
      <c r="BG144" s="113">
        <f t="shared" si="16"/>
        <v>0</v>
      </c>
      <c r="BH144" s="113">
        <f t="shared" si="17"/>
        <v>0</v>
      </c>
      <c r="BI144" s="113">
        <f t="shared" si="18"/>
        <v>0</v>
      </c>
      <c r="BJ144" s="4" t="s">
        <v>80</v>
      </c>
      <c r="BK144" s="113">
        <f t="shared" si="19"/>
        <v>0</v>
      </c>
      <c r="BL144" s="4" t="s">
        <v>79</v>
      </c>
      <c r="BM144" s="112" t="s">
        <v>159</v>
      </c>
    </row>
    <row r="145" spans="1:65" s="16" customFormat="1" ht="24.2" customHeight="1" x14ac:dyDescent="0.25">
      <c r="A145" s="13"/>
      <c r="B145" s="101"/>
      <c r="C145" s="102" t="s">
        <v>160</v>
      </c>
      <c r="D145" s="102" t="s">
        <v>75</v>
      </c>
      <c r="E145" s="103" t="s">
        <v>161</v>
      </c>
      <c r="F145" s="104" t="s">
        <v>162</v>
      </c>
      <c r="G145" s="105" t="s">
        <v>100</v>
      </c>
      <c r="H145" s="106">
        <v>6</v>
      </c>
      <c r="I145" s="106"/>
      <c r="J145" s="106">
        <f t="shared" si="10"/>
        <v>0</v>
      </c>
      <c r="K145" s="107"/>
      <c r="L145" s="14"/>
      <c r="M145" s="108" t="s">
        <v>10</v>
      </c>
      <c r="N145" s="109"/>
      <c r="O145" s="110">
        <v>0.61199999999999999</v>
      </c>
      <c r="P145" s="110">
        <f t="shared" si="11"/>
        <v>3.6719999999999997</v>
      </c>
      <c r="Q145" s="110">
        <v>2.8400000000000001E-3</v>
      </c>
      <c r="R145" s="110">
        <f t="shared" si="12"/>
        <v>1.704E-2</v>
      </c>
      <c r="S145" s="110">
        <v>0</v>
      </c>
      <c r="T145" s="111">
        <f t="shared" si="13"/>
        <v>0</v>
      </c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R145" s="112" t="s">
        <v>79</v>
      </c>
      <c r="AT145" s="112" t="s">
        <v>75</v>
      </c>
      <c r="AU145" s="112" t="s">
        <v>80</v>
      </c>
      <c r="AY145" s="4" t="s">
        <v>71</v>
      </c>
      <c r="BE145" s="113">
        <f t="shared" si="14"/>
        <v>0</v>
      </c>
      <c r="BF145" s="113">
        <f t="shared" si="15"/>
        <v>0</v>
      </c>
      <c r="BG145" s="113">
        <f t="shared" si="16"/>
        <v>0</v>
      </c>
      <c r="BH145" s="113">
        <f t="shared" si="17"/>
        <v>0</v>
      </c>
      <c r="BI145" s="113">
        <f t="shared" si="18"/>
        <v>0</v>
      </c>
      <c r="BJ145" s="4" t="s">
        <v>80</v>
      </c>
      <c r="BK145" s="113">
        <f t="shared" si="19"/>
        <v>0</v>
      </c>
      <c r="BL145" s="4" t="s">
        <v>79</v>
      </c>
      <c r="BM145" s="112" t="s">
        <v>163</v>
      </c>
    </row>
    <row r="146" spans="1:65" s="16" customFormat="1" ht="24.2" customHeight="1" x14ac:dyDescent="0.25">
      <c r="A146" s="13"/>
      <c r="B146" s="101"/>
      <c r="C146" s="102" t="s">
        <v>164</v>
      </c>
      <c r="D146" s="102" t="s">
        <v>75</v>
      </c>
      <c r="E146" s="103" t="s">
        <v>165</v>
      </c>
      <c r="F146" s="104" t="s">
        <v>166</v>
      </c>
      <c r="G146" s="105" t="s">
        <v>100</v>
      </c>
      <c r="H146" s="106">
        <v>12</v>
      </c>
      <c r="I146" s="106"/>
      <c r="J146" s="106">
        <f t="shared" si="10"/>
        <v>0</v>
      </c>
      <c r="K146" s="107"/>
      <c r="L146" s="14"/>
      <c r="M146" s="108" t="s">
        <v>10</v>
      </c>
      <c r="N146" s="109"/>
      <c r="O146" s="110">
        <v>0.70574000000000003</v>
      </c>
      <c r="P146" s="110">
        <f t="shared" si="11"/>
        <v>8.4688800000000004</v>
      </c>
      <c r="Q146" s="110">
        <v>3.4199999999999999E-3</v>
      </c>
      <c r="R146" s="110">
        <f t="shared" si="12"/>
        <v>4.104E-2</v>
      </c>
      <c r="S146" s="110">
        <v>0</v>
      </c>
      <c r="T146" s="111">
        <f t="shared" si="13"/>
        <v>0</v>
      </c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R146" s="112" t="s">
        <v>79</v>
      </c>
      <c r="AT146" s="112" t="s">
        <v>75</v>
      </c>
      <c r="AU146" s="112" t="s">
        <v>80</v>
      </c>
      <c r="AY146" s="4" t="s">
        <v>71</v>
      </c>
      <c r="BE146" s="113">
        <f t="shared" si="14"/>
        <v>0</v>
      </c>
      <c r="BF146" s="113">
        <f t="shared" si="15"/>
        <v>0</v>
      </c>
      <c r="BG146" s="113">
        <f t="shared" si="16"/>
        <v>0</v>
      </c>
      <c r="BH146" s="113">
        <f t="shared" si="17"/>
        <v>0</v>
      </c>
      <c r="BI146" s="113">
        <f t="shared" si="18"/>
        <v>0</v>
      </c>
      <c r="BJ146" s="4" t="s">
        <v>80</v>
      </c>
      <c r="BK146" s="113">
        <f t="shared" si="19"/>
        <v>0</v>
      </c>
      <c r="BL146" s="4" t="s">
        <v>79</v>
      </c>
      <c r="BM146" s="112" t="s">
        <v>167</v>
      </c>
    </row>
    <row r="147" spans="1:65" s="16" customFormat="1" ht="37.9" customHeight="1" x14ac:dyDescent="0.25">
      <c r="A147" s="13"/>
      <c r="B147" s="101"/>
      <c r="C147" s="102" t="s">
        <v>168</v>
      </c>
      <c r="D147" s="102" t="s">
        <v>75</v>
      </c>
      <c r="E147" s="103" t="s">
        <v>169</v>
      </c>
      <c r="F147" s="104" t="s">
        <v>170</v>
      </c>
      <c r="G147" s="105" t="s">
        <v>154</v>
      </c>
      <c r="H147" s="106">
        <v>6</v>
      </c>
      <c r="I147" s="106"/>
      <c r="J147" s="106">
        <f t="shared" si="10"/>
        <v>0</v>
      </c>
      <c r="K147" s="107"/>
      <c r="L147" s="14"/>
      <c r="M147" s="108" t="s">
        <v>10</v>
      </c>
      <c r="N147" s="109"/>
      <c r="O147" s="110">
        <v>0.22327</v>
      </c>
      <c r="P147" s="110">
        <f t="shared" si="11"/>
        <v>1.33962</v>
      </c>
      <c r="Q147" s="110">
        <v>1E-4</v>
      </c>
      <c r="R147" s="110">
        <f t="shared" si="12"/>
        <v>6.0000000000000006E-4</v>
      </c>
      <c r="S147" s="110">
        <v>0</v>
      </c>
      <c r="T147" s="111">
        <f t="shared" si="13"/>
        <v>0</v>
      </c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R147" s="112" t="s">
        <v>79</v>
      </c>
      <c r="AT147" s="112" t="s">
        <v>75</v>
      </c>
      <c r="AU147" s="112" t="s">
        <v>80</v>
      </c>
      <c r="AY147" s="4" t="s">
        <v>71</v>
      </c>
      <c r="BE147" s="113">
        <f t="shared" si="14"/>
        <v>0</v>
      </c>
      <c r="BF147" s="113">
        <f t="shared" si="15"/>
        <v>0</v>
      </c>
      <c r="BG147" s="113">
        <f t="shared" si="16"/>
        <v>0</v>
      </c>
      <c r="BH147" s="113">
        <f t="shared" si="17"/>
        <v>0</v>
      </c>
      <c r="BI147" s="113">
        <f t="shared" si="18"/>
        <v>0</v>
      </c>
      <c r="BJ147" s="4" t="s">
        <v>80</v>
      </c>
      <c r="BK147" s="113">
        <f t="shared" si="19"/>
        <v>0</v>
      </c>
      <c r="BL147" s="4" t="s">
        <v>79</v>
      </c>
      <c r="BM147" s="112" t="s">
        <v>171</v>
      </c>
    </row>
    <row r="148" spans="1:65" s="16" customFormat="1" ht="21.75" customHeight="1" x14ac:dyDescent="0.25">
      <c r="A148" s="13"/>
      <c r="B148" s="101"/>
      <c r="C148" s="114" t="s">
        <v>172</v>
      </c>
      <c r="D148" s="114" t="s">
        <v>103</v>
      </c>
      <c r="E148" s="115" t="s">
        <v>173</v>
      </c>
      <c r="F148" s="116" t="s">
        <v>174</v>
      </c>
      <c r="G148" s="117" t="s">
        <v>154</v>
      </c>
      <c r="H148" s="118">
        <v>4</v>
      </c>
      <c r="I148" s="118"/>
      <c r="J148" s="118">
        <f t="shared" si="10"/>
        <v>0</v>
      </c>
      <c r="K148" s="119"/>
      <c r="L148" s="120"/>
      <c r="M148" s="121" t="s">
        <v>10</v>
      </c>
      <c r="N148" s="122"/>
      <c r="O148" s="110">
        <v>0</v>
      </c>
      <c r="P148" s="110">
        <f t="shared" si="11"/>
        <v>0</v>
      </c>
      <c r="Q148" s="110">
        <v>2.5000000000000001E-4</v>
      </c>
      <c r="R148" s="110">
        <f t="shared" si="12"/>
        <v>1E-3</v>
      </c>
      <c r="S148" s="110">
        <v>0</v>
      </c>
      <c r="T148" s="111">
        <f t="shared" si="13"/>
        <v>0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R148" s="112" t="s">
        <v>107</v>
      </c>
      <c r="AT148" s="112" t="s">
        <v>103</v>
      </c>
      <c r="AU148" s="112" t="s">
        <v>80</v>
      </c>
      <c r="AY148" s="4" t="s">
        <v>71</v>
      </c>
      <c r="BE148" s="113">
        <f t="shared" si="14"/>
        <v>0</v>
      </c>
      <c r="BF148" s="113">
        <f t="shared" si="15"/>
        <v>0</v>
      </c>
      <c r="BG148" s="113">
        <f t="shared" si="16"/>
        <v>0</v>
      </c>
      <c r="BH148" s="113">
        <f t="shared" si="17"/>
        <v>0</v>
      </c>
      <c r="BI148" s="113">
        <f t="shared" si="18"/>
        <v>0</v>
      </c>
      <c r="BJ148" s="4" t="s">
        <v>80</v>
      </c>
      <c r="BK148" s="113">
        <f t="shared" si="19"/>
        <v>0</v>
      </c>
      <c r="BL148" s="4" t="s">
        <v>79</v>
      </c>
      <c r="BM148" s="112" t="s">
        <v>175</v>
      </c>
    </row>
    <row r="149" spans="1:65" s="16" customFormat="1" ht="24.2" customHeight="1" x14ac:dyDescent="0.25">
      <c r="A149" s="13"/>
      <c r="B149" s="101"/>
      <c r="C149" s="114" t="s">
        <v>176</v>
      </c>
      <c r="D149" s="114" t="s">
        <v>103</v>
      </c>
      <c r="E149" s="115" t="s">
        <v>177</v>
      </c>
      <c r="F149" s="116" t="s">
        <v>178</v>
      </c>
      <c r="G149" s="117" t="s">
        <v>154</v>
      </c>
      <c r="H149" s="118">
        <v>2</v>
      </c>
      <c r="I149" s="118"/>
      <c r="J149" s="118">
        <f t="shared" si="10"/>
        <v>0</v>
      </c>
      <c r="K149" s="119"/>
      <c r="L149" s="120"/>
      <c r="M149" s="121" t="s">
        <v>10</v>
      </c>
      <c r="N149" s="122"/>
      <c r="O149" s="110">
        <v>0</v>
      </c>
      <c r="P149" s="110">
        <f t="shared" si="11"/>
        <v>0</v>
      </c>
      <c r="Q149" s="110">
        <v>5.4000000000000001E-4</v>
      </c>
      <c r="R149" s="110">
        <f t="shared" si="12"/>
        <v>1.08E-3</v>
      </c>
      <c r="S149" s="110">
        <v>0</v>
      </c>
      <c r="T149" s="111">
        <f t="shared" si="13"/>
        <v>0</v>
      </c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R149" s="112" t="s">
        <v>107</v>
      </c>
      <c r="AT149" s="112" t="s">
        <v>103</v>
      </c>
      <c r="AU149" s="112" t="s">
        <v>80</v>
      </c>
      <c r="AY149" s="4" t="s">
        <v>71</v>
      </c>
      <c r="BE149" s="113">
        <f t="shared" si="14"/>
        <v>0</v>
      </c>
      <c r="BF149" s="113">
        <f t="shared" si="15"/>
        <v>0</v>
      </c>
      <c r="BG149" s="113">
        <f t="shared" si="16"/>
        <v>0</v>
      </c>
      <c r="BH149" s="113">
        <f t="shared" si="17"/>
        <v>0</v>
      </c>
      <c r="BI149" s="113">
        <f t="shared" si="18"/>
        <v>0</v>
      </c>
      <c r="BJ149" s="4" t="s">
        <v>80</v>
      </c>
      <c r="BK149" s="113">
        <f t="shared" si="19"/>
        <v>0</v>
      </c>
      <c r="BL149" s="4" t="s">
        <v>79</v>
      </c>
      <c r="BM149" s="112" t="s">
        <v>179</v>
      </c>
    </row>
    <row r="150" spans="1:65" s="16" customFormat="1" ht="24.2" customHeight="1" x14ac:dyDescent="0.25">
      <c r="A150" s="13"/>
      <c r="B150" s="101"/>
      <c r="C150" s="102" t="s">
        <v>180</v>
      </c>
      <c r="D150" s="102" t="s">
        <v>75</v>
      </c>
      <c r="E150" s="103" t="s">
        <v>181</v>
      </c>
      <c r="F150" s="104" t="s">
        <v>182</v>
      </c>
      <c r="G150" s="105" t="s">
        <v>100</v>
      </c>
      <c r="H150" s="106">
        <v>7.5</v>
      </c>
      <c r="I150" s="106"/>
      <c r="J150" s="106">
        <f t="shared" si="10"/>
        <v>0</v>
      </c>
      <c r="K150" s="107"/>
      <c r="L150" s="14"/>
      <c r="M150" s="108" t="s">
        <v>10</v>
      </c>
      <c r="N150" s="109"/>
      <c r="O150" s="110">
        <v>0.65958000000000006</v>
      </c>
      <c r="P150" s="110">
        <f t="shared" si="11"/>
        <v>4.9468500000000004</v>
      </c>
      <c r="Q150" s="110">
        <v>2.0698000000000001E-3</v>
      </c>
      <c r="R150" s="110">
        <f t="shared" si="12"/>
        <v>1.5523500000000001E-2</v>
      </c>
      <c r="S150" s="110">
        <v>0</v>
      </c>
      <c r="T150" s="111">
        <f t="shared" si="13"/>
        <v>0</v>
      </c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R150" s="112" t="s">
        <v>79</v>
      </c>
      <c r="AT150" s="112" t="s">
        <v>75</v>
      </c>
      <c r="AU150" s="112" t="s">
        <v>80</v>
      </c>
      <c r="AY150" s="4" t="s">
        <v>71</v>
      </c>
      <c r="BE150" s="113">
        <f t="shared" si="14"/>
        <v>0</v>
      </c>
      <c r="BF150" s="113">
        <f t="shared" si="15"/>
        <v>0</v>
      </c>
      <c r="BG150" s="113">
        <f t="shared" si="16"/>
        <v>0</v>
      </c>
      <c r="BH150" s="113">
        <f t="shared" si="17"/>
        <v>0</v>
      </c>
      <c r="BI150" s="113">
        <f t="shared" si="18"/>
        <v>0</v>
      </c>
      <c r="BJ150" s="4" t="s">
        <v>80</v>
      </c>
      <c r="BK150" s="113">
        <f t="shared" si="19"/>
        <v>0</v>
      </c>
      <c r="BL150" s="4" t="s">
        <v>79</v>
      </c>
      <c r="BM150" s="112" t="s">
        <v>183</v>
      </c>
    </row>
    <row r="151" spans="1:65" s="16" customFormat="1" ht="24.2" customHeight="1" x14ac:dyDescent="0.25">
      <c r="A151" s="13"/>
      <c r="B151" s="101"/>
      <c r="C151" s="102" t="s">
        <v>184</v>
      </c>
      <c r="D151" s="102" t="s">
        <v>75</v>
      </c>
      <c r="E151" s="103" t="s">
        <v>185</v>
      </c>
      <c r="F151" s="104" t="s">
        <v>186</v>
      </c>
      <c r="G151" s="105" t="s">
        <v>93</v>
      </c>
      <c r="H151" s="106">
        <v>1.02</v>
      </c>
      <c r="I151" s="106"/>
      <c r="J151" s="106">
        <f t="shared" si="10"/>
        <v>0</v>
      </c>
      <c r="K151" s="107"/>
      <c r="L151" s="14"/>
      <c r="M151" s="108" t="s">
        <v>10</v>
      </c>
      <c r="N151" s="109"/>
      <c r="O151" s="110">
        <v>4.5590000000000002</v>
      </c>
      <c r="P151" s="110">
        <f t="shared" si="11"/>
        <v>4.6501800000000006</v>
      </c>
      <c r="Q151" s="110">
        <v>0</v>
      </c>
      <c r="R151" s="110">
        <f t="shared" si="12"/>
        <v>0</v>
      </c>
      <c r="S151" s="110">
        <v>0</v>
      </c>
      <c r="T151" s="111">
        <f t="shared" si="13"/>
        <v>0</v>
      </c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R151" s="112" t="s">
        <v>79</v>
      </c>
      <c r="AT151" s="112" t="s">
        <v>75</v>
      </c>
      <c r="AU151" s="112" t="s">
        <v>80</v>
      </c>
      <c r="AY151" s="4" t="s">
        <v>71</v>
      </c>
      <c r="BE151" s="113">
        <f t="shared" si="14"/>
        <v>0</v>
      </c>
      <c r="BF151" s="113">
        <f t="shared" si="15"/>
        <v>0</v>
      </c>
      <c r="BG151" s="113">
        <f t="shared" si="16"/>
        <v>0</v>
      </c>
      <c r="BH151" s="113">
        <f t="shared" si="17"/>
        <v>0</v>
      </c>
      <c r="BI151" s="113">
        <f t="shared" si="18"/>
        <v>0</v>
      </c>
      <c r="BJ151" s="4" t="s">
        <v>80</v>
      </c>
      <c r="BK151" s="113">
        <f t="shared" si="19"/>
        <v>0</v>
      </c>
      <c r="BL151" s="4" t="s">
        <v>79</v>
      </c>
      <c r="BM151" s="112" t="s">
        <v>187</v>
      </c>
    </row>
    <row r="152" spans="1:65" s="88" customFormat="1" ht="22.9" customHeight="1" x14ac:dyDescent="0.2">
      <c r="B152" s="89"/>
      <c r="D152" s="90" t="s">
        <v>68</v>
      </c>
      <c r="E152" s="99" t="s">
        <v>188</v>
      </c>
      <c r="F152" s="99" t="s">
        <v>189</v>
      </c>
      <c r="J152" s="100">
        <f>BK152</f>
        <v>0</v>
      </c>
      <c r="L152" s="89"/>
      <c r="M152" s="93"/>
      <c r="N152" s="94"/>
      <c r="O152" s="94"/>
      <c r="P152" s="95">
        <f>SUM(P153:P154)</f>
        <v>5.0960000000000001</v>
      </c>
      <c r="Q152" s="94"/>
      <c r="R152" s="95">
        <f>SUM(R153:R154)</f>
        <v>6.2780000000000002E-2</v>
      </c>
      <c r="S152" s="94"/>
      <c r="T152" s="96">
        <f>SUM(T153:T154)</f>
        <v>0</v>
      </c>
      <c r="AR152" s="90" t="s">
        <v>80</v>
      </c>
      <c r="AT152" s="97" t="s">
        <v>68</v>
      </c>
      <c r="AU152" s="97" t="s">
        <v>74</v>
      </c>
      <c r="AY152" s="90" t="s">
        <v>71</v>
      </c>
      <c r="BK152" s="98">
        <f>SUM(BK153:BK154)</f>
        <v>0</v>
      </c>
    </row>
    <row r="153" spans="1:65" s="16" customFormat="1" ht="33" customHeight="1" x14ac:dyDescent="0.25">
      <c r="A153" s="13"/>
      <c r="B153" s="101"/>
      <c r="C153" s="102" t="s">
        <v>190</v>
      </c>
      <c r="D153" s="102" t="s">
        <v>75</v>
      </c>
      <c r="E153" s="103" t="s">
        <v>191</v>
      </c>
      <c r="F153" s="104" t="s">
        <v>192</v>
      </c>
      <c r="G153" s="105" t="s">
        <v>88</v>
      </c>
      <c r="H153" s="106">
        <v>11.2</v>
      </c>
      <c r="I153" s="106"/>
      <c r="J153" s="106">
        <f>ROUND(I153*H153,2)</f>
        <v>0</v>
      </c>
      <c r="K153" s="107"/>
      <c r="L153" s="14"/>
      <c r="M153" s="108" t="s">
        <v>10</v>
      </c>
      <c r="N153" s="109"/>
      <c r="O153" s="110">
        <v>0.45500000000000002</v>
      </c>
      <c r="P153" s="110">
        <f>O153*H153</f>
        <v>5.0960000000000001</v>
      </c>
      <c r="Q153" s="110">
        <v>3.0000000000000001E-5</v>
      </c>
      <c r="R153" s="110">
        <f>Q153*H153</f>
        <v>3.3599999999999998E-4</v>
      </c>
      <c r="S153" s="110">
        <v>0</v>
      </c>
      <c r="T153" s="111">
        <f>S153*H153</f>
        <v>0</v>
      </c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R153" s="112" t="s">
        <v>79</v>
      </c>
      <c r="AT153" s="112" t="s">
        <v>75</v>
      </c>
      <c r="AU153" s="112" t="s">
        <v>80</v>
      </c>
      <c r="AY153" s="4" t="s">
        <v>71</v>
      </c>
      <c r="BE153" s="113">
        <f>IF(N153="základná",J153,0)</f>
        <v>0</v>
      </c>
      <c r="BF153" s="113">
        <f>IF(N153="znížená",J153,0)</f>
        <v>0</v>
      </c>
      <c r="BG153" s="113">
        <f>IF(N153="zákl. prenesená",J153,0)</f>
        <v>0</v>
      </c>
      <c r="BH153" s="113">
        <f>IF(N153="zníž. prenesená",J153,0)</f>
        <v>0</v>
      </c>
      <c r="BI153" s="113">
        <f>IF(N153="nulová",J153,0)</f>
        <v>0</v>
      </c>
      <c r="BJ153" s="4" t="s">
        <v>80</v>
      </c>
      <c r="BK153" s="113">
        <f>ROUND(I153*H153,2)</f>
        <v>0</v>
      </c>
      <c r="BL153" s="4" t="s">
        <v>79</v>
      </c>
      <c r="BM153" s="112" t="s">
        <v>193</v>
      </c>
    </row>
    <row r="154" spans="1:65" s="16" customFormat="1" ht="24.2" customHeight="1" x14ac:dyDescent="0.25">
      <c r="A154" s="13"/>
      <c r="B154" s="101"/>
      <c r="C154" s="114" t="s">
        <v>194</v>
      </c>
      <c r="D154" s="114" t="s">
        <v>103</v>
      </c>
      <c r="E154" s="115" t="s">
        <v>195</v>
      </c>
      <c r="F154" s="116" t="s">
        <v>196</v>
      </c>
      <c r="G154" s="117" t="s">
        <v>88</v>
      </c>
      <c r="H154" s="118">
        <v>11.65</v>
      </c>
      <c r="I154" s="118"/>
      <c r="J154" s="118">
        <f>ROUND(I154*H154,2)</f>
        <v>0</v>
      </c>
      <c r="K154" s="119"/>
      <c r="L154" s="120"/>
      <c r="M154" s="121" t="s">
        <v>10</v>
      </c>
      <c r="N154" s="122"/>
      <c r="O154" s="110">
        <v>0</v>
      </c>
      <c r="P154" s="110">
        <f>O154*H154</f>
        <v>0</v>
      </c>
      <c r="Q154" s="110">
        <v>5.3600000000000002E-3</v>
      </c>
      <c r="R154" s="110">
        <f>Q154*H154</f>
        <v>6.2444000000000006E-2</v>
      </c>
      <c r="S154" s="110">
        <v>0</v>
      </c>
      <c r="T154" s="111">
        <f>S154*H154</f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112" t="s">
        <v>107</v>
      </c>
      <c r="AT154" s="112" t="s">
        <v>103</v>
      </c>
      <c r="AU154" s="112" t="s">
        <v>80</v>
      </c>
      <c r="AY154" s="4" t="s">
        <v>71</v>
      </c>
      <c r="BE154" s="113">
        <f>IF(N154="základná",J154,0)</f>
        <v>0</v>
      </c>
      <c r="BF154" s="113">
        <f>IF(N154="znížená",J154,0)</f>
        <v>0</v>
      </c>
      <c r="BG154" s="113">
        <f>IF(N154="zákl. prenesená",J154,0)</f>
        <v>0</v>
      </c>
      <c r="BH154" s="113">
        <f>IF(N154="zníž. prenesená",J154,0)</f>
        <v>0</v>
      </c>
      <c r="BI154" s="113">
        <f>IF(N154="nulová",J154,0)</f>
        <v>0</v>
      </c>
      <c r="BJ154" s="4" t="s">
        <v>80</v>
      </c>
      <c r="BK154" s="113">
        <f>ROUND(I154*H154,2)</f>
        <v>0</v>
      </c>
      <c r="BL154" s="4" t="s">
        <v>79</v>
      </c>
      <c r="BM154" s="112" t="s">
        <v>197</v>
      </c>
    </row>
    <row r="155" spans="1:65" s="88" customFormat="1" ht="22.9" customHeight="1" x14ac:dyDescent="0.2">
      <c r="B155" s="89"/>
      <c r="D155" s="90" t="s">
        <v>68</v>
      </c>
      <c r="E155" s="99" t="s">
        <v>198</v>
      </c>
      <c r="F155" s="99" t="s">
        <v>199</v>
      </c>
      <c r="J155" s="100">
        <f>BK155</f>
        <v>0</v>
      </c>
      <c r="L155" s="89"/>
      <c r="M155" s="93"/>
      <c r="N155" s="94"/>
      <c r="O155" s="94"/>
      <c r="P155" s="95">
        <f>P156</f>
        <v>0.56223999999999996</v>
      </c>
      <c r="Q155" s="94"/>
      <c r="R155" s="95">
        <f>R156</f>
        <v>1.232E-3</v>
      </c>
      <c r="S155" s="94"/>
      <c r="T155" s="96">
        <f>T156</f>
        <v>0</v>
      </c>
      <c r="AR155" s="90" t="s">
        <v>80</v>
      </c>
      <c r="AT155" s="97" t="s">
        <v>68</v>
      </c>
      <c r="AU155" s="97" t="s">
        <v>74</v>
      </c>
      <c r="AY155" s="90" t="s">
        <v>71</v>
      </c>
      <c r="BK155" s="98">
        <f>BK156</f>
        <v>0</v>
      </c>
    </row>
    <row r="156" spans="1:65" s="16" customFormat="1" ht="24.2" customHeight="1" x14ac:dyDescent="0.25">
      <c r="A156" s="13"/>
      <c r="B156" s="101"/>
      <c r="C156" s="102" t="s">
        <v>200</v>
      </c>
      <c r="D156" s="102" t="s">
        <v>75</v>
      </c>
      <c r="E156" s="103" t="s">
        <v>201</v>
      </c>
      <c r="F156" s="104" t="s">
        <v>202</v>
      </c>
      <c r="G156" s="105" t="s">
        <v>88</v>
      </c>
      <c r="H156" s="106">
        <v>11.2</v>
      </c>
      <c r="I156" s="106"/>
      <c r="J156" s="106">
        <f>ROUND(I156*H156,2)</f>
        <v>0</v>
      </c>
      <c r="K156" s="107"/>
      <c r="L156" s="14"/>
      <c r="M156" s="123" t="s">
        <v>10</v>
      </c>
      <c r="N156" s="124"/>
      <c r="O156" s="125">
        <v>5.0200000000000002E-2</v>
      </c>
      <c r="P156" s="125">
        <f>O156*H156</f>
        <v>0.56223999999999996</v>
      </c>
      <c r="Q156" s="125">
        <v>1.1E-4</v>
      </c>
      <c r="R156" s="125">
        <f>Q156*H156</f>
        <v>1.232E-3</v>
      </c>
      <c r="S156" s="125">
        <v>0</v>
      </c>
      <c r="T156" s="126">
        <f>S156*H156</f>
        <v>0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R156" s="112" t="s">
        <v>79</v>
      </c>
      <c r="AT156" s="112" t="s">
        <v>75</v>
      </c>
      <c r="AU156" s="112" t="s">
        <v>80</v>
      </c>
      <c r="AY156" s="4" t="s">
        <v>71</v>
      </c>
      <c r="BE156" s="113">
        <f>IF(N156="základná",J156,0)</f>
        <v>0</v>
      </c>
      <c r="BF156" s="113">
        <f>IF(N156="znížená",J156,0)</f>
        <v>0</v>
      </c>
      <c r="BG156" s="113">
        <f>IF(N156="zákl. prenesená",J156,0)</f>
        <v>0</v>
      </c>
      <c r="BH156" s="113">
        <f>IF(N156="zníž. prenesená",J156,0)</f>
        <v>0</v>
      </c>
      <c r="BI156" s="113">
        <f>IF(N156="nulová",J156,0)</f>
        <v>0</v>
      </c>
      <c r="BJ156" s="4" t="s">
        <v>80</v>
      </c>
      <c r="BK156" s="113">
        <f>ROUND(I156*H156,2)</f>
        <v>0</v>
      </c>
      <c r="BL156" s="4" t="s">
        <v>79</v>
      </c>
      <c r="BM156" s="112" t="s">
        <v>203</v>
      </c>
    </row>
    <row r="157" spans="1:65" s="16" customFormat="1" ht="6.95" customHeight="1" x14ac:dyDescent="0.25">
      <c r="A157" s="13"/>
      <c r="B157" s="52"/>
      <c r="C157" s="53"/>
      <c r="D157" s="53"/>
      <c r="E157" s="53"/>
      <c r="F157" s="53"/>
      <c r="G157" s="53"/>
      <c r="H157" s="53"/>
      <c r="I157" s="53"/>
      <c r="J157" s="53"/>
      <c r="K157" s="53"/>
      <c r="L157" s="14"/>
      <c r="M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</sheetData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2022-08-22T08:22:19Z</dcterms:created>
  <dcterms:modified xsi:type="dcterms:W3CDTF">2022-08-22T08:23:26Z</dcterms:modified>
</cp:coreProperties>
</file>