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hájenky, prístrešku na auto a HB na hájenke Podlaz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62" i="1" l="1"/>
  <c r="BI162" i="1"/>
  <c r="BH162" i="1"/>
  <c r="BG162" i="1"/>
  <c r="BE162" i="1"/>
  <c r="T162" i="1"/>
  <c r="T161" i="1" s="1"/>
  <c r="R162" i="1"/>
  <c r="P162" i="1"/>
  <c r="J162" i="1"/>
  <c r="BF162" i="1" s="1"/>
  <c r="BK161" i="1"/>
  <c r="J161" i="1" s="1"/>
  <c r="J106" i="1" s="1"/>
  <c r="R161" i="1"/>
  <c r="P161" i="1"/>
  <c r="BK160" i="1"/>
  <c r="BI160" i="1"/>
  <c r="BH160" i="1"/>
  <c r="BG160" i="1"/>
  <c r="BF160" i="1"/>
  <c r="BE160" i="1"/>
  <c r="T160" i="1"/>
  <c r="T158" i="1" s="1"/>
  <c r="R160" i="1"/>
  <c r="R158" i="1" s="1"/>
  <c r="P160" i="1"/>
  <c r="J160" i="1"/>
  <c r="BK159" i="1"/>
  <c r="BI159" i="1"/>
  <c r="BH159" i="1"/>
  <c r="BG159" i="1"/>
  <c r="BE159" i="1"/>
  <c r="T159" i="1"/>
  <c r="R159" i="1"/>
  <c r="P159" i="1"/>
  <c r="J159" i="1"/>
  <c r="BF159" i="1" s="1"/>
  <c r="P158" i="1"/>
  <c r="BK157" i="1"/>
  <c r="BI157" i="1"/>
  <c r="BH157" i="1"/>
  <c r="BG157" i="1"/>
  <c r="BE157" i="1"/>
  <c r="T157" i="1"/>
  <c r="R157" i="1"/>
  <c r="P157" i="1"/>
  <c r="J157" i="1"/>
  <c r="BF157" i="1" s="1"/>
  <c r="BK156" i="1"/>
  <c r="BI156" i="1"/>
  <c r="BH156" i="1"/>
  <c r="BG156" i="1"/>
  <c r="BE156" i="1"/>
  <c r="T156" i="1"/>
  <c r="R156" i="1"/>
  <c r="P156" i="1"/>
  <c r="J156" i="1"/>
  <c r="BF156" i="1" s="1"/>
  <c r="BK155" i="1"/>
  <c r="BI155" i="1"/>
  <c r="BH155" i="1"/>
  <c r="BG155" i="1"/>
  <c r="BE155" i="1"/>
  <c r="T155" i="1"/>
  <c r="R155" i="1"/>
  <c r="P155" i="1"/>
  <c r="J155" i="1"/>
  <c r="BF155" i="1" s="1"/>
  <c r="BK154" i="1"/>
  <c r="BI154" i="1"/>
  <c r="BH154" i="1"/>
  <c r="BG154" i="1"/>
  <c r="BE154" i="1"/>
  <c r="T154" i="1"/>
  <c r="R154" i="1"/>
  <c r="P154" i="1"/>
  <c r="P150" i="1" s="1"/>
  <c r="J154" i="1"/>
  <c r="BF154" i="1" s="1"/>
  <c r="BK153" i="1"/>
  <c r="BI153" i="1"/>
  <c r="BH153" i="1"/>
  <c r="BG153" i="1"/>
  <c r="BE153" i="1"/>
  <c r="T153" i="1"/>
  <c r="T150" i="1" s="1"/>
  <c r="R153" i="1"/>
  <c r="P153" i="1"/>
  <c r="J153" i="1"/>
  <c r="BF153" i="1" s="1"/>
  <c r="BK152" i="1"/>
  <c r="BK150" i="1" s="1"/>
  <c r="J150" i="1" s="1"/>
  <c r="J104" i="1" s="1"/>
  <c r="BI152" i="1"/>
  <c r="BH152" i="1"/>
  <c r="BG152" i="1"/>
  <c r="BF152" i="1"/>
  <c r="BE152" i="1"/>
  <c r="T152" i="1"/>
  <c r="R152" i="1"/>
  <c r="P152" i="1"/>
  <c r="J152" i="1"/>
  <c r="BK151" i="1"/>
  <c r="BI151" i="1"/>
  <c r="BH151" i="1"/>
  <c r="BG151" i="1"/>
  <c r="BE151" i="1"/>
  <c r="T151" i="1"/>
  <c r="R151" i="1"/>
  <c r="R150" i="1" s="1"/>
  <c r="P151" i="1"/>
  <c r="J151" i="1"/>
  <c r="BF151" i="1" s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E148" i="1"/>
  <c r="T148" i="1"/>
  <c r="R148" i="1"/>
  <c r="P148" i="1"/>
  <c r="J148" i="1"/>
  <c r="BF148" i="1" s="1"/>
  <c r="BK147" i="1"/>
  <c r="BI147" i="1"/>
  <c r="BH147" i="1"/>
  <c r="BG147" i="1"/>
  <c r="BE147" i="1"/>
  <c r="T147" i="1"/>
  <c r="R147" i="1"/>
  <c r="P147" i="1"/>
  <c r="J147" i="1"/>
  <c r="BF147" i="1" s="1"/>
  <c r="BK146" i="1"/>
  <c r="BI146" i="1"/>
  <c r="BH146" i="1"/>
  <c r="BG146" i="1"/>
  <c r="BF146" i="1"/>
  <c r="BE146" i="1"/>
  <c r="T146" i="1"/>
  <c r="R146" i="1"/>
  <c r="P146" i="1"/>
  <c r="J146" i="1"/>
  <c r="BK145" i="1"/>
  <c r="BI145" i="1"/>
  <c r="BH145" i="1"/>
  <c r="BG145" i="1"/>
  <c r="BE145" i="1"/>
  <c r="T145" i="1"/>
  <c r="R145" i="1"/>
  <c r="P145" i="1"/>
  <c r="J145" i="1"/>
  <c r="BF145" i="1" s="1"/>
  <c r="BK144" i="1"/>
  <c r="BI144" i="1"/>
  <c r="BH144" i="1"/>
  <c r="BG144" i="1"/>
  <c r="BE144" i="1"/>
  <c r="T144" i="1"/>
  <c r="R144" i="1"/>
  <c r="P144" i="1"/>
  <c r="J144" i="1"/>
  <c r="BF144" i="1" s="1"/>
  <c r="BK143" i="1"/>
  <c r="BI143" i="1"/>
  <c r="BH143" i="1"/>
  <c r="BG143" i="1"/>
  <c r="BE143" i="1"/>
  <c r="T143" i="1"/>
  <c r="R143" i="1"/>
  <c r="R139" i="1" s="1"/>
  <c r="R138" i="1" s="1"/>
  <c r="P143" i="1"/>
  <c r="J143" i="1"/>
  <c r="BF143" i="1" s="1"/>
  <c r="BK142" i="1"/>
  <c r="BI142" i="1"/>
  <c r="BH142" i="1"/>
  <c r="BG142" i="1"/>
  <c r="BE142" i="1"/>
  <c r="T142" i="1"/>
  <c r="R142" i="1"/>
  <c r="P142" i="1"/>
  <c r="J142" i="1"/>
  <c r="BF142" i="1" s="1"/>
  <c r="BK141" i="1"/>
  <c r="BI141" i="1"/>
  <c r="BH141" i="1"/>
  <c r="BG141" i="1"/>
  <c r="BE141" i="1"/>
  <c r="T141" i="1"/>
  <c r="R141" i="1"/>
  <c r="P141" i="1"/>
  <c r="J141" i="1"/>
  <c r="BF141" i="1" s="1"/>
  <c r="BK140" i="1"/>
  <c r="BI140" i="1"/>
  <c r="BH140" i="1"/>
  <c r="BG140" i="1"/>
  <c r="BE140" i="1"/>
  <c r="T140" i="1"/>
  <c r="T139" i="1" s="1"/>
  <c r="R140" i="1"/>
  <c r="P140" i="1"/>
  <c r="P139" i="1" s="1"/>
  <c r="P138" i="1" s="1"/>
  <c r="J140" i="1"/>
  <c r="BF140" i="1" s="1"/>
  <c r="BK137" i="1"/>
  <c r="BK136" i="1" s="1"/>
  <c r="J136" i="1" s="1"/>
  <c r="J101" i="1" s="1"/>
  <c r="BI137" i="1"/>
  <c r="BH137" i="1"/>
  <c r="BG137" i="1"/>
  <c r="BF137" i="1"/>
  <c r="BE137" i="1"/>
  <c r="T137" i="1"/>
  <c r="T136" i="1" s="1"/>
  <c r="R137" i="1"/>
  <c r="P137" i="1"/>
  <c r="J137" i="1"/>
  <c r="R136" i="1"/>
  <c r="P136" i="1"/>
  <c r="BK135" i="1"/>
  <c r="BI135" i="1"/>
  <c r="BH135" i="1"/>
  <c r="BG135" i="1"/>
  <c r="BE135" i="1"/>
  <c r="T135" i="1"/>
  <c r="T133" i="1" s="1"/>
  <c r="R135" i="1"/>
  <c r="P135" i="1"/>
  <c r="J135" i="1"/>
  <c r="BF135" i="1" s="1"/>
  <c r="BK134" i="1"/>
  <c r="BI134" i="1"/>
  <c r="BH134" i="1"/>
  <c r="BG134" i="1"/>
  <c r="BE134" i="1"/>
  <c r="T134" i="1"/>
  <c r="R134" i="1"/>
  <c r="P134" i="1"/>
  <c r="J134" i="1"/>
  <c r="BF134" i="1" s="1"/>
  <c r="BK133" i="1"/>
  <c r="J133" i="1" s="1"/>
  <c r="J100" i="1" s="1"/>
  <c r="R133" i="1"/>
  <c r="P133" i="1"/>
  <c r="BK132" i="1"/>
  <c r="BK131" i="1" s="1"/>
  <c r="J131" i="1" s="1"/>
  <c r="J99" i="1" s="1"/>
  <c r="BI132" i="1"/>
  <c r="BH132" i="1"/>
  <c r="BG132" i="1"/>
  <c r="BE132" i="1"/>
  <c r="T132" i="1"/>
  <c r="R132" i="1"/>
  <c r="P132" i="1"/>
  <c r="J132" i="1"/>
  <c r="BF132" i="1" s="1"/>
  <c r="T131" i="1"/>
  <c r="R131" i="1"/>
  <c r="P131" i="1"/>
  <c r="BK130" i="1"/>
  <c r="BI130" i="1"/>
  <c r="BH130" i="1"/>
  <c r="BG130" i="1"/>
  <c r="BE130" i="1"/>
  <c r="T130" i="1"/>
  <c r="T128" i="1" s="1"/>
  <c r="T127" i="1" s="1"/>
  <c r="R130" i="1"/>
  <c r="P130" i="1"/>
  <c r="J130" i="1"/>
  <c r="BF130" i="1" s="1"/>
  <c r="BK129" i="1"/>
  <c r="BI129" i="1"/>
  <c r="BH129" i="1"/>
  <c r="BG129" i="1"/>
  <c r="BE129" i="1"/>
  <c r="T129" i="1"/>
  <c r="R129" i="1"/>
  <c r="P129" i="1"/>
  <c r="P128" i="1" s="1"/>
  <c r="P127" i="1" s="1"/>
  <c r="P126" i="1" s="1"/>
  <c r="J129" i="1"/>
  <c r="BF129" i="1" s="1"/>
  <c r="BK128" i="1"/>
  <c r="J128" i="1" s="1"/>
  <c r="J98" i="1" s="1"/>
  <c r="R128" i="1"/>
  <c r="R127" i="1" s="1"/>
  <c r="R126" i="1" s="1"/>
  <c r="J123" i="1"/>
  <c r="F122" i="1"/>
  <c r="F120" i="1"/>
  <c r="E118" i="1"/>
  <c r="J92" i="1"/>
  <c r="F91" i="1"/>
  <c r="F89" i="1"/>
  <c r="E87" i="1"/>
  <c r="J37" i="1"/>
  <c r="J36" i="1"/>
  <c r="J35" i="1"/>
  <c r="J21" i="1"/>
  <c r="E21" i="1"/>
  <c r="J91" i="1" s="1"/>
  <c r="J20" i="1"/>
  <c r="J18" i="1"/>
  <c r="E18" i="1"/>
  <c r="F123" i="1" s="1"/>
  <c r="J17" i="1"/>
  <c r="J89" i="1"/>
  <c r="E7" i="1"/>
  <c r="E116" i="1" s="1"/>
  <c r="J34" i="1" l="1"/>
  <c r="F37" i="1"/>
  <c r="BK158" i="1"/>
  <c r="J158" i="1" s="1"/>
  <c r="J105" i="1" s="1"/>
  <c r="BK139" i="1"/>
  <c r="J139" i="1" s="1"/>
  <c r="J103" i="1" s="1"/>
  <c r="F35" i="1"/>
  <c r="F33" i="1"/>
  <c r="F36" i="1"/>
  <c r="F34" i="1"/>
  <c r="T126" i="1"/>
  <c r="T138" i="1"/>
  <c r="BK127" i="1"/>
  <c r="J33" i="1"/>
  <c r="F92" i="1"/>
  <c r="J120" i="1"/>
  <c r="E85" i="1"/>
  <c r="J122" i="1"/>
  <c r="BK138" i="1" l="1"/>
  <c r="J138" i="1" s="1"/>
  <c r="J102" i="1" s="1"/>
  <c r="J127" i="1"/>
  <c r="J97" i="1" s="1"/>
  <c r="BK126" i="1" l="1"/>
  <c r="J126" i="1" s="1"/>
  <c r="J30" i="1"/>
  <c r="J39" i="1" s="1"/>
  <c r="J96" i="1"/>
</calcChain>
</file>

<file path=xl/sharedStrings.xml><?xml version="1.0" encoding="utf-8"?>
<sst xmlns="http://schemas.openxmlformats.org/spreadsheetml/2006/main" count="519" uniqueCount="204">
  <si>
    <t>&gt;&gt;  skryté stĺpce  &lt;&lt;</t>
  </si>
  <si>
    <t>{c1a745c0-b3dd-4f30-a15e-eb902807ce35}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</si>
  <si>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</si>
  <si>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</si>
  <si>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</si>
  <si>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</si>
  <si>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</si>
  <si>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</si>
  <si>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8 - Prístrešok pre auto Podlaz (Voznica)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</si>
  <si>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</si>
  <si>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</si>
  <si>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</si>
  <si>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</si>
  <si>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</si>
  <si>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</si>
  <si>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</si>
  <si>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</si>
  <si>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</si>
  <si>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</si>
  <si>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</si>
  <si>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</si>
  <si>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</si>
  <si>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</si>
  <si>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</si>
  <si>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</si>
  <si>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</si>
  <si>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</si>
  <si>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</si>
  <si>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</si>
  <si>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</si>
  <si>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</si>
  <si>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</si>
  <si>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</si>
  <si>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</si>
  <si>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</si>
  <si>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</si>
  <si>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</si>
  <si>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</si>
  <si>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</si>
  <si>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</si>
  <si>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</si>
  <si>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</si>
  <si>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</si>
  <si>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</si>
  <si>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</si>
  <si>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</si>
  <si>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</si>
  <si>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</si>
  <si>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</si>
  <si>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</si>
  <si>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</si>
  <si>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</si>
  <si>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</si>
  <si>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</si>
  <si>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</si>
  <si>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</si>
  <si>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</si>
  <si>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</si>
  <si>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</si>
  <si>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</si>
  <si>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</si>
  <si>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</si>
  <si>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</si>
  <si>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</si>
  <si>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</si>
  <si>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</si>
  <si>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</si>
  <si>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</si>
  <si>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</si>
  <si>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</si>
  <si>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</si>
  <si>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</si>
  <si>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</si>
  <si>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</si>
  <si>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</si>
  <si>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</si>
  <si>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</si>
  <si>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</si>
  <si>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</si>
  <si>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</si>
  <si>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</si>
  <si>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</si>
  <si>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</si>
  <si>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2</t>
  </si>
  <si>
    <t>-391288968</t>
  </si>
  <si>
    <t>162201101.S</t>
  </si>
  <si>
    <t>Vodorovné premiestnenie výkopku z horniny 1-4 do 20m</t>
  </si>
  <si>
    <t>-817013802</t>
  </si>
  <si>
    <t>Zakladanie</t>
  </si>
  <si>
    <t>3</t>
  </si>
  <si>
    <t>275313611.S</t>
  </si>
  <si>
    <t>Betón základových pätiek, prostý tr. C 16/20</t>
  </si>
  <si>
    <t>-1324820361</t>
  </si>
  <si>
    <t>9</t>
  </si>
  <si>
    <t>Ostatné konštrukcie a práce-búranie</t>
  </si>
  <si>
    <t>941955001</t>
  </si>
  <si>
    <t xml:space="preserve">Lešenie ľahké pracovné pomocné, s výškou lešeňovej podlahy do 1,20 m   </t>
  </si>
  <si>
    <t>m2</t>
  </si>
  <si>
    <t>1164547201</t>
  </si>
  <si>
    <t>5</t>
  </si>
  <si>
    <t>965042221.S</t>
  </si>
  <si>
    <t>Búranie podkladov pod dlažby, liatych dlažieb a mazanín,betón,liaty asfalt hr.nad 100 mm, plochy do 1 m2 -2,20000t</t>
  </si>
  <si>
    <t>1957141436</t>
  </si>
  <si>
    <t>99</t>
  </si>
  <si>
    <t>Presun hmôt HSV</t>
  </si>
  <si>
    <t>6</t>
  </si>
  <si>
    <t>998223011.S</t>
  </si>
  <si>
    <t>Presun hmôt pre pozemné komunikácie s krytom dláždeným (822 2.3, 822 5.3) akejkoľvek dĺžky objektu</t>
  </si>
  <si>
    <t>t</t>
  </si>
  <si>
    <t>-1929976773</t>
  </si>
  <si>
    <t>PSV</t>
  </si>
  <si>
    <t>Práce a dodávky PSV</t>
  </si>
  <si>
    <t>762</t>
  </si>
  <si>
    <t>Konštrukcie tesárske</t>
  </si>
  <si>
    <t>7</t>
  </si>
  <si>
    <t>762081060.S</t>
  </si>
  <si>
    <t>Zvláštne výkony na stavenisku, viacstranné hobľovanie reziva</t>
  </si>
  <si>
    <t>16</t>
  </si>
  <si>
    <t>899778714</t>
  </si>
  <si>
    <t>8</t>
  </si>
  <si>
    <t>762332120.S</t>
  </si>
  <si>
    <t>Montáž viazaných konštrukcií krovov striech z reziva priemernej plochy 120 - 224 cm2</t>
  </si>
  <si>
    <t>m</t>
  </si>
  <si>
    <t>162772568</t>
  </si>
  <si>
    <t>762332130.S</t>
  </si>
  <si>
    <t>Montáž viazaných konštrukcií krovov striech z reziva priemernej plochy 224 - 288 cm2</t>
  </si>
  <si>
    <t>1684873757</t>
  </si>
  <si>
    <t>10</t>
  </si>
  <si>
    <t>M</t>
  </si>
  <si>
    <t>605420000100.S</t>
  </si>
  <si>
    <t>Rezivo stavebné zo smreku - hranoly hranené, stredové rezivo EBW hr. 100 mm, š. 100 mm, dĺ. 4000-5000 mm</t>
  </si>
  <si>
    <t>32</t>
  </si>
  <si>
    <t>-679908000</t>
  </si>
  <si>
    <t>11</t>
  </si>
  <si>
    <t>762341032.S</t>
  </si>
  <si>
    <t>Montáž debnenia z tatranského profilu pre všetky druhy striech</t>
  </si>
  <si>
    <t>583315224</t>
  </si>
  <si>
    <t>12</t>
  </si>
  <si>
    <t>611920005900.S</t>
  </si>
  <si>
    <t>Drevený obklad tatranský profil, hrúbka 17 mm, šírka 150 mm, smrek, I. trieda</t>
  </si>
  <si>
    <t>-1431645601</t>
  </si>
  <si>
    <t>13</t>
  </si>
  <si>
    <t>762341201.S</t>
  </si>
  <si>
    <t>Montáž latovania jednoduchých striech pre sklon do 60°</t>
  </si>
  <si>
    <t>-133804167</t>
  </si>
  <si>
    <t>14</t>
  </si>
  <si>
    <t>605120002800.S</t>
  </si>
  <si>
    <t>Hranoly z mäkkého reziva neopracované nehranené akosť II, prierez 25-100 cm2</t>
  </si>
  <si>
    <t>584325751</t>
  </si>
  <si>
    <t>15</t>
  </si>
  <si>
    <t>762395000</t>
  </si>
  <si>
    <t>Spojovacie prostriedky  pre viazané konštrukcie krovov, debnenie a laťovanie, nadstrešné konštr., spádové kliny - svorky, dosky, klince, pásová oceľ, vruty</t>
  </si>
  <si>
    <t>597794693</t>
  </si>
  <si>
    <t>998762202.S</t>
  </si>
  <si>
    <t>Presun hmôt pre konštrukcie tesárske v objektoch výšky do 12 m</t>
  </si>
  <si>
    <t>%</t>
  </si>
  <si>
    <t>1404758566</t>
  </si>
  <si>
    <t>764</t>
  </si>
  <si>
    <t>Konštrukcie klampiarske</t>
  </si>
  <si>
    <t>17</t>
  </si>
  <si>
    <t>764171264.S</t>
  </si>
  <si>
    <t>Odkvapové lemovanie pozink farebný, r.š. do 250 mm, sklon strechy od 30° do 45°</t>
  </si>
  <si>
    <t>-2100162300</t>
  </si>
  <si>
    <t>18</t>
  </si>
  <si>
    <t>764351403.S</t>
  </si>
  <si>
    <t>Žľaby z pozinkovaného farbeného PZf plechu, pododkvapové štvorhranné r.š. 330 mm</t>
  </si>
  <si>
    <t>-255443148</t>
  </si>
  <si>
    <t>19</t>
  </si>
  <si>
    <t>764359431.S</t>
  </si>
  <si>
    <t>Kotlík štvorhranný z pozinkovaného farbeného PZf plechu, pre pododkvapové žľaby rozmerov 200x250x350 mm</t>
  </si>
  <si>
    <t>ks</t>
  </si>
  <si>
    <t>716359574</t>
  </si>
  <si>
    <t>20</t>
  </si>
  <si>
    <t>764391420.S</t>
  </si>
  <si>
    <t>Záveterná lišta z pozinkovaného farbeného PZf plechu, r.š. 330 mm</t>
  </si>
  <si>
    <t>913197152</t>
  </si>
  <si>
    <t>21</t>
  </si>
  <si>
    <t>764451402.S</t>
  </si>
  <si>
    <t>Zvodové rúry z pozinkovaného farbeného PZf plechu, štvorcové s dĺžkou strany 100 mm</t>
  </si>
  <si>
    <t>-2085178361</t>
  </si>
  <si>
    <t>22</t>
  </si>
  <si>
    <t>765901024</t>
  </si>
  <si>
    <t>Strešná fólia, na plné debnenie</t>
  </si>
  <si>
    <t>1678790815</t>
  </si>
  <si>
    <t>23</t>
  </si>
  <si>
    <t>998764202</t>
  </si>
  <si>
    <t>Presun hmôt pre konštrukcie klampiarske v objektoch výšky nad 6 do 12 m</t>
  </si>
  <si>
    <t>-1109117132</t>
  </si>
  <si>
    <t>767</t>
  </si>
  <si>
    <t>Konštrukcie doplnkové kovové</t>
  </si>
  <si>
    <t>24</t>
  </si>
  <si>
    <t>7673320299</t>
  </si>
  <si>
    <t>Montáž zastrešenia polykarbonátom vrát. kotviaceho materiálu</t>
  </si>
  <si>
    <t>-1244308611</t>
  </si>
  <si>
    <t>25</t>
  </si>
  <si>
    <t>283170000600</t>
  </si>
  <si>
    <t>Doska komôrková z polykarbonátu 2100x6000x8 mm, počet stien 2, farba číra</t>
  </si>
  <si>
    <t>-257058314</t>
  </si>
  <si>
    <t>783</t>
  </si>
  <si>
    <t>Nátery</t>
  </si>
  <si>
    <t>26</t>
  </si>
  <si>
    <t>783726200.S</t>
  </si>
  <si>
    <t>Nátery tesárskych konštrukcií syntetické na vzduchu schnúce lazurovacím lakom 2x lakovaním</t>
  </si>
  <si>
    <t>729973321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</si>
</sst>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3"/>
  <sheetViews>
    <sheetView tabSelected="1" workbookViewId="0">
      <selection activeCell="W125" sqref="W125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ROUND(J126,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ROUND((SUM(BE126:BE162)),  2)</f>
        <v>0</v>
      </c>
      <c r="G33" s="34"/>
      <c r="H33" s="34"/>
      <c r="I33" s="35">
        <v>0.2</v>
      </c>
      <c r="J33" s="33">
        <f>ROUND(((SUM(BE126:BE162))*I33),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ROUND((SUM(BF126:BF162)),  2)</f>
        <v>0</v>
      </c>
      <c r="G34" s="13"/>
      <c r="H34" s="13"/>
      <c r="I34" s="37">
        <v>0.2</v>
      </c>
      <c r="J34" s="36">
        <f>ROUND(((SUM(BF126:BF162))*I34),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ROUND((SUM(BG126:BG162)),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ROUND((SUM(BH126:BH162)),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ROUND((SUM(BI126:BI162)),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8 - Prístrešok pre auto Podlaz (Voznica)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J126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J127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J128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J131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J133</f>
        <v>0</v>
      </c>
      <c r="L100" s="66"/>
    </row>
    <row r="101" spans="1:31" s="65" customFormat="1" ht="19.899999999999999" hidden="1" customHeight="1" x14ac:dyDescent="0.25">
      <c r="B101" s="66"/>
      <c r="D101" s="67" t="s">
        <v>51</v>
      </c>
      <c r="E101" s="68"/>
      <c r="F101" s="68"/>
      <c r="G101" s="68"/>
      <c r="H101" s="68"/>
      <c r="I101" s="68"/>
      <c r="J101" s="69">
        <f>J136</f>
        <v>0</v>
      </c>
      <c r="L101" s="66"/>
    </row>
    <row r="102" spans="1:31" s="60" customFormat="1" ht="24.95" hidden="1" customHeight="1" x14ac:dyDescent="0.25">
      <c r="B102" s="61"/>
      <c r="D102" s="62" t="s">
        <v>52</v>
      </c>
      <c r="E102" s="63"/>
      <c r="F102" s="63"/>
      <c r="G102" s="63"/>
      <c r="H102" s="63"/>
      <c r="I102" s="63"/>
      <c r="J102" s="64">
        <f>J138</f>
        <v>0</v>
      </c>
      <c r="L102" s="61"/>
    </row>
    <row r="103" spans="1:31" s="65" customFormat="1" ht="19.899999999999999" hidden="1" customHeight="1" x14ac:dyDescent="0.25">
      <c r="B103" s="66"/>
      <c r="D103" s="67" t="s">
        <v>53</v>
      </c>
      <c r="E103" s="68"/>
      <c r="F103" s="68"/>
      <c r="G103" s="68"/>
      <c r="H103" s="68"/>
      <c r="I103" s="68"/>
      <c r="J103" s="69">
        <f>J139</f>
        <v>0</v>
      </c>
      <c r="L103" s="66"/>
    </row>
    <row r="104" spans="1:31" s="65" customFormat="1" ht="19.899999999999999" hidden="1" customHeight="1" x14ac:dyDescent="0.25">
      <c r="B104" s="66"/>
      <c r="D104" s="67" t="s">
        <v>54</v>
      </c>
      <c r="E104" s="68"/>
      <c r="F104" s="68"/>
      <c r="G104" s="68"/>
      <c r="H104" s="68"/>
      <c r="I104" s="68"/>
      <c r="J104" s="69">
        <f>J150</f>
        <v>0</v>
      </c>
      <c r="L104" s="66"/>
    </row>
    <row r="105" spans="1:31" s="65" customFormat="1" ht="19.899999999999999" hidden="1" customHeight="1" x14ac:dyDescent="0.25">
      <c r="B105" s="66"/>
      <c r="D105" s="67" t="s">
        <v>55</v>
      </c>
      <c r="E105" s="68"/>
      <c r="F105" s="68"/>
      <c r="G105" s="68"/>
      <c r="H105" s="68"/>
      <c r="I105" s="68"/>
      <c r="J105" s="69">
        <f>J158</f>
        <v>0</v>
      </c>
      <c r="L105" s="66"/>
    </row>
    <row r="106" spans="1:31" s="65" customFormat="1" ht="19.899999999999999" hidden="1" customHeight="1" x14ac:dyDescent="0.25">
      <c r="B106" s="66"/>
      <c r="D106" s="67" t="s">
        <v>56</v>
      </c>
      <c r="E106" s="68"/>
      <c r="F106" s="68"/>
      <c r="G106" s="68"/>
      <c r="H106" s="68"/>
      <c r="I106" s="68"/>
      <c r="J106" s="69">
        <f>J161</f>
        <v>0</v>
      </c>
      <c r="L106" s="66"/>
    </row>
    <row r="107" spans="1:31" s="16" customFormat="1" ht="21.75" hidden="1" customHeight="1" x14ac:dyDescent="0.25">
      <c r="A107" s="13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5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6" customFormat="1" ht="6.95" hidden="1" customHeight="1" x14ac:dyDescent="0.25">
      <c r="A108" s="13"/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hidden="1" x14ac:dyDescent="0.25"/>
    <row r="110" spans="1:31" hidden="1" x14ac:dyDescent="0.25"/>
    <row r="111" spans="1:31" hidden="1" x14ac:dyDescent="0.25"/>
    <row r="112" spans="1:31" s="16" customFormat="1" ht="6.95" customHeight="1" x14ac:dyDescent="0.25">
      <c r="A112" s="13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3" s="16" customFormat="1" ht="24.95" customHeight="1" x14ac:dyDescent="0.25">
      <c r="A113" s="13"/>
      <c r="B113" s="14"/>
      <c r="C113" s="8" t="s">
        <v>57</v>
      </c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3" s="16" customFormat="1" ht="6.95" customHeight="1" x14ac:dyDescent="0.25">
      <c r="A114" s="13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3" s="16" customFormat="1" ht="12" customHeight="1" x14ac:dyDescent="0.25">
      <c r="A115" s="13"/>
      <c r="B115" s="14"/>
      <c r="C115" s="10" t="s">
        <v>6</v>
      </c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3" s="16" customFormat="1" ht="16.5" customHeight="1" x14ac:dyDescent="0.25">
      <c r="A116" s="13"/>
      <c r="B116" s="14"/>
      <c r="C116" s="13"/>
      <c r="D116" s="13"/>
      <c r="E116" s="11" t="str">
        <f>E7</f>
        <v>Objekty ŠL SR OZ Tribeč - opravy striech, konštrukcií a búranie</v>
      </c>
      <c r="F116" s="12"/>
      <c r="G116" s="12"/>
      <c r="H116" s="12"/>
      <c r="I116" s="13"/>
      <c r="J116" s="13"/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3" s="16" customFormat="1" ht="12" customHeight="1" x14ac:dyDescent="0.25">
      <c r="A117" s="13"/>
      <c r="B117" s="14"/>
      <c r="C117" s="10" t="s">
        <v>7</v>
      </c>
      <c r="D117" s="13"/>
      <c r="E117" s="13"/>
      <c r="F117" s="13"/>
      <c r="G117" s="13"/>
      <c r="H117" s="13"/>
      <c r="I117" s="13"/>
      <c r="J117" s="13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3" s="16" customFormat="1" ht="16.5" customHeight="1" x14ac:dyDescent="0.25">
      <c r="A118" s="13"/>
      <c r="B118" s="14"/>
      <c r="C118" s="13"/>
      <c r="D118" s="13"/>
      <c r="E118" s="17" t="str">
        <f>E9</f>
        <v>8 - Prístrešok pre auto Podlaz (Voznica)</v>
      </c>
      <c r="F118" s="18"/>
      <c r="G118" s="18"/>
      <c r="H118" s="18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3" s="16" customFormat="1" ht="6.95" customHeight="1" x14ac:dyDescent="0.25">
      <c r="A119" s="13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5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63" s="16" customFormat="1" ht="12" customHeight="1" x14ac:dyDescent="0.25">
      <c r="A120" s="13"/>
      <c r="B120" s="14"/>
      <c r="C120" s="10" t="s">
        <v>12</v>
      </c>
      <c r="D120" s="13"/>
      <c r="E120" s="13"/>
      <c r="F120" s="19" t="str">
        <f>F12</f>
        <v xml:space="preserve"> </v>
      </c>
      <c r="G120" s="13"/>
      <c r="H120" s="13"/>
      <c r="I120" s="10" t="s">
        <v>14</v>
      </c>
      <c r="J120" s="20" t="str">
        <f>IF(J12="","",J12)</f>
        <v/>
      </c>
      <c r="K120" s="13"/>
      <c r="L120" s="15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63" s="16" customFormat="1" ht="6.95" customHeight="1" x14ac:dyDescent="0.25">
      <c r="A121" s="13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5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63" s="16" customFormat="1" ht="15.2" customHeight="1" x14ac:dyDescent="0.25">
      <c r="A122" s="13"/>
      <c r="B122" s="14"/>
      <c r="C122" s="10" t="s">
        <v>15</v>
      </c>
      <c r="D122" s="13"/>
      <c r="E122" s="13"/>
      <c r="F122" s="19" t="str">
        <f>E15</f>
        <v>Lesy SR, OZ Tribeč, š.p., Parková 7, Topoľčianky</v>
      </c>
      <c r="G122" s="13"/>
      <c r="H122" s="13"/>
      <c r="I122" s="10" t="s">
        <v>20</v>
      </c>
      <c r="J122" s="56" t="str">
        <f>E21</f>
        <v xml:space="preserve"> </v>
      </c>
      <c r="K122" s="13"/>
      <c r="L122" s="15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63" s="16" customFormat="1" ht="25.7" customHeight="1" x14ac:dyDescent="0.25">
      <c r="A123" s="13"/>
      <c r="B123" s="14"/>
      <c r="C123" s="10" t="s">
        <v>19</v>
      </c>
      <c r="D123" s="13"/>
      <c r="E123" s="13"/>
      <c r="F123" s="19" t="str">
        <f>IF(E18="","",E18)</f>
        <v xml:space="preserve"> </v>
      </c>
      <c r="G123" s="13"/>
      <c r="H123" s="13"/>
      <c r="I123" s="10" t="s">
        <v>21</v>
      </c>
      <c r="J123" s="56">
        <f>E24</f>
        <v>0</v>
      </c>
      <c r="K123" s="13"/>
      <c r="L123" s="15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63" s="16" customFormat="1" ht="10.35" customHeight="1" x14ac:dyDescent="0.25">
      <c r="A124" s="13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5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63" s="80" customFormat="1" ht="29.25" customHeight="1" x14ac:dyDescent="0.25">
      <c r="A125" s="70"/>
      <c r="B125" s="71"/>
      <c r="C125" s="72" t="s">
        <v>58</v>
      </c>
      <c r="D125" s="73" t="s">
        <v>59</v>
      </c>
      <c r="E125" s="73" t="s">
        <v>60</v>
      </c>
      <c r="F125" s="73" t="s">
        <v>61</v>
      </c>
      <c r="G125" s="73" t="s">
        <v>62</v>
      </c>
      <c r="H125" s="73" t="s">
        <v>63</v>
      </c>
      <c r="I125" s="73" t="s">
        <v>64</v>
      </c>
      <c r="J125" s="74" t="s">
        <v>44</v>
      </c>
      <c r="K125" s="75" t="s">
        <v>65</v>
      </c>
      <c r="L125" s="76"/>
      <c r="M125" s="77" t="s">
        <v>10</v>
      </c>
      <c r="N125" s="78"/>
      <c r="O125" s="78" t="s">
        <v>66</v>
      </c>
      <c r="P125" s="78" t="s">
        <v>67</v>
      </c>
      <c r="Q125" s="78" t="s">
        <v>68</v>
      </c>
      <c r="R125" s="78" t="s">
        <v>69</v>
      </c>
      <c r="S125" s="78" t="s">
        <v>70</v>
      </c>
      <c r="T125" s="79" t="s">
        <v>71</v>
      </c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</row>
    <row r="126" spans="1:63" s="16" customFormat="1" ht="22.9" customHeight="1" x14ac:dyDescent="0.25">
      <c r="A126" s="13"/>
      <c r="B126" s="14"/>
      <c r="C126" s="81" t="s">
        <v>45</v>
      </c>
      <c r="D126" s="13"/>
      <c r="E126" s="13"/>
      <c r="F126" s="13"/>
      <c r="G126" s="13"/>
      <c r="H126" s="13"/>
      <c r="I126" s="13"/>
      <c r="J126" s="82">
        <f>BK126</f>
        <v>0</v>
      </c>
      <c r="K126" s="13"/>
      <c r="L126" s="14"/>
      <c r="M126" s="83"/>
      <c r="N126" s="84"/>
      <c r="O126" s="27"/>
      <c r="P126" s="85">
        <f>P127+P138</f>
        <v>108.82200229999999</v>
      </c>
      <c r="Q126" s="27"/>
      <c r="R126" s="85">
        <f>R127+R138</f>
        <v>4.8199044964899995</v>
      </c>
      <c r="S126" s="27"/>
      <c r="T126" s="86">
        <f>T127+T138</f>
        <v>1.4080000000000001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4" t="s">
        <v>72</v>
      </c>
      <c r="AU126" s="4" t="s">
        <v>46</v>
      </c>
      <c r="BK126" s="87">
        <f>BK127+BK138</f>
        <v>0</v>
      </c>
    </row>
    <row r="127" spans="1:63" s="88" customFormat="1" ht="25.9" customHeight="1" x14ac:dyDescent="0.2">
      <c r="B127" s="89"/>
      <c r="D127" s="90" t="s">
        <v>72</v>
      </c>
      <c r="E127" s="91" t="s">
        <v>73</v>
      </c>
      <c r="F127" s="91" t="s">
        <v>74</v>
      </c>
      <c r="J127" s="92">
        <f>BK127</f>
        <v>0</v>
      </c>
      <c r="L127" s="89"/>
      <c r="M127" s="93"/>
      <c r="N127" s="94"/>
      <c r="O127" s="94"/>
      <c r="P127" s="95">
        <f>P128+P131+P133+P136</f>
        <v>12.681516799999999</v>
      </c>
      <c r="Q127" s="94"/>
      <c r="R127" s="95">
        <f>R128+R131+R133+R136</f>
        <v>2.7443996500000001</v>
      </c>
      <c r="S127" s="94"/>
      <c r="T127" s="96">
        <f>T128+T131+T133+T136</f>
        <v>1.4080000000000001</v>
      </c>
      <c r="AR127" s="90" t="s">
        <v>75</v>
      </c>
      <c r="AT127" s="97" t="s">
        <v>72</v>
      </c>
      <c r="AU127" s="97" t="s">
        <v>2</v>
      </c>
      <c r="AY127" s="90" t="s">
        <v>76</v>
      </c>
      <c r="BK127" s="98">
        <f>BK128+BK131+BK133+BK136</f>
        <v>0</v>
      </c>
    </row>
    <row r="128" spans="1:63" s="88" customFormat="1" ht="22.9" customHeight="1" x14ac:dyDescent="0.2">
      <c r="B128" s="89"/>
      <c r="D128" s="90" t="s">
        <v>72</v>
      </c>
      <c r="E128" s="99" t="s">
        <v>75</v>
      </c>
      <c r="F128" s="99" t="s">
        <v>77</v>
      </c>
      <c r="J128" s="100">
        <f>BK128</f>
        <v>0</v>
      </c>
      <c r="L128" s="89"/>
      <c r="M128" s="93"/>
      <c r="N128" s="94"/>
      <c r="O128" s="94"/>
      <c r="P128" s="95">
        <f>SUM(P129:P130)</f>
        <v>2.5063499999999999</v>
      </c>
      <c r="Q128" s="94"/>
      <c r="R128" s="95">
        <f>SUM(R129:R130)</f>
        <v>0</v>
      </c>
      <c r="S128" s="94"/>
      <c r="T128" s="96">
        <f>SUM(T129:T130)</f>
        <v>0</v>
      </c>
      <c r="AR128" s="90" t="s">
        <v>75</v>
      </c>
      <c r="AT128" s="97" t="s">
        <v>72</v>
      </c>
      <c r="AU128" s="97" t="s">
        <v>75</v>
      </c>
      <c r="AY128" s="90" t="s">
        <v>76</v>
      </c>
      <c r="BK128" s="98">
        <f>SUM(BK129:BK130)</f>
        <v>0</v>
      </c>
    </row>
    <row r="129" spans="1:65" s="16" customFormat="1" ht="24.2" customHeight="1" x14ac:dyDescent="0.25">
      <c r="A129" s="13"/>
      <c r="B129" s="101"/>
      <c r="C129" s="102" t="s">
        <v>75</v>
      </c>
      <c r="D129" s="102" t="s">
        <v>78</v>
      </c>
      <c r="E129" s="103" t="s">
        <v>79</v>
      </c>
      <c r="F129" s="104" t="s">
        <v>80</v>
      </c>
      <c r="G129" s="105" t="s">
        <v>81</v>
      </c>
      <c r="H129" s="106">
        <v>0.77</v>
      </c>
      <c r="I129" s="106"/>
      <c r="J129" s="106">
        <f>ROUND(I129*H129,2)</f>
        <v>0</v>
      </c>
      <c r="K129" s="107"/>
      <c r="L129" s="14"/>
      <c r="M129" s="108" t="s">
        <v>10</v>
      </c>
      <c r="N129" s="109"/>
      <c r="O129" s="110">
        <v>3.1739999999999999</v>
      </c>
      <c r="P129" s="110">
        <f>O129*H129</f>
        <v>2.4439799999999998</v>
      </c>
      <c r="Q129" s="110">
        <v>0</v>
      </c>
      <c r="R129" s="110">
        <f>Q129*H129</f>
        <v>0</v>
      </c>
      <c r="S129" s="110">
        <v>0</v>
      </c>
      <c r="T129" s="111">
        <f>S129*H129</f>
        <v>0</v>
      </c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12" t="s">
        <v>82</v>
      </c>
      <c r="AT129" s="112" t="s">
        <v>78</v>
      </c>
      <c r="AU129" s="112" t="s">
        <v>83</v>
      </c>
      <c r="AY129" s="4" t="s">
        <v>76</v>
      </c>
      <c r="BE129" s="113">
        <f>IF(N129="základná",J129,0)</f>
        <v>0</v>
      </c>
      <c r="BF129" s="113">
        <f>IF(N129="znížená",J129,0)</f>
        <v>0</v>
      </c>
      <c r="BG129" s="113">
        <f>IF(N129="zákl. prenesená",J129,0)</f>
        <v>0</v>
      </c>
      <c r="BH129" s="113">
        <f>IF(N129="zníž. prenesená",J129,0)</f>
        <v>0</v>
      </c>
      <c r="BI129" s="113">
        <f>IF(N129="nulová",J129,0)</f>
        <v>0</v>
      </c>
      <c r="BJ129" s="4" t="s">
        <v>83</v>
      </c>
      <c r="BK129" s="113">
        <f>ROUND(I129*H129,2)</f>
        <v>0</v>
      </c>
      <c r="BL129" s="4" t="s">
        <v>82</v>
      </c>
      <c r="BM129" s="112" t="s">
        <v>84</v>
      </c>
    </row>
    <row r="130" spans="1:65" s="16" customFormat="1" ht="24.2" customHeight="1" x14ac:dyDescent="0.25">
      <c r="A130" s="13"/>
      <c r="B130" s="101"/>
      <c r="C130" s="102" t="s">
        <v>83</v>
      </c>
      <c r="D130" s="102" t="s">
        <v>78</v>
      </c>
      <c r="E130" s="103" t="s">
        <v>85</v>
      </c>
      <c r="F130" s="104" t="s">
        <v>86</v>
      </c>
      <c r="G130" s="105" t="s">
        <v>81</v>
      </c>
      <c r="H130" s="106">
        <v>0.77</v>
      </c>
      <c r="I130" s="106"/>
      <c r="J130" s="106">
        <f>ROUND(I130*H130,2)</f>
        <v>0</v>
      </c>
      <c r="K130" s="107"/>
      <c r="L130" s="14"/>
      <c r="M130" s="108" t="s">
        <v>10</v>
      </c>
      <c r="N130" s="109"/>
      <c r="O130" s="110">
        <v>8.1000000000000003E-2</v>
      </c>
      <c r="P130" s="110">
        <f>O130*H130</f>
        <v>6.2370000000000002E-2</v>
      </c>
      <c r="Q130" s="110">
        <v>0</v>
      </c>
      <c r="R130" s="110">
        <f>Q130*H130</f>
        <v>0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82</v>
      </c>
      <c r="AT130" s="112" t="s">
        <v>78</v>
      </c>
      <c r="AU130" s="112" t="s">
        <v>83</v>
      </c>
      <c r="AY130" s="4" t="s">
        <v>76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83</v>
      </c>
      <c r="BK130" s="113">
        <f>ROUND(I130*H130,2)</f>
        <v>0</v>
      </c>
      <c r="BL130" s="4" t="s">
        <v>82</v>
      </c>
      <c r="BM130" s="112" t="s">
        <v>87</v>
      </c>
    </row>
    <row r="131" spans="1:65" s="88" customFormat="1" ht="22.9" customHeight="1" x14ac:dyDescent="0.2">
      <c r="B131" s="89"/>
      <c r="D131" s="90" t="s">
        <v>72</v>
      </c>
      <c r="E131" s="99" t="s">
        <v>83</v>
      </c>
      <c r="F131" s="99" t="s">
        <v>88</v>
      </c>
      <c r="J131" s="100">
        <f>BK131</f>
        <v>0</v>
      </c>
      <c r="L131" s="89"/>
      <c r="M131" s="93"/>
      <c r="N131" s="94"/>
      <c r="O131" s="94"/>
      <c r="P131" s="95">
        <f>P132</f>
        <v>0.44703119999999996</v>
      </c>
      <c r="Q131" s="94"/>
      <c r="R131" s="95">
        <f>R132</f>
        <v>1.6894339</v>
      </c>
      <c r="S131" s="94"/>
      <c r="T131" s="96">
        <f>T132</f>
        <v>0</v>
      </c>
      <c r="AR131" s="90" t="s">
        <v>75</v>
      </c>
      <c r="AT131" s="97" t="s">
        <v>72</v>
      </c>
      <c r="AU131" s="97" t="s">
        <v>75</v>
      </c>
      <c r="AY131" s="90" t="s">
        <v>76</v>
      </c>
      <c r="BK131" s="98">
        <f>BK132</f>
        <v>0</v>
      </c>
    </row>
    <row r="132" spans="1:65" s="16" customFormat="1" ht="16.5" customHeight="1" x14ac:dyDescent="0.25">
      <c r="A132" s="13"/>
      <c r="B132" s="101"/>
      <c r="C132" s="102" t="s">
        <v>89</v>
      </c>
      <c r="D132" s="102" t="s">
        <v>78</v>
      </c>
      <c r="E132" s="103" t="s">
        <v>90</v>
      </c>
      <c r="F132" s="104" t="s">
        <v>91</v>
      </c>
      <c r="G132" s="105" t="s">
        <v>81</v>
      </c>
      <c r="H132" s="106">
        <v>0.77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0.58055999999999996</v>
      </c>
      <c r="P132" s="110">
        <f>O132*H132</f>
        <v>0.44703119999999996</v>
      </c>
      <c r="Q132" s="110">
        <v>2.19407</v>
      </c>
      <c r="R132" s="110">
        <f>Q132*H132</f>
        <v>1.6894339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82</v>
      </c>
      <c r="AT132" s="112" t="s">
        <v>78</v>
      </c>
      <c r="AU132" s="112" t="s">
        <v>83</v>
      </c>
      <c r="AY132" s="4" t="s">
        <v>76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83</v>
      </c>
      <c r="BK132" s="113">
        <f>ROUND(I132*H132,2)</f>
        <v>0</v>
      </c>
      <c r="BL132" s="4" t="s">
        <v>82</v>
      </c>
      <c r="BM132" s="112" t="s">
        <v>92</v>
      </c>
    </row>
    <row r="133" spans="1:65" s="88" customFormat="1" ht="22.9" customHeight="1" x14ac:dyDescent="0.2">
      <c r="B133" s="89"/>
      <c r="D133" s="90" t="s">
        <v>72</v>
      </c>
      <c r="E133" s="99" t="s">
        <v>93</v>
      </c>
      <c r="F133" s="99" t="s">
        <v>94</v>
      </c>
      <c r="J133" s="100">
        <f>BK133</f>
        <v>0</v>
      </c>
      <c r="L133" s="89"/>
      <c r="M133" s="93"/>
      <c r="N133" s="94"/>
      <c r="O133" s="94"/>
      <c r="P133" s="95">
        <f>SUM(P134:P135)</f>
        <v>8.6513156000000002</v>
      </c>
      <c r="Q133" s="94"/>
      <c r="R133" s="95">
        <f>SUM(R134:R135)</f>
        <v>1.05496575</v>
      </c>
      <c r="S133" s="94"/>
      <c r="T133" s="96">
        <f>SUM(T134:T135)</f>
        <v>1.4080000000000001</v>
      </c>
      <c r="AR133" s="90" t="s">
        <v>75</v>
      </c>
      <c r="AT133" s="97" t="s">
        <v>72</v>
      </c>
      <c r="AU133" s="97" t="s">
        <v>75</v>
      </c>
      <c r="AY133" s="90" t="s">
        <v>76</v>
      </c>
      <c r="BK133" s="98">
        <f>SUM(BK134:BK135)</f>
        <v>0</v>
      </c>
    </row>
    <row r="134" spans="1:65" s="16" customFormat="1" ht="24.2" customHeight="1" x14ac:dyDescent="0.25">
      <c r="A134" s="13"/>
      <c r="B134" s="101"/>
      <c r="C134" s="102" t="s">
        <v>82</v>
      </c>
      <c r="D134" s="102" t="s">
        <v>78</v>
      </c>
      <c r="E134" s="103" t="s">
        <v>95</v>
      </c>
      <c r="F134" s="104" t="s">
        <v>96</v>
      </c>
      <c r="G134" s="105" t="s">
        <v>97</v>
      </c>
      <c r="H134" s="106">
        <v>25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9.9210000000000007E-2</v>
      </c>
      <c r="P134" s="110">
        <f>O134*H134</f>
        <v>2.4802500000000003</v>
      </c>
      <c r="Q134" s="110">
        <v>4.2198630000000001E-2</v>
      </c>
      <c r="R134" s="110">
        <f>Q134*H134</f>
        <v>1.05496575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82</v>
      </c>
      <c r="AT134" s="112" t="s">
        <v>78</v>
      </c>
      <c r="AU134" s="112" t="s">
        <v>83</v>
      </c>
      <c r="AY134" s="4" t="s">
        <v>76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83</v>
      </c>
      <c r="BK134" s="113">
        <f>ROUND(I134*H134,2)</f>
        <v>0</v>
      </c>
      <c r="BL134" s="4" t="s">
        <v>82</v>
      </c>
      <c r="BM134" s="112" t="s">
        <v>98</v>
      </c>
    </row>
    <row r="135" spans="1:65" s="16" customFormat="1" ht="37.9" customHeight="1" x14ac:dyDescent="0.25">
      <c r="A135" s="13"/>
      <c r="B135" s="101"/>
      <c r="C135" s="102" t="s">
        <v>99</v>
      </c>
      <c r="D135" s="102" t="s">
        <v>78</v>
      </c>
      <c r="E135" s="103" t="s">
        <v>100</v>
      </c>
      <c r="F135" s="104" t="s">
        <v>101</v>
      </c>
      <c r="G135" s="105" t="s">
        <v>81</v>
      </c>
      <c r="H135" s="106">
        <v>0.64</v>
      </c>
      <c r="I135" s="106"/>
      <c r="J135" s="106">
        <f>ROUND(I135*H135,2)</f>
        <v>0</v>
      </c>
      <c r="K135" s="107"/>
      <c r="L135" s="14"/>
      <c r="M135" s="108" t="s">
        <v>10</v>
      </c>
      <c r="N135" s="109"/>
      <c r="O135" s="110">
        <v>9.6422899999999991</v>
      </c>
      <c r="P135" s="110">
        <f>O135*H135</f>
        <v>6.1710655999999995</v>
      </c>
      <c r="Q135" s="110">
        <v>0</v>
      </c>
      <c r="R135" s="110">
        <f>Q135*H135</f>
        <v>0</v>
      </c>
      <c r="S135" s="110">
        <v>2.2000000000000002</v>
      </c>
      <c r="T135" s="111">
        <f>S135*H135</f>
        <v>1.4080000000000001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82</v>
      </c>
      <c r="AT135" s="112" t="s">
        <v>78</v>
      </c>
      <c r="AU135" s="112" t="s">
        <v>83</v>
      </c>
      <c r="AY135" s="4" t="s">
        <v>76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83</v>
      </c>
      <c r="BK135" s="113">
        <f>ROUND(I135*H135,2)</f>
        <v>0</v>
      </c>
      <c r="BL135" s="4" t="s">
        <v>82</v>
      </c>
      <c r="BM135" s="112" t="s">
        <v>102</v>
      </c>
    </row>
    <row r="136" spans="1:65" s="88" customFormat="1" ht="22.9" customHeight="1" x14ac:dyDescent="0.2">
      <c r="B136" s="89"/>
      <c r="D136" s="90" t="s">
        <v>72</v>
      </c>
      <c r="E136" s="99" t="s">
        <v>103</v>
      </c>
      <c r="F136" s="99" t="s">
        <v>104</v>
      </c>
      <c r="J136" s="100">
        <f>BK136</f>
        <v>0</v>
      </c>
      <c r="L136" s="89"/>
      <c r="M136" s="93"/>
      <c r="N136" s="94"/>
      <c r="O136" s="94"/>
      <c r="P136" s="95">
        <f>P137</f>
        <v>1.0768200000000001</v>
      </c>
      <c r="Q136" s="94"/>
      <c r="R136" s="95">
        <f>R137</f>
        <v>0</v>
      </c>
      <c r="S136" s="94"/>
      <c r="T136" s="96">
        <f>T137</f>
        <v>0</v>
      </c>
      <c r="AR136" s="90" t="s">
        <v>75</v>
      </c>
      <c r="AT136" s="97" t="s">
        <v>72</v>
      </c>
      <c r="AU136" s="97" t="s">
        <v>75</v>
      </c>
      <c r="AY136" s="90" t="s">
        <v>76</v>
      </c>
      <c r="BK136" s="98">
        <f>BK137</f>
        <v>0</v>
      </c>
    </row>
    <row r="137" spans="1:65" s="16" customFormat="1" ht="33" customHeight="1" x14ac:dyDescent="0.25">
      <c r="A137" s="13"/>
      <c r="B137" s="101"/>
      <c r="C137" s="102" t="s">
        <v>105</v>
      </c>
      <c r="D137" s="102" t="s">
        <v>78</v>
      </c>
      <c r="E137" s="103" t="s">
        <v>106</v>
      </c>
      <c r="F137" s="104" t="s">
        <v>107</v>
      </c>
      <c r="G137" s="105" t="s">
        <v>108</v>
      </c>
      <c r="H137" s="106">
        <v>2.74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0.39300000000000002</v>
      </c>
      <c r="P137" s="110">
        <f>O137*H137</f>
        <v>1.0768200000000001</v>
      </c>
      <c r="Q137" s="110">
        <v>0</v>
      </c>
      <c r="R137" s="110">
        <f>Q137*H137</f>
        <v>0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82</v>
      </c>
      <c r="AT137" s="112" t="s">
        <v>78</v>
      </c>
      <c r="AU137" s="112" t="s">
        <v>83</v>
      </c>
      <c r="AY137" s="4" t="s">
        <v>76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83</v>
      </c>
      <c r="BK137" s="113">
        <f>ROUND(I137*H137,2)</f>
        <v>0</v>
      </c>
      <c r="BL137" s="4" t="s">
        <v>82</v>
      </c>
      <c r="BM137" s="112" t="s">
        <v>109</v>
      </c>
    </row>
    <row r="138" spans="1:65" s="88" customFormat="1" ht="25.9" customHeight="1" x14ac:dyDescent="0.2">
      <c r="B138" s="89"/>
      <c r="D138" s="90" t="s">
        <v>72</v>
      </c>
      <c r="E138" s="91" t="s">
        <v>110</v>
      </c>
      <c r="F138" s="91" t="s">
        <v>111</v>
      </c>
      <c r="J138" s="92">
        <f>BK138</f>
        <v>0</v>
      </c>
      <c r="L138" s="89"/>
      <c r="M138" s="93"/>
      <c r="N138" s="94"/>
      <c r="O138" s="94"/>
      <c r="P138" s="95">
        <f>P139+P150+P158+P161</f>
        <v>96.140485499999997</v>
      </c>
      <c r="Q138" s="94"/>
      <c r="R138" s="95">
        <f>R139+R150+R158+R161</f>
        <v>2.0755048464899994</v>
      </c>
      <c r="S138" s="94"/>
      <c r="T138" s="96">
        <f>T139+T150+T158+T161</f>
        <v>0</v>
      </c>
      <c r="AR138" s="90" t="s">
        <v>83</v>
      </c>
      <c r="AT138" s="97" t="s">
        <v>72</v>
      </c>
      <c r="AU138" s="97" t="s">
        <v>2</v>
      </c>
      <c r="AY138" s="90" t="s">
        <v>76</v>
      </c>
      <c r="BK138" s="98">
        <f>BK139+BK150+BK158+BK161</f>
        <v>0</v>
      </c>
    </row>
    <row r="139" spans="1:65" s="88" customFormat="1" ht="22.9" customHeight="1" x14ac:dyDescent="0.2">
      <c r="B139" s="89"/>
      <c r="D139" s="90" t="s">
        <v>72</v>
      </c>
      <c r="E139" s="99" t="s">
        <v>112</v>
      </c>
      <c r="F139" s="99" t="s">
        <v>113</v>
      </c>
      <c r="J139" s="100">
        <f>BK139</f>
        <v>0</v>
      </c>
      <c r="L139" s="89"/>
      <c r="M139" s="93"/>
      <c r="N139" s="94"/>
      <c r="O139" s="94"/>
      <c r="P139" s="95">
        <f>SUM(P140:P149)</f>
        <v>57.309162500000006</v>
      </c>
      <c r="Q139" s="94"/>
      <c r="R139" s="95">
        <f>SUM(R140:R149)</f>
        <v>1.93445934649</v>
      </c>
      <c r="S139" s="94"/>
      <c r="T139" s="96">
        <f>SUM(T140:T149)</f>
        <v>0</v>
      </c>
      <c r="AR139" s="90" t="s">
        <v>83</v>
      </c>
      <c r="AT139" s="97" t="s">
        <v>72</v>
      </c>
      <c r="AU139" s="97" t="s">
        <v>75</v>
      </c>
      <c r="AY139" s="90" t="s">
        <v>76</v>
      </c>
      <c r="BK139" s="98">
        <f>SUM(BK140:BK149)</f>
        <v>0</v>
      </c>
    </row>
    <row r="140" spans="1:65" s="16" customFormat="1" ht="24.2" customHeight="1" x14ac:dyDescent="0.25">
      <c r="A140" s="13"/>
      <c r="B140" s="101"/>
      <c r="C140" s="102" t="s">
        <v>114</v>
      </c>
      <c r="D140" s="102" t="s">
        <v>78</v>
      </c>
      <c r="E140" s="103" t="s">
        <v>115</v>
      </c>
      <c r="F140" s="104" t="s">
        <v>116</v>
      </c>
      <c r="G140" s="105" t="s">
        <v>97</v>
      </c>
      <c r="H140" s="106">
        <v>35.479999999999997</v>
      </c>
      <c r="I140" s="106"/>
      <c r="J140" s="106">
        <f t="shared" ref="J140:J149" si="0">ROUND(I140*H140,2)</f>
        <v>0</v>
      </c>
      <c r="K140" s="107"/>
      <c r="L140" s="14"/>
      <c r="M140" s="108" t="s">
        <v>10</v>
      </c>
      <c r="N140" s="109"/>
      <c r="O140" s="110">
        <v>0.32700000000000001</v>
      </c>
      <c r="P140" s="110">
        <f t="shared" ref="P140:P149" si="1">O140*H140</f>
        <v>11.60196</v>
      </c>
      <c r="Q140" s="110">
        <v>0</v>
      </c>
      <c r="R140" s="110">
        <f t="shared" ref="R140:R149" si="2">Q140*H140</f>
        <v>0</v>
      </c>
      <c r="S140" s="110">
        <v>0</v>
      </c>
      <c r="T140" s="111">
        <f t="shared" ref="T140:T149" si="3">S140*H140</f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12" t="s">
        <v>117</v>
      </c>
      <c r="AT140" s="112" t="s">
        <v>78</v>
      </c>
      <c r="AU140" s="112" t="s">
        <v>83</v>
      </c>
      <c r="AY140" s="4" t="s">
        <v>76</v>
      </c>
      <c r="BE140" s="113">
        <f t="shared" ref="BE140:BE149" si="4">IF(N140="základná",J140,0)</f>
        <v>0</v>
      </c>
      <c r="BF140" s="113">
        <f t="shared" ref="BF140:BF149" si="5">IF(N140="znížená",J140,0)</f>
        <v>0</v>
      </c>
      <c r="BG140" s="113">
        <f t="shared" ref="BG140:BG149" si="6">IF(N140="zákl. prenesená",J140,0)</f>
        <v>0</v>
      </c>
      <c r="BH140" s="113">
        <f t="shared" ref="BH140:BH149" si="7">IF(N140="zníž. prenesená",J140,0)</f>
        <v>0</v>
      </c>
      <c r="BI140" s="113">
        <f t="shared" ref="BI140:BI149" si="8">IF(N140="nulová",J140,0)</f>
        <v>0</v>
      </c>
      <c r="BJ140" s="4" t="s">
        <v>83</v>
      </c>
      <c r="BK140" s="113">
        <f t="shared" ref="BK140:BK149" si="9">ROUND(I140*H140,2)</f>
        <v>0</v>
      </c>
      <c r="BL140" s="4" t="s">
        <v>117</v>
      </c>
      <c r="BM140" s="112" t="s">
        <v>118</v>
      </c>
    </row>
    <row r="141" spans="1:65" s="16" customFormat="1" ht="24.2" customHeight="1" x14ac:dyDescent="0.25">
      <c r="A141" s="13"/>
      <c r="B141" s="101"/>
      <c r="C141" s="102" t="s">
        <v>119</v>
      </c>
      <c r="D141" s="102" t="s">
        <v>78</v>
      </c>
      <c r="E141" s="103" t="s">
        <v>120</v>
      </c>
      <c r="F141" s="104" t="s">
        <v>121</v>
      </c>
      <c r="G141" s="105" t="s">
        <v>122</v>
      </c>
      <c r="H141" s="106">
        <v>10.5</v>
      </c>
      <c r="I141" s="106"/>
      <c r="J141" s="106">
        <f t="shared" si="0"/>
        <v>0</v>
      </c>
      <c r="K141" s="107"/>
      <c r="L141" s="14"/>
      <c r="M141" s="108" t="s">
        <v>10</v>
      </c>
      <c r="N141" s="109"/>
      <c r="O141" s="110">
        <v>0.30696000000000001</v>
      </c>
      <c r="P141" s="110">
        <f t="shared" si="1"/>
        <v>3.2230799999999999</v>
      </c>
      <c r="Q141" s="110">
        <v>2.5999999999999998E-4</v>
      </c>
      <c r="R141" s="110">
        <f t="shared" si="2"/>
        <v>2.7299999999999998E-3</v>
      </c>
      <c r="S141" s="110">
        <v>0</v>
      </c>
      <c r="T141" s="111">
        <f t="shared" si="3"/>
        <v>0</v>
      </c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R141" s="112" t="s">
        <v>117</v>
      </c>
      <c r="AT141" s="112" t="s">
        <v>78</v>
      </c>
      <c r="AU141" s="112" t="s">
        <v>83</v>
      </c>
      <c r="AY141" s="4" t="s">
        <v>76</v>
      </c>
      <c r="BE141" s="113">
        <f t="shared" si="4"/>
        <v>0</v>
      </c>
      <c r="BF141" s="113">
        <f t="shared" si="5"/>
        <v>0</v>
      </c>
      <c r="BG141" s="113">
        <f t="shared" si="6"/>
        <v>0</v>
      </c>
      <c r="BH141" s="113">
        <f t="shared" si="7"/>
        <v>0</v>
      </c>
      <c r="BI141" s="113">
        <f t="shared" si="8"/>
        <v>0</v>
      </c>
      <c r="BJ141" s="4" t="s">
        <v>83</v>
      </c>
      <c r="BK141" s="113">
        <f t="shared" si="9"/>
        <v>0</v>
      </c>
      <c r="BL141" s="4" t="s">
        <v>117</v>
      </c>
      <c r="BM141" s="112" t="s">
        <v>123</v>
      </c>
    </row>
    <row r="142" spans="1:65" s="16" customFormat="1" ht="24.2" customHeight="1" x14ac:dyDescent="0.25">
      <c r="A142" s="13"/>
      <c r="B142" s="101"/>
      <c r="C142" s="102" t="s">
        <v>93</v>
      </c>
      <c r="D142" s="102" t="s">
        <v>78</v>
      </c>
      <c r="E142" s="103" t="s">
        <v>124</v>
      </c>
      <c r="F142" s="104" t="s">
        <v>125</v>
      </c>
      <c r="G142" s="105" t="s">
        <v>122</v>
      </c>
      <c r="H142" s="106">
        <v>40.5</v>
      </c>
      <c r="I142" s="106"/>
      <c r="J142" s="106">
        <f t="shared" si="0"/>
        <v>0</v>
      </c>
      <c r="K142" s="107"/>
      <c r="L142" s="14"/>
      <c r="M142" s="108" t="s">
        <v>10</v>
      </c>
      <c r="N142" s="109"/>
      <c r="O142" s="110">
        <v>0.39695999999999998</v>
      </c>
      <c r="P142" s="110">
        <f t="shared" si="1"/>
        <v>16.076879999999999</v>
      </c>
      <c r="Q142" s="110">
        <v>2.5999999999999998E-4</v>
      </c>
      <c r="R142" s="110">
        <f t="shared" si="2"/>
        <v>1.0529999999999999E-2</v>
      </c>
      <c r="S142" s="110">
        <v>0</v>
      </c>
      <c r="T142" s="111">
        <f t="shared" si="3"/>
        <v>0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12" t="s">
        <v>117</v>
      </c>
      <c r="AT142" s="112" t="s">
        <v>78</v>
      </c>
      <c r="AU142" s="112" t="s">
        <v>83</v>
      </c>
      <c r="AY142" s="4" t="s">
        <v>76</v>
      </c>
      <c r="BE142" s="113">
        <f t="shared" si="4"/>
        <v>0</v>
      </c>
      <c r="BF142" s="113">
        <f t="shared" si="5"/>
        <v>0</v>
      </c>
      <c r="BG142" s="113">
        <f t="shared" si="6"/>
        <v>0</v>
      </c>
      <c r="BH142" s="113">
        <f t="shared" si="7"/>
        <v>0</v>
      </c>
      <c r="BI142" s="113">
        <f t="shared" si="8"/>
        <v>0</v>
      </c>
      <c r="BJ142" s="4" t="s">
        <v>83</v>
      </c>
      <c r="BK142" s="113">
        <f t="shared" si="9"/>
        <v>0</v>
      </c>
      <c r="BL142" s="4" t="s">
        <v>117</v>
      </c>
      <c r="BM142" s="112" t="s">
        <v>126</v>
      </c>
    </row>
    <row r="143" spans="1:65" s="16" customFormat="1" ht="33" customHeight="1" x14ac:dyDescent="0.25">
      <c r="A143" s="13"/>
      <c r="B143" s="101"/>
      <c r="C143" s="114" t="s">
        <v>127</v>
      </c>
      <c r="D143" s="114" t="s">
        <v>128</v>
      </c>
      <c r="E143" s="115" t="s">
        <v>129</v>
      </c>
      <c r="F143" s="116" t="s">
        <v>130</v>
      </c>
      <c r="G143" s="117" t="s">
        <v>81</v>
      </c>
      <c r="H143" s="118">
        <v>2.54</v>
      </c>
      <c r="I143" s="118"/>
      <c r="J143" s="118">
        <f t="shared" si="0"/>
        <v>0</v>
      </c>
      <c r="K143" s="119"/>
      <c r="L143" s="120"/>
      <c r="M143" s="121" t="s">
        <v>10</v>
      </c>
      <c r="N143" s="122"/>
      <c r="O143" s="110">
        <v>0</v>
      </c>
      <c r="P143" s="110">
        <f t="shared" si="1"/>
        <v>0</v>
      </c>
      <c r="Q143" s="110">
        <v>0.5</v>
      </c>
      <c r="R143" s="110">
        <f t="shared" si="2"/>
        <v>1.27</v>
      </c>
      <c r="S143" s="110">
        <v>0</v>
      </c>
      <c r="T143" s="111">
        <f t="shared" si="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12" t="s">
        <v>131</v>
      </c>
      <c r="AT143" s="112" t="s">
        <v>128</v>
      </c>
      <c r="AU143" s="112" t="s">
        <v>83</v>
      </c>
      <c r="AY143" s="4" t="s">
        <v>76</v>
      </c>
      <c r="BE143" s="113">
        <f t="shared" si="4"/>
        <v>0</v>
      </c>
      <c r="BF143" s="113">
        <f t="shared" si="5"/>
        <v>0</v>
      </c>
      <c r="BG143" s="113">
        <f t="shared" si="6"/>
        <v>0</v>
      </c>
      <c r="BH143" s="113">
        <f t="shared" si="7"/>
        <v>0</v>
      </c>
      <c r="BI143" s="113">
        <f t="shared" si="8"/>
        <v>0</v>
      </c>
      <c r="BJ143" s="4" t="s">
        <v>83</v>
      </c>
      <c r="BK143" s="113">
        <f t="shared" si="9"/>
        <v>0</v>
      </c>
      <c r="BL143" s="4" t="s">
        <v>117</v>
      </c>
      <c r="BM143" s="112" t="s">
        <v>132</v>
      </c>
    </row>
    <row r="144" spans="1:65" s="16" customFormat="1" ht="24.2" customHeight="1" x14ac:dyDescent="0.25">
      <c r="A144" s="13"/>
      <c r="B144" s="101"/>
      <c r="C144" s="102" t="s">
        <v>133</v>
      </c>
      <c r="D144" s="102" t="s">
        <v>78</v>
      </c>
      <c r="E144" s="103" t="s">
        <v>134</v>
      </c>
      <c r="F144" s="104" t="s">
        <v>135</v>
      </c>
      <c r="G144" s="105" t="s">
        <v>97</v>
      </c>
      <c r="H144" s="106">
        <v>31.26</v>
      </c>
      <c r="I144" s="106"/>
      <c r="J144" s="106">
        <f t="shared" si="0"/>
        <v>0</v>
      </c>
      <c r="K144" s="107"/>
      <c r="L144" s="14"/>
      <c r="M144" s="108" t="s">
        <v>10</v>
      </c>
      <c r="N144" s="109"/>
      <c r="O144" s="110">
        <v>0.77</v>
      </c>
      <c r="P144" s="110">
        <f t="shared" si="1"/>
        <v>24.070200000000003</v>
      </c>
      <c r="Q144" s="110">
        <v>2.4199999999999998E-3</v>
      </c>
      <c r="R144" s="110">
        <f t="shared" si="2"/>
        <v>7.56492E-2</v>
      </c>
      <c r="S144" s="110">
        <v>0</v>
      </c>
      <c r="T144" s="111">
        <f t="shared" si="3"/>
        <v>0</v>
      </c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R144" s="112" t="s">
        <v>117</v>
      </c>
      <c r="AT144" s="112" t="s">
        <v>78</v>
      </c>
      <c r="AU144" s="112" t="s">
        <v>83</v>
      </c>
      <c r="AY144" s="4" t="s">
        <v>76</v>
      </c>
      <c r="BE144" s="113">
        <f t="shared" si="4"/>
        <v>0</v>
      </c>
      <c r="BF144" s="113">
        <f t="shared" si="5"/>
        <v>0</v>
      </c>
      <c r="BG144" s="113">
        <f t="shared" si="6"/>
        <v>0</v>
      </c>
      <c r="BH144" s="113">
        <f t="shared" si="7"/>
        <v>0</v>
      </c>
      <c r="BI144" s="113">
        <f t="shared" si="8"/>
        <v>0</v>
      </c>
      <c r="BJ144" s="4" t="s">
        <v>83</v>
      </c>
      <c r="BK144" s="113">
        <f t="shared" si="9"/>
        <v>0</v>
      </c>
      <c r="BL144" s="4" t="s">
        <v>117</v>
      </c>
      <c r="BM144" s="112" t="s">
        <v>136</v>
      </c>
    </row>
    <row r="145" spans="1:65" s="16" customFormat="1" ht="24.2" customHeight="1" x14ac:dyDescent="0.25">
      <c r="A145" s="13"/>
      <c r="B145" s="101"/>
      <c r="C145" s="114" t="s">
        <v>137</v>
      </c>
      <c r="D145" s="114" t="s">
        <v>128</v>
      </c>
      <c r="E145" s="115" t="s">
        <v>138</v>
      </c>
      <c r="F145" s="116" t="s">
        <v>139</v>
      </c>
      <c r="G145" s="117" t="s">
        <v>97</v>
      </c>
      <c r="H145" s="118">
        <v>35.950000000000003</v>
      </c>
      <c r="I145" s="118"/>
      <c r="J145" s="118">
        <f t="shared" si="0"/>
        <v>0</v>
      </c>
      <c r="K145" s="119"/>
      <c r="L145" s="120"/>
      <c r="M145" s="121" t="s">
        <v>10</v>
      </c>
      <c r="N145" s="122"/>
      <c r="O145" s="110">
        <v>0</v>
      </c>
      <c r="P145" s="110">
        <f t="shared" si="1"/>
        <v>0</v>
      </c>
      <c r="Q145" s="110">
        <v>1.2160000000000001E-2</v>
      </c>
      <c r="R145" s="110">
        <f t="shared" si="2"/>
        <v>0.43715200000000004</v>
      </c>
      <c r="S145" s="110">
        <v>0</v>
      </c>
      <c r="T145" s="111">
        <f t="shared" si="3"/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12" t="s">
        <v>131</v>
      </c>
      <c r="AT145" s="112" t="s">
        <v>128</v>
      </c>
      <c r="AU145" s="112" t="s">
        <v>83</v>
      </c>
      <c r="AY145" s="4" t="s">
        <v>76</v>
      </c>
      <c r="BE145" s="113">
        <f t="shared" si="4"/>
        <v>0</v>
      </c>
      <c r="BF145" s="113">
        <f t="shared" si="5"/>
        <v>0</v>
      </c>
      <c r="BG145" s="113">
        <f t="shared" si="6"/>
        <v>0</v>
      </c>
      <c r="BH145" s="113">
        <f t="shared" si="7"/>
        <v>0</v>
      </c>
      <c r="BI145" s="113">
        <f t="shared" si="8"/>
        <v>0</v>
      </c>
      <c r="BJ145" s="4" t="s">
        <v>83</v>
      </c>
      <c r="BK145" s="113">
        <f t="shared" si="9"/>
        <v>0</v>
      </c>
      <c r="BL145" s="4" t="s">
        <v>117</v>
      </c>
      <c r="BM145" s="112" t="s">
        <v>140</v>
      </c>
    </row>
    <row r="146" spans="1:65" s="16" customFormat="1" ht="24.2" customHeight="1" x14ac:dyDescent="0.25">
      <c r="A146" s="13"/>
      <c r="B146" s="101"/>
      <c r="C146" s="102" t="s">
        <v>141</v>
      </c>
      <c r="D146" s="102" t="s">
        <v>78</v>
      </c>
      <c r="E146" s="103" t="s">
        <v>142</v>
      </c>
      <c r="F146" s="104" t="s">
        <v>143</v>
      </c>
      <c r="G146" s="105" t="s">
        <v>122</v>
      </c>
      <c r="H146" s="106">
        <v>50</v>
      </c>
      <c r="I146" s="106"/>
      <c r="J146" s="106">
        <f t="shared" si="0"/>
        <v>0</v>
      </c>
      <c r="K146" s="107"/>
      <c r="L146" s="14"/>
      <c r="M146" s="108" t="s">
        <v>10</v>
      </c>
      <c r="N146" s="109"/>
      <c r="O146" s="110">
        <v>4.6050000000000001E-2</v>
      </c>
      <c r="P146" s="110">
        <f t="shared" si="1"/>
        <v>2.3025000000000002</v>
      </c>
      <c r="Q146" s="110">
        <v>0</v>
      </c>
      <c r="R146" s="110">
        <f t="shared" si="2"/>
        <v>0</v>
      </c>
      <c r="S146" s="110">
        <v>0</v>
      </c>
      <c r="T146" s="111">
        <f t="shared" si="3"/>
        <v>0</v>
      </c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R146" s="112" t="s">
        <v>117</v>
      </c>
      <c r="AT146" s="112" t="s">
        <v>78</v>
      </c>
      <c r="AU146" s="112" t="s">
        <v>83</v>
      </c>
      <c r="AY146" s="4" t="s">
        <v>76</v>
      </c>
      <c r="BE146" s="113">
        <f t="shared" si="4"/>
        <v>0</v>
      </c>
      <c r="BF146" s="113">
        <f t="shared" si="5"/>
        <v>0</v>
      </c>
      <c r="BG146" s="113">
        <f t="shared" si="6"/>
        <v>0</v>
      </c>
      <c r="BH146" s="113">
        <f t="shared" si="7"/>
        <v>0</v>
      </c>
      <c r="BI146" s="113">
        <f t="shared" si="8"/>
        <v>0</v>
      </c>
      <c r="BJ146" s="4" t="s">
        <v>83</v>
      </c>
      <c r="BK146" s="113">
        <f t="shared" si="9"/>
        <v>0</v>
      </c>
      <c r="BL146" s="4" t="s">
        <v>117</v>
      </c>
      <c r="BM146" s="112" t="s">
        <v>144</v>
      </c>
    </row>
    <row r="147" spans="1:65" s="16" customFormat="1" ht="24.2" customHeight="1" x14ac:dyDescent="0.25">
      <c r="A147" s="13"/>
      <c r="B147" s="101"/>
      <c r="C147" s="114" t="s">
        <v>145</v>
      </c>
      <c r="D147" s="114" t="s">
        <v>128</v>
      </c>
      <c r="E147" s="115" t="s">
        <v>146</v>
      </c>
      <c r="F147" s="116" t="s">
        <v>147</v>
      </c>
      <c r="G147" s="117" t="s">
        <v>81</v>
      </c>
      <c r="H147" s="118">
        <v>0.11</v>
      </c>
      <c r="I147" s="118"/>
      <c r="J147" s="118">
        <f t="shared" si="0"/>
        <v>0</v>
      </c>
      <c r="K147" s="119"/>
      <c r="L147" s="120"/>
      <c r="M147" s="121" t="s">
        <v>10</v>
      </c>
      <c r="N147" s="122"/>
      <c r="O147" s="110">
        <v>0</v>
      </c>
      <c r="P147" s="110">
        <f t="shared" si="1"/>
        <v>0</v>
      </c>
      <c r="Q147" s="110">
        <v>0.55000000000000004</v>
      </c>
      <c r="R147" s="110">
        <f t="shared" si="2"/>
        <v>6.0500000000000005E-2</v>
      </c>
      <c r="S147" s="110">
        <v>0</v>
      </c>
      <c r="T147" s="111">
        <f t="shared" si="3"/>
        <v>0</v>
      </c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R147" s="112" t="s">
        <v>131</v>
      </c>
      <c r="AT147" s="112" t="s">
        <v>128</v>
      </c>
      <c r="AU147" s="112" t="s">
        <v>83</v>
      </c>
      <c r="AY147" s="4" t="s">
        <v>76</v>
      </c>
      <c r="BE147" s="113">
        <f t="shared" si="4"/>
        <v>0</v>
      </c>
      <c r="BF147" s="113">
        <f t="shared" si="5"/>
        <v>0</v>
      </c>
      <c r="BG147" s="113">
        <f t="shared" si="6"/>
        <v>0</v>
      </c>
      <c r="BH147" s="113">
        <f t="shared" si="7"/>
        <v>0</v>
      </c>
      <c r="BI147" s="113">
        <f t="shared" si="8"/>
        <v>0</v>
      </c>
      <c r="BJ147" s="4" t="s">
        <v>83</v>
      </c>
      <c r="BK147" s="113">
        <f t="shared" si="9"/>
        <v>0</v>
      </c>
      <c r="BL147" s="4" t="s">
        <v>117</v>
      </c>
      <c r="BM147" s="112" t="s">
        <v>148</v>
      </c>
    </row>
    <row r="148" spans="1:65" s="16" customFormat="1" ht="44.25" customHeight="1" x14ac:dyDescent="0.25">
      <c r="A148" s="13"/>
      <c r="B148" s="101"/>
      <c r="C148" s="102" t="s">
        <v>149</v>
      </c>
      <c r="D148" s="102" t="s">
        <v>78</v>
      </c>
      <c r="E148" s="103" t="s">
        <v>150</v>
      </c>
      <c r="F148" s="104" t="s">
        <v>151</v>
      </c>
      <c r="G148" s="105" t="s">
        <v>81</v>
      </c>
      <c r="H148" s="106">
        <v>3.37</v>
      </c>
      <c r="I148" s="106"/>
      <c r="J148" s="106">
        <f t="shared" si="0"/>
        <v>0</v>
      </c>
      <c r="K148" s="107"/>
      <c r="L148" s="14"/>
      <c r="M148" s="108" t="s">
        <v>10</v>
      </c>
      <c r="N148" s="109"/>
      <c r="O148" s="110">
        <v>1.025E-2</v>
      </c>
      <c r="P148" s="110">
        <f t="shared" si="1"/>
        <v>3.4542500000000004E-2</v>
      </c>
      <c r="Q148" s="110">
        <v>2.3115177000000001E-2</v>
      </c>
      <c r="R148" s="110">
        <f t="shared" si="2"/>
        <v>7.789814649E-2</v>
      </c>
      <c r="S148" s="110">
        <v>0</v>
      </c>
      <c r="T148" s="111">
        <f t="shared" si="3"/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12" t="s">
        <v>117</v>
      </c>
      <c r="AT148" s="112" t="s">
        <v>78</v>
      </c>
      <c r="AU148" s="112" t="s">
        <v>83</v>
      </c>
      <c r="AY148" s="4" t="s">
        <v>76</v>
      </c>
      <c r="BE148" s="113">
        <f t="shared" si="4"/>
        <v>0</v>
      </c>
      <c r="BF148" s="113">
        <f t="shared" si="5"/>
        <v>0</v>
      </c>
      <c r="BG148" s="113">
        <f t="shared" si="6"/>
        <v>0</v>
      </c>
      <c r="BH148" s="113">
        <f t="shared" si="7"/>
        <v>0</v>
      </c>
      <c r="BI148" s="113">
        <f t="shared" si="8"/>
        <v>0</v>
      </c>
      <c r="BJ148" s="4" t="s">
        <v>83</v>
      </c>
      <c r="BK148" s="113">
        <f t="shared" si="9"/>
        <v>0</v>
      </c>
      <c r="BL148" s="4" t="s">
        <v>117</v>
      </c>
      <c r="BM148" s="112" t="s">
        <v>152</v>
      </c>
    </row>
    <row r="149" spans="1:65" s="16" customFormat="1" ht="24.2" customHeight="1" x14ac:dyDescent="0.25">
      <c r="A149" s="13"/>
      <c r="B149" s="101"/>
      <c r="C149" s="102" t="s">
        <v>117</v>
      </c>
      <c r="D149" s="102" t="s">
        <v>78</v>
      </c>
      <c r="E149" s="103" t="s">
        <v>153</v>
      </c>
      <c r="F149" s="104" t="s">
        <v>154</v>
      </c>
      <c r="G149" s="105" t="s">
        <v>155</v>
      </c>
      <c r="H149" s="106">
        <v>34.200000000000003</v>
      </c>
      <c r="I149" s="106"/>
      <c r="J149" s="106">
        <f t="shared" si="0"/>
        <v>0</v>
      </c>
      <c r="K149" s="107"/>
      <c r="L149" s="14"/>
      <c r="M149" s="108" t="s">
        <v>10</v>
      </c>
      <c r="N149" s="109"/>
      <c r="O149" s="110">
        <v>0</v>
      </c>
      <c r="P149" s="110">
        <f t="shared" si="1"/>
        <v>0</v>
      </c>
      <c r="Q149" s="110">
        <v>0</v>
      </c>
      <c r="R149" s="110">
        <f t="shared" si="2"/>
        <v>0</v>
      </c>
      <c r="S149" s="110">
        <v>0</v>
      </c>
      <c r="T149" s="111">
        <f t="shared" si="3"/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12" t="s">
        <v>117</v>
      </c>
      <c r="AT149" s="112" t="s">
        <v>78</v>
      </c>
      <c r="AU149" s="112" t="s">
        <v>83</v>
      </c>
      <c r="AY149" s="4" t="s">
        <v>76</v>
      </c>
      <c r="BE149" s="113">
        <f t="shared" si="4"/>
        <v>0</v>
      </c>
      <c r="BF149" s="113">
        <f t="shared" si="5"/>
        <v>0</v>
      </c>
      <c r="BG149" s="113">
        <f t="shared" si="6"/>
        <v>0</v>
      </c>
      <c r="BH149" s="113">
        <f t="shared" si="7"/>
        <v>0</v>
      </c>
      <c r="BI149" s="113">
        <f t="shared" si="8"/>
        <v>0</v>
      </c>
      <c r="BJ149" s="4" t="s">
        <v>83</v>
      </c>
      <c r="BK149" s="113">
        <f t="shared" si="9"/>
        <v>0</v>
      </c>
      <c r="BL149" s="4" t="s">
        <v>117</v>
      </c>
      <c r="BM149" s="112" t="s">
        <v>156</v>
      </c>
    </row>
    <row r="150" spans="1:65" s="88" customFormat="1" ht="22.9" customHeight="1" x14ac:dyDescent="0.2">
      <c r="B150" s="89"/>
      <c r="D150" s="90" t="s">
        <v>72</v>
      </c>
      <c r="E150" s="99" t="s">
        <v>157</v>
      </c>
      <c r="F150" s="99" t="s">
        <v>158</v>
      </c>
      <c r="J150" s="100">
        <f>BK150</f>
        <v>0</v>
      </c>
      <c r="L150" s="89"/>
      <c r="M150" s="93"/>
      <c r="N150" s="94"/>
      <c r="O150" s="94"/>
      <c r="P150" s="95">
        <f>SUM(P151:P157)</f>
        <v>20.048003000000005</v>
      </c>
      <c r="Q150" s="94"/>
      <c r="R150" s="95">
        <f>SUM(R151:R157)</f>
        <v>8.25795E-2</v>
      </c>
      <c r="S150" s="94"/>
      <c r="T150" s="96">
        <f>SUM(T151:T157)</f>
        <v>0</v>
      </c>
      <c r="AR150" s="90" t="s">
        <v>83</v>
      </c>
      <c r="AT150" s="97" t="s">
        <v>72</v>
      </c>
      <c r="AU150" s="97" t="s">
        <v>75</v>
      </c>
      <c r="AY150" s="90" t="s">
        <v>76</v>
      </c>
      <c r="BK150" s="98">
        <f>SUM(BK151:BK157)</f>
        <v>0</v>
      </c>
    </row>
    <row r="151" spans="1:65" s="16" customFormat="1" ht="24.2" customHeight="1" x14ac:dyDescent="0.25">
      <c r="A151" s="13"/>
      <c r="B151" s="101"/>
      <c r="C151" s="102" t="s">
        <v>159</v>
      </c>
      <c r="D151" s="102" t="s">
        <v>78</v>
      </c>
      <c r="E151" s="103" t="s">
        <v>160</v>
      </c>
      <c r="F151" s="104" t="s">
        <v>161</v>
      </c>
      <c r="G151" s="105" t="s">
        <v>122</v>
      </c>
      <c r="H151" s="106">
        <v>10.4</v>
      </c>
      <c r="I151" s="106"/>
      <c r="J151" s="106">
        <f t="shared" ref="J151:J157" si="10">ROUND(I151*H151,2)</f>
        <v>0</v>
      </c>
      <c r="K151" s="107"/>
      <c r="L151" s="14"/>
      <c r="M151" s="108" t="s">
        <v>10</v>
      </c>
      <c r="N151" s="109"/>
      <c r="O151" s="110">
        <v>0.12071999999999999</v>
      </c>
      <c r="P151" s="110">
        <f t="shared" ref="P151:P157" si="11">O151*H151</f>
        <v>1.2554879999999999</v>
      </c>
      <c r="Q151" s="110">
        <v>3.2000000000000003E-4</v>
      </c>
      <c r="R151" s="110">
        <f t="shared" ref="R151:R157" si="12">Q151*H151</f>
        <v>3.3280000000000002E-3</v>
      </c>
      <c r="S151" s="110">
        <v>0</v>
      </c>
      <c r="T151" s="111">
        <f t="shared" ref="T151:T157" si="13">S151*H151</f>
        <v>0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R151" s="112" t="s">
        <v>117</v>
      </c>
      <c r="AT151" s="112" t="s">
        <v>78</v>
      </c>
      <c r="AU151" s="112" t="s">
        <v>83</v>
      </c>
      <c r="AY151" s="4" t="s">
        <v>76</v>
      </c>
      <c r="BE151" s="113">
        <f t="shared" ref="BE151:BE157" si="14">IF(N151="základná",J151,0)</f>
        <v>0</v>
      </c>
      <c r="BF151" s="113">
        <f t="shared" ref="BF151:BF157" si="15">IF(N151="znížená",J151,0)</f>
        <v>0</v>
      </c>
      <c r="BG151" s="113">
        <f t="shared" ref="BG151:BG157" si="16">IF(N151="zákl. prenesená",J151,0)</f>
        <v>0</v>
      </c>
      <c r="BH151" s="113">
        <f t="shared" ref="BH151:BH157" si="17">IF(N151="zníž. prenesená",J151,0)</f>
        <v>0</v>
      </c>
      <c r="BI151" s="113">
        <f t="shared" ref="BI151:BI157" si="18">IF(N151="nulová",J151,0)</f>
        <v>0</v>
      </c>
      <c r="BJ151" s="4" t="s">
        <v>83</v>
      </c>
      <c r="BK151" s="113">
        <f t="shared" ref="BK151:BK157" si="19">ROUND(I151*H151,2)</f>
        <v>0</v>
      </c>
      <c r="BL151" s="4" t="s">
        <v>117</v>
      </c>
      <c r="BM151" s="112" t="s">
        <v>162</v>
      </c>
    </row>
    <row r="152" spans="1:65" s="16" customFormat="1" ht="24.2" customHeight="1" x14ac:dyDescent="0.25">
      <c r="A152" s="13"/>
      <c r="B152" s="101"/>
      <c r="C152" s="102" t="s">
        <v>163</v>
      </c>
      <c r="D152" s="102" t="s">
        <v>78</v>
      </c>
      <c r="E152" s="103" t="s">
        <v>164</v>
      </c>
      <c r="F152" s="104" t="s">
        <v>165</v>
      </c>
      <c r="G152" s="105" t="s">
        <v>122</v>
      </c>
      <c r="H152" s="106">
        <v>5.4</v>
      </c>
      <c r="I152" s="106"/>
      <c r="J152" s="106">
        <f t="shared" si="10"/>
        <v>0</v>
      </c>
      <c r="K152" s="107"/>
      <c r="L152" s="14"/>
      <c r="M152" s="108" t="s">
        <v>10</v>
      </c>
      <c r="N152" s="109"/>
      <c r="O152" s="110">
        <v>1.06894</v>
      </c>
      <c r="P152" s="110">
        <f t="shared" si="11"/>
        <v>5.7722760000000006</v>
      </c>
      <c r="Q152" s="110">
        <v>4.0099999999999997E-3</v>
      </c>
      <c r="R152" s="110">
        <f t="shared" si="12"/>
        <v>2.1654E-2</v>
      </c>
      <c r="S152" s="110">
        <v>0</v>
      </c>
      <c r="T152" s="111">
        <f t="shared" si="13"/>
        <v>0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R152" s="112" t="s">
        <v>117</v>
      </c>
      <c r="AT152" s="112" t="s">
        <v>78</v>
      </c>
      <c r="AU152" s="112" t="s">
        <v>83</v>
      </c>
      <c r="AY152" s="4" t="s">
        <v>76</v>
      </c>
      <c r="BE152" s="113">
        <f t="shared" si="14"/>
        <v>0</v>
      </c>
      <c r="BF152" s="113">
        <f t="shared" si="15"/>
        <v>0</v>
      </c>
      <c r="BG152" s="113">
        <f t="shared" si="16"/>
        <v>0</v>
      </c>
      <c r="BH152" s="113">
        <f t="shared" si="17"/>
        <v>0</v>
      </c>
      <c r="BI152" s="113">
        <f t="shared" si="18"/>
        <v>0</v>
      </c>
      <c r="BJ152" s="4" t="s">
        <v>83</v>
      </c>
      <c r="BK152" s="113">
        <f t="shared" si="19"/>
        <v>0</v>
      </c>
      <c r="BL152" s="4" t="s">
        <v>117</v>
      </c>
      <c r="BM152" s="112" t="s">
        <v>166</v>
      </c>
    </row>
    <row r="153" spans="1:65" s="16" customFormat="1" ht="37.9" customHeight="1" x14ac:dyDescent="0.25">
      <c r="A153" s="13"/>
      <c r="B153" s="101"/>
      <c r="C153" s="102" t="s">
        <v>167</v>
      </c>
      <c r="D153" s="102" t="s">
        <v>78</v>
      </c>
      <c r="E153" s="103" t="s">
        <v>168</v>
      </c>
      <c r="F153" s="104" t="s">
        <v>169</v>
      </c>
      <c r="G153" s="105" t="s">
        <v>170</v>
      </c>
      <c r="H153" s="106">
        <v>1</v>
      </c>
      <c r="I153" s="106"/>
      <c r="J153" s="106">
        <f t="shared" si="10"/>
        <v>0</v>
      </c>
      <c r="K153" s="107"/>
      <c r="L153" s="14"/>
      <c r="M153" s="108" t="s">
        <v>10</v>
      </c>
      <c r="N153" s="109"/>
      <c r="O153" s="110">
        <v>1.4655199999999999</v>
      </c>
      <c r="P153" s="110">
        <f t="shared" si="11"/>
        <v>1.4655199999999999</v>
      </c>
      <c r="Q153" s="110">
        <v>4.6499999999999996E-3</v>
      </c>
      <c r="R153" s="110">
        <f t="shared" si="12"/>
        <v>4.6499999999999996E-3</v>
      </c>
      <c r="S153" s="110">
        <v>0</v>
      </c>
      <c r="T153" s="111">
        <f t="shared" si="13"/>
        <v>0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R153" s="112" t="s">
        <v>117</v>
      </c>
      <c r="AT153" s="112" t="s">
        <v>78</v>
      </c>
      <c r="AU153" s="112" t="s">
        <v>83</v>
      </c>
      <c r="AY153" s="4" t="s">
        <v>76</v>
      </c>
      <c r="BE153" s="113">
        <f t="shared" si="14"/>
        <v>0</v>
      </c>
      <c r="BF153" s="113">
        <f t="shared" si="15"/>
        <v>0</v>
      </c>
      <c r="BG153" s="113">
        <f t="shared" si="16"/>
        <v>0</v>
      </c>
      <c r="BH153" s="113">
        <f t="shared" si="17"/>
        <v>0</v>
      </c>
      <c r="BI153" s="113">
        <f t="shared" si="18"/>
        <v>0</v>
      </c>
      <c r="BJ153" s="4" t="s">
        <v>83</v>
      </c>
      <c r="BK153" s="113">
        <f t="shared" si="19"/>
        <v>0</v>
      </c>
      <c r="BL153" s="4" t="s">
        <v>117</v>
      </c>
      <c r="BM153" s="112" t="s">
        <v>171</v>
      </c>
    </row>
    <row r="154" spans="1:65" s="16" customFormat="1" ht="24.2" customHeight="1" x14ac:dyDescent="0.25">
      <c r="A154" s="13"/>
      <c r="B154" s="101"/>
      <c r="C154" s="102" t="s">
        <v>172</v>
      </c>
      <c r="D154" s="102" t="s">
        <v>78</v>
      </c>
      <c r="E154" s="103" t="s">
        <v>173</v>
      </c>
      <c r="F154" s="104" t="s">
        <v>174</v>
      </c>
      <c r="G154" s="105" t="s">
        <v>122</v>
      </c>
      <c r="H154" s="106">
        <v>10.8</v>
      </c>
      <c r="I154" s="106"/>
      <c r="J154" s="106">
        <f t="shared" si="10"/>
        <v>0</v>
      </c>
      <c r="K154" s="107"/>
      <c r="L154" s="14"/>
      <c r="M154" s="108" t="s">
        <v>10</v>
      </c>
      <c r="N154" s="109"/>
      <c r="O154" s="110">
        <v>0.61243000000000003</v>
      </c>
      <c r="P154" s="110">
        <f t="shared" si="11"/>
        <v>6.6142440000000011</v>
      </c>
      <c r="Q154" s="110">
        <v>2.8400000000000001E-3</v>
      </c>
      <c r="R154" s="110">
        <f t="shared" si="12"/>
        <v>3.0672000000000001E-2</v>
      </c>
      <c r="S154" s="110">
        <v>0</v>
      </c>
      <c r="T154" s="111">
        <f t="shared" si="13"/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12" t="s">
        <v>117</v>
      </c>
      <c r="AT154" s="112" t="s">
        <v>78</v>
      </c>
      <c r="AU154" s="112" t="s">
        <v>83</v>
      </c>
      <c r="AY154" s="4" t="s">
        <v>76</v>
      </c>
      <c r="BE154" s="113">
        <f t="shared" si="14"/>
        <v>0</v>
      </c>
      <c r="BF154" s="113">
        <f t="shared" si="15"/>
        <v>0</v>
      </c>
      <c r="BG154" s="113">
        <f t="shared" si="16"/>
        <v>0</v>
      </c>
      <c r="BH154" s="113">
        <f t="shared" si="17"/>
        <v>0</v>
      </c>
      <c r="BI154" s="113">
        <f t="shared" si="18"/>
        <v>0</v>
      </c>
      <c r="BJ154" s="4" t="s">
        <v>83</v>
      </c>
      <c r="BK154" s="113">
        <f t="shared" si="19"/>
        <v>0</v>
      </c>
      <c r="BL154" s="4" t="s">
        <v>117</v>
      </c>
      <c r="BM154" s="112" t="s">
        <v>175</v>
      </c>
    </row>
    <row r="155" spans="1:65" s="16" customFormat="1" ht="24.2" customHeight="1" x14ac:dyDescent="0.25">
      <c r="A155" s="13"/>
      <c r="B155" s="101"/>
      <c r="C155" s="102" t="s">
        <v>176</v>
      </c>
      <c r="D155" s="102" t="s">
        <v>78</v>
      </c>
      <c r="E155" s="103" t="s">
        <v>177</v>
      </c>
      <c r="F155" s="104" t="s">
        <v>178</v>
      </c>
      <c r="G155" s="105" t="s">
        <v>122</v>
      </c>
      <c r="H155" s="106">
        <v>2.5</v>
      </c>
      <c r="I155" s="106"/>
      <c r="J155" s="106">
        <f t="shared" si="10"/>
        <v>0</v>
      </c>
      <c r="K155" s="107"/>
      <c r="L155" s="14"/>
      <c r="M155" s="108" t="s">
        <v>10</v>
      </c>
      <c r="N155" s="109"/>
      <c r="O155" s="110">
        <v>0.89595000000000002</v>
      </c>
      <c r="P155" s="110">
        <f t="shared" si="11"/>
        <v>2.2398750000000001</v>
      </c>
      <c r="Q155" s="110">
        <v>4.3099999999999996E-3</v>
      </c>
      <c r="R155" s="110">
        <f t="shared" si="12"/>
        <v>1.0775E-2</v>
      </c>
      <c r="S155" s="110">
        <v>0</v>
      </c>
      <c r="T155" s="111">
        <f t="shared" si="13"/>
        <v>0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R155" s="112" t="s">
        <v>117</v>
      </c>
      <c r="AT155" s="112" t="s">
        <v>78</v>
      </c>
      <c r="AU155" s="112" t="s">
        <v>83</v>
      </c>
      <c r="AY155" s="4" t="s">
        <v>76</v>
      </c>
      <c r="BE155" s="113">
        <f t="shared" si="14"/>
        <v>0</v>
      </c>
      <c r="BF155" s="113">
        <f t="shared" si="15"/>
        <v>0</v>
      </c>
      <c r="BG155" s="113">
        <f t="shared" si="16"/>
        <v>0</v>
      </c>
      <c r="BH155" s="113">
        <f t="shared" si="17"/>
        <v>0</v>
      </c>
      <c r="BI155" s="113">
        <f t="shared" si="18"/>
        <v>0</v>
      </c>
      <c r="BJ155" s="4" t="s">
        <v>83</v>
      </c>
      <c r="BK155" s="113">
        <f t="shared" si="19"/>
        <v>0</v>
      </c>
      <c r="BL155" s="4" t="s">
        <v>117</v>
      </c>
      <c r="BM155" s="112" t="s">
        <v>179</v>
      </c>
    </row>
    <row r="156" spans="1:65" s="16" customFormat="1" ht="16.5" customHeight="1" x14ac:dyDescent="0.25">
      <c r="A156" s="13"/>
      <c r="B156" s="101"/>
      <c r="C156" s="102" t="s">
        <v>180</v>
      </c>
      <c r="D156" s="102" t="s">
        <v>78</v>
      </c>
      <c r="E156" s="103" t="s">
        <v>181</v>
      </c>
      <c r="F156" s="104" t="s">
        <v>182</v>
      </c>
      <c r="G156" s="105" t="s">
        <v>97</v>
      </c>
      <c r="H156" s="106">
        <v>30</v>
      </c>
      <c r="I156" s="106"/>
      <c r="J156" s="106">
        <f t="shared" si="10"/>
        <v>0</v>
      </c>
      <c r="K156" s="107"/>
      <c r="L156" s="14"/>
      <c r="M156" s="108" t="s">
        <v>10</v>
      </c>
      <c r="N156" s="109"/>
      <c r="O156" s="110">
        <v>9.0020000000000003E-2</v>
      </c>
      <c r="P156" s="110">
        <f t="shared" si="11"/>
        <v>2.7006000000000001</v>
      </c>
      <c r="Q156" s="110">
        <v>3.8335000000000002E-4</v>
      </c>
      <c r="R156" s="110">
        <f t="shared" si="12"/>
        <v>1.15005E-2</v>
      </c>
      <c r="S156" s="110">
        <v>0</v>
      </c>
      <c r="T156" s="111">
        <f t="shared" si="13"/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12" t="s">
        <v>117</v>
      </c>
      <c r="AT156" s="112" t="s">
        <v>78</v>
      </c>
      <c r="AU156" s="112" t="s">
        <v>83</v>
      </c>
      <c r="AY156" s="4" t="s">
        <v>76</v>
      </c>
      <c r="BE156" s="113">
        <f t="shared" si="14"/>
        <v>0</v>
      </c>
      <c r="BF156" s="113">
        <f t="shared" si="15"/>
        <v>0</v>
      </c>
      <c r="BG156" s="113">
        <f t="shared" si="16"/>
        <v>0</v>
      </c>
      <c r="BH156" s="113">
        <f t="shared" si="17"/>
        <v>0</v>
      </c>
      <c r="BI156" s="113">
        <f t="shared" si="18"/>
        <v>0</v>
      </c>
      <c r="BJ156" s="4" t="s">
        <v>83</v>
      </c>
      <c r="BK156" s="113">
        <f t="shared" si="19"/>
        <v>0</v>
      </c>
      <c r="BL156" s="4" t="s">
        <v>117</v>
      </c>
      <c r="BM156" s="112" t="s">
        <v>183</v>
      </c>
    </row>
    <row r="157" spans="1:65" s="16" customFormat="1" ht="24.2" customHeight="1" x14ac:dyDescent="0.25">
      <c r="A157" s="13"/>
      <c r="B157" s="101"/>
      <c r="C157" s="102" t="s">
        <v>184</v>
      </c>
      <c r="D157" s="102" t="s">
        <v>78</v>
      </c>
      <c r="E157" s="103" t="s">
        <v>185</v>
      </c>
      <c r="F157" s="104" t="s">
        <v>186</v>
      </c>
      <c r="G157" s="105" t="s">
        <v>155</v>
      </c>
      <c r="H157" s="106">
        <v>7.55</v>
      </c>
      <c r="I157" s="106"/>
      <c r="J157" s="106">
        <f t="shared" si="10"/>
        <v>0</v>
      </c>
      <c r="K157" s="107"/>
      <c r="L157" s="14"/>
      <c r="M157" s="108" t="s">
        <v>10</v>
      </c>
      <c r="N157" s="109"/>
      <c r="O157" s="110">
        <v>0</v>
      </c>
      <c r="P157" s="110">
        <f t="shared" si="11"/>
        <v>0</v>
      </c>
      <c r="Q157" s="110">
        <v>0</v>
      </c>
      <c r="R157" s="110">
        <f t="shared" si="12"/>
        <v>0</v>
      </c>
      <c r="S157" s="110">
        <v>0</v>
      </c>
      <c r="T157" s="111">
        <f t="shared" si="13"/>
        <v>0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112" t="s">
        <v>117</v>
      </c>
      <c r="AT157" s="112" t="s">
        <v>78</v>
      </c>
      <c r="AU157" s="112" t="s">
        <v>83</v>
      </c>
      <c r="AY157" s="4" t="s">
        <v>76</v>
      </c>
      <c r="BE157" s="113">
        <f t="shared" si="14"/>
        <v>0</v>
      </c>
      <c r="BF157" s="113">
        <f t="shared" si="15"/>
        <v>0</v>
      </c>
      <c r="BG157" s="113">
        <f t="shared" si="16"/>
        <v>0</v>
      </c>
      <c r="BH157" s="113">
        <f t="shared" si="17"/>
        <v>0</v>
      </c>
      <c r="BI157" s="113">
        <f t="shared" si="18"/>
        <v>0</v>
      </c>
      <c r="BJ157" s="4" t="s">
        <v>83</v>
      </c>
      <c r="BK157" s="113">
        <f t="shared" si="19"/>
        <v>0</v>
      </c>
      <c r="BL157" s="4" t="s">
        <v>117</v>
      </c>
      <c r="BM157" s="112" t="s">
        <v>187</v>
      </c>
    </row>
    <row r="158" spans="1:65" s="88" customFormat="1" ht="22.9" customHeight="1" x14ac:dyDescent="0.2">
      <c r="B158" s="89"/>
      <c r="D158" s="90" t="s">
        <v>72</v>
      </c>
      <c r="E158" s="99" t="s">
        <v>188</v>
      </c>
      <c r="F158" s="99" t="s">
        <v>189</v>
      </c>
      <c r="J158" s="100">
        <f>BK158</f>
        <v>0</v>
      </c>
      <c r="L158" s="89"/>
      <c r="M158" s="93"/>
      <c r="N158" s="94"/>
      <c r="O158" s="94"/>
      <c r="P158" s="95">
        <f>SUM(P159:P160)</f>
        <v>13.271999999999998</v>
      </c>
      <c r="Q158" s="94"/>
      <c r="R158" s="95">
        <f>SUM(R159:R160)</f>
        <v>4.41E-2</v>
      </c>
      <c r="S158" s="94"/>
      <c r="T158" s="96">
        <f>SUM(T159:T160)</f>
        <v>0</v>
      </c>
      <c r="AR158" s="90" t="s">
        <v>83</v>
      </c>
      <c r="AT158" s="97" t="s">
        <v>72</v>
      </c>
      <c r="AU158" s="97" t="s">
        <v>75</v>
      </c>
      <c r="AY158" s="90" t="s">
        <v>76</v>
      </c>
      <c r="BK158" s="98">
        <f>SUM(BK159:BK160)</f>
        <v>0</v>
      </c>
    </row>
    <row r="159" spans="1:65" s="16" customFormat="1" ht="24.2" customHeight="1" x14ac:dyDescent="0.25">
      <c r="A159" s="13"/>
      <c r="B159" s="101"/>
      <c r="C159" s="102" t="s">
        <v>190</v>
      </c>
      <c r="D159" s="102" t="s">
        <v>78</v>
      </c>
      <c r="E159" s="103" t="s">
        <v>191</v>
      </c>
      <c r="F159" s="104" t="s">
        <v>192</v>
      </c>
      <c r="G159" s="105" t="s">
        <v>97</v>
      </c>
      <c r="H159" s="106">
        <v>28</v>
      </c>
      <c r="I159" s="106"/>
      <c r="J159" s="106">
        <f>ROUND(I159*H159,2)</f>
        <v>0</v>
      </c>
      <c r="K159" s="107"/>
      <c r="L159" s="14"/>
      <c r="M159" s="108" t="s">
        <v>10</v>
      </c>
      <c r="N159" s="109"/>
      <c r="O159" s="110">
        <v>0.47399999999999998</v>
      </c>
      <c r="P159" s="110">
        <f>O159*H159</f>
        <v>13.271999999999998</v>
      </c>
      <c r="Q159" s="110">
        <v>0</v>
      </c>
      <c r="R159" s="110">
        <f>Q159*H159</f>
        <v>0</v>
      </c>
      <c r="S159" s="110">
        <v>0</v>
      </c>
      <c r="T159" s="111">
        <f>S159*H159</f>
        <v>0</v>
      </c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R159" s="112" t="s">
        <v>117</v>
      </c>
      <c r="AT159" s="112" t="s">
        <v>78</v>
      </c>
      <c r="AU159" s="112" t="s">
        <v>83</v>
      </c>
      <c r="AY159" s="4" t="s">
        <v>76</v>
      </c>
      <c r="BE159" s="113">
        <f>IF(N159="základná",J159,0)</f>
        <v>0</v>
      </c>
      <c r="BF159" s="113">
        <f>IF(N159="znížená",J159,0)</f>
        <v>0</v>
      </c>
      <c r="BG159" s="113">
        <f>IF(N159="zákl. prenesená",J159,0)</f>
        <v>0</v>
      </c>
      <c r="BH159" s="113">
        <f>IF(N159="zníž. prenesená",J159,0)</f>
        <v>0</v>
      </c>
      <c r="BI159" s="113">
        <f>IF(N159="nulová",J159,0)</f>
        <v>0</v>
      </c>
      <c r="BJ159" s="4" t="s">
        <v>83</v>
      </c>
      <c r="BK159" s="113">
        <f>ROUND(I159*H159,2)</f>
        <v>0</v>
      </c>
      <c r="BL159" s="4" t="s">
        <v>117</v>
      </c>
      <c r="BM159" s="112" t="s">
        <v>193</v>
      </c>
    </row>
    <row r="160" spans="1:65" s="16" customFormat="1" ht="24.2" customHeight="1" x14ac:dyDescent="0.25">
      <c r="A160" s="13"/>
      <c r="B160" s="101"/>
      <c r="C160" s="114" t="s">
        <v>194</v>
      </c>
      <c r="D160" s="114" t="s">
        <v>128</v>
      </c>
      <c r="E160" s="115" t="s">
        <v>195</v>
      </c>
      <c r="F160" s="116" t="s">
        <v>196</v>
      </c>
      <c r="G160" s="117" t="s">
        <v>97</v>
      </c>
      <c r="H160" s="118">
        <v>29.4</v>
      </c>
      <c r="I160" s="118"/>
      <c r="J160" s="118">
        <f>ROUND(I160*H160,2)</f>
        <v>0</v>
      </c>
      <c r="K160" s="119"/>
      <c r="L160" s="120"/>
      <c r="M160" s="121" t="s">
        <v>10</v>
      </c>
      <c r="N160" s="122"/>
      <c r="O160" s="110">
        <v>0</v>
      </c>
      <c r="P160" s="110">
        <f>O160*H160</f>
        <v>0</v>
      </c>
      <c r="Q160" s="110">
        <v>1.5E-3</v>
      </c>
      <c r="R160" s="110">
        <f>Q160*H160</f>
        <v>4.41E-2</v>
      </c>
      <c r="S160" s="110">
        <v>0</v>
      </c>
      <c r="T160" s="111">
        <f>S160*H160</f>
        <v>0</v>
      </c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R160" s="112" t="s">
        <v>131</v>
      </c>
      <c r="AT160" s="112" t="s">
        <v>128</v>
      </c>
      <c r="AU160" s="112" t="s">
        <v>83</v>
      </c>
      <c r="AY160" s="4" t="s">
        <v>76</v>
      </c>
      <c r="BE160" s="113">
        <f>IF(N160="základná",J160,0)</f>
        <v>0</v>
      </c>
      <c r="BF160" s="113">
        <f>IF(N160="znížená",J160,0)</f>
        <v>0</v>
      </c>
      <c r="BG160" s="113">
        <f>IF(N160="zákl. prenesená",J160,0)</f>
        <v>0</v>
      </c>
      <c r="BH160" s="113">
        <f>IF(N160="zníž. prenesená",J160,0)</f>
        <v>0</v>
      </c>
      <c r="BI160" s="113">
        <f>IF(N160="nulová",J160,0)</f>
        <v>0</v>
      </c>
      <c r="BJ160" s="4" t="s">
        <v>83</v>
      </c>
      <c r="BK160" s="113">
        <f>ROUND(I160*H160,2)</f>
        <v>0</v>
      </c>
      <c r="BL160" s="4" t="s">
        <v>117</v>
      </c>
      <c r="BM160" s="112" t="s">
        <v>197</v>
      </c>
    </row>
    <row r="161" spans="1:65" s="88" customFormat="1" ht="22.9" customHeight="1" x14ac:dyDescent="0.2">
      <c r="B161" s="89"/>
      <c r="D161" s="90" t="s">
        <v>72</v>
      </c>
      <c r="E161" s="99" t="s">
        <v>198</v>
      </c>
      <c r="F161" s="99" t="s">
        <v>199</v>
      </c>
      <c r="J161" s="100">
        <f>BK161</f>
        <v>0</v>
      </c>
      <c r="L161" s="89"/>
      <c r="M161" s="93"/>
      <c r="N161" s="94"/>
      <c r="O161" s="94"/>
      <c r="P161" s="95">
        <f>P162</f>
        <v>5.5113199999999996</v>
      </c>
      <c r="Q161" s="94"/>
      <c r="R161" s="95">
        <f>R162</f>
        <v>1.4366E-2</v>
      </c>
      <c r="S161" s="94"/>
      <c r="T161" s="96">
        <f>T162</f>
        <v>0</v>
      </c>
      <c r="AR161" s="90" t="s">
        <v>83</v>
      </c>
      <c r="AT161" s="97" t="s">
        <v>72</v>
      </c>
      <c r="AU161" s="97" t="s">
        <v>75</v>
      </c>
      <c r="AY161" s="90" t="s">
        <v>76</v>
      </c>
      <c r="BK161" s="98">
        <f>BK162</f>
        <v>0</v>
      </c>
    </row>
    <row r="162" spans="1:65" s="16" customFormat="1" ht="33" customHeight="1" x14ac:dyDescent="0.25">
      <c r="A162" s="13"/>
      <c r="B162" s="101"/>
      <c r="C162" s="102" t="s">
        <v>200</v>
      </c>
      <c r="D162" s="102" t="s">
        <v>78</v>
      </c>
      <c r="E162" s="103" t="s">
        <v>201</v>
      </c>
      <c r="F162" s="104" t="s">
        <v>202</v>
      </c>
      <c r="G162" s="105" t="s">
        <v>97</v>
      </c>
      <c r="H162" s="106">
        <v>65.3</v>
      </c>
      <c r="I162" s="106"/>
      <c r="J162" s="106">
        <f>ROUND(I162*H162,2)</f>
        <v>0</v>
      </c>
      <c r="K162" s="107"/>
      <c r="L162" s="14"/>
      <c r="M162" s="123" t="s">
        <v>10</v>
      </c>
      <c r="N162" s="124"/>
      <c r="O162" s="125">
        <v>8.4400000000000003E-2</v>
      </c>
      <c r="P162" s="125">
        <f>O162*H162</f>
        <v>5.5113199999999996</v>
      </c>
      <c r="Q162" s="125">
        <v>2.2000000000000001E-4</v>
      </c>
      <c r="R162" s="125">
        <f>Q162*H162</f>
        <v>1.4366E-2</v>
      </c>
      <c r="S162" s="125">
        <v>0</v>
      </c>
      <c r="T162" s="126">
        <f>S162*H162</f>
        <v>0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R162" s="112" t="s">
        <v>117</v>
      </c>
      <c r="AT162" s="112" t="s">
        <v>78</v>
      </c>
      <c r="AU162" s="112" t="s">
        <v>83</v>
      </c>
      <c r="AY162" s="4" t="s">
        <v>76</v>
      </c>
      <c r="BE162" s="113">
        <f>IF(N162="základná",J162,0)</f>
        <v>0</v>
      </c>
      <c r="BF162" s="113">
        <f>IF(N162="znížená",J162,0)</f>
        <v>0</v>
      </c>
      <c r="BG162" s="113">
        <f>IF(N162="zákl. prenesená",J162,0)</f>
        <v>0</v>
      </c>
      <c r="BH162" s="113">
        <f>IF(N162="zníž. prenesená",J162,0)</f>
        <v>0</v>
      </c>
      <c r="BI162" s="113">
        <f>IF(N162="nulová",J162,0)</f>
        <v>0</v>
      </c>
      <c r="BJ162" s="4" t="s">
        <v>83</v>
      </c>
      <c r="BK162" s="113">
        <f>ROUND(I162*H162,2)</f>
        <v>0</v>
      </c>
      <c r="BL162" s="4" t="s">
        <v>117</v>
      </c>
      <c r="BM162" s="112" t="s">
        <v>203</v>
      </c>
    </row>
    <row r="163" spans="1:65" s="16" customFormat="1" ht="6.95" customHeight="1" x14ac:dyDescent="0.25">
      <c r="A163" s="13"/>
      <c r="B163" s="52"/>
      <c r="C163" s="53"/>
      <c r="D163" s="53"/>
      <c r="E163" s="53"/>
      <c r="F163" s="53"/>
      <c r="G163" s="53"/>
      <c r="H163" s="53"/>
      <c r="I163" s="53"/>
      <c r="J163" s="53"/>
      <c r="K163" s="53"/>
      <c r="L163" s="14"/>
      <c r="M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</sheetData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2022-08-22T08:23:50Z</dcterms:created>
  <dcterms:modified xsi:type="dcterms:W3CDTF">2022-08-22T08:25:08Z</dcterms:modified>
</cp:coreProperties>
</file>