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34" activeTab="2"/>
  </bookViews>
  <sheets>
    <sheet name="Kryci list" sheetId="1" r:id="rId1"/>
    <sheet name="Rekapitulacia" sheetId="2" r:id="rId2"/>
    <sheet name="Prehlad" sheetId="3" r:id="rId3"/>
  </sheets>
  <definedNames>
    <definedName name="Excel_BuiltIn_Print_Area" localSheetId="1">'Rekapitulacia'!$A:$D</definedName>
    <definedName name="Excel_BuiltIn_Print_Area_2">#REF!</definedName>
    <definedName name="Excel_BuiltIn_Print_Area_3">'Kryci list'!$A:$M</definedName>
    <definedName name="Excel_BuiltIn_Print_Area_5">'Prehlad'!$A$1:$O$2</definedName>
    <definedName name="Excel_BuiltIn_Print_Area_6">#REF!</definedName>
    <definedName name="Excel_BuiltIn_Print_Titles_4">'Rekapitulacia'!$A$8:$IS$10</definedName>
    <definedName name="Excel_BuiltIn_Print_Titles_6">#REF!</definedName>
    <definedName name="_xlnm.Print_Titles" localSheetId="2">'Prehlad'!$8:$10</definedName>
    <definedName name="_xlnm.Print_Titles" localSheetId="1">'Rekapitulacia'!$8:$10</definedName>
    <definedName name="_xlnm.Print_Area" localSheetId="0">'Kryci list'!$A$1:$M$28</definedName>
  </definedNames>
  <calcPr fullCalcOnLoad="1"/>
</workbook>
</file>

<file path=xl/sharedStrings.xml><?xml version="1.0" encoding="utf-8"?>
<sst xmlns="http://schemas.openxmlformats.org/spreadsheetml/2006/main" count="409" uniqueCount="233">
  <si>
    <t>Stavoprojekt, s.r.o., Prešov</t>
  </si>
  <si>
    <t>V module</t>
  </si>
  <si>
    <t>Hlavička1</t>
  </si>
  <si>
    <t>Mena</t>
  </si>
  <si>
    <t>Hlavička2</t>
  </si>
  <si>
    <t>Obdobie</t>
  </si>
  <si>
    <t xml:space="preserve"> Stavba : MODERNIZÁCIA CHODNÍKA NA UL. SP, KROMPACHY</t>
  </si>
  <si>
    <t>Miesto: Sabinov</t>
  </si>
  <si>
    <t xml:space="preserve">Rozpočet: </t>
  </si>
  <si>
    <t>Rozpočet</t>
  </si>
  <si>
    <t>Krycí list rozpočtu v</t>
  </si>
  <si>
    <t>EUR</t>
  </si>
  <si>
    <t xml:space="preserve"> Objekt : SO 01 – CHODNÍK</t>
  </si>
  <si>
    <t xml:space="preserve">JKSO : </t>
  </si>
  <si>
    <t>Spracoval: Ing. Samuel Hricík</t>
  </si>
  <si>
    <t>Čerpanie</t>
  </si>
  <si>
    <t>Krycí list splátky v</t>
  </si>
  <si>
    <t>za obdobie</t>
  </si>
  <si>
    <t>Mesiac 2015</t>
  </si>
  <si>
    <t xml:space="preserve"> </t>
  </si>
  <si>
    <t xml:space="preserve">Zmluva č.: </t>
  </si>
  <si>
    <t>VK</t>
  </si>
  <si>
    <t>Krycí list výrobnej kalkulácie v</t>
  </si>
  <si>
    <t xml:space="preserve"> Odberateľ:</t>
  </si>
  <si>
    <t>IČO:</t>
  </si>
  <si>
    <t>DIČ:</t>
  </si>
  <si>
    <t>IČ DPH:</t>
  </si>
  <si>
    <t>VF</t>
  </si>
  <si>
    <t xml:space="preserve"> Dodávateľ:</t>
  </si>
  <si>
    <t>OP</t>
  </si>
  <si>
    <t>Krycí list OP v</t>
  </si>
  <si>
    <t xml:space="preserve"> Projektant:</t>
  </si>
  <si>
    <t>A</t>
  </si>
  <si>
    <t xml:space="preserve"> ZRN</t>
  </si>
  <si>
    <t>Konštrukcie</t>
  </si>
  <si>
    <t>Špecifikovaný materiál</t>
  </si>
  <si>
    <t>Spolu ZRN</t>
  </si>
  <si>
    <t>B</t>
  </si>
  <si>
    <t>IN - Individuálne náklady</t>
  </si>
  <si>
    <t>C</t>
  </si>
  <si>
    <t>NUS - náklady umiestnenia stavby</t>
  </si>
  <si>
    <t xml:space="preserve"> HSV:</t>
  </si>
  <si>
    <t xml:space="preserve"> Práce nadčas</t>
  </si>
  <si>
    <t xml:space="preserve"> Zariadenie staveniska</t>
  </si>
  <si>
    <t xml:space="preserve"> PSV:</t>
  </si>
  <si>
    <t xml:space="preserve"> Murárske výpomoce</t>
  </si>
  <si>
    <t xml:space="preserve"> Prevádzkové vplyvy</t>
  </si>
  <si>
    <t xml:space="preserve"> MCE:</t>
  </si>
  <si>
    <t xml:space="preserve"> Bez pevnej podlahy</t>
  </si>
  <si>
    <t xml:space="preserve"> Sťažené podmienky</t>
  </si>
  <si>
    <t xml:space="preserve"> Iné:</t>
  </si>
  <si>
    <t xml:space="preserve"> Súčet:</t>
  </si>
  <si>
    <t xml:space="preserve">Súčet riadkov 6 až 9: </t>
  </si>
  <si>
    <t xml:space="preserve">Súčet riadkov 11 až 14: </t>
  </si>
  <si>
    <t>projektant, rozpočtár, cenár</t>
  </si>
  <si>
    <t>dodávateľ, zhotoviteľ</t>
  </si>
  <si>
    <t>D</t>
  </si>
  <si>
    <t>ON - ostatné náklady</t>
  </si>
  <si>
    <t>dátum:</t>
  </si>
  <si>
    <t>podpis:</t>
  </si>
  <si>
    <t xml:space="preserve"> Ostatné náklady uvedené v rozpočte</t>
  </si>
  <si>
    <t>pečiatka:</t>
  </si>
  <si>
    <t xml:space="preserve"> Inžinierska činnosť</t>
  </si>
  <si>
    <t xml:space="preserve"> Projektové práce</t>
  </si>
  <si>
    <t xml:space="preserve">Súčet riadkov 16 až 19: </t>
  </si>
  <si>
    <t>odberateľ, obstarávateľ</t>
  </si>
  <si>
    <t>E</t>
  </si>
  <si>
    <t>Celkové náklady</t>
  </si>
  <si>
    <t xml:space="preserve">Súčet riadkov 5, 10, 15 a 20: </t>
  </si>
  <si>
    <t xml:space="preserve"> DPH   20% z:</t>
  </si>
  <si>
    <t xml:space="preserve"> DPH    0% z:</t>
  </si>
  <si>
    <t xml:space="preserve">Súčet riadkov 21 až 23: </t>
  </si>
  <si>
    <t>F</t>
  </si>
  <si>
    <t xml:space="preserve"> Odpočet - prípočet</t>
  </si>
  <si>
    <t xml:space="preserve">Odberateľ: </t>
  </si>
  <si>
    <t xml:space="preserve">Projektant: </t>
  </si>
  <si>
    <t>Rekapitulácia rozpočtu v</t>
  </si>
  <si>
    <t xml:space="preserve">Dodávateľ: </t>
  </si>
  <si>
    <t>Rekapitulácia splátky v</t>
  </si>
  <si>
    <t>Rekapitulácia výrobnej kalkulácie v</t>
  </si>
  <si>
    <t>Stavba : MODERNIZÁCIA CHODNÍKA NA UL. SNP, KROMPACHY</t>
  </si>
  <si>
    <t>Objekt : SO 01 – CHODNÍK</t>
  </si>
  <si>
    <t>Rekapitulácia OP v</t>
  </si>
  <si>
    <t>Popis položky, stavebného dielu, remesla</t>
  </si>
  <si>
    <t>Špecifikovaný</t>
  </si>
  <si>
    <t>Spolu</t>
  </si>
  <si>
    <t>materiál</t>
  </si>
  <si>
    <t>1 - ZEMNE PRÁCE</t>
  </si>
  <si>
    <t>5 - KOMUNIKÁCIE</t>
  </si>
  <si>
    <t>9 - OSTATNÉ KONŠTRUKCIE A PRÁCE</t>
  </si>
  <si>
    <t>PRÁCE A DODÁVKY HSV</t>
  </si>
  <si>
    <t>Za rozpočet celkom:</t>
  </si>
  <si>
    <t>Objekt : SO 01 – Chodník</t>
  </si>
  <si>
    <t>Por.</t>
  </si>
  <si>
    <t>Kód</t>
  </si>
  <si>
    <t>Kód položky</t>
  </si>
  <si>
    <t>Popis položky, stavebného dielu, remesla,</t>
  </si>
  <si>
    <t>Množstvo</t>
  </si>
  <si>
    <t>Merná</t>
  </si>
  <si>
    <t>Jednotková</t>
  </si>
  <si>
    <t>Zaradenie</t>
  </si>
  <si>
    <t>Lev0</t>
  </si>
  <si>
    <t>číslo</t>
  </si>
  <si>
    <t>cenníka</t>
  </si>
  <si>
    <t>výkaz-výmer</t>
  </si>
  <si>
    <t>výmera</t>
  </si>
  <si>
    <t>jednotka</t>
  </si>
  <si>
    <t>cena</t>
  </si>
  <si>
    <t>pre KL</t>
  </si>
  <si>
    <t>pozícia</t>
  </si>
  <si>
    <t xml:space="preserve">    1  </t>
  </si>
  <si>
    <t>221</t>
  </si>
  <si>
    <t>45.11.11 113107230</t>
  </si>
  <si>
    <t>Odstránenie podkladov alebo krytov z betónu prost. hr. do 100 mm, nad 200 m2</t>
  </si>
  <si>
    <t>m2</t>
  </si>
  <si>
    <t>EK</t>
  </si>
  <si>
    <t>S</t>
  </si>
  <si>
    <t>"podkladný betón na chodníku"927+345=1272</t>
  </si>
  <si>
    <t xml:space="preserve">    2  </t>
  </si>
  <si>
    <t>45.11.11 113107241</t>
  </si>
  <si>
    <t>Odstránenie podkladov alebo krytov živičných hr. do 50 mm, nad 200 m2</t>
  </si>
  <si>
    <t>"chodníky"1272</t>
  </si>
  <si>
    <t>"asfalt"0,25*800=200</t>
  </si>
  <si>
    <t xml:space="preserve">    3  </t>
  </si>
  <si>
    <t>272</t>
  </si>
  <si>
    <t>45.11.11 113204111</t>
  </si>
  <si>
    <t>Vytrhanie obrubníkov záhonových</t>
  </si>
  <si>
    <t>m</t>
  </si>
  <si>
    <t>„záhonové obr.“800</t>
  </si>
  <si>
    <t>45.11.11.113206111</t>
  </si>
  <si>
    <t>Vytrhanie obrúb betónových, s vybúraním lôžka, z krajníkov alebo borubníkov stojatých, - 0,14500t</t>
  </si>
  <si>
    <t>„cestné obrubníky“ 800</t>
  </si>
  <si>
    <t>45.11.21 121101101</t>
  </si>
  <si>
    <t>Odstránenie ornice s premiestnením do 50 m</t>
  </si>
  <si>
    <t>m3</t>
  </si>
  <si>
    <t>50*0,2 =   10</t>
  </si>
  <si>
    <t>001</t>
  </si>
  <si>
    <t>45.11.21 122201101</t>
  </si>
  <si>
    <t>Odkopávky a prekopávky nezapaž. v horn. tr. 3 nad 100 m3</t>
  </si>
  <si>
    <t>0,1*(769+288) =   105,7</t>
  </si>
  <si>
    <t>0,3*(158+57) =  64,5</t>
  </si>
  <si>
    <t>45.11.21 122201109</t>
  </si>
  <si>
    <t>Príplatok za lepivosť horniny tr.3</t>
  </si>
  <si>
    <t>.</t>
  </si>
  <si>
    <t>45.11.24 162701105</t>
  </si>
  <si>
    <t>Vodorovné premiestnenie výkopu do 10000 m horn. tr. 1-4</t>
  </si>
  <si>
    <t>5"prebyt.ornica"+170,2"vykop" =   175,2</t>
  </si>
  <si>
    <t>45.11.21 167101102</t>
  </si>
  <si>
    <t>Nakladanie výkopku do 100 m3 v horn. tr. 1-4</t>
  </si>
  <si>
    <t>"prebyt.ornica"10-50*0,1 =   5</t>
  </si>
  <si>
    <t>45.11.24 171201201</t>
  </si>
  <si>
    <t>Uloženie sypaniny na skládku</t>
  </si>
  <si>
    <t>45.11.21 180402111</t>
  </si>
  <si>
    <t>Založenie parkového trávnika výsevom v rovine</t>
  </si>
  <si>
    <t>50</t>
  </si>
  <si>
    <t>45.11.21 181101101</t>
  </si>
  <si>
    <t>Úprava pláne v zárezoch v horn. tr. 1-4 bez zhutnenia</t>
  </si>
  <si>
    <t>MAT</t>
  </si>
  <si>
    <t>01.11.92 005724100</t>
  </si>
  <si>
    <t>Zmes trávna parková rekreačná</t>
  </si>
  <si>
    <t>kg</t>
  </si>
  <si>
    <t>EZ</t>
  </si>
  <si>
    <t>50,0*1,05*0,03 =   1,575</t>
  </si>
  <si>
    <t>45.11.21 181301111</t>
  </si>
  <si>
    <t>Rozprestretie ornice, sklon do 1:5 do 500 m2 hr. do 10 cm</t>
  </si>
  <si>
    <t xml:space="preserve">   15  </t>
  </si>
  <si>
    <t>231</t>
  </si>
  <si>
    <t>45.11.21 183403153</t>
  </si>
  <si>
    <t>Obrobenie pôdy hrabaním v rovine</t>
  </si>
  <si>
    <t xml:space="preserve">50 </t>
  </si>
  <si>
    <t xml:space="preserve">1 - ZEMNE PRÁCE  spolu: </t>
  </si>
  <si>
    <t xml:space="preserve">   221</t>
  </si>
  <si>
    <t>45.23.11.564851111</t>
  </si>
  <si>
    <t>Podklad zo štrkodrte hr. 150 mm</t>
  </si>
  <si>
    <t>158+57=215“fr.0-32“</t>
  </si>
  <si>
    <t>45.23.11 564251111</t>
  </si>
  <si>
    <t>Podklad zo štrkopiesku hr. 150 mm</t>
  </si>
  <si>
    <t>1057+158+57 =  1272</t>
  </si>
  <si>
    <t>45.23.12 596211133</t>
  </si>
  <si>
    <t>Kladenie zámkovej dlažby pre chodcov hr. 60 mm sk. C nad 300 m2</t>
  </si>
  <si>
    <t>769+288=1057</t>
  </si>
  <si>
    <t>26.61.12 592963950</t>
  </si>
  <si>
    <t>Dlažba 200*100*60 sivá</t>
  </si>
  <si>
    <t>1057*1,01 =  1067,57</t>
  </si>
  <si>
    <t>45.23.12 596211134</t>
  </si>
  <si>
    <t>Kladenie zámkovej dlažby pre chodcov hr. 80 mm sk. C 100-300 m2</t>
  </si>
  <si>
    <t>158+57 = 215</t>
  </si>
  <si>
    <t>Dlažba 200*100*80 sivá</t>
  </si>
  <si>
    <t>215*1,01 = 217,15</t>
  </si>
  <si>
    <t>45.11.11 5731111111</t>
  </si>
  <si>
    <t>Postrek asfaltový infiltračný s posypom kamenivom z asfaltu cestného v množstve 0,70 kg/m2</t>
  </si>
  <si>
    <t>45.11.11577144221</t>
  </si>
  <si>
    <t>Asfaltový betón AC 11 (ABS II) hr. 50 mm, š. do 3 m</t>
  </si>
  <si>
    <t>45.11.11599141110</t>
  </si>
  <si>
    <t>Pružná asfaltová zálievka</t>
  </si>
  <si>
    <t xml:space="preserve">5 - KOMUNIKÁCIE  spolu: </t>
  </si>
  <si>
    <t>45.23.12 916561111</t>
  </si>
  <si>
    <t>Osadenie záhon. obrubníka betón. do lôžka z betónu tr. C 12/15 s bočnou oporou</t>
  </si>
  <si>
    <t>800</t>
  </si>
  <si>
    <t>Osadenie chodník. Obrubníka betón. Stojatého s oporou do lôžka z betónu tr. C 12/15</t>
  </si>
  <si>
    <t>26.61.11 592173050</t>
  </si>
  <si>
    <t>Obrubník záhonový ABO 5-20</t>
  </si>
  <si>
    <t>kus</t>
  </si>
  <si>
    <t>800*2*1,01 =   1616</t>
  </si>
  <si>
    <t>26.61.11 592174510</t>
  </si>
  <si>
    <t>Obrubník chodníkový ABO 2-15 100x15x25</t>
  </si>
  <si>
    <t>800*1,01</t>
  </si>
  <si>
    <t>45.11.11 979082213</t>
  </si>
  <si>
    <t>Vodorovná doprava sute po suchu do 1 km</t>
  </si>
  <si>
    <t>t</t>
  </si>
  <si>
    <t>"asfalt"1472*0,098 =   144,256</t>
  </si>
  <si>
    <t>"betón"1272*0,160 =   203,52</t>
  </si>
  <si>
    <t>45.11.11 979082219</t>
  </si>
  <si>
    <t>Príplatok za každý ďalší 1 km sute</t>
  </si>
  <si>
    <t>347,776*9 =   3129,984</t>
  </si>
  <si>
    <t>45.11.11 979084216</t>
  </si>
  <si>
    <t>Vodorovná doprava vybúraných hmôt po suchu do 5 km</t>
  </si>
  <si>
    <t>"zah.obrub.“800*0,04 =   32</t>
  </si>
  <si>
    <t>„cestne obr.“800*0,145 = 116</t>
  </si>
  <si>
    <t>45.11.11 979084219</t>
  </si>
  <si>
    <t>Príplatok za každých ďalších 5 km vybúr. hmôt nad 5 km</t>
  </si>
  <si>
    <t>45.11.11 919735111</t>
  </si>
  <si>
    <t>Rezanie existujúceho asfaltového krytu alebo podklady hĺbky do 50 mm</t>
  </si>
  <si>
    <t>45.11.11 979131410</t>
  </si>
  <si>
    <t>Poplatok za ulož.a znešk.stav.sute na urč.sklád. -z demol.vozoviek "O"-ost.odpad</t>
  </si>
  <si>
    <t>347,776+148=495,776</t>
  </si>
  <si>
    <t>45.23.12 998223011</t>
  </si>
  <si>
    <t>Presun hmôt pre pozemné komunikácie, kryt dláždený</t>
  </si>
  <si>
    <t xml:space="preserve">9 - OSTATNÉ KONŠTRUKCIE A PRÁCE  spolu: </t>
  </si>
  <si>
    <t xml:space="preserve">PRÁCE A DODÁVKY HSV  spolu: </t>
  </si>
  <si>
    <t xml:space="preserve">Dňa: </t>
  </si>
  <si>
    <t xml:space="preserve">Dátum: </t>
  </si>
  <si>
    <t xml:space="preserve">Spracoval: </t>
  </si>
</sst>
</file>

<file path=xl/styles.xml><?xml version="1.0" encoding="utf-8"?>
<styleSheet xmlns="http://schemas.openxmlformats.org/spreadsheetml/2006/main">
  <numFmts count="15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&quot; Sk&quot;;[Red]\-#,##0&quot; Sk&quot;"/>
    <numFmt numFmtId="165" formatCode="\ #,##0&quot; Sk &quot;;\-#,##0&quot; Sk &quot;;&quot; - Sk &quot;;@\ "/>
    <numFmt numFmtId="166" formatCode="#,##0&quot;     &quot;"/>
    <numFmt numFmtId="167" formatCode="#,##0&quot; Sk&quot;"/>
    <numFmt numFmtId="168" formatCode="#,##0\ "/>
    <numFmt numFmtId="169" formatCode="#,##0.000"/>
    <numFmt numFmtId="170" formatCode="#,##0.0"/>
  </numFmts>
  <fonts count="46">
    <font>
      <sz val="10"/>
      <name val="Arial"/>
      <family val="2"/>
    </font>
    <font>
      <b/>
      <sz val="7"/>
      <name val="Letter Gothic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name val="Arial CE"/>
      <family val="2"/>
    </font>
    <font>
      <b/>
      <sz val="10"/>
      <color indexed="9"/>
      <name val="Arial"/>
      <family val="2"/>
    </font>
    <font>
      <i/>
      <sz val="11"/>
      <color indexed="23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24"/>
      <color indexed="8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1"/>
      <color indexed="63"/>
      <name val="Calibri"/>
      <family val="2"/>
    </font>
    <font>
      <sz val="10"/>
      <color indexed="16"/>
      <name val="Arial"/>
      <family val="2"/>
    </font>
    <font>
      <sz val="8"/>
      <name val="Arial Narrow"/>
      <family val="2"/>
    </font>
    <font>
      <b/>
      <sz val="10"/>
      <name val="Arial Narrow"/>
      <family val="2"/>
    </font>
    <font>
      <sz val="8"/>
      <color indexed="9"/>
      <name val="Arial Narrow"/>
      <family val="2"/>
    </font>
    <font>
      <b/>
      <sz val="8"/>
      <color indexed="9"/>
      <name val="Arial Narrow"/>
      <family val="2"/>
    </font>
    <font>
      <b/>
      <sz val="8"/>
      <name val="Arial Narrow"/>
      <family val="2"/>
    </font>
    <font>
      <sz val="8"/>
      <color indexed="18"/>
      <name val="Arial Narrow"/>
      <family val="2"/>
    </font>
    <font>
      <sz val="18"/>
      <color indexed="63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4">
    <border>
      <left/>
      <right/>
      <top/>
      <bottom/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15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 vertical="center"/>
      <protection/>
    </xf>
    <xf numFmtId="0" fontId="0" fillId="0" borderId="0" applyFill="0" applyBorder="0">
      <alignment vertical="center"/>
      <protection/>
    </xf>
    <xf numFmtId="164" fontId="1" fillId="0" borderId="1">
      <alignment/>
      <protection/>
    </xf>
    <xf numFmtId="0" fontId="0" fillId="0" borderId="1" applyFill="0">
      <alignment/>
      <protection/>
    </xf>
    <xf numFmtId="165" fontId="0" fillId="0" borderId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" fillId="6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4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6" fillId="36" borderId="0" applyNumberFormat="0" applyBorder="0" applyAlignment="0" applyProtection="0"/>
    <xf numFmtId="0" fontId="7" fillId="37" borderId="2" applyNumberFormat="0" applyAlignment="0" applyProtection="0"/>
    <xf numFmtId="0" fontId="8" fillId="0" borderId="3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0" fillId="0" borderId="0">
      <alignment/>
      <protection/>
    </xf>
    <xf numFmtId="0" fontId="37" fillId="38" borderId="0" applyNumberFormat="0" applyBorder="0" applyAlignment="0" applyProtection="0"/>
    <xf numFmtId="0" fontId="11" fillId="3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6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9" fillId="40" borderId="7" applyNumberFormat="0" applyAlignment="0" applyProtection="0"/>
    <xf numFmtId="0" fontId="6" fillId="36" borderId="0" applyNumberFormat="0" applyBorder="0" applyAlignment="0" applyProtection="0"/>
    <xf numFmtId="0" fontId="20" fillId="13" borderId="2" applyNumberFormat="0" applyAlignment="0" applyProtection="0"/>
    <xf numFmtId="0" fontId="38" fillId="41" borderId="8" applyNumberFormat="0" applyAlignment="0" applyProtection="0"/>
    <xf numFmtId="0" fontId="9" fillId="40" borderId="7" applyNumberFormat="0" applyAlignment="0" applyProtection="0"/>
    <xf numFmtId="0" fontId="21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13" borderId="0" applyNumberFormat="0" applyBorder="0" applyAlignment="0" applyProtection="0"/>
    <xf numFmtId="0" fontId="39" fillId="42" borderId="0" applyNumberFormat="0" applyBorder="0" applyAlignment="0" applyProtection="0"/>
    <xf numFmtId="0" fontId="22" fillId="13" borderId="0" applyNumberFormat="0" applyBorder="0" applyAlignment="0" applyProtection="0"/>
    <xf numFmtId="0" fontId="10" fillId="0" borderId="0">
      <alignment/>
      <protection/>
    </xf>
    <xf numFmtId="0" fontId="0" fillId="4" borderId="10" applyNumberFormat="0" applyAlignment="0" applyProtection="0"/>
    <xf numFmtId="0" fontId="24" fillId="37" borderId="11" applyNumberFormat="0" applyAlignment="0" applyProtection="0"/>
    <xf numFmtId="9" fontId="0" fillId="0" borderId="0" applyFill="0" applyBorder="0" applyAlignment="0" applyProtection="0"/>
    <xf numFmtId="0" fontId="0" fillId="4" borderId="10" applyNumberFormat="0" applyAlignment="0" applyProtection="0"/>
    <xf numFmtId="0" fontId="40" fillId="0" borderId="12" applyNumberFormat="0" applyFill="0" applyAlignment="0" applyProtection="0"/>
    <xf numFmtId="0" fontId="21" fillId="0" borderId="9" applyNumberFormat="0" applyFill="0" applyAlignment="0" applyProtection="0"/>
    <xf numFmtId="0" fontId="41" fillId="0" borderId="13" applyNumberFormat="0" applyFill="0" applyAlignment="0" applyProtection="0"/>
    <xf numFmtId="0" fontId="14" fillId="6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Border="0">
      <alignment vertical="center"/>
      <protection/>
    </xf>
    <xf numFmtId="0" fontId="2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" fillId="0" borderId="14">
      <alignment vertical="center"/>
      <protection/>
    </xf>
    <xf numFmtId="0" fontId="2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20" fillId="13" borderId="2" applyNumberFormat="0" applyAlignment="0" applyProtection="0"/>
    <xf numFmtId="0" fontId="7" fillId="37" borderId="2" applyNumberFormat="0" applyAlignment="0" applyProtection="0"/>
    <xf numFmtId="0" fontId="24" fillId="37" borderId="11" applyNumberFormat="0" applyAlignment="0" applyProtection="0"/>
    <xf numFmtId="0" fontId="1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5" fillId="43" borderId="0" applyNumberFormat="0" applyBorder="0" applyAlignment="0" applyProtection="0"/>
    <xf numFmtId="0" fontId="3" fillId="32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6" fillId="44" borderId="0" applyNumberFormat="0" applyBorder="0" applyAlignment="0" applyProtection="0"/>
    <xf numFmtId="0" fontId="36" fillId="45" borderId="0" applyNumberFormat="0" applyBorder="0" applyAlignment="0" applyProtection="0"/>
    <xf numFmtId="0" fontId="36" fillId="46" borderId="0" applyNumberFormat="0" applyBorder="0" applyAlignment="0" applyProtection="0"/>
    <xf numFmtId="0" fontId="36" fillId="47" borderId="0" applyNumberFormat="0" applyBorder="0" applyAlignment="0" applyProtection="0"/>
    <xf numFmtId="0" fontId="36" fillId="48" borderId="0" applyNumberFormat="0" applyBorder="0" applyAlignment="0" applyProtection="0"/>
    <xf numFmtId="0" fontId="36" fillId="49" borderId="0" applyNumberFormat="0" applyBorder="0" applyAlignment="0" applyProtection="0"/>
  </cellStyleXfs>
  <cellXfs count="100">
    <xf numFmtId="0" fontId="0" fillId="0" borderId="0" xfId="0" applyAlignment="1">
      <alignment/>
    </xf>
    <xf numFmtId="0" fontId="26" fillId="0" borderId="0" xfId="117" applyFont="1">
      <alignment/>
      <protection/>
    </xf>
    <xf numFmtId="0" fontId="26" fillId="0" borderId="0" xfId="117" applyFont="1" applyAlignment="1">
      <alignment horizontal="left" vertical="center"/>
      <protection/>
    </xf>
    <xf numFmtId="0" fontId="27" fillId="0" borderId="0" xfId="117" applyFont="1" applyAlignment="1">
      <alignment horizontal="left" vertical="center"/>
      <protection/>
    </xf>
    <xf numFmtId="0" fontId="28" fillId="0" borderId="0" xfId="117" applyFont="1">
      <alignment/>
      <protection/>
    </xf>
    <xf numFmtId="0" fontId="26" fillId="0" borderId="15" xfId="117" applyFont="1" applyBorder="1" applyAlignment="1">
      <alignment horizontal="left" vertical="center"/>
      <protection/>
    </xf>
    <xf numFmtId="0" fontId="26" fillId="0" borderId="15" xfId="117" applyFont="1" applyBorder="1" applyAlignment="1">
      <alignment horizontal="right" vertical="center"/>
      <protection/>
    </xf>
    <xf numFmtId="0" fontId="29" fillId="0" borderId="0" xfId="117" applyFont="1">
      <alignment/>
      <protection/>
    </xf>
    <xf numFmtId="0" fontId="29" fillId="0" borderId="0" xfId="117" applyFont="1" applyProtection="1">
      <alignment/>
      <protection locked="0"/>
    </xf>
    <xf numFmtId="49" fontId="29" fillId="0" borderId="0" xfId="117" applyNumberFormat="1" applyFont="1">
      <alignment/>
      <protection/>
    </xf>
    <xf numFmtId="0" fontId="26" fillId="0" borderId="16" xfId="117" applyFont="1" applyBorder="1" applyAlignment="1">
      <alignment horizontal="left" vertical="center"/>
      <protection/>
    </xf>
    <xf numFmtId="0" fontId="26" fillId="0" borderId="16" xfId="117" applyFont="1" applyBorder="1" applyAlignment="1">
      <alignment horizontal="right" vertical="center"/>
      <protection/>
    </xf>
    <xf numFmtId="0" fontId="26" fillId="0" borderId="17" xfId="117" applyFont="1" applyBorder="1" applyAlignment="1">
      <alignment horizontal="left" vertical="center"/>
      <protection/>
    </xf>
    <xf numFmtId="0" fontId="26" fillId="0" borderId="17" xfId="117" applyFont="1" applyBorder="1" applyAlignment="1">
      <alignment horizontal="right" vertical="center"/>
      <protection/>
    </xf>
    <xf numFmtId="49" fontId="26" fillId="0" borderId="15" xfId="117" applyNumberFormat="1" applyFont="1" applyBorder="1" applyAlignment="1">
      <alignment horizontal="right" vertical="center"/>
      <protection/>
    </xf>
    <xf numFmtId="49" fontId="26" fillId="0" borderId="16" xfId="117" applyNumberFormat="1" applyFont="1" applyBorder="1" applyAlignment="1">
      <alignment horizontal="right" vertical="center"/>
      <protection/>
    </xf>
    <xf numFmtId="49" fontId="26" fillId="0" borderId="17" xfId="117" applyNumberFormat="1" applyFont="1" applyBorder="1" applyAlignment="1">
      <alignment horizontal="right" vertical="center"/>
      <protection/>
    </xf>
    <xf numFmtId="0" fontId="26" fillId="0" borderId="15" xfId="117" applyFont="1" applyBorder="1" applyAlignment="1">
      <alignment vertical="center"/>
      <protection/>
    </xf>
    <xf numFmtId="166" fontId="26" fillId="0" borderId="15" xfId="117" applyNumberFormat="1" applyFont="1" applyBorder="1" applyAlignment="1">
      <alignment horizontal="left" vertical="center"/>
      <protection/>
    </xf>
    <xf numFmtId="167" fontId="26" fillId="0" borderId="15" xfId="117" applyNumberFormat="1" applyFont="1" applyBorder="1" applyAlignment="1">
      <alignment horizontal="right" vertical="center"/>
      <protection/>
    </xf>
    <xf numFmtId="3" fontId="26" fillId="0" borderId="18" xfId="117" applyNumberFormat="1" applyFont="1" applyBorder="1" applyAlignment="1">
      <alignment horizontal="right" vertical="center"/>
      <protection/>
    </xf>
    <xf numFmtId="3" fontId="26" fillId="0" borderId="15" xfId="117" applyNumberFormat="1" applyFont="1" applyBorder="1" applyAlignment="1">
      <alignment vertical="center"/>
      <protection/>
    </xf>
    <xf numFmtId="0" fontId="26" fillId="0" borderId="0" xfId="117" applyFont="1" applyBorder="1" applyAlignment="1">
      <alignment horizontal="right" vertical="center"/>
      <protection/>
    </xf>
    <xf numFmtId="0" fontId="26" fillId="0" borderId="0" xfId="117" applyFont="1" applyBorder="1" applyAlignment="1">
      <alignment vertical="center"/>
      <protection/>
    </xf>
    <xf numFmtId="166" fontId="26" fillId="0" borderId="0" xfId="117" applyNumberFormat="1" applyFont="1" applyBorder="1" applyAlignment="1">
      <alignment horizontal="left" vertical="center"/>
      <protection/>
    </xf>
    <xf numFmtId="167" fontId="26" fillId="0" borderId="0" xfId="117" applyNumberFormat="1" applyFont="1" applyBorder="1" applyAlignment="1">
      <alignment horizontal="right" vertical="center"/>
      <protection/>
    </xf>
    <xf numFmtId="3" fontId="26" fillId="0" borderId="19" xfId="117" applyNumberFormat="1" applyFont="1" applyBorder="1" applyAlignment="1">
      <alignment horizontal="right" vertical="center"/>
      <protection/>
    </xf>
    <xf numFmtId="3" fontId="26" fillId="0" borderId="0" xfId="117" applyNumberFormat="1" applyFont="1" applyBorder="1" applyAlignment="1">
      <alignment vertical="center"/>
      <protection/>
    </xf>
    <xf numFmtId="0" fontId="30" fillId="0" borderId="20" xfId="117" applyFont="1" applyBorder="1" applyAlignment="1">
      <alignment horizontal="center" vertical="center"/>
      <protection/>
    </xf>
    <xf numFmtId="0" fontId="26" fillId="0" borderId="21" xfId="117" applyFont="1" applyBorder="1" applyAlignment="1">
      <alignment horizontal="left" vertical="center"/>
      <protection/>
    </xf>
    <xf numFmtId="0" fontId="26" fillId="0" borderId="21" xfId="117" applyFont="1" applyBorder="1" applyAlignment="1">
      <alignment horizontal="center" vertical="center"/>
      <protection/>
    </xf>
    <xf numFmtId="0" fontId="26" fillId="0" borderId="22" xfId="117" applyFont="1" applyBorder="1" applyAlignment="1">
      <alignment horizontal="center" vertical="center"/>
      <protection/>
    </xf>
    <xf numFmtId="0" fontId="26" fillId="0" borderId="18" xfId="117" applyFont="1" applyBorder="1" applyAlignment="1">
      <alignment horizontal="center" vertical="center"/>
      <protection/>
    </xf>
    <xf numFmtId="0" fontId="26" fillId="0" borderId="23" xfId="117" applyFont="1" applyBorder="1" applyAlignment="1">
      <alignment horizontal="left" vertical="center"/>
      <protection/>
    </xf>
    <xf numFmtId="4" fontId="26" fillId="0" borderId="23" xfId="117" applyNumberFormat="1" applyFont="1" applyBorder="1" applyAlignment="1">
      <alignment horizontal="right" vertical="center"/>
      <protection/>
    </xf>
    <xf numFmtId="4" fontId="26" fillId="0" borderId="24" xfId="117" applyNumberFormat="1" applyFont="1" applyBorder="1" applyAlignment="1">
      <alignment horizontal="right" vertical="center"/>
      <protection/>
    </xf>
    <xf numFmtId="0" fontId="26" fillId="0" borderId="24" xfId="117" applyFont="1" applyBorder="1" applyAlignment="1">
      <alignment horizontal="left" vertical="center"/>
      <protection/>
    </xf>
    <xf numFmtId="10" fontId="26" fillId="0" borderId="18" xfId="117" applyNumberFormat="1" applyFont="1" applyBorder="1" applyAlignment="1">
      <alignment horizontal="right" vertical="center"/>
      <protection/>
    </xf>
    <xf numFmtId="0" fontId="26" fillId="0" borderId="25" xfId="117" applyFont="1" applyBorder="1" applyAlignment="1">
      <alignment horizontal="center" vertical="center"/>
      <protection/>
    </xf>
    <xf numFmtId="0" fontId="26" fillId="0" borderId="14" xfId="117" applyFont="1" applyBorder="1" applyAlignment="1">
      <alignment horizontal="left" vertical="center"/>
      <protection/>
    </xf>
    <xf numFmtId="4" fontId="26" fillId="0" borderId="14" xfId="117" applyNumberFormat="1" applyFont="1" applyBorder="1" applyAlignment="1">
      <alignment horizontal="right" vertical="center"/>
      <protection/>
    </xf>
    <xf numFmtId="4" fontId="26" fillId="0" borderId="26" xfId="117" applyNumberFormat="1" applyFont="1" applyBorder="1" applyAlignment="1">
      <alignment horizontal="right" vertical="center"/>
      <protection/>
    </xf>
    <xf numFmtId="0" fontId="26" fillId="0" borderId="26" xfId="117" applyFont="1" applyBorder="1" applyAlignment="1">
      <alignment horizontal="left" vertical="center"/>
      <protection/>
    </xf>
    <xf numFmtId="10" fontId="26" fillId="0" borderId="25" xfId="117" applyNumberFormat="1" applyFont="1" applyBorder="1" applyAlignment="1">
      <alignment horizontal="right" vertical="center"/>
      <protection/>
    </xf>
    <xf numFmtId="4" fontId="26" fillId="0" borderId="27" xfId="117" applyNumberFormat="1" applyFont="1" applyBorder="1" applyAlignment="1">
      <alignment horizontal="right" vertical="center"/>
      <protection/>
    </xf>
    <xf numFmtId="0" fontId="26" fillId="0" borderId="28" xfId="117" applyFont="1" applyBorder="1" applyAlignment="1">
      <alignment horizontal="center" vertical="center"/>
      <protection/>
    </xf>
    <xf numFmtId="0" fontId="26" fillId="0" borderId="29" xfId="117" applyFont="1" applyBorder="1" applyAlignment="1">
      <alignment horizontal="left" vertical="center"/>
      <protection/>
    </xf>
    <xf numFmtId="4" fontId="26" fillId="0" borderId="29" xfId="117" applyNumberFormat="1" applyFont="1" applyBorder="1" applyAlignment="1">
      <alignment horizontal="right" vertical="center"/>
      <protection/>
    </xf>
    <xf numFmtId="4" fontId="26" fillId="0" borderId="30" xfId="117" applyNumberFormat="1" applyFont="1" applyBorder="1" applyAlignment="1">
      <alignment horizontal="right" vertical="center"/>
      <protection/>
    </xf>
    <xf numFmtId="0" fontId="26" fillId="0" borderId="29" xfId="117" applyFont="1" applyBorder="1" applyAlignment="1">
      <alignment horizontal="right" vertical="center"/>
      <protection/>
    </xf>
    <xf numFmtId="0" fontId="26" fillId="0" borderId="27" xfId="117" applyFont="1" applyBorder="1" applyAlignment="1">
      <alignment horizontal="left" vertical="center"/>
      <protection/>
    </xf>
    <xf numFmtId="0" fontId="26" fillId="0" borderId="28" xfId="117" applyFont="1" applyBorder="1" applyAlignment="1">
      <alignment horizontal="right" vertical="center"/>
      <protection/>
    </xf>
    <xf numFmtId="0" fontId="26" fillId="0" borderId="0" xfId="117" applyFont="1" applyBorder="1" applyAlignment="1">
      <alignment horizontal="center" vertical="center"/>
      <protection/>
    </xf>
    <xf numFmtId="0" fontId="26" fillId="0" borderId="0" xfId="117" applyFont="1" applyBorder="1" applyAlignment="1">
      <alignment horizontal="left" vertical="center"/>
      <protection/>
    </xf>
    <xf numFmtId="0" fontId="26" fillId="0" borderId="25" xfId="117" applyFont="1" applyBorder="1" applyAlignment="1">
      <alignment horizontal="left" vertical="center"/>
      <protection/>
    </xf>
    <xf numFmtId="0" fontId="26" fillId="0" borderId="18" xfId="117" applyFont="1" applyBorder="1" applyAlignment="1">
      <alignment horizontal="right" vertical="center"/>
      <protection/>
    </xf>
    <xf numFmtId="4" fontId="26" fillId="0" borderId="25" xfId="117" applyNumberFormat="1" applyFont="1" applyBorder="1" applyAlignment="1">
      <alignment horizontal="right" vertical="center"/>
      <protection/>
    </xf>
    <xf numFmtId="0" fontId="30" fillId="0" borderId="19" xfId="117" applyFont="1" applyBorder="1" applyAlignment="1">
      <alignment horizontal="center" vertical="center"/>
      <protection/>
    </xf>
    <xf numFmtId="0" fontId="26" fillId="0" borderId="31" xfId="117" applyFont="1" applyBorder="1" applyAlignment="1">
      <alignment horizontal="left" vertical="center"/>
      <protection/>
    </xf>
    <xf numFmtId="168" fontId="26" fillId="0" borderId="31" xfId="117" applyNumberFormat="1" applyFont="1" applyBorder="1" applyAlignment="1">
      <alignment horizontal="right" vertical="center"/>
      <protection/>
    </xf>
    <xf numFmtId="49" fontId="26" fillId="0" borderId="0" xfId="0" applyNumberFormat="1" applyFont="1" applyAlignment="1" applyProtection="1">
      <alignment horizontal="left" vertical="top" wrapText="1"/>
      <protection/>
    </xf>
    <xf numFmtId="4" fontId="26" fillId="0" borderId="0" xfId="0" applyNumberFormat="1" applyFont="1" applyAlignment="1" applyProtection="1">
      <alignment/>
      <protection/>
    </xf>
    <xf numFmtId="0" fontId="26" fillId="0" borderId="0" xfId="0" applyFont="1" applyAlignment="1" applyProtection="1">
      <alignment/>
      <protection/>
    </xf>
    <xf numFmtId="0" fontId="30" fillId="0" borderId="0" xfId="0" applyFont="1" applyAlignment="1" applyProtection="1">
      <alignment/>
      <protection/>
    </xf>
    <xf numFmtId="0" fontId="28" fillId="0" borderId="0" xfId="0" applyFont="1" applyAlignment="1" applyProtection="1">
      <alignment/>
      <protection/>
    </xf>
    <xf numFmtId="0" fontId="27" fillId="0" borderId="0" xfId="0" applyFont="1" applyAlignment="1" applyProtection="1">
      <alignment/>
      <protection/>
    </xf>
    <xf numFmtId="0" fontId="26" fillId="0" borderId="32" xfId="0" applyFont="1" applyBorder="1" applyAlignment="1" applyProtection="1">
      <alignment horizontal="center"/>
      <protection/>
    </xf>
    <xf numFmtId="0" fontId="26" fillId="0" borderId="33" xfId="0" applyFont="1" applyBorder="1" applyAlignment="1" applyProtection="1">
      <alignment horizontal="center"/>
      <protection/>
    </xf>
    <xf numFmtId="49" fontId="30" fillId="0" borderId="0" xfId="0" applyNumberFormat="1" applyFont="1" applyAlignment="1" applyProtection="1">
      <alignment horizontal="left" vertical="top" wrapText="1"/>
      <protection/>
    </xf>
    <xf numFmtId="4" fontId="30" fillId="0" borderId="0" xfId="0" applyNumberFormat="1" applyFont="1" applyAlignment="1" applyProtection="1">
      <alignment/>
      <protection/>
    </xf>
    <xf numFmtId="0" fontId="26" fillId="0" borderId="0" xfId="0" applyFont="1" applyAlignment="1" applyProtection="1">
      <alignment horizontal="right" vertical="top"/>
      <protection/>
    </xf>
    <xf numFmtId="49" fontId="26" fillId="0" borderId="0" xfId="0" applyNumberFormat="1" applyFont="1" applyAlignment="1" applyProtection="1">
      <alignment horizontal="center" vertical="top"/>
      <protection/>
    </xf>
    <xf numFmtId="49" fontId="26" fillId="0" borderId="0" xfId="0" applyNumberFormat="1" applyFont="1" applyAlignment="1" applyProtection="1">
      <alignment vertical="top"/>
      <protection/>
    </xf>
    <xf numFmtId="169" fontId="26" fillId="0" borderId="0" xfId="0" applyNumberFormat="1" applyFont="1" applyAlignment="1" applyProtection="1">
      <alignment vertical="top"/>
      <protection/>
    </xf>
    <xf numFmtId="0" fontId="26" fillId="0" borderId="0" xfId="0" applyFont="1" applyAlignment="1" applyProtection="1">
      <alignment vertical="top"/>
      <protection/>
    </xf>
    <xf numFmtId="4" fontId="26" fillId="0" borderId="0" xfId="0" applyNumberFormat="1" applyFont="1" applyAlignment="1" applyProtection="1">
      <alignment vertical="top"/>
      <protection/>
    </xf>
    <xf numFmtId="0" fontId="26" fillId="0" borderId="0" xfId="0" applyFont="1" applyAlignment="1" applyProtection="1">
      <alignment wrapText="1"/>
      <protection/>
    </xf>
    <xf numFmtId="49" fontId="26" fillId="0" borderId="0" xfId="0" applyNumberFormat="1" applyFont="1" applyAlignment="1" applyProtection="1">
      <alignment/>
      <protection/>
    </xf>
    <xf numFmtId="49" fontId="26" fillId="0" borderId="0" xfId="0" applyNumberFormat="1" applyFont="1" applyAlignment="1" applyProtection="1">
      <alignment horizontal="center"/>
      <protection/>
    </xf>
    <xf numFmtId="49" fontId="26" fillId="0" borderId="0" xfId="0" applyNumberFormat="1" applyFont="1" applyAlignment="1" applyProtection="1">
      <alignment/>
      <protection/>
    </xf>
    <xf numFmtId="0" fontId="27" fillId="0" borderId="0" xfId="0" applyFont="1" applyAlignment="1" applyProtection="1">
      <alignment wrapText="1"/>
      <protection/>
    </xf>
    <xf numFmtId="169" fontId="26" fillId="0" borderId="0" xfId="0" applyNumberFormat="1" applyFont="1" applyAlignment="1" applyProtection="1">
      <alignment/>
      <protection/>
    </xf>
    <xf numFmtId="0" fontId="26" fillId="0" borderId="32" xfId="0" applyFont="1" applyBorder="1" applyAlignment="1" applyProtection="1">
      <alignment horizontal="center" wrapText="1"/>
      <protection/>
    </xf>
    <xf numFmtId="0" fontId="26" fillId="0" borderId="33" xfId="0" applyFont="1" applyBorder="1" applyAlignment="1" applyProtection="1">
      <alignment horizontal="center" vertical="center"/>
      <protection/>
    </xf>
    <xf numFmtId="0" fontId="26" fillId="0" borderId="33" xfId="0" applyFont="1" applyBorder="1" applyAlignment="1" applyProtection="1">
      <alignment horizontal="center" wrapText="1"/>
      <protection/>
    </xf>
    <xf numFmtId="170" fontId="26" fillId="0" borderId="0" xfId="0" applyNumberFormat="1" applyFont="1" applyAlignment="1" applyProtection="1">
      <alignment vertical="top"/>
      <protection/>
    </xf>
    <xf numFmtId="49" fontId="30" fillId="0" borderId="0" xfId="0" applyNumberFormat="1" applyFont="1" applyAlignment="1" applyProtection="1">
      <alignment horizontal="left" vertical="top"/>
      <protection/>
    </xf>
    <xf numFmtId="49" fontId="26" fillId="0" borderId="0" xfId="0" applyNumberFormat="1" applyFont="1" applyAlignment="1" applyProtection="1">
      <alignment horizontal="left" vertical="top"/>
      <protection/>
    </xf>
    <xf numFmtId="49" fontId="31" fillId="0" borderId="0" xfId="0" applyNumberFormat="1" applyFont="1" applyAlignment="1" applyProtection="1">
      <alignment horizontal="center" vertical="top"/>
      <protection/>
    </xf>
    <xf numFmtId="49" fontId="31" fillId="0" borderId="0" xfId="0" applyNumberFormat="1" applyFont="1" applyAlignment="1" applyProtection="1">
      <alignment vertical="top"/>
      <protection/>
    </xf>
    <xf numFmtId="49" fontId="31" fillId="0" borderId="0" xfId="0" applyNumberFormat="1" applyFont="1" applyAlignment="1" applyProtection="1">
      <alignment horizontal="left" vertical="top" wrapText="1"/>
      <protection/>
    </xf>
    <xf numFmtId="169" fontId="31" fillId="0" borderId="0" xfId="0" applyNumberFormat="1" applyFont="1" applyAlignment="1" applyProtection="1">
      <alignment vertical="top"/>
      <protection/>
    </xf>
    <xf numFmtId="0" fontId="31" fillId="0" borderId="0" xfId="0" applyFont="1" applyAlignment="1" applyProtection="1">
      <alignment vertical="top"/>
      <protection/>
    </xf>
    <xf numFmtId="4" fontId="31" fillId="0" borderId="0" xfId="0" applyNumberFormat="1" applyFont="1" applyAlignment="1" applyProtection="1">
      <alignment vertical="top"/>
      <protection/>
    </xf>
    <xf numFmtId="0" fontId="0" fillId="0" borderId="0" xfId="0" applyNumberFormat="1" applyAlignment="1">
      <alignment/>
    </xf>
    <xf numFmtId="49" fontId="26" fillId="0" borderId="0" xfId="0" applyNumberFormat="1" applyFont="1" applyAlignment="1" applyProtection="1">
      <alignment horizontal="right" vertical="top" wrapText="1"/>
      <protection/>
    </xf>
    <xf numFmtId="4" fontId="30" fillId="0" borderId="0" xfId="0" applyNumberFormat="1" applyFont="1" applyAlignment="1" applyProtection="1">
      <alignment vertical="top"/>
      <protection/>
    </xf>
    <xf numFmtId="49" fontId="30" fillId="0" borderId="0" xfId="0" applyNumberFormat="1" applyFont="1" applyAlignment="1" applyProtection="1">
      <alignment horizontal="right" vertical="top" wrapText="1"/>
      <protection/>
    </xf>
    <xf numFmtId="0" fontId="26" fillId="0" borderId="22" xfId="117" applyFont="1" applyBorder="1" applyAlignment="1">
      <alignment horizontal="center" vertical="center"/>
      <protection/>
    </xf>
    <xf numFmtId="0" fontId="26" fillId="0" borderId="0" xfId="117" applyFont="1" applyBorder="1" applyAlignment="1">
      <alignment horizontal="center" vertical="center"/>
      <protection/>
    </xf>
  </cellXfs>
  <cellStyles count="141">
    <cellStyle name="Normal" xfId="0"/>
    <cellStyle name="1 000 Sk" xfId="15"/>
    <cellStyle name="1 000,-  Sk" xfId="16"/>
    <cellStyle name="1 000,- Kč" xfId="17"/>
    <cellStyle name="1 000,- Sk" xfId="18"/>
    <cellStyle name="1000 Sk_fakturuj99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20 % - zvýraznenie1" xfId="26"/>
    <cellStyle name="20 % - zvýraznenie2" xfId="27"/>
    <cellStyle name="20 % - zvýraznenie3" xfId="28"/>
    <cellStyle name="20 % - zvýraznenie4" xfId="29"/>
    <cellStyle name="20 % - zvýraznenie5" xfId="30"/>
    <cellStyle name="20 % - zvýraznenie6" xfId="31"/>
    <cellStyle name="20% - Accent1" xfId="32"/>
    <cellStyle name="20% - Accent2" xfId="33"/>
    <cellStyle name="20% - Accent3" xfId="34"/>
    <cellStyle name="20% - Accent4" xfId="35"/>
    <cellStyle name="20% - Accent5" xfId="36"/>
    <cellStyle name="20% - Accent6" xfId="37"/>
    <cellStyle name="40 % – Zvýraznění1" xfId="38"/>
    <cellStyle name="40 % – Zvýraznění2" xfId="39"/>
    <cellStyle name="40 % – Zvýraznění3" xfId="40"/>
    <cellStyle name="40 % – Zvýraznění4" xfId="41"/>
    <cellStyle name="40 % – Zvýraznění5" xfId="42"/>
    <cellStyle name="40 % – Zvýraznění6" xfId="43"/>
    <cellStyle name="40 % - zvýraznenie1" xfId="44"/>
    <cellStyle name="40 % - zvýraznenie2" xfId="45"/>
    <cellStyle name="40 % - zvýraznenie3" xfId="46"/>
    <cellStyle name="40 % - zvýraznenie4" xfId="47"/>
    <cellStyle name="40 % - zvýraznenie5" xfId="48"/>
    <cellStyle name="40 % - zvýraznenie6" xfId="49"/>
    <cellStyle name="40% - Accent1" xfId="50"/>
    <cellStyle name="40% - Accent2" xfId="51"/>
    <cellStyle name="40% - Accent3" xfId="52"/>
    <cellStyle name="40% - Accent4" xfId="53"/>
    <cellStyle name="40% - Accent5" xfId="54"/>
    <cellStyle name="40% - Accent6" xfId="55"/>
    <cellStyle name="60 % – Zvýraznění1" xfId="56"/>
    <cellStyle name="60 % – Zvýraznění2" xfId="57"/>
    <cellStyle name="60 % – Zvýraznění3" xfId="58"/>
    <cellStyle name="60 % – Zvýraznění4" xfId="59"/>
    <cellStyle name="60 % – Zvýraznění5" xfId="60"/>
    <cellStyle name="60 % – Zvýraznění6" xfId="61"/>
    <cellStyle name="60 % - zvýraznenie1" xfId="62"/>
    <cellStyle name="60 % - zvýraznenie2" xfId="63"/>
    <cellStyle name="60 % - zvýraznenie3" xfId="64"/>
    <cellStyle name="60 % - zvýraznenie4" xfId="65"/>
    <cellStyle name="60 % - zvýraznenie5" xfId="66"/>
    <cellStyle name="60 % - zvýraznenie6" xfId="67"/>
    <cellStyle name="60% - Accent1" xfId="68"/>
    <cellStyle name="60% - Accent2" xfId="69"/>
    <cellStyle name="60% - Accent3" xfId="70"/>
    <cellStyle name="60% - Accent4" xfId="71"/>
    <cellStyle name="60% - Accent5" xfId="72"/>
    <cellStyle name="60% - Accent6" xfId="73"/>
    <cellStyle name="Accent" xfId="74"/>
    <cellStyle name="Accent 1" xfId="75"/>
    <cellStyle name="Accent 2" xfId="76"/>
    <cellStyle name="Accent 3" xfId="77"/>
    <cellStyle name="Accent1" xfId="78"/>
    <cellStyle name="Accent2" xfId="79"/>
    <cellStyle name="Accent3" xfId="80"/>
    <cellStyle name="Accent4" xfId="81"/>
    <cellStyle name="Accent5" xfId="82"/>
    <cellStyle name="Accent6" xfId="83"/>
    <cellStyle name="Bad" xfId="84"/>
    <cellStyle name="Calculation" xfId="85"/>
    <cellStyle name="Celkem" xfId="86"/>
    <cellStyle name="Comma" xfId="87"/>
    <cellStyle name="Comma [0]" xfId="88"/>
    <cellStyle name="data" xfId="89"/>
    <cellStyle name="Dobrá" xfId="90"/>
    <cellStyle name="Error" xfId="91"/>
    <cellStyle name="Explanatory Text" xfId="92"/>
    <cellStyle name="Footnote" xfId="93"/>
    <cellStyle name="Good" xfId="94"/>
    <cellStyle name="Heading" xfId="95"/>
    <cellStyle name="Heading 1" xfId="96"/>
    <cellStyle name="Heading 2" xfId="97"/>
    <cellStyle name="Heading 3" xfId="98"/>
    <cellStyle name="Heading 4" xfId="99"/>
    <cellStyle name="Hyperlink" xfId="100"/>
    <cellStyle name="Check Cell" xfId="101"/>
    <cellStyle name="Chybně" xfId="102"/>
    <cellStyle name="Input" xfId="103"/>
    <cellStyle name="Kontrolná bunka" xfId="104"/>
    <cellStyle name="Kontrolní buňka" xfId="105"/>
    <cellStyle name="Linked Cell" xfId="106"/>
    <cellStyle name="Currency" xfId="107"/>
    <cellStyle name="Currency [0]" xfId="108"/>
    <cellStyle name="Nadpis 1" xfId="109"/>
    <cellStyle name="Nadpis 2" xfId="110"/>
    <cellStyle name="Nadpis 3" xfId="111"/>
    <cellStyle name="Nadpis 4" xfId="112"/>
    <cellStyle name="Název" xfId="113"/>
    <cellStyle name="Neutral" xfId="114"/>
    <cellStyle name="Neutrálna" xfId="115"/>
    <cellStyle name="Neutrální" xfId="116"/>
    <cellStyle name="normálne_KLs" xfId="117"/>
    <cellStyle name="Note" xfId="118"/>
    <cellStyle name="Output" xfId="119"/>
    <cellStyle name="Percent" xfId="120"/>
    <cellStyle name="Poznámka" xfId="121"/>
    <cellStyle name="Prepojená bunka" xfId="122"/>
    <cellStyle name="Propojená buňka" xfId="123"/>
    <cellStyle name="Spolu" xfId="124"/>
    <cellStyle name="Správně" xfId="125"/>
    <cellStyle name="Status" xfId="126"/>
    <cellStyle name="Text" xfId="127"/>
    <cellStyle name="TEXT 1" xfId="128"/>
    <cellStyle name="Text upozornění" xfId="129"/>
    <cellStyle name="Text upozornenia" xfId="130"/>
    <cellStyle name="TEXT1" xfId="131"/>
    <cellStyle name="Title" xfId="132"/>
    <cellStyle name="Titul" xfId="133"/>
    <cellStyle name="Total" xfId="134"/>
    <cellStyle name="Vstup" xfId="135"/>
    <cellStyle name="Výpočet" xfId="136"/>
    <cellStyle name="Výstup" xfId="137"/>
    <cellStyle name="Vysvětlující text" xfId="138"/>
    <cellStyle name="Vysvetľujúci text" xfId="139"/>
    <cellStyle name="Warning" xfId="140"/>
    <cellStyle name="Warning Text" xfId="141"/>
    <cellStyle name="Zlá" xfId="142"/>
    <cellStyle name="Zvýraznění 1" xfId="143"/>
    <cellStyle name="Zvýraznění 2" xfId="144"/>
    <cellStyle name="Zvýraznění 3" xfId="145"/>
    <cellStyle name="Zvýraznění 4" xfId="146"/>
    <cellStyle name="Zvýraznění 5" xfId="147"/>
    <cellStyle name="Zvýraznění 6" xfId="148"/>
    <cellStyle name="Zvýraznenie1" xfId="149"/>
    <cellStyle name="Zvýraznenie2" xfId="150"/>
    <cellStyle name="Zvýraznenie3" xfId="151"/>
    <cellStyle name="Zvýraznenie4" xfId="152"/>
    <cellStyle name="Zvýraznenie5" xfId="153"/>
    <cellStyle name="Zvýraznenie6" xfId="15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EE"/>
      <rgbColor rgb="00FFFF00"/>
      <rgbColor rgb="00FF00FF"/>
      <rgbColor rgb="0000FFFF"/>
      <rgbColor rgb="00CC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L28"/>
  <sheetViews>
    <sheetView showGridLines="0" zoomScale="105" zoomScaleNormal="105" zoomScalePageLayoutView="0" workbookViewId="0" topLeftCell="A1">
      <selection activeCell="G25" sqref="G25"/>
    </sheetView>
  </sheetViews>
  <sheetFormatPr defaultColWidth="11.57421875" defaultRowHeight="13.5" customHeight="1"/>
  <cols>
    <col min="1" max="1" width="0.71875" style="0" customWidth="1"/>
    <col min="2" max="2" width="3.7109375" style="0" customWidth="1"/>
    <col min="3" max="3" width="6.8515625" style="0" customWidth="1"/>
    <col min="4" max="6" width="14.00390625" style="0" customWidth="1"/>
    <col min="7" max="7" width="3.8515625" style="0" customWidth="1"/>
    <col min="8" max="8" width="22.7109375" style="0" customWidth="1"/>
    <col min="9" max="9" width="14.00390625" style="0" customWidth="1"/>
    <col min="10" max="10" width="4.28125" style="0" customWidth="1"/>
    <col min="11" max="11" width="17.421875" style="0" customWidth="1"/>
    <col min="12" max="12" width="11.421875" style="0" customWidth="1"/>
    <col min="13" max="13" width="14.57421875" style="0" customWidth="1"/>
    <col min="14" max="14" width="0.71875" style="0" customWidth="1"/>
    <col min="15" max="15" width="1.421875" style="0" customWidth="1"/>
    <col min="16" max="23" width="12.57421875" style="0" customWidth="1"/>
    <col min="24" max="25" width="5.7109375" style="0" customWidth="1"/>
    <col min="26" max="26" width="6.57421875" style="0" customWidth="1"/>
    <col min="27" max="27" width="21.421875" style="0" customWidth="1"/>
    <col min="28" max="28" width="4.28125" style="0" customWidth="1"/>
    <col min="29" max="29" width="8.28125" style="0" customWidth="1"/>
    <col min="30" max="30" width="8.7109375" style="0" customWidth="1"/>
    <col min="31" max="64" width="12.57421875" style="0" customWidth="1"/>
  </cols>
  <sheetData>
    <row r="1" spans="1:64" ht="28.5" customHeight="1">
      <c r="A1" s="1"/>
      <c r="B1" s="2" t="s">
        <v>0</v>
      </c>
      <c r="C1" s="2"/>
      <c r="D1" s="2"/>
      <c r="E1" s="2"/>
      <c r="F1" s="2"/>
      <c r="G1" s="2"/>
      <c r="H1" s="3" t="str">
        <f>CONCATENATE(AA2," ",AB2," ",AC2," ",AD2)</f>
        <v>Krycí list rozpočtu v EUR  </v>
      </c>
      <c r="I1" s="2"/>
      <c r="J1" s="2"/>
      <c r="K1" s="2"/>
      <c r="L1" s="2"/>
      <c r="M1" s="2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4" t="s">
        <v>1</v>
      </c>
      <c r="AA1" s="4" t="s">
        <v>2</v>
      </c>
      <c r="AB1" s="4" t="s">
        <v>3</v>
      </c>
      <c r="AC1" s="4" t="s">
        <v>4</v>
      </c>
      <c r="AD1" s="4" t="s">
        <v>5</v>
      </c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</row>
    <row r="2" spans="1:64" ht="18" customHeight="1">
      <c r="A2" s="1"/>
      <c r="B2" s="5" t="s">
        <v>6</v>
      </c>
      <c r="C2" s="5"/>
      <c r="D2" s="5"/>
      <c r="E2" s="5"/>
      <c r="F2" s="5"/>
      <c r="G2" s="6"/>
      <c r="H2" s="5"/>
      <c r="I2" s="5"/>
      <c r="J2" s="5" t="s">
        <v>7</v>
      </c>
      <c r="K2" s="5"/>
      <c r="L2" s="5" t="s">
        <v>8</v>
      </c>
      <c r="M2" s="5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4" t="s">
        <v>9</v>
      </c>
      <c r="AA2" s="7" t="s">
        <v>10</v>
      </c>
      <c r="AB2" s="8" t="s">
        <v>11</v>
      </c>
      <c r="AC2" s="7"/>
      <c r="AD2" s="9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</row>
    <row r="3" spans="1:64" ht="18" customHeight="1">
      <c r="A3" s="1"/>
      <c r="B3" s="10" t="s">
        <v>12</v>
      </c>
      <c r="C3" s="10"/>
      <c r="D3" s="10"/>
      <c r="E3" s="10"/>
      <c r="F3" s="10"/>
      <c r="G3" s="11"/>
      <c r="H3" s="10"/>
      <c r="I3" s="10"/>
      <c r="J3" s="10" t="s">
        <v>13</v>
      </c>
      <c r="K3" s="10"/>
      <c r="L3" s="10" t="s">
        <v>14</v>
      </c>
      <c r="M3" s="10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4" t="s">
        <v>15</v>
      </c>
      <c r="AA3" s="7" t="s">
        <v>16</v>
      </c>
      <c r="AB3" s="8" t="s">
        <v>11</v>
      </c>
      <c r="AC3" s="7" t="s">
        <v>17</v>
      </c>
      <c r="AD3" s="9" t="s">
        <v>18</v>
      </c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</row>
    <row r="4" spans="1:64" ht="18" customHeight="1">
      <c r="A4" s="1"/>
      <c r="B4" s="12" t="s">
        <v>19</v>
      </c>
      <c r="C4" s="12"/>
      <c r="D4" s="12"/>
      <c r="E4" s="12"/>
      <c r="F4" s="12"/>
      <c r="G4" s="13"/>
      <c r="H4" s="12"/>
      <c r="I4" s="12"/>
      <c r="J4" s="12" t="s">
        <v>230</v>
      </c>
      <c r="K4" s="12"/>
      <c r="L4" s="12" t="s">
        <v>20</v>
      </c>
      <c r="M4" s="12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4" t="s">
        <v>21</v>
      </c>
      <c r="AA4" s="7" t="s">
        <v>22</v>
      </c>
      <c r="AB4" s="8" t="s">
        <v>11</v>
      </c>
      <c r="AC4" s="7"/>
      <c r="AD4" s="9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</row>
    <row r="5" spans="1:64" ht="18" customHeight="1">
      <c r="A5" s="1"/>
      <c r="B5" s="5" t="s">
        <v>23</v>
      </c>
      <c r="C5" s="5"/>
      <c r="D5" s="5"/>
      <c r="E5" s="5"/>
      <c r="F5" s="5"/>
      <c r="G5" s="14"/>
      <c r="H5" s="5"/>
      <c r="I5" s="5"/>
      <c r="J5" s="5" t="s">
        <v>24</v>
      </c>
      <c r="K5" s="5"/>
      <c r="L5" s="5" t="s">
        <v>25</v>
      </c>
      <c r="M5" s="5" t="s">
        <v>26</v>
      </c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4" t="s">
        <v>27</v>
      </c>
      <c r="AA5" s="7" t="s">
        <v>16</v>
      </c>
      <c r="AB5" s="8" t="s">
        <v>11</v>
      </c>
      <c r="AC5" s="7" t="s">
        <v>17</v>
      </c>
      <c r="AD5" s="9" t="s">
        <v>18</v>
      </c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</row>
    <row r="6" spans="1:64" ht="18" customHeight="1">
      <c r="A6" s="1"/>
      <c r="B6" s="10" t="s">
        <v>28</v>
      </c>
      <c r="C6" s="10"/>
      <c r="D6" s="10"/>
      <c r="E6" s="10"/>
      <c r="F6" s="10"/>
      <c r="G6" s="15"/>
      <c r="H6" s="10"/>
      <c r="I6" s="10"/>
      <c r="J6" s="10" t="s">
        <v>24</v>
      </c>
      <c r="K6" s="10"/>
      <c r="L6" s="10" t="s">
        <v>25</v>
      </c>
      <c r="M6" s="10" t="s">
        <v>26</v>
      </c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4" t="s">
        <v>29</v>
      </c>
      <c r="AA6" s="7" t="s">
        <v>30</v>
      </c>
      <c r="AB6" s="8" t="s">
        <v>11</v>
      </c>
      <c r="AC6" s="7" t="s">
        <v>17</v>
      </c>
      <c r="AD6" s="9" t="s">
        <v>18</v>
      </c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</row>
    <row r="7" spans="1:64" ht="18" customHeight="1">
      <c r="A7" s="1"/>
      <c r="B7" s="12" t="s">
        <v>31</v>
      </c>
      <c r="C7" s="12"/>
      <c r="D7" s="12"/>
      <c r="E7" s="12"/>
      <c r="F7" s="12"/>
      <c r="G7" s="16"/>
      <c r="H7" s="12"/>
      <c r="I7" s="12"/>
      <c r="J7" s="12" t="s">
        <v>24</v>
      </c>
      <c r="K7" s="12"/>
      <c r="L7" s="12" t="s">
        <v>25</v>
      </c>
      <c r="M7" s="12" t="s">
        <v>26</v>
      </c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</row>
    <row r="8" spans="1:64" ht="18" customHeight="1">
      <c r="A8" s="1"/>
      <c r="B8" s="6"/>
      <c r="C8" s="17"/>
      <c r="D8" s="18"/>
      <c r="E8" s="19"/>
      <c r="F8" s="20">
        <f>IF(B8&lt;&gt;0,ROUND($M$26/B8,0),0)</f>
        <v>0</v>
      </c>
      <c r="G8" s="14"/>
      <c r="H8" s="17"/>
      <c r="I8" s="20">
        <f>IF(G8&lt;&gt;0,ROUND($M$26/G8,0),0)</f>
        <v>0</v>
      </c>
      <c r="J8" s="6"/>
      <c r="K8" s="17"/>
      <c r="L8" s="19"/>
      <c r="M8" s="21">
        <f>IF(J8&lt;&gt;0,ROUND($M$26/J8,0),0)</f>
        <v>0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</row>
    <row r="9" spans="1:64" ht="18" customHeight="1">
      <c r="A9" s="1"/>
      <c r="B9" s="22"/>
      <c r="C9" s="23"/>
      <c r="D9" s="24"/>
      <c r="E9" s="25"/>
      <c r="F9" s="26">
        <f>IF(B9&lt;&gt;0,ROUND($M$26/B9,0),0)</f>
        <v>0</v>
      </c>
      <c r="G9" s="22"/>
      <c r="H9" s="23"/>
      <c r="I9" s="26">
        <f>IF(G9&lt;&gt;0,ROUND($M$26/G9,0),0)</f>
        <v>0</v>
      </c>
      <c r="J9" s="22"/>
      <c r="K9" s="23"/>
      <c r="L9" s="25"/>
      <c r="M9" s="27">
        <f>IF(J9&lt;&gt;0,ROUND($M$26/J9,0),0)</f>
        <v>0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</row>
    <row r="10" spans="1:64" ht="18" customHeight="1">
      <c r="A10" s="1"/>
      <c r="B10" s="28" t="s">
        <v>32</v>
      </c>
      <c r="C10" s="29" t="s">
        <v>33</v>
      </c>
      <c r="D10" s="30" t="s">
        <v>34</v>
      </c>
      <c r="E10" s="30" t="s">
        <v>35</v>
      </c>
      <c r="F10" s="31" t="s">
        <v>36</v>
      </c>
      <c r="G10" s="28" t="s">
        <v>37</v>
      </c>
      <c r="H10" s="98" t="s">
        <v>38</v>
      </c>
      <c r="I10" s="98"/>
      <c r="J10" s="28" t="s">
        <v>39</v>
      </c>
      <c r="K10" s="98" t="s">
        <v>40</v>
      </c>
      <c r="L10" s="98"/>
      <c r="M10" s="98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</row>
    <row r="11" spans="1:64" ht="18" customHeight="1">
      <c r="A11" s="1"/>
      <c r="B11" s="32">
        <v>1</v>
      </c>
      <c r="C11" s="33" t="s">
        <v>41</v>
      </c>
      <c r="D11" s="34">
        <f>Prehlad!H95</f>
        <v>0</v>
      </c>
      <c r="E11" s="34">
        <f>Prehlad!I95</f>
        <v>0</v>
      </c>
      <c r="F11" s="35">
        <f>D11+E11</f>
        <v>0</v>
      </c>
      <c r="G11" s="32">
        <v>6</v>
      </c>
      <c r="H11" s="33" t="s">
        <v>42</v>
      </c>
      <c r="I11" s="35">
        <v>0</v>
      </c>
      <c r="J11" s="32">
        <v>11</v>
      </c>
      <c r="K11" s="36" t="s">
        <v>43</v>
      </c>
      <c r="L11" s="37">
        <v>0</v>
      </c>
      <c r="M11" s="35">
        <f>ROUND(((D11+E11+D12+E12+D13)*L11),2)</f>
        <v>0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</row>
    <row r="12" spans="1:64" ht="18" customHeight="1">
      <c r="A12" s="1"/>
      <c r="B12" s="38">
        <v>2</v>
      </c>
      <c r="C12" s="39" t="s">
        <v>44</v>
      </c>
      <c r="D12" s="40"/>
      <c r="E12" s="40"/>
      <c r="F12" s="35">
        <f>D12+E12</f>
        <v>0</v>
      </c>
      <c r="G12" s="38">
        <v>7</v>
      </c>
      <c r="H12" s="39" t="s">
        <v>45</v>
      </c>
      <c r="I12" s="41">
        <v>0</v>
      </c>
      <c r="J12" s="38">
        <v>12</v>
      </c>
      <c r="K12" s="42" t="s">
        <v>46</v>
      </c>
      <c r="L12" s="43">
        <v>0</v>
      </c>
      <c r="M12" s="41">
        <f>ROUND(((D11+E11+D12+E12+D13)*L12),2)</f>
        <v>0</v>
      </c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</row>
    <row r="13" spans="1:64" ht="18" customHeight="1">
      <c r="A13" s="1"/>
      <c r="B13" s="38">
        <v>3</v>
      </c>
      <c r="C13" s="39" t="s">
        <v>47</v>
      </c>
      <c r="D13" s="40"/>
      <c r="E13" s="40"/>
      <c r="F13" s="35">
        <f>D13+E13</f>
        <v>0</v>
      </c>
      <c r="G13" s="38">
        <v>8</v>
      </c>
      <c r="H13" s="39" t="s">
        <v>48</v>
      </c>
      <c r="I13" s="41">
        <v>0</v>
      </c>
      <c r="J13" s="38">
        <v>13</v>
      </c>
      <c r="K13" s="42" t="s">
        <v>49</v>
      </c>
      <c r="L13" s="43">
        <v>0</v>
      </c>
      <c r="M13" s="41">
        <f>ROUND(((D11+E11+D12+E12+D13)*L13),2)</f>
        <v>0</v>
      </c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</row>
    <row r="14" spans="1:64" ht="18" customHeight="1">
      <c r="A14" s="1"/>
      <c r="B14" s="38">
        <v>4</v>
      </c>
      <c r="C14" s="39" t="s">
        <v>50</v>
      </c>
      <c r="D14" s="40"/>
      <c r="E14" s="40"/>
      <c r="F14" s="44">
        <f>D14+E14</f>
        <v>0</v>
      </c>
      <c r="G14" s="38">
        <v>9</v>
      </c>
      <c r="H14" s="39" t="s">
        <v>19</v>
      </c>
      <c r="I14" s="41">
        <v>0</v>
      </c>
      <c r="J14" s="38">
        <v>14</v>
      </c>
      <c r="K14" s="42" t="s">
        <v>19</v>
      </c>
      <c r="L14" s="43">
        <v>0</v>
      </c>
      <c r="M14" s="41">
        <f>ROUND(((D11+E11+D12+E12+D13+E13)*L14),2)</f>
        <v>0</v>
      </c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</row>
    <row r="15" spans="1:64" ht="18" customHeight="1">
      <c r="A15" s="1"/>
      <c r="B15" s="45">
        <v>5</v>
      </c>
      <c r="C15" s="46" t="s">
        <v>51</v>
      </c>
      <c r="D15" s="47">
        <f>SUM(D11:D14)</f>
        <v>0</v>
      </c>
      <c r="E15" s="44">
        <f>SUM(E11:E14)</f>
        <v>0</v>
      </c>
      <c r="F15" s="48">
        <f>SUM(F11:F14)</f>
        <v>0</v>
      </c>
      <c r="G15" s="45">
        <v>10</v>
      </c>
      <c r="H15" s="49" t="s">
        <v>52</v>
      </c>
      <c r="I15" s="48">
        <f>SUM(I11:I14)</f>
        <v>0</v>
      </c>
      <c r="J15" s="45">
        <v>15</v>
      </c>
      <c r="K15" s="50"/>
      <c r="L15" s="51" t="s">
        <v>53</v>
      </c>
      <c r="M15" s="48">
        <f>SUM(M11:M14)</f>
        <v>0</v>
      </c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</row>
    <row r="16" spans="1:64" ht="18" customHeight="1">
      <c r="A16" s="1"/>
      <c r="B16" s="99" t="s">
        <v>54</v>
      </c>
      <c r="C16" s="99"/>
      <c r="D16" s="99"/>
      <c r="E16" s="99"/>
      <c r="F16" s="52"/>
      <c r="G16" s="99" t="s">
        <v>55</v>
      </c>
      <c r="H16" s="99"/>
      <c r="I16" s="99"/>
      <c r="J16" s="28" t="s">
        <v>56</v>
      </c>
      <c r="K16" s="98" t="s">
        <v>57</v>
      </c>
      <c r="L16" s="98"/>
      <c r="M16" s="98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</row>
    <row r="17" spans="1:64" ht="18" customHeight="1">
      <c r="A17" s="1"/>
      <c r="B17" s="53"/>
      <c r="C17" s="5" t="s">
        <v>58</v>
      </c>
      <c r="D17" s="5"/>
      <c r="E17" s="5" t="s">
        <v>59</v>
      </c>
      <c r="F17" s="5"/>
      <c r="G17" s="53"/>
      <c r="H17" s="53"/>
      <c r="I17" s="53"/>
      <c r="J17" s="38">
        <v>16</v>
      </c>
      <c r="K17" s="42" t="s">
        <v>60</v>
      </c>
      <c r="L17" s="54"/>
      <c r="M17" s="41">
        <v>0</v>
      </c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</row>
    <row r="18" spans="1:64" ht="18" customHeight="1">
      <c r="A18" s="1"/>
      <c r="B18" s="22"/>
      <c r="C18" s="53" t="s">
        <v>61</v>
      </c>
      <c r="D18" s="53"/>
      <c r="E18" s="53"/>
      <c r="F18" s="22"/>
      <c r="G18" s="22"/>
      <c r="H18" s="53" t="s">
        <v>58</v>
      </c>
      <c r="I18" s="53"/>
      <c r="J18" s="38">
        <v>17</v>
      </c>
      <c r="K18" s="42" t="s">
        <v>62</v>
      </c>
      <c r="L18" s="54"/>
      <c r="M18" s="41">
        <v>0</v>
      </c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</row>
    <row r="19" spans="1:64" ht="18" customHeight="1">
      <c r="A19" s="1"/>
      <c r="B19" s="22"/>
      <c r="C19" s="53"/>
      <c r="D19" s="53"/>
      <c r="E19" s="53"/>
      <c r="F19" s="22"/>
      <c r="G19" s="22"/>
      <c r="H19" s="12"/>
      <c r="I19" s="53"/>
      <c r="J19" s="38">
        <v>18</v>
      </c>
      <c r="K19" s="42" t="s">
        <v>63</v>
      </c>
      <c r="L19" s="54"/>
      <c r="M19" s="41">
        <v>0</v>
      </c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</row>
    <row r="20" spans="1:64" ht="18" customHeight="1">
      <c r="A20" s="1"/>
      <c r="B20" s="22"/>
      <c r="C20" s="53"/>
      <c r="D20" s="53"/>
      <c r="E20" s="53"/>
      <c r="F20" s="22"/>
      <c r="G20" s="22"/>
      <c r="H20" s="5" t="s">
        <v>59</v>
      </c>
      <c r="I20" s="53"/>
      <c r="J20" s="38">
        <v>19</v>
      </c>
      <c r="K20" s="42" t="s">
        <v>19</v>
      </c>
      <c r="L20" s="54"/>
      <c r="M20" s="41">
        <v>0</v>
      </c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</row>
    <row r="21" spans="1:64" ht="18" customHeight="1">
      <c r="A21" s="1"/>
      <c r="B21" s="53"/>
      <c r="C21" s="53"/>
      <c r="D21" s="53"/>
      <c r="E21" s="53"/>
      <c r="F21" s="53"/>
      <c r="G21" s="53"/>
      <c r="H21" s="53" t="s">
        <v>61</v>
      </c>
      <c r="I21" s="53"/>
      <c r="J21" s="45">
        <v>20</v>
      </c>
      <c r="K21" s="50"/>
      <c r="L21" s="51" t="s">
        <v>64</v>
      </c>
      <c r="M21" s="48">
        <f>SUM(M17:M20)</f>
        <v>0</v>
      </c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</row>
    <row r="22" spans="1:64" ht="18" customHeight="1">
      <c r="A22" s="1"/>
      <c r="B22" s="99" t="s">
        <v>65</v>
      </c>
      <c r="C22" s="99"/>
      <c r="D22" s="99"/>
      <c r="E22" s="99"/>
      <c r="F22" s="52"/>
      <c r="G22" s="53"/>
      <c r="H22" s="53"/>
      <c r="I22" s="53"/>
      <c r="J22" s="28" t="s">
        <v>66</v>
      </c>
      <c r="K22" s="98" t="s">
        <v>67</v>
      </c>
      <c r="L22" s="98"/>
      <c r="M22" s="98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</row>
    <row r="23" spans="1:64" ht="18" customHeight="1">
      <c r="A23" s="1"/>
      <c r="B23" s="53"/>
      <c r="C23" s="5" t="s">
        <v>58</v>
      </c>
      <c r="D23" s="5"/>
      <c r="E23" s="5" t="s">
        <v>59</v>
      </c>
      <c r="F23" s="5"/>
      <c r="G23" s="53"/>
      <c r="H23" s="53"/>
      <c r="I23" s="53"/>
      <c r="J23" s="32">
        <v>21</v>
      </c>
      <c r="K23" s="36"/>
      <c r="L23" s="55" t="s">
        <v>68</v>
      </c>
      <c r="M23" s="35">
        <f>ROUND(F15,2)+I15+M15+M21</f>
        <v>0</v>
      </c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</row>
    <row r="24" spans="1:64" ht="18" customHeight="1">
      <c r="A24" s="1"/>
      <c r="B24" s="22"/>
      <c r="C24" s="53" t="s">
        <v>61</v>
      </c>
      <c r="D24" s="53"/>
      <c r="E24" s="53"/>
      <c r="F24" s="22"/>
      <c r="G24" s="53"/>
      <c r="H24" s="53"/>
      <c r="I24" s="53"/>
      <c r="J24" s="38">
        <v>22</v>
      </c>
      <c r="K24" s="42" t="s">
        <v>69</v>
      </c>
      <c r="L24" s="56">
        <f>M23-L25</f>
        <v>0</v>
      </c>
      <c r="M24" s="41">
        <f>ROUND((L24*20)/100,2)</f>
        <v>0</v>
      </c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</row>
    <row r="25" spans="1:64" ht="18" customHeight="1">
      <c r="A25" s="1"/>
      <c r="B25" s="22"/>
      <c r="C25" s="53"/>
      <c r="D25" s="53"/>
      <c r="E25" s="53"/>
      <c r="F25" s="22"/>
      <c r="G25" s="53"/>
      <c r="H25" s="53"/>
      <c r="I25" s="53"/>
      <c r="J25" s="38">
        <v>23</v>
      </c>
      <c r="K25" s="42" t="s">
        <v>70</v>
      </c>
      <c r="L25" s="56">
        <f>SUMIF(Prehlad!O11:O10010,0,Prehlad!J11:J10010)</f>
        <v>0</v>
      </c>
      <c r="M25" s="41">
        <f>ROUND((L25*0)/100,2)</f>
        <v>0</v>
      </c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</row>
    <row r="26" spans="1:64" ht="18" customHeight="1">
      <c r="A26" s="1"/>
      <c r="B26" s="22"/>
      <c r="C26" s="53"/>
      <c r="D26" s="53"/>
      <c r="E26" s="53"/>
      <c r="F26" s="22"/>
      <c r="G26" s="53"/>
      <c r="H26" s="53"/>
      <c r="I26" s="53"/>
      <c r="J26" s="45">
        <v>24</v>
      </c>
      <c r="K26" s="50"/>
      <c r="L26" s="51" t="s">
        <v>71</v>
      </c>
      <c r="M26" s="48">
        <f>M23+M24+M25</f>
        <v>0</v>
      </c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</row>
    <row r="27" spans="1:64" ht="16.5" customHeight="1">
      <c r="A27" s="1"/>
      <c r="B27" s="53"/>
      <c r="C27" s="53"/>
      <c r="D27" s="53"/>
      <c r="E27" s="53"/>
      <c r="F27" s="53"/>
      <c r="G27" s="53"/>
      <c r="H27" s="53"/>
      <c r="I27" s="53"/>
      <c r="J27" s="57" t="s">
        <v>72</v>
      </c>
      <c r="K27" s="58" t="s">
        <v>73</v>
      </c>
      <c r="L27" s="53"/>
      <c r="M27" s="59">
        <v>0</v>
      </c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</row>
    <row r="28" spans="1:64" ht="14.2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</row>
  </sheetData>
  <sheetProtection selectLockedCells="1" selectUnlockedCells="1"/>
  <mergeCells count="7">
    <mergeCell ref="H10:I10"/>
    <mergeCell ref="K10:M10"/>
    <mergeCell ref="B16:E16"/>
    <mergeCell ref="G16:I16"/>
    <mergeCell ref="K16:M16"/>
    <mergeCell ref="B22:E22"/>
    <mergeCell ref="K22:M22"/>
  </mergeCells>
  <printOptions horizontalCentered="1"/>
  <pageMargins left="0.2361111111111111" right="0.2361111111111111" top="0.7479166666666667" bottom="0.2361111111111111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7"/>
  <sheetViews>
    <sheetView showGridLines="0" zoomScale="105" zoomScaleNormal="105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7" sqref="A7"/>
    </sheetView>
  </sheetViews>
  <sheetFormatPr defaultColWidth="11.57421875" defaultRowHeight="13.5" customHeight="1"/>
  <cols>
    <col min="1" max="1" width="45.8515625" style="60" customWidth="1"/>
    <col min="2" max="2" width="14.28125" style="61" customWidth="1"/>
    <col min="3" max="3" width="13.57421875" style="61" customWidth="1"/>
    <col min="4" max="4" width="11.57421875" style="61" customWidth="1"/>
    <col min="5" max="20" width="12.57421875" style="62" customWidth="1"/>
    <col min="21" max="22" width="5.7109375" style="62" customWidth="1"/>
    <col min="23" max="23" width="6.57421875" style="62" customWidth="1"/>
    <col min="24" max="24" width="24.28125" style="62" customWidth="1"/>
    <col min="25" max="25" width="4.28125" style="62" customWidth="1"/>
    <col min="26" max="26" width="8.28125" style="62" customWidth="1"/>
    <col min="27" max="27" width="8.7109375" style="62" customWidth="1"/>
    <col min="28" max="61" width="12.57421875" style="62" customWidth="1"/>
  </cols>
  <sheetData>
    <row r="1" spans="1:27" ht="12.75" customHeight="1">
      <c r="A1" s="63" t="s">
        <v>74</v>
      </c>
      <c r="C1" s="62"/>
      <c r="W1" s="4" t="s">
        <v>1</v>
      </c>
      <c r="X1" s="4" t="s">
        <v>2</v>
      </c>
      <c r="Y1" s="4" t="s">
        <v>3</v>
      </c>
      <c r="Z1" s="4" t="s">
        <v>4</v>
      </c>
      <c r="AA1" s="4" t="s">
        <v>5</v>
      </c>
    </row>
    <row r="2" spans="1:27" ht="12.75" customHeight="1">
      <c r="A2" s="63" t="s">
        <v>75</v>
      </c>
      <c r="C2" s="62"/>
      <c r="W2" s="4" t="s">
        <v>9</v>
      </c>
      <c r="X2" s="7" t="s">
        <v>76</v>
      </c>
      <c r="Y2" s="8" t="s">
        <v>11</v>
      </c>
      <c r="Z2" s="7"/>
      <c r="AA2" s="9"/>
    </row>
    <row r="3" spans="1:27" ht="12.75" customHeight="1">
      <c r="A3" s="63" t="s">
        <v>77</v>
      </c>
      <c r="C3" s="62"/>
      <c r="W3" s="4" t="s">
        <v>15</v>
      </c>
      <c r="X3" s="7" t="s">
        <v>78</v>
      </c>
      <c r="Y3" s="8" t="s">
        <v>11</v>
      </c>
      <c r="Z3" s="7" t="s">
        <v>17</v>
      </c>
      <c r="AA3" s="9" t="s">
        <v>18</v>
      </c>
    </row>
    <row r="4" spans="1:27" ht="12.75" customHeight="1">
      <c r="A4" s="62"/>
      <c r="B4" s="62"/>
      <c r="C4" s="62"/>
      <c r="D4" s="62"/>
      <c r="W4" s="4" t="s">
        <v>21</v>
      </c>
      <c r="X4" s="7" t="s">
        <v>79</v>
      </c>
      <c r="Y4" s="8" t="s">
        <v>11</v>
      </c>
      <c r="Z4" s="7"/>
      <c r="AA4" s="9"/>
    </row>
    <row r="5" spans="1:27" ht="12.75" customHeight="1">
      <c r="A5" s="63" t="s">
        <v>80</v>
      </c>
      <c r="B5" s="62"/>
      <c r="C5" s="62"/>
      <c r="D5" s="62"/>
      <c r="W5" s="4" t="s">
        <v>27</v>
      </c>
      <c r="X5" s="7" t="s">
        <v>78</v>
      </c>
      <c r="Y5" s="8" t="s">
        <v>11</v>
      </c>
      <c r="Z5" s="7" t="s">
        <v>17</v>
      </c>
      <c r="AA5" s="9" t="s">
        <v>18</v>
      </c>
    </row>
    <row r="6" spans="1:27" ht="12.75" customHeight="1">
      <c r="A6" s="63" t="s">
        <v>81</v>
      </c>
      <c r="B6" s="62"/>
      <c r="C6" s="62"/>
      <c r="D6" s="62"/>
      <c r="W6" s="64" t="s">
        <v>29</v>
      </c>
      <c r="X6" s="7" t="s">
        <v>82</v>
      </c>
      <c r="Y6" s="8" t="s">
        <v>11</v>
      </c>
      <c r="Z6" s="7" t="s">
        <v>17</v>
      </c>
      <c r="AA6" s="9" t="s">
        <v>18</v>
      </c>
    </row>
    <row r="7" spans="1:4" ht="12.75" customHeight="1">
      <c r="A7" s="63"/>
      <c r="B7" s="62"/>
      <c r="C7" s="62"/>
      <c r="D7" s="62"/>
    </row>
    <row r="8" spans="1:2" ht="12.75" customHeight="1">
      <c r="A8" s="62" t="s">
        <v>0</v>
      </c>
      <c r="B8" s="65" t="str">
        <f>CONCATENATE(X2," ",Y2," ",Z2," ",AA2)</f>
        <v>Rekapitulácia rozpočtu v EUR  </v>
      </c>
    </row>
    <row r="9" spans="1:4" ht="12.75" customHeight="1">
      <c r="A9" s="66" t="s">
        <v>83</v>
      </c>
      <c r="B9" s="66" t="s">
        <v>34</v>
      </c>
      <c r="C9" s="66" t="s">
        <v>84</v>
      </c>
      <c r="D9" s="66" t="s">
        <v>85</v>
      </c>
    </row>
    <row r="10" spans="1:4" ht="12.75" customHeight="1">
      <c r="A10" s="67"/>
      <c r="B10" s="67"/>
      <c r="C10" s="67" t="s">
        <v>86</v>
      </c>
      <c r="D10" s="67"/>
    </row>
    <row r="12" spans="1:4" ht="13.5" customHeight="1">
      <c r="A12" s="60" t="s">
        <v>87</v>
      </c>
      <c r="B12" s="61">
        <f>Prehlad!H48</f>
        <v>0</v>
      </c>
      <c r="C12" s="61">
        <f>Prehlad!I48</f>
        <v>0</v>
      </c>
      <c r="D12" s="61">
        <f>Prehlad!J48</f>
        <v>0</v>
      </c>
    </row>
    <row r="13" spans="1:4" ht="13.5" customHeight="1">
      <c r="A13" s="60" t="s">
        <v>88</v>
      </c>
      <c r="B13" s="61">
        <f>Prehlad!H67</f>
        <v>0</v>
      </c>
      <c r="C13" s="61">
        <f>Prehlad!I67</f>
        <v>0</v>
      </c>
      <c r="D13" s="61">
        <f>Prehlad!J67</f>
        <v>0</v>
      </c>
    </row>
    <row r="14" spans="1:4" ht="13.5" customHeight="1">
      <c r="A14" s="60" t="s">
        <v>89</v>
      </c>
      <c r="B14" s="61">
        <f>Prehlad!H93</f>
        <v>0</v>
      </c>
      <c r="C14" s="61">
        <f>Prehlad!I93</f>
        <v>0</v>
      </c>
      <c r="D14" s="61">
        <f>Prehlad!J93</f>
        <v>0</v>
      </c>
    </row>
    <row r="15" spans="1:4" ht="13.5" customHeight="1">
      <c r="A15" s="60" t="s">
        <v>90</v>
      </c>
      <c r="B15" s="61">
        <f>Prehlad!H95</f>
        <v>0</v>
      </c>
      <c r="C15" s="61">
        <f>Prehlad!I95</f>
        <v>0</v>
      </c>
      <c r="D15" s="61">
        <f>Prehlad!J95</f>
        <v>0</v>
      </c>
    </row>
    <row r="17" spans="1:4" ht="13.5" customHeight="1">
      <c r="A17" s="68" t="s">
        <v>91</v>
      </c>
      <c r="B17" s="69">
        <f>Prehlad!H97</f>
        <v>0</v>
      </c>
      <c r="C17" s="69">
        <f>Prehlad!I97</f>
        <v>0</v>
      </c>
      <c r="D17" s="69">
        <f>Prehlad!J97</f>
        <v>0</v>
      </c>
    </row>
  </sheetData>
  <sheetProtection selectLockedCells="1" selectUnlockedCells="1"/>
  <printOptions horizontalCentered="1"/>
  <pageMargins left="0.2361111111111111" right="0.2361111111111111" top="0.3541666666666667" bottom="0.4458333333333333" header="0.5118055555555555" footer="0.2361111111111111"/>
  <pageSetup firstPageNumber="1" useFirstPageNumber="1" horizontalDpi="300" verticalDpi="300" orientation="landscape" paperSize="9"/>
  <headerFooter alignWithMargins="0">
    <oddFooter>&amp;R&amp;"Arial Narrow,Normálne"&amp;8Strana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L97"/>
  <sheetViews>
    <sheetView showGridLines="0" tabSelected="1" zoomScale="105" zoomScaleNormal="105" zoomScalePageLayoutView="0" workbookViewId="0" topLeftCell="A1">
      <pane xSplit="4" ySplit="10" topLeftCell="E68" activePane="bottomRight" state="frozen"/>
      <selection pane="topLeft" activeCell="A1" sqref="A1"/>
      <selection pane="topRight" activeCell="E1" sqref="E1"/>
      <selection pane="bottomLeft" activeCell="A59" sqref="A59"/>
      <selection pane="bottomRight" activeCell="P82" sqref="P82"/>
    </sheetView>
  </sheetViews>
  <sheetFormatPr defaultColWidth="9.140625" defaultRowHeight="12.75"/>
  <cols>
    <col min="1" max="1" width="4.57421875" style="70" customWidth="1"/>
    <col min="2" max="2" width="5.28125" style="71" customWidth="1"/>
    <col min="3" max="3" width="13.57421875" style="72" customWidth="1"/>
    <col min="4" max="4" width="51.00390625" style="60" customWidth="1"/>
    <col min="5" max="5" width="10.140625" style="73" customWidth="1"/>
    <col min="6" max="6" width="5.8515625" style="74" customWidth="1"/>
    <col min="7" max="7" width="9.140625" style="75" customWidth="1"/>
    <col min="8" max="10" width="10.140625" style="75" customWidth="1"/>
    <col min="11" max="11" width="7.140625" style="0" customWidth="1"/>
    <col min="12" max="12" width="8.140625" style="0" customWidth="1"/>
    <col min="13" max="13" width="7.140625" style="0" customWidth="1"/>
    <col min="14" max="14" width="8.140625" style="0" customWidth="1"/>
    <col min="15" max="15" width="3.57421875" style="0" customWidth="1"/>
    <col min="16" max="16" width="12.7109375" style="0" customWidth="1"/>
    <col min="17" max="19" width="0" style="0" hidden="1" customWidth="1"/>
    <col min="20" max="20" width="10.57421875" style="0" customWidth="1"/>
    <col min="21" max="21" width="10.28125" style="0" customWidth="1"/>
    <col min="22" max="22" width="5.7109375" style="0" customWidth="1"/>
    <col min="24" max="24" width="11.28125" style="0" customWidth="1"/>
    <col min="26" max="26" width="7.57421875" style="0" customWidth="1"/>
    <col min="27" max="27" width="11.28125" style="0" customWidth="1"/>
    <col min="28" max="28" width="4.28125" style="0" customWidth="1"/>
    <col min="29" max="29" width="8.28125" style="0" customWidth="1"/>
    <col min="30" max="30" width="8.7109375" style="0" customWidth="1"/>
    <col min="35" max="35" width="9.140625" style="74" customWidth="1"/>
    <col min="36" max="37" width="0" style="74" hidden="1" customWidth="1"/>
    <col min="38" max="64" width="9.140625" style="74" customWidth="1"/>
  </cols>
  <sheetData>
    <row r="1" spans="1:64" ht="13.5">
      <c r="A1" s="63" t="s">
        <v>74</v>
      </c>
      <c r="B1" s="62"/>
      <c r="C1" s="62"/>
      <c r="D1" s="76"/>
      <c r="E1" s="62"/>
      <c r="F1" s="62"/>
      <c r="G1" s="61"/>
      <c r="H1" s="62"/>
      <c r="I1" s="63" t="s">
        <v>232</v>
      </c>
      <c r="J1" s="61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62"/>
      <c r="BH1" s="62"/>
      <c r="BI1" s="62"/>
      <c r="BJ1" s="62"/>
      <c r="BK1" s="62"/>
      <c r="BL1" s="62"/>
    </row>
    <row r="2" spans="1:64" ht="13.5">
      <c r="A2" s="63" t="s">
        <v>75</v>
      </c>
      <c r="B2" s="62"/>
      <c r="C2" s="62"/>
      <c r="D2" s="76"/>
      <c r="E2" s="62"/>
      <c r="F2" s="62"/>
      <c r="G2" s="61"/>
      <c r="H2" s="77"/>
      <c r="I2" s="63" t="s">
        <v>13</v>
      </c>
      <c r="J2" s="61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</row>
    <row r="3" spans="1:64" ht="13.5">
      <c r="A3" s="63" t="s">
        <v>77</v>
      </c>
      <c r="B3" s="62"/>
      <c r="C3" s="62"/>
      <c r="D3" s="76"/>
      <c r="E3" s="62"/>
      <c r="F3" s="62"/>
      <c r="G3" s="61"/>
      <c r="H3" s="62"/>
      <c r="I3" s="63" t="s">
        <v>231</v>
      </c>
      <c r="J3" s="61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</row>
    <row r="4" spans="1:64" ht="13.5">
      <c r="A4" s="62"/>
      <c r="B4" s="62"/>
      <c r="C4" s="62"/>
      <c r="D4" s="76"/>
      <c r="E4" s="62"/>
      <c r="F4" s="62"/>
      <c r="G4" s="62"/>
      <c r="H4" s="62"/>
      <c r="I4" s="62"/>
      <c r="J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</row>
    <row r="5" spans="1:64" ht="13.5">
      <c r="A5" s="63" t="s">
        <v>80</v>
      </c>
      <c r="B5" s="62"/>
      <c r="C5" s="62"/>
      <c r="D5" s="76"/>
      <c r="E5" s="62"/>
      <c r="F5" s="62"/>
      <c r="G5" s="62"/>
      <c r="H5" s="62"/>
      <c r="I5" s="62"/>
      <c r="J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  <c r="BE5" s="62"/>
      <c r="BF5" s="62"/>
      <c r="BG5" s="62"/>
      <c r="BH5" s="62"/>
      <c r="BI5" s="62"/>
      <c r="BJ5" s="62"/>
      <c r="BK5" s="62"/>
      <c r="BL5" s="62"/>
    </row>
    <row r="6" spans="1:64" ht="13.5">
      <c r="A6" s="63" t="s">
        <v>92</v>
      </c>
      <c r="B6" s="62"/>
      <c r="C6" s="62"/>
      <c r="D6" s="76"/>
      <c r="E6" s="62"/>
      <c r="F6" s="62"/>
      <c r="G6" s="62"/>
      <c r="H6" s="62"/>
      <c r="I6" s="62"/>
      <c r="J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</row>
    <row r="7" spans="1:64" ht="13.5">
      <c r="A7" s="63"/>
      <c r="B7" s="62"/>
      <c r="C7" s="62"/>
      <c r="D7" s="76"/>
      <c r="E7" s="62"/>
      <c r="F7" s="62"/>
      <c r="G7" s="62"/>
      <c r="H7" s="62"/>
      <c r="I7" s="62"/>
      <c r="J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</row>
    <row r="8" spans="1:64" ht="13.5">
      <c r="A8" s="62" t="s">
        <v>0</v>
      </c>
      <c r="B8" s="78"/>
      <c r="C8" s="79"/>
      <c r="D8" s="80" t="str">
        <f>CONCATENATE(AA2," ",AB2," ",AC2," ",AD2)</f>
        <v>   </v>
      </c>
      <c r="E8" s="81"/>
      <c r="F8" s="62"/>
      <c r="G8" s="61"/>
      <c r="H8" s="61"/>
      <c r="I8" s="61"/>
      <c r="J8" s="61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</row>
    <row r="9" spans="1:64" ht="13.5">
      <c r="A9" s="66" t="s">
        <v>93</v>
      </c>
      <c r="B9" s="66" t="s">
        <v>94</v>
      </c>
      <c r="C9" s="66" t="s">
        <v>95</v>
      </c>
      <c r="D9" s="82" t="s">
        <v>96</v>
      </c>
      <c r="E9" s="66" t="s">
        <v>97</v>
      </c>
      <c r="F9" s="66" t="s">
        <v>98</v>
      </c>
      <c r="G9" s="66" t="s">
        <v>99</v>
      </c>
      <c r="H9" s="66" t="s">
        <v>34</v>
      </c>
      <c r="I9" s="66" t="s">
        <v>84</v>
      </c>
      <c r="J9" s="66" t="s">
        <v>85</v>
      </c>
      <c r="AI9" s="62"/>
      <c r="AJ9" s="62" t="s">
        <v>100</v>
      </c>
      <c r="AK9" s="62" t="s">
        <v>101</v>
      </c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</row>
    <row r="10" spans="1:64" ht="13.5">
      <c r="A10" s="67" t="s">
        <v>102</v>
      </c>
      <c r="B10" s="67" t="s">
        <v>103</v>
      </c>
      <c r="C10" s="83"/>
      <c r="D10" s="84" t="s">
        <v>104</v>
      </c>
      <c r="E10" s="67" t="s">
        <v>105</v>
      </c>
      <c r="F10" s="67" t="s">
        <v>106</v>
      </c>
      <c r="G10" s="67" t="s">
        <v>107</v>
      </c>
      <c r="H10" s="67"/>
      <c r="I10" s="67" t="s">
        <v>86</v>
      </c>
      <c r="J10" s="67"/>
      <c r="AI10" s="62"/>
      <c r="AJ10" s="62" t="s">
        <v>108</v>
      </c>
      <c r="AK10" s="62" t="s">
        <v>109</v>
      </c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</row>
    <row r="11" ht="13.5" customHeight="1">
      <c r="G11" s="85"/>
    </row>
    <row r="12" ht="12.75">
      <c r="B12" s="86" t="s">
        <v>90</v>
      </c>
    </row>
    <row r="13" ht="12.75">
      <c r="B13" s="87" t="s">
        <v>87</v>
      </c>
    </row>
    <row r="14" spans="1:37" ht="12.75">
      <c r="A14" s="70" t="s">
        <v>110</v>
      </c>
      <c r="B14" s="71" t="s">
        <v>111</v>
      </c>
      <c r="C14" s="72" t="s">
        <v>112</v>
      </c>
      <c r="D14" s="60" t="s">
        <v>113</v>
      </c>
      <c r="E14" s="73">
        <v>1272</v>
      </c>
      <c r="F14" s="74" t="s">
        <v>114</v>
      </c>
      <c r="H14" s="75">
        <f>ROUND(E14*G14,2)</f>
        <v>0</v>
      </c>
      <c r="J14" s="75">
        <f>ROUND(E14*G14,2)</f>
        <v>0</v>
      </c>
      <c r="AJ14" s="74" t="s">
        <v>115</v>
      </c>
      <c r="AK14" s="74" t="s">
        <v>116</v>
      </c>
    </row>
    <row r="15" spans="2:10" ht="12.75">
      <c r="B15" s="88"/>
      <c r="C15" s="89"/>
      <c r="D15" s="90" t="s">
        <v>117</v>
      </c>
      <c r="E15" s="91"/>
      <c r="F15" s="92"/>
      <c r="G15" s="93"/>
      <c r="H15" s="93"/>
      <c r="I15" s="93"/>
      <c r="J15" s="93"/>
    </row>
    <row r="16" spans="1:37" ht="12.75">
      <c r="A16" s="70" t="s">
        <v>118</v>
      </c>
      <c r="B16" s="71" t="s">
        <v>111</v>
      </c>
      <c r="C16" s="72" t="s">
        <v>119</v>
      </c>
      <c r="D16" s="60" t="s">
        <v>120</v>
      </c>
      <c r="E16" s="73">
        <v>1472</v>
      </c>
      <c r="F16" s="74" t="s">
        <v>114</v>
      </c>
      <c r="H16" s="75">
        <f>ROUND(E16*G16,2)</f>
        <v>0</v>
      </c>
      <c r="J16" s="75">
        <f>ROUND(E16*G16,2)</f>
        <v>0</v>
      </c>
      <c r="AJ16" s="74" t="s">
        <v>115</v>
      </c>
      <c r="AK16" s="74" t="s">
        <v>116</v>
      </c>
    </row>
    <row r="17" spans="2:10" ht="12.75">
      <c r="B17" s="88"/>
      <c r="C17" s="89"/>
      <c r="D17" s="90" t="s">
        <v>121</v>
      </c>
      <c r="E17" s="91"/>
      <c r="F17" s="92"/>
      <c r="G17" s="93"/>
      <c r="H17" s="93"/>
      <c r="I17" s="93"/>
      <c r="J17" s="93"/>
    </row>
    <row r="18" spans="2:10" ht="12.75">
      <c r="B18" s="88"/>
      <c r="C18" s="89"/>
      <c r="D18" s="90" t="s">
        <v>122</v>
      </c>
      <c r="E18" s="91"/>
      <c r="F18" s="92"/>
      <c r="G18" s="93"/>
      <c r="H18" s="93"/>
      <c r="I18" s="93"/>
      <c r="J18" s="93"/>
    </row>
    <row r="19" spans="1:37" ht="12.75">
      <c r="A19" s="70" t="s">
        <v>123</v>
      </c>
      <c r="B19" s="71" t="s">
        <v>124</v>
      </c>
      <c r="C19" s="72" t="s">
        <v>125</v>
      </c>
      <c r="D19" s="60" t="s">
        <v>126</v>
      </c>
      <c r="E19" s="73">
        <v>800</v>
      </c>
      <c r="F19" s="74" t="s">
        <v>127</v>
      </c>
      <c r="H19" s="75">
        <f>ROUND(E19*G19,2)</f>
        <v>0</v>
      </c>
      <c r="J19" s="75">
        <f>ROUND(E19*G19,2)</f>
        <v>0</v>
      </c>
      <c r="AJ19" s="74" t="s">
        <v>115</v>
      </c>
      <c r="AK19" s="74" t="s">
        <v>116</v>
      </c>
    </row>
    <row r="20" spans="2:9" ht="12.75">
      <c r="B20" s="88"/>
      <c r="C20" s="89"/>
      <c r="D20" s="90" t="s">
        <v>128</v>
      </c>
      <c r="E20" s="91"/>
      <c r="F20" s="92"/>
      <c r="G20" s="93"/>
      <c r="H20" s="93"/>
      <c r="I20" s="93"/>
    </row>
    <row r="21" spans="1:10" ht="25.5">
      <c r="A21" s="70">
        <v>4</v>
      </c>
      <c r="B21" s="88" t="s">
        <v>111</v>
      </c>
      <c r="C21" s="89" t="s">
        <v>129</v>
      </c>
      <c r="D21" s="90" t="s">
        <v>130</v>
      </c>
      <c r="E21" s="91">
        <v>800</v>
      </c>
      <c r="F21" s="92" t="s">
        <v>127</v>
      </c>
      <c r="G21" s="93"/>
      <c r="H21" s="93">
        <f>E21*G21</f>
        <v>0</v>
      </c>
      <c r="I21" s="93"/>
      <c r="J21" s="75">
        <f>ROUND(E21*G21,2)</f>
        <v>0</v>
      </c>
    </row>
    <row r="22" spans="2:10" ht="12.75">
      <c r="B22" s="88"/>
      <c r="C22" s="89"/>
      <c r="D22" s="90" t="s">
        <v>131</v>
      </c>
      <c r="E22" s="91"/>
      <c r="F22" s="92"/>
      <c r="G22" s="93"/>
      <c r="H22" s="93"/>
      <c r="I22" s="93"/>
      <c r="J22" s="93"/>
    </row>
    <row r="23" spans="2:10" ht="12.75">
      <c r="B23" s="88"/>
      <c r="C23" s="89"/>
      <c r="D23" s="90"/>
      <c r="E23" s="91"/>
      <c r="F23" s="92"/>
      <c r="G23" s="93"/>
      <c r="H23" s="93"/>
      <c r="I23" s="93"/>
      <c r="J23" s="93"/>
    </row>
    <row r="24" spans="1:37" ht="12.75">
      <c r="A24" s="70">
        <v>5</v>
      </c>
      <c r="B24" s="71" t="s">
        <v>124</v>
      </c>
      <c r="C24" s="72" t="s">
        <v>132</v>
      </c>
      <c r="D24" s="60" t="s">
        <v>133</v>
      </c>
      <c r="E24" s="73">
        <v>10</v>
      </c>
      <c r="F24" s="74" t="s">
        <v>134</v>
      </c>
      <c r="H24" s="75">
        <f>ROUND(E24*G24,2)</f>
        <v>0</v>
      </c>
      <c r="J24" s="75">
        <f>ROUND(E24*G24,2)</f>
        <v>0</v>
      </c>
      <c r="AJ24" s="74" t="s">
        <v>115</v>
      </c>
      <c r="AK24" s="74" t="s">
        <v>116</v>
      </c>
    </row>
    <row r="25" spans="2:13" ht="12.75">
      <c r="B25" s="88"/>
      <c r="C25" s="89"/>
      <c r="D25" s="90" t="s">
        <v>135</v>
      </c>
      <c r="E25" s="91"/>
      <c r="F25" s="92"/>
      <c r="G25" s="93"/>
      <c r="H25" s="93"/>
      <c r="I25" s="93"/>
      <c r="J25" s="93"/>
      <c r="M25" s="94"/>
    </row>
    <row r="26" spans="1:37" ht="12.75">
      <c r="A26" s="70">
        <v>6</v>
      </c>
      <c r="B26" s="71" t="s">
        <v>136</v>
      </c>
      <c r="C26" s="72" t="s">
        <v>137</v>
      </c>
      <c r="D26" s="60" t="s">
        <v>138</v>
      </c>
      <c r="E26" s="73">
        <v>170.2</v>
      </c>
      <c r="F26" s="74" t="s">
        <v>134</v>
      </c>
      <c r="H26" s="75">
        <f>ROUND(E26*G26,2)</f>
        <v>0</v>
      </c>
      <c r="J26" s="75">
        <f>ROUND(E26*G26,2)</f>
        <v>0</v>
      </c>
      <c r="AJ26" s="74" t="s">
        <v>115</v>
      </c>
      <c r="AK26" s="74" t="s">
        <v>116</v>
      </c>
    </row>
    <row r="27" spans="2:10" ht="12.75">
      <c r="B27" s="88"/>
      <c r="C27" s="89"/>
      <c r="D27" s="90" t="s">
        <v>139</v>
      </c>
      <c r="E27" s="91"/>
      <c r="F27" s="92"/>
      <c r="G27" s="93"/>
      <c r="H27" s="93"/>
      <c r="I27" s="93"/>
      <c r="J27" s="93"/>
    </row>
    <row r="28" spans="2:10" ht="12.75">
      <c r="B28" s="88"/>
      <c r="C28" s="89"/>
      <c r="D28" s="90" t="s">
        <v>140</v>
      </c>
      <c r="E28" s="91"/>
      <c r="F28" s="92"/>
      <c r="G28" s="93"/>
      <c r="H28" s="93"/>
      <c r="I28" s="93"/>
      <c r="J28" s="93"/>
    </row>
    <row r="29" spans="1:37" ht="12.75">
      <c r="A29" s="70">
        <v>7</v>
      </c>
      <c r="B29" s="71" t="s">
        <v>136</v>
      </c>
      <c r="C29" s="72" t="s">
        <v>141</v>
      </c>
      <c r="D29" s="60" t="s">
        <v>142</v>
      </c>
      <c r="E29" s="73">
        <v>170.2</v>
      </c>
      <c r="F29" s="74" t="s">
        <v>134</v>
      </c>
      <c r="H29" s="75">
        <f>ROUND(E29*G29,2)</f>
        <v>0</v>
      </c>
      <c r="J29" s="75">
        <f>ROUND(E29*G29,2)</f>
        <v>0</v>
      </c>
      <c r="AJ29" s="74" t="s">
        <v>115</v>
      </c>
      <c r="AK29" s="74" t="s">
        <v>116</v>
      </c>
    </row>
    <row r="30" spans="2:10" ht="12.75">
      <c r="B30" s="88"/>
      <c r="C30" s="89"/>
      <c r="D30" s="90" t="s">
        <v>143</v>
      </c>
      <c r="E30" s="91"/>
      <c r="F30" s="92"/>
      <c r="G30" s="93"/>
      <c r="H30" s="93"/>
      <c r="I30" s="93"/>
      <c r="J30" s="93"/>
    </row>
    <row r="31" spans="1:37" ht="12.75">
      <c r="A31" s="70">
        <v>8</v>
      </c>
      <c r="B31" s="71" t="s">
        <v>124</v>
      </c>
      <c r="C31" s="72" t="s">
        <v>144</v>
      </c>
      <c r="D31" s="60" t="s">
        <v>145</v>
      </c>
      <c r="E31" s="73">
        <v>175.2</v>
      </c>
      <c r="F31" s="74" t="s">
        <v>134</v>
      </c>
      <c r="H31" s="75">
        <f>ROUND(E31*G31,2)</f>
        <v>0</v>
      </c>
      <c r="J31" s="75">
        <f>ROUND(E31*G31,2)</f>
        <v>0</v>
      </c>
      <c r="M31" s="94"/>
      <c r="AJ31" s="74" t="s">
        <v>115</v>
      </c>
      <c r="AK31" s="74" t="s">
        <v>116</v>
      </c>
    </row>
    <row r="32" spans="2:10" ht="12.75">
      <c r="B32" s="88"/>
      <c r="C32" s="89"/>
      <c r="D32" s="90" t="s">
        <v>146</v>
      </c>
      <c r="E32" s="91"/>
      <c r="F32" s="92"/>
      <c r="G32" s="93"/>
      <c r="H32" s="93"/>
      <c r="I32" s="93"/>
      <c r="J32" s="93"/>
    </row>
    <row r="33" spans="1:37" ht="12.75">
      <c r="A33" s="70">
        <v>9</v>
      </c>
      <c r="B33" s="71" t="s">
        <v>124</v>
      </c>
      <c r="C33" s="72" t="s">
        <v>147</v>
      </c>
      <c r="D33" s="60" t="s">
        <v>148</v>
      </c>
      <c r="E33" s="73">
        <v>5</v>
      </c>
      <c r="F33" s="74" t="s">
        <v>134</v>
      </c>
      <c r="H33" s="75">
        <f>ROUND(E33*G33,2)</f>
        <v>0</v>
      </c>
      <c r="J33" s="75">
        <f>ROUND(E33*G33,2)</f>
        <v>0</v>
      </c>
      <c r="AJ33" s="74" t="s">
        <v>115</v>
      </c>
      <c r="AK33" s="74" t="s">
        <v>116</v>
      </c>
    </row>
    <row r="34" spans="2:10" ht="12.75">
      <c r="B34" s="88"/>
      <c r="C34" s="89"/>
      <c r="D34" s="90" t="s">
        <v>149</v>
      </c>
      <c r="E34" s="91"/>
      <c r="F34" s="92"/>
      <c r="G34" s="93"/>
      <c r="H34" s="93"/>
      <c r="I34" s="93"/>
      <c r="J34" s="93"/>
    </row>
    <row r="35" spans="1:37" ht="12.75">
      <c r="A35" s="70">
        <v>10</v>
      </c>
      <c r="B35" s="71" t="s">
        <v>124</v>
      </c>
      <c r="C35" s="72" t="s">
        <v>150</v>
      </c>
      <c r="D35" s="60" t="s">
        <v>151</v>
      </c>
      <c r="E35" s="73">
        <v>175.2</v>
      </c>
      <c r="F35" s="74" t="s">
        <v>134</v>
      </c>
      <c r="H35" s="75">
        <f>ROUND(E35*G35,2)</f>
        <v>0</v>
      </c>
      <c r="J35" s="75">
        <f>ROUND(E35*G35,2)</f>
        <v>0</v>
      </c>
      <c r="AJ35" s="74" t="s">
        <v>115</v>
      </c>
      <c r="AK35" s="74" t="s">
        <v>116</v>
      </c>
    </row>
    <row r="36" spans="2:10" ht="12.75">
      <c r="B36" s="88"/>
      <c r="C36" s="89"/>
      <c r="D36" s="90" t="s">
        <v>143</v>
      </c>
      <c r="E36" s="91"/>
      <c r="F36" s="92"/>
      <c r="G36" s="93"/>
      <c r="H36" s="93"/>
      <c r="I36" s="93"/>
      <c r="J36" s="93"/>
    </row>
    <row r="37" spans="1:37" ht="12.75">
      <c r="A37" s="70">
        <v>11</v>
      </c>
      <c r="B37" s="71" t="s">
        <v>124</v>
      </c>
      <c r="C37" s="72" t="s">
        <v>152</v>
      </c>
      <c r="D37" s="60" t="s">
        <v>153</v>
      </c>
      <c r="E37" s="73">
        <v>50</v>
      </c>
      <c r="F37" s="74" t="s">
        <v>114</v>
      </c>
      <c r="H37" s="75">
        <f>ROUND(E37*G37,2)</f>
        <v>0</v>
      </c>
      <c r="J37" s="75">
        <f>ROUND(E37*G37,2)</f>
        <v>0</v>
      </c>
      <c r="AJ37" s="74" t="s">
        <v>115</v>
      </c>
      <c r="AK37" s="74" t="s">
        <v>116</v>
      </c>
    </row>
    <row r="38" spans="2:10" ht="12.75">
      <c r="B38" s="88"/>
      <c r="C38" s="89"/>
      <c r="D38" s="90" t="s">
        <v>154</v>
      </c>
      <c r="E38" s="91"/>
      <c r="F38" s="92"/>
      <c r="G38" s="93"/>
      <c r="H38" s="93"/>
      <c r="I38" s="93"/>
      <c r="J38" s="93"/>
    </row>
    <row r="39" spans="1:37" ht="12.75">
      <c r="A39" s="70">
        <v>12</v>
      </c>
      <c r="B39" s="71" t="s">
        <v>124</v>
      </c>
      <c r="C39" s="72" t="s">
        <v>155</v>
      </c>
      <c r="D39" s="60" t="s">
        <v>156</v>
      </c>
      <c r="E39" s="73">
        <v>50</v>
      </c>
      <c r="F39" s="74" t="s">
        <v>114</v>
      </c>
      <c r="H39" s="75">
        <f>ROUND(E39*G39,2)</f>
        <v>0</v>
      </c>
      <c r="J39" s="75">
        <f>ROUND(E39*G39,2)</f>
        <v>0</v>
      </c>
      <c r="AJ39" s="74" t="s">
        <v>115</v>
      </c>
      <c r="AK39" s="74" t="s">
        <v>116</v>
      </c>
    </row>
    <row r="40" spans="2:10" ht="12.75">
      <c r="B40" s="88"/>
      <c r="C40" s="89"/>
      <c r="D40" s="90" t="s">
        <v>154</v>
      </c>
      <c r="E40" s="91"/>
      <c r="F40" s="92"/>
      <c r="G40" s="93"/>
      <c r="H40" s="93"/>
      <c r="I40" s="93"/>
      <c r="J40" s="93"/>
    </row>
    <row r="41" spans="1:37" ht="12.75">
      <c r="A41" s="70">
        <v>13</v>
      </c>
      <c r="B41" s="71" t="s">
        <v>157</v>
      </c>
      <c r="C41" s="72" t="s">
        <v>158</v>
      </c>
      <c r="D41" s="60" t="s">
        <v>159</v>
      </c>
      <c r="E41" s="73">
        <v>1.5750000000000002</v>
      </c>
      <c r="F41" s="74" t="s">
        <v>160</v>
      </c>
      <c r="H41" s="75">
        <f>E41*G41</f>
        <v>0</v>
      </c>
      <c r="I41" s="75">
        <f>ROUND(E41*G41,2)</f>
        <v>0</v>
      </c>
      <c r="J41" s="75">
        <f>ROUND(E41*G41,2)</f>
        <v>0</v>
      </c>
      <c r="AJ41" s="74" t="s">
        <v>161</v>
      </c>
      <c r="AK41" s="74" t="s">
        <v>116</v>
      </c>
    </row>
    <row r="42" spans="2:10" ht="12.75">
      <c r="B42" s="88"/>
      <c r="C42" s="89"/>
      <c r="D42" s="90" t="s">
        <v>162</v>
      </c>
      <c r="E42" s="91"/>
      <c r="F42" s="92"/>
      <c r="G42" s="93"/>
      <c r="H42" s="93"/>
      <c r="I42" s="93"/>
      <c r="J42" s="93"/>
    </row>
    <row r="43" spans="1:37" ht="12.75">
      <c r="A43" s="70">
        <v>14</v>
      </c>
      <c r="B43" s="71" t="s">
        <v>136</v>
      </c>
      <c r="C43" s="72" t="s">
        <v>163</v>
      </c>
      <c r="D43" s="60" t="s">
        <v>164</v>
      </c>
      <c r="E43" s="73">
        <v>50</v>
      </c>
      <c r="F43" s="74" t="s">
        <v>114</v>
      </c>
      <c r="H43" s="75">
        <f>ROUND(E43*G43,2)</f>
        <v>0</v>
      </c>
      <c r="J43" s="75">
        <f>ROUND(E43*G43,2)</f>
        <v>0</v>
      </c>
      <c r="AJ43" s="74" t="s">
        <v>115</v>
      </c>
      <c r="AK43" s="74" t="s">
        <v>116</v>
      </c>
    </row>
    <row r="44" spans="2:10" ht="12.75">
      <c r="B44" s="88"/>
      <c r="C44" s="89"/>
      <c r="D44" s="90" t="s">
        <v>154</v>
      </c>
      <c r="E44" s="91"/>
      <c r="F44" s="92"/>
      <c r="G44" s="93"/>
      <c r="H44" s="93"/>
      <c r="I44" s="93"/>
      <c r="J44" s="93"/>
    </row>
    <row r="45" spans="2:10" ht="12.75">
      <c r="B45" s="88"/>
      <c r="C45" s="89"/>
      <c r="D45" s="90" t="s">
        <v>143</v>
      </c>
      <c r="E45" s="91"/>
      <c r="F45" s="92"/>
      <c r="G45" s="93"/>
      <c r="H45" s="93"/>
      <c r="I45" s="93"/>
      <c r="J45" s="93"/>
    </row>
    <row r="46" spans="1:37" ht="12.75">
      <c r="A46" s="70" t="s">
        <v>165</v>
      </c>
      <c r="B46" s="71" t="s">
        <v>166</v>
      </c>
      <c r="C46" s="72" t="s">
        <v>167</v>
      </c>
      <c r="D46" s="60" t="s">
        <v>168</v>
      </c>
      <c r="E46" s="73">
        <v>50</v>
      </c>
      <c r="F46" s="74" t="s">
        <v>114</v>
      </c>
      <c r="H46" s="75">
        <f>ROUND(E46*G46,2)</f>
        <v>0</v>
      </c>
      <c r="J46" s="75">
        <f>ROUND(E46*G46,2)</f>
        <v>0</v>
      </c>
      <c r="AJ46" s="74" t="s">
        <v>115</v>
      </c>
      <c r="AK46" s="74" t="s">
        <v>116</v>
      </c>
    </row>
    <row r="47" spans="2:10" ht="12.75">
      <c r="B47" s="88"/>
      <c r="C47" s="89"/>
      <c r="D47" s="90" t="s">
        <v>169</v>
      </c>
      <c r="E47" s="91"/>
      <c r="F47" s="92"/>
      <c r="G47" s="93"/>
      <c r="H47" s="93"/>
      <c r="I47" s="93"/>
      <c r="J47" s="93"/>
    </row>
    <row r="48" spans="4:10" ht="12.75">
      <c r="D48" s="95" t="s">
        <v>170</v>
      </c>
      <c r="E48" s="96">
        <f>J48</f>
        <v>0</v>
      </c>
      <c r="H48" s="96">
        <f>SUM(H11:H47)</f>
        <v>0</v>
      </c>
      <c r="I48" s="96">
        <f>SUM(I11:I47)</f>
        <v>0</v>
      </c>
      <c r="J48" s="96">
        <f>SUM(J11:J47)</f>
        <v>0</v>
      </c>
    </row>
    <row r="50" ht="12.75">
      <c r="B50" s="87" t="s">
        <v>88</v>
      </c>
    </row>
    <row r="51" spans="1:10" ht="12.75">
      <c r="A51" s="70">
        <v>16</v>
      </c>
      <c r="B51" s="87" t="s">
        <v>171</v>
      </c>
      <c r="C51" s="72" t="s">
        <v>172</v>
      </c>
      <c r="D51" s="60" t="s">
        <v>173</v>
      </c>
      <c r="E51" s="73">
        <v>215</v>
      </c>
      <c r="F51" s="74" t="s">
        <v>114</v>
      </c>
      <c r="H51" s="75">
        <f>E51*G51</f>
        <v>0</v>
      </c>
      <c r="J51" s="75">
        <f>E51*G51</f>
        <v>0</v>
      </c>
    </row>
    <row r="52" spans="2:4" ht="12.75">
      <c r="B52" s="87"/>
      <c r="D52" s="60" t="s">
        <v>174</v>
      </c>
    </row>
    <row r="53" spans="1:37" ht="12.75">
      <c r="A53" s="70">
        <v>17</v>
      </c>
      <c r="B53" s="71" t="s">
        <v>111</v>
      </c>
      <c r="C53" s="72" t="s">
        <v>175</v>
      </c>
      <c r="D53" s="60" t="s">
        <v>176</v>
      </c>
      <c r="E53" s="73">
        <v>1272</v>
      </c>
      <c r="F53" s="74" t="s">
        <v>114</v>
      </c>
      <c r="H53" s="75">
        <f>ROUND(E53*G53,2)</f>
        <v>0</v>
      </c>
      <c r="J53" s="75">
        <f>ROUND(E53*G53,2)</f>
        <v>0</v>
      </c>
      <c r="AJ53" s="74" t="s">
        <v>115</v>
      </c>
      <c r="AK53" s="74" t="s">
        <v>116</v>
      </c>
    </row>
    <row r="54" spans="2:10" ht="12.75">
      <c r="B54" s="88"/>
      <c r="C54" s="89"/>
      <c r="D54" s="90" t="s">
        <v>177</v>
      </c>
      <c r="E54" s="91"/>
      <c r="F54" s="92"/>
      <c r="G54" s="93"/>
      <c r="H54" s="93"/>
      <c r="I54" s="93"/>
      <c r="J54" s="93"/>
    </row>
    <row r="55" spans="1:37" ht="12.75">
      <c r="A55" s="70">
        <v>18</v>
      </c>
      <c r="B55" s="71" t="s">
        <v>111</v>
      </c>
      <c r="C55" s="72" t="s">
        <v>178</v>
      </c>
      <c r="D55" s="60" t="s">
        <v>179</v>
      </c>
      <c r="E55" s="73">
        <v>1057</v>
      </c>
      <c r="F55" s="74" t="s">
        <v>114</v>
      </c>
      <c r="H55" s="75">
        <f>ROUND(E55*G55,2)</f>
        <v>0</v>
      </c>
      <c r="J55" s="75">
        <f>ROUND(E55*G55,2)</f>
        <v>0</v>
      </c>
      <c r="AJ55" s="74" t="s">
        <v>115</v>
      </c>
      <c r="AK55" s="74" t="s">
        <v>116</v>
      </c>
    </row>
    <row r="56" spans="2:10" ht="12.75">
      <c r="B56" s="88"/>
      <c r="C56" s="89"/>
      <c r="D56" s="90" t="s">
        <v>180</v>
      </c>
      <c r="E56" s="91"/>
      <c r="F56" s="92"/>
      <c r="G56" s="93"/>
      <c r="H56" s="93"/>
      <c r="I56" s="93"/>
      <c r="J56" s="93"/>
    </row>
    <row r="57" spans="1:37" ht="12.75">
      <c r="A57" s="70">
        <v>19</v>
      </c>
      <c r="B57" s="71" t="s">
        <v>157</v>
      </c>
      <c r="C57" s="72" t="s">
        <v>181</v>
      </c>
      <c r="D57" s="60" t="s">
        <v>182</v>
      </c>
      <c r="E57" s="73">
        <v>1067.57</v>
      </c>
      <c r="F57" s="74" t="s">
        <v>114</v>
      </c>
      <c r="H57" s="75">
        <f>E57*G57</f>
        <v>0</v>
      </c>
      <c r="I57" s="75">
        <f>ROUND(E57*G57,2)</f>
        <v>0</v>
      </c>
      <c r="J57" s="75">
        <f>ROUND(E57*G57,2)</f>
        <v>0</v>
      </c>
      <c r="AJ57" s="74" t="s">
        <v>161</v>
      </c>
      <c r="AK57" s="74" t="s">
        <v>116</v>
      </c>
    </row>
    <row r="58" spans="2:10" ht="12.75">
      <c r="B58" s="88"/>
      <c r="C58" s="89"/>
      <c r="D58" s="90" t="s">
        <v>183</v>
      </c>
      <c r="E58" s="91"/>
      <c r="F58" s="92"/>
      <c r="G58" s="93"/>
      <c r="H58" s="93"/>
      <c r="I58" s="93"/>
      <c r="J58" s="93"/>
    </row>
    <row r="59" spans="1:10" ht="12.75">
      <c r="A59" s="70">
        <v>20</v>
      </c>
      <c r="B59" s="71" t="s">
        <v>111</v>
      </c>
      <c r="C59" s="72" t="s">
        <v>184</v>
      </c>
      <c r="D59" s="60" t="s">
        <v>185</v>
      </c>
      <c r="E59" s="73">
        <v>215</v>
      </c>
      <c r="F59" s="74" t="s">
        <v>114</v>
      </c>
      <c r="H59" s="75">
        <f>E59*G59</f>
        <v>0</v>
      </c>
      <c r="J59" s="75">
        <f>E59*G59</f>
        <v>0</v>
      </c>
    </row>
    <row r="60" spans="2:10" ht="12.75">
      <c r="B60" s="88"/>
      <c r="C60" s="89"/>
      <c r="D60" s="90" t="s">
        <v>186</v>
      </c>
      <c r="E60" s="91"/>
      <c r="F60" s="92"/>
      <c r="G60" s="93"/>
      <c r="H60" s="93"/>
      <c r="I60" s="93"/>
      <c r="J60" s="93"/>
    </row>
    <row r="61" spans="1:10" ht="12.75">
      <c r="A61" s="70">
        <v>21</v>
      </c>
      <c r="B61" s="71" t="s">
        <v>157</v>
      </c>
      <c r="C61" s="72" t="s">
        <v>181</v>
      </c>
      <c r="D61" s="60" t="s">
        <v>187</v>
      </c>
      <c r="E61" s="73">
        <v>217.15</v>
      </c>
      <c r="F61" s="74" t="s">
        <v>114</v>
      </c>
      <c r="H61" s="75">
        <f>E61*G61</f>
        <v>0</v>
      </c>
      <c r="I61" s="75">
        <f>E61*G61</f>
        <v>0</v>
      </c>
      <c r="J61" s="75">
        <f>E61*G61</f>
        <v>0</v>
      </c>
    </row>
    <row r="62" spans="2:10" ht="12.75">
      <c r="B62" s="88"/>
      <c r="C62" s="89"/>
      <c r="D62" s="90" t="s">
        <v>188</v>
      </c>
      <c r="E62" s="91"/>
      <c r="F62" s="92"/>
      <c r="G62" s="93"/>
      <c r="H62" s="93"/>
      <c r="I62" s="93"/>
      <c r="J62" s="93"/>
    </row>
    <row r="63" spans="1:10" ht="25.5">
      <c r="A63" s="70">
        <v>22</v>
      </c>
      <c r="B63" s="88" t="s">
        <v>111</v>
      </c>
      <c r="C63" s="89" t="s">
        <v>189</v>
      </c>
      <c r="D63" s="90" t="s">
        <v>190</v>
      </c>
      <c r="E63" s="91">
        <v>200</v>
      </c>
      <c r="F63" s="92" t="s">
        <v>114</v>
      </c>
      <c r="G63" s="93"/>
      <c r="H63" s="93">
        <f>E63*G63</f>
        <v>0</v>
      </c>
      <c r="I63" s="93"/>
      <c r="J63" s="93">
        <f>E63*G63</f>
        <v>0</v>
      </c>
    </row>
    <row r="64" spans="1:10" ht="12.75">
      <c r="A64" s="70">
        <v>23</v>
      </c>
      <c r="B64" s="88" t="s">
        <v>111</v>
      </c>
      <c r="C64" s="89" t="s">
        <v>191</v>
      </c>
      <c r="D64" s="90" t="s">
        <v>192</v>
      </c>
      <c r="E64" s="91">
        <v>200</v>
      </c>
      <c r="F64" s="92" t="s">
        <v>114</v>
      </c>
      <c r="G64" s="93"/>
      <c r="H64" s="93">
        <f>E64*G64</f>
        <v>0</v>
      </c>
      <c r="I64" s="93"/>
      <c r="J64" s="93">
        <f>E64*G64</f>
        <v>0</v>
      </c>
    </row>
    <row r="65" spans="1:10" ht="12.75">
      <c r="A65" s="70">
        <v>24</v>
      </c>
      <c r="B65" s="88" t="s">
        <v>111</v>
      </c>
      <c r="C65" s="89" t="s">
        <v>193</v>
      </c>
      <c r="D65" s="90" t="s">
        <v>194</v>
      </c>
      <c r="E65" s="91">
        <v>800</v>
      </c>
      <c r="F65" s="92" t="s">
        <v>127</v>
      </c>
      <c r="G65" s="93"/>
      <c r="H65" s="93">
        <f>E65*G65</f>
        <v>0</v>
      </c>
      <c r="I65" s="93"/>
      <c r="J65" s="93">
        <f>E65*G65</f>
        <v>0</v>
      </c>
    </row>
    <row r="66" spans="2:10" ht="12.75">
      <c r="B66" s="88"/>
      <c r="C66" s="89"/>
      <c r="D66" s="90"/>
      <c r="E66" s="91"/>
      <c r="F66" s="92"/>
      <c r="G66" s="93"/>
      <c r="H66" s="93"/>
      <c r="I66" s="93"/>
      <c r="J66" s="93"/>
    </row>
    <row r="67" spans="4:10" ht="12.75">
      <c r="D67" s="95" t="s">
        <v>195</v>
      </c>
      <c r="E67" s="96">
        <f>J67</f>
        <v>0</v>
      </c>
      <c r="H67" s="96">
        <f>SUM(H49:H65)</f>
        <v>0</v>
      </c>
      <c r="I67" s="96">
        <f>SUM(I49:I62)</f>
        <v>0</v>
      </c>
      <c r="J67" s="96">
        <f>SUM(J49:J65)</f>
        <v>0</v>
      </c>
    </row>
    <row r="69" ht="12.75">
      <c r="B69" s="87" t="s">
        <v>89</v>
      </c>
    </row>
    <row r="70" spans="1:37" ht="12.75">
      <c r="A70" s="70">
        <v>25</v>
      </c>
      <c r="B70" s="71" t="s">
        <v>111</v>
      </c>
      <c r="C70" s="72" t="s">
        <v>196</v>
      </c>
      <c r="D70" s="60" t="s">
        <v>197</v>
      </c>
      <c r="E70" s="73">
        <v>800</v>
      </c>
      <c r="F70" s="74" t="s">
        <v>127</v>
      </c>
      <c r="H70" s="75">
        <f>ROUND(E70*G70,2)</f>
        <v>0</v>
      </c>
      <c r="J70" s="75">
        <f>ROUND(E70*G70,2)</f>
        <v>0</v>
      </c>
      <c r="AJ70" s="74" t="s">
        <v>115</v>
      </c>
      <c r="AK70" s="74" t="s">
        <v>116</v>
      </c>
    </row>
    <row r="71" spans="2:10" ht="12.75">
      <c r="B71" s="88"/>
      <c r="C71" s="89"/>
      <c r="D71" s="90" t="s">
        <v>198</v>
      </c>
      <c r="E71" s="91"/>
      <c r="F71" s="92"/>
      <c r="G71" s="93"/>
      <c r="H71" s="93"/>
      <c r="I71" s="93"/>
      <c r="J71" s="93"/>
    </row>
    <row r="72" spans="1:10" ht="25.5">
      <c r="A72" s="70">
        <v>26</v>
      </c>
      <c r="B72" s="88" t="s">
        <v>111</v>
      </c>
      <c r="C72" s="72" t="s">
        <v>196</v>
      </c>
      <c r="D72" s="90" t="s">
        <v>199</v>
      </c>
      <c r="E72" s="91">
        <v>800</v>
      </c>
      <c r="F72" s="92" t="s">
        <v>127</v>
      </c>
      <c r="G72" s="93"/>
      <c r="H72" s="93">
        <f>E72*G72</f>
        <v>0</v>
      </c>
      <c r="I72" s="93"/>
      <c r="J72" s="93">
        <f>E72*G72</f>
        <v>0</v>
      </c>
    </row>
    <row r="73" spans="2:10" ht="12.75">
      <c r="B73" s="88"/>
      <c r="C73" s="89"/>
      <c r="D73" s="90" t="s">
        <v>198</v>
      </c>
      <c r="E73" s="91"/>
      <c r="F73" s="92"/>
      <c r="G73" s="93"/>
      <c r="H73" s="93"/>
      <c r="I73" s="93"/>
      <c r="J73" s="93"/>
    </row>
    <row r="74" spans="1:37" ht="12.75">
      <c r="A74" s="70">
        <v>27</v>
      </c>
      <c r="B74" s="71" t="s">
        <v>157</v>
      </c>
      <c r="C74" s="72" t="s">
        <v>200</v>
      </c>
      <c r="D74" s="60" t="s">
        <v>201</v>
      </c>
      <c r="E74" s="73">
        <v>1616</v>
      </c>
      <c r="F74" s="74" t="s">
        <v>202</v>
      </c>
      <c r="H74" s="75">
        <f>E74*G74</f>
        <v>0</v>
      </c>
      <c r="I74" s="75">
        <f>ROUND(E74*G74,2)</f>
        <v>0</v>
      </c>
      <c r="J74" s="75">
        <f>ROUND(E74*G74,2)</f>
        <v>0</v>
      </c>
      <c r="AJ74" s="74" t="s">
        <v>161</v>
      </c>
      <c r="AK74" s="74" t="s">
        <v>116</v>
      </c>
    </row>
    <row r="75" spans="2:10" ht="12.75">
      <c r="B75" s="88"/>
      <c r="C75" s="89"/>
      <c r="D75" s="90" t="s">
        <v>203</v>
      </c>
      <c r="E75" s="91"/>
      <c r="F75" s="92"/>
      <c r="G75" s="93"/>
      <c r="H75" s="93"/>
      <c r="I75" s="93"/>
      <c r="J75" s="93"/>
    </row>
    <row r="76" spans="1:10" ht="12.75">
      <c r="A76" s="70">
        <v>28</v>
      </c>
      <c r="B76" s="88" t="s">
        <v>157</v>
      </c>
      <c r="C76" s="89" t="s">
        <v>204</v>
      </c>
      <c r="D76" s="90" t="s">
        <v>205</v>
      </c>
      <c r="E76" s="91">
        <v>808</v>
      </c>
      <c r="F76" s="92" t="s">
        <v>202</v>
      </c>
      <c r="G76" s="93"/>
      <c r="H76" s="93">
        <f>E76*G76</f>
        <v>0</v>
      </c>
      <c r="I76" s="93">
        <f>E76*G76</f>
        <v>0</v>
      </c>
      <c r="J76" s="93">
        <f>E76*G76</f>
        <v>0</v>
      </c>
    </row>
    <row r="77" spans="2:10" ht="12.75">
      <c r="B77" s="88"/>
      <c r="C77" s="89"/>
      <c r="D77" s="90" t="s">
        <v>206</v>
      </c>
      <c r="E77" s="91"/>
      <c r="F77" s="92"/>
      <c r="G77" s="93"/>
      <c r="H77" s="93"/>
      <c r="I77" s="93"/>
      <c r="J77" s="93"/>
    </row>
    <row r="78" spans="1:37" ht="12.75">
      <c r="A78" s="70">
        <v>29</v>
      </c>
      <c r="B78" s="71" t="s">
        <v>124</v>
      </c>
      <c r="C78" s="72" t="s">
        <v>207</v>
      </c>
      <c r="D78" s="60" t="s">
        <v>208</v>
      </c>
      <c r="E78" s="73">
        <v>347.776</v>
      </c>
      <c r="F78" s="74" t="s">
        <v>209</v>
      </c>
      <c r="H78" s="75">
        <f>ROUND(E78*G78,2)</f>
        <v>0</v>
      </c>
      <c r="J78" s="75">
        <f>ROUND(E78*G78,2)</f>
        <v>0</v>
      </c>
      <c r="AJ78" s="74" t="s">
        <v>115</v>
      </c>
      <c r="AK78" s="74" t="s">
        <v>116</v>
      </c>
    </row>
    <row r="79" spans="2:10" ht="12.75">
      <c r="B79" s="88"/>
      <c r="C79" s="89"/>
      <c r="D79" s="90" t="s">
        <v>210</v>
      </c>
      <c r="E79" s="91"/>
      <c r="F79" s="92"/>
      <c r="G79" s="93"/>
      <c r="H79" s="93"/>
      <c r="I79" s="93"/>
      <c r="J79" s="93"/>
    </row>
    <row r="80" spans="2:10" ht="12.75">
      <c r="B80" s="88"/>
      <c r="C80" s="89"/>
      <c r="D80" s="90" t="s">
        <v>211</v>
      </c>
      <c r="E80" s="91"/>
      <c r="F80" s="92"/>
      <c r="G80" s="93"/>
      <c r="H80" s="93"/>
      <c r="I80" s="93"/>
      <c r="J80" s="93"/>
    </row>
    <row r="81" spans="1:37" ht="12.75">
      <c r="A81" s="70">
        <v>30</v>
      </c>
      <c r="B81" s="71" t="s">
        <v>124</v>
      </c>
      <c r="C81" s="72" t="s">
        <v>212</v>
      </c>
      <c r="D81" s="60" t="s">
        <v>213</v>
      </c>
      <c r="E81" s="73">
        <v>3129.984</v>
      </c>
      <c r="F81" s="74" t="s">
        <v>209</v>
      </c>
      <c r="H81" s="75">
        <f>ROUND(E81*G81,2)</f>
        <v>0</v>
      </c>
      <c r="J81" s="75">
        <f>ROUND(E81*G81,2)</f>
        <v>0</v>
      </c>
      <c r="AJ81" s="74" t="s">
        <v>115</v>
      </c>
      <c r="AK81" s="74" t="s">
        <v>116</v>
      </c>
    </row>
    <row r="82" spans="2:10" ht="12.75">
      <c r="B82" s="88"/>
      <c r="C82" s="89"/>
      <c r="D82" s="90" t="s">
        <v>214</v>
      </c>
      <c r="E82" s="91"/>
      <c r="F82" s="92"/>
      <c r="G82" s="93"/>
      <c r="H82" s="93"/>
      <c r="I82" s="93"/>
      <c r="J82" s="93"/>
    </row>
    <row r="83" spans="1:37" ht="12.75">
      <c r="A83" s="70">
        <v>31</v>
      </c>
      <c r="B83" s="71" t="s">
        <v>111</v>
      </c>
      <c r="C83" s="72" t="s">
        <v>215</v>
      </c>
      <c r="D83" s="60" t="s">
        <v>216</v>
      </c>
      <c r="E83" s="73">
        <v>148</v>
      </c>
      <c r="F83" s="74" t="s">
        <v>209</v>
      </c>
      <c r="H83" s="75">
        <f>ROUND(E83*G83,2)</f>
        <v>0</v>
      </c>
      <c r="J83" s="75">
        <f>ROUND(E83*G83,2)</f>
        <v>0</v>
      </c>
      <c r="AJ83" s="74" t="s">
        <v>115</v>
      </c>
      <c r="AK83" s="74" t="s">
        <v>116</v>
      </c>
    </row>
    <row r="84" spans="2:10" ht="12.75">
      <c r="B84" s="88"/>
      <c r="C84" s="89"/>
      <c r="D84" s="90" t="s">
        <v>217</v>
      </c>
      <c r="E84" s="91"/>
      <c r="F84" s="92"/>
      <c r="G84" s="93"/>
      <c r="H84" s="93"/>
      <c r="I84" s="93"/>
      <c r="J84" s="93"/>
    </row>
    <row r="85" spans="2:10" ht="12.75">
      <c r="B85" s="88"/>
      <c r="C85" s="89"/>
      <c r="D85" s="90" t="s">
        <v>218</v>
      </c>
      <c r="E85" s="91"/>
      <c r="F85" s="92"/>
      <c r="G85" s="93"/>
      <c r="H85" s="93"/>
      <c r="I85" s="93"/>
      <c r="J85" s="93"/>
    </row>
    <row r="86" spans="1:37" ht="12.75">
      <c r="A86" s="70">
        <v>32</v>
      </c>
      <c r="B86" s="71" t="s">
        <v>111</v>
      </c>
      <c r="C86" s="72" t="s">
        <v>219</v>
      </c>
      <c r="D86" s="60" t="s">
        <v>220</v>
      </c>
      <c r="E86" s="73">
        <v>148</v>
      </c>
      <c r="F86" s="74" t="s">
        <v>209</v>
      </c>
      <c r="H86" s="75">
        <f>ROUND(E86*G86,2)</f>
        <v>0</v>
      </c>
      <c r="J86" s="75">
        <f>ROUND(E86*G86,2)</f>
        <v>0</v>
      </c>
      <c r="AJ86" s="74" t="s">
        <v>115</v>
      </c>
      <c r="AK86" s="74" t="s">
        <v>116</v>
      </c>
    </row>
    <row r="88" spans="1:10" ht="12.75">
      <c r="A88" s="70">
        <v>33</v>
      </c>
      <c r="B88" s="71" t="s">
        <v>111</v>
      </c>
      <c r="C88" s="72" t="s">
        <v>221</v>
      </c>
      <c r="D88" s="60" t="s">
        <v>222</v>
      </c>
      <c r="E88" s="73">
        <v>200</v>
      </c>
      <c r="F88" s="74" t="s">
        <v>127</v>
      </c>
      <c r="H88" s="75">
        <f>E88*G88</f>
        <v>0</v>
      </c>
      <c r="J88" s="75">
        <f>E88*G88</f>
        <v>0</v>
      </c>
    </row>
    <row r="89" spans="2:10" ht="12.75">
      <c r="B89" s="88"/>
      <c r="C89" s="89"/>
      <c r="D89" s="90" t="s">
        <v>143</v>
      </c>
      <c r="E89" s="91"/>
      <c r="F89" s="92"/>
      <c r="G89" s="93"/>
      <c r="H89" s="93"/>
      <c r="I89" s="93"/>
      <c r="J89" s="93"/>
    </row>
    <row r="90" spans="1:37" ht="12.75">
      <c r="A90" s="70">
        <v>34</v>
      </c>
      <c r="B90" s="71" t="s">
        <v>124</v>
      </c>
      <c r="C90" s="72" t="s">
        <v>223</v>
      </c>
      <c r="D90" s="60" t="s">
        <v>224</v>
      </c>
      <c r="E90" s="73">
        <v>495.776</v>
      </c>
      <c r="F90" s="74" t="s">
        <v>209</v>
      </c>
      <c r="H90" s="75">
        <f>ROUND(E90*G90,2)</f>
        <v>0</v>
      </c>
      <c r="J90" s="75">
        <f>ROUND(E90*G90,2)</f>
        <v>0</v>
      </c>
      <c r="AJ90" s="74" t="s">
        <v>115</v>
      </c>
      <c r="AK90" s="74" t="s">
        <v>116</v>
      </c>
    </row>
    <row r="91" spans="2:10" ht="12.75">
      <c r="B91" s="88"/>
      <c r="C91" s="89"/>
      <c r="D91" s="90" t="s">
        <v>225</v>
      </c>
      <c r="E91" s="91"/>
      <c r="F91" s="92"/>
      <c r="G91" s="93"/>
      <c r="H91" s="93"/>
      <c r="I91" s="93"/>
      <c r="J91" s="93"/>
    </row>
    <row r="92" spans="1:37" ht="12.75">
      <c r="A92" s="70">
        <v>35</v>
      </c>
      <c r="B92" s="71" t="s">
        <v>111</v>
      </c>
      <c r="C92" s="72" t="s">
        <v>226</v>
      </c>
      <c r="D92" s="60" t="s">
        <v>227</v>
      </c>
      <c r="E92" s="73">
        <v>609.825</v>
      </c>
      <c r="F92" s="74" t="s">
        <v>209</v>
      </c>
      <c r="H92" s="75">
        <f>ROUND(E92*G92,2)</f>
        <v>0</v>
      </c>
      <c r="J92" s="75">
        <f>ROUND(E92*G92,2)</f>
        <v>0</v>
      </c>
      <c r="AJ92" s="74" t="s">
        <v>115</v>
      </c>
      <c r="AK92" s="74" t="s">
        <v>116</v>
      </c>
    </row>
    <row r="93" spans="4:10" ht="12.75">
      <c r="D93" s="95" t="s">
        <v>228</v>
      </c>
      <c r="E93" s="96">
        <f>J93</f>
        <v>0</v>
      </c>
      <c r="H93" s="96">
        <f>SUM(H68:H92)</f>
        <v>0</v>
      </c>
      <c r="I93" s="96">
        <f>SUM(I68:I92)</f>
        <v>0</v>
      </c>
      <c r="J93" s="96">
        <f>SUM(J68:J92)</f>
        <v>0</v>
      </c>
    </row>
    <row r="95" spans="4:10" ht="12.75">
      <c r="D95" s="95" t="s">
        <v>229</v>
      </c>
      <c r="E95" s="96">
        <f>J95</f>
        <v>0</v>
      </c>
      <c r="H95" s="96">
        <f>H48+H67+H93</f>
        <v>0</v>
      </c>
      <c r="I95" s="96">
        <f>I48+I67+I93</f>
        <v>0</v>
      </c>
      <c r="J95" s="96">
        <f>J48+J67+J93</f>
        <v>0</v>
      </c>
    </row>
    <row r="97" spans="4:10" ht="12.75">
      <c r="D97" s="97" t="s">
        <v>91</v>
      </c>
      <c r="E97" s="96">
        <f>J97</f>
        <v>0</v>
      </c>
      <c r="H97" s="96">
        <f>H95</f>
        <v>0</v>
      </c>
      <c r="I97" s="96">
        <f>I95</f>
        <v>0</v>
      </c>
      <c r="J97" s="96">
        <f>J95</f>
        <v>0</v>
      </c>
    </row>
  </sheetData>
  <sheetProtection selectLockedCells="1" selectUnlockedCells="1"/>
  <printOptions/>
  <pageMargins left="0.17222222222222222" right="0.11944444444444445" top="0.3541666666666667" bottom="0.4458333333333333" header="0.5118055555555555" footer="0.2361111111111111"/>
  <pageSetup firstPageNumber="1" useFirstPageNumber="1" horizontalDpi="300" verticalDpi="300" orientation="landscape" paperSize="9"/>
  <headerFooter alignWithMargins="0">
    <oddFooter>&amp;R&amp;"Arial Narrow,Normálne"&amp;8Strana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KLEIN Miloš</dc:creator>
  <cp:keywords/>
  <dc:description/>
  <cp:lastModifiedBy>KLEIN Miloš</cp:lastModifiedBy>
  <dcterms:created xsi:type="dcterms:W3CDTF">2022-08-23T08:22:12Z</dcterms:created>
  <dcterms:modified xsi:type="dcterms:W3CDTF">2022-08-23T08:22:12Z</dcterms:modified>
  <cp:category/>
  <cp:version/>
  <cp:contentType/>
  <cp:contentStatus/>
</cp:coreProperties>
</file>