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farova\Documents\0 Súťaže 2022\Oporný múr na ul.Stračia v Nitre\"/>
    </mc:Choice>
  </mc:AlternateContent>
  <bookViews>
    <workbookView xWindow="0" yWindow="0" windowWidth="38400" windowHeight="17730"/>
  </bookViews>
  <sheets>
    <sheet name="Rekapitulácia stavby" sheetId="1" r:id="rId1"/>
    <sheet name="SO01.1A - SO01.1A Búracie..." sheetId="2" r:id="rId2"/>
    <sheet name="SO01.1B - SO01.1B  Miestn..." sheetId="3" r:id="rId3"/>
    <sheet name="SO02.1 - SO02.1 Buracie p..." sheetId="4" r:id="rId4"/>
    <sheet name="SO02.2 - SO02.2 Oporný  m..." sheetId="5" r:id="rId5"/>
  </sheets>
  <definedNames>
    <definedName name="_xlnm._FilterDatabase" localSheetId="1" hidden="1">'SO01.1A - SO01.1A Búracie...'!$C$126:$K$206</definedName>
    <definedName name="_xlnm._FilterDatabase" localSheetId="2" hidden="1">'SO01.1B - SO01.1B  Miestn...'!$C$131:$K$262</definedName>
    <definedName name="_xlnm._FilterDatabase" localSheetId="3" hidden="1">'SO02.1 - SO02.1 Buracie p...'!$C$124:$K$184</definedName>
    <definedName name="_xlnm._FilterDatabase" localSheetId="4" hidden="1">'SO02.2 - SO02.2 Oporný  m...'!$C$130:$K$282</definedName>
    <definedName name="_xlnm.Print_Titles" localSheetId="0">'Rekapitulácia stavby'!$92:$92</definedName>
    <definedName name="_xlnm.Print_Titles" localSheetId="1">'SO01.1A - SO01.1A Búracie...'!$112:$126</definedName>
    <definedName name="_xlnm.Print_Titles" localSheetId="2">'SO01.1B - SO01.1B  Miestn...'!$117:$131</definedName>
    <definedName name="_xlnm.Print_Titles" localSheetId="3">'SO02.1 - SO02.1 Buracie p...'!$110:$124</definedName>
    <definedName name="_xlnm.Print_Titles" localSheetId="4">'SO02.2 - SO02.2 Oporný  m...'!$116:$130</definedName>
    <definedName name="_xlnm.Print_Area" localSheetId="0">'Rekapitulácia stavby'!$D$4:$AO$76,'Rekapitulácia stavby'!$C$82:$AQ$101</definedName>
    <definedName name="_xlnm.Print_Area" localSheetId="1">'SO01.1A - SO01.1A Búracie...'!$C$4:$J$76,'SO01.1A - SO01.1A Búracie...'!$C$82:$J$106,'SO01.1A - SO01.1A Búracie...'!$C$112:$J$206</definedName>
    <definedName name="_xlnm.Print_Area" localSheetId="2">'SO01.1B - SO01.1B  Miestn...'!$C$4:$J$76,'SO01.1B - SO01.1B  Miestn...'!$C$82:$J$111,'SO01.1B - SO01.1B  Miestn...'!$C$117:$J$262</definedName>
    <definedName name="_xlnm.Print_Area" localSheetId="3">'SO02.1 - SO02.1 Buracie p...'!$C$4:$J$76,'SO02.1 - SO02.1 Buracie p...'!$C$82:$J$104,'SO02.1 - SO02.1 Buracie p...'!$C$110:$J$184</definedName>
    <definedName name="_xlnm.Print_Area" localSheetId="4">'SO02.2 - SO02.2 Oporný  m...'!$C$4:$J$76,'SO02.2 - SO02.2 Oporný  m...'!$C$82:$J$110,'SO02.2 - SO02.2 Oporný  m...'!$C$116:$J$282</definedName>
  </definedNames>
  <calcPr calcId="162913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5" l="1"/>
  <c r="J38" i="5"/>
  <c r="AY100" i="1"/>
  <c r="J37" i="5"/>
  <c r="AX100" i="1" s="1"/>
  <c r="BI282" i="5"/>
  <c r="BH282" i="5"/>
  <c r="BG282" i="5"/>
  <c r="BE282" i="5"/>
  <c r="T282" i="5"/>
  <c r="R282" i="5"/>
  <c r="P282" i="5"/>
  <c r="BI281" i="5"/>
  <c r="BH281" i="5"/>
  <c r="BG281" i="5"/>
  <c r="BE281" i="5"/>
  <c r="T281" i="5"/>
  <c r="R281" i="5"/>
  <c r="P281" i="5"/>
  <c r="BI263" i="5"/>
  <c r="BH263" i="5"/>
  <c r="BG263" i="5"/>
  <c r="BE263" i="5"/>
  <c r="T263" i="5"/>
  <c r="R263" i="5"/>
  <c r="P263" i="5"/>
  <c r="BI246" i="5"/>
  <c r="BH246" i="5"/>
  <c r="BG246" i="5"/>
  <c r="BE246" i="5"/>
  <c r="T246" i="5"/>
  <c r="R246" i="5"/>
  <c r="P246" i="5"/>
  <c r="BI244" i="5"/>
  <c r="BH244" i="5"/>
  <c r="BG244" i="5"/>
  <c r="BE244" i="5"/>
  <c r="T244" i="5"/>
  <c r="R244" i="5"/>
  <c r="P244" i="5"/>
  <c r="BI243" i="5"/>
  <c r="BH243" i="5"/>
  <c r="BG243" i="5"/>
  <c r="BE243" i="5"/>
  <c r="T243" i="5"/>
  <c r="R243" i="5"/>
  <c r="P243" i="5"/>
  <c r="BI241" i="5"/>
  <c r="BH241" i="5"/>
  <c r="BG241" i="5"/>
  <c r="BE241" i="5"/>
  <c r="T241" i="5"/>
  <c r="R241" i="5"/>
  <c r="P241" i="5"/>
  <c r="BI238" i="5"/>
  <c r="BH238" i="5"/>
  <c r="BG238" i="5"/>
  <c r="BE238" i="5"/>
  <c r="T238" i="5"/>
  <c r="R238" i="5"/>
  <c r="P238" i="5"/>
  <c r="BI235" i="5"/>
  <c r="BH235" i="5"/>
  <c r="BG235" i="5"/>
  <c r="BE235" i="5"/>
  <c r="T235" i="5"/>
  <c r="T234" i="5"/>
  <c r="R235" i="5"/>
  <c r="R234" i="5" s="1"/>
  <c r="P235" i="5"/>
  <c r="P234" i="5"/>
  <c r="BI229" i="5"/>
  <c r="BH229" i="5"/>
  <c r="BG229" i="5"/>
  <c r="BE229" i="5"/>
  <c r="T229" i="5"/>
  <c r="R229" i="5"/>
  <c r="P229" i="5"/>
  <c r="BI225" i="5"/>
  <c r="BH225" i="5"/>
  <c r="BG225" i="5"/>
  <c r="BE225" i="5"/>
  <c r="T225" i="5"/>
  <c r="R225" i="5"/>
  <c r="P225" i="5"/>
  <c r="BI217" i="5"/>
  <c r="BH217" i="5"/>
  <c r="BG217" i="5"/>
  <c r="BE217" i="5"/>
  <c r="T217" i="5"/>
  <c r="R217" i="5"/>
  <c r="P217" i="5"/>
  <c r="BI206" i="5"/>
  <c r="BH206" i="5"/>
  <c r="BG206" i="5"/>
  <c r="BE206" i="5"/>
  <c r="T206" i="5"/>
  <c r="T205" i="5"/>
  <c r="R206" i="5"/>
  <c r="R205" i="5" s="1"/>
  <c r="P206" i="5"/>
  <c r="P205" i="5"/>
  <c r="BI203" i="5"/>
  <c r="BH203" i="5"/>
  <c r="BG203" i="5"/>
  <c r="BE203" i="5"/>
  <c r="T203" i="5"/>
  <c r="R203" i="5"/>
  <c r="P203" i="5"/>
  <c r="BI201" i="5"/>
  <c r="BH201" i="5"/>
  <c r="BG201" i="5"/>
  <c r="BE201" i="5"/>
  <c r="T201" i="5"/>
  <c r="R201" i="5"/>
  <c r="P201" i="5"/>
  <c r="BI198" i="5"/>
  <c r="BH198" i="5"/>
  <c r="BG198" i="5"/>
  <c r="BE198" i="5"/>
  <c r="T198" i="5"/>
  <c r="R198" i="5"/>
  <c r="P198" i="5"/>
  <c r="BI196" i="5"/>
  <c r="BH196" i="5"/>
  <c r="BG196" i="5"/>
  <c r="BE196" i="5"/>
  <c r="T196" i="5"/>
  <c r="R196" i="5"/>
  <c r="P196" i="5"/>
  <c r="BI193" i="5"/>
  <c r="BH193" i="5"/>
  <c r="BG193" i="5"/>
  <c r="BE193" i="5"/>
  <c r="T193" i="5"/>
  <c r="R193" i="5"/>
  <c r="P193" i="5"/>
  <c r="BI190" i="5"/>
  <c r="BH190" i="5"/>
  <c r="BG190" i="5"/>
  <c r="BE190" i="5"/>
  <c r="T190" i="5"/>
  <c r="R190" i="5"/>
  <c r="P190" i="5"/>
  <c r="BI185" i="5"/>
  <c r="BH185" i="5"/>
  <c r="BG185" i="5"/>
  <c r="BE185" i="5"/>
  <c r="T185" i="5"/>
  <c r="R185" i="5"/>
  <c r="P185" i="5"/>
  <c r="BI177" i="5"/>
  <c r="BH177" i="5"/>
  <c r="BG177" i="5"/>
  <c r="BE177" i="5"/>
  <c r="T177" i="5"/>
  <c r="R177" i="5"/>
  <c r="P177" i="5"/>
  <c r="BI171" i="5"/>
  <c r="BH171" i="5"/>
  <c r="BG171" i="5"/>
  <c r="BE171" i="5"/>
  <c r="T171" i="5"/>
  <c r="R171" i="5"/>
  <c r="P171" i="5"/>
  <c r="BI169" i="5"/>
  <c r="BH169" i="5"/>
  <c r="BG169" i="5"/>
  <c r="BE169" i="5"/>
  <c r="T169" i="5"/>
  <c r="R169" i="5"/>
  <c r="P169" i="5"/>
  <c r="BI165" i="5"/>
  <c r="BH165" i="5"/>
  <c r="BG165" i="5"/>
  <c r="BE165" i="5"/>
  <c r="T165" i="5"/>
  <c r="R165" i="5"/>
  <c r="P165" i="5"/>
  <c r="BI163" i="5"/>
  <c r="BH163" i="5"/>
  <c r="BG163" i="5"/>
  <c r="BE163" i="5"/>
  <c r="T163" i="5"/>
  <c r="R163" i="5"/>
  <c r="P163" i="5"/>
  <c r="BI154" i="5"/>
  <c r="BH154" i="5"/>
  <c r="BG154" i="5"/>
  <c r="BE154" i="5"/>
  <c r="T154" i="5"/>
  <c r="R154" i="5"/>
  <c r="P154" i="5"/>
  <c r="BI149" i="5"/>
  <c r="BH149" i="5"/>
  <c r="BG149" i="5"/>
  <c r="BE149" i="5"/>
  <c r="T149" i="5"/>
  <c r="R149" i="5"/>
  <c r="P149" i="5"/>
  <c r="BI145" i="5"/>
  <c r="BH145" i="5"/>
  <c r="BG145" i="5"/>
  <c r="BE145" i="5"/>
  <c r="T145" i="5"/>
  <c r="R145" i="5"/>
  <c r="P145" i="5"/>
  <c r="BI142" i="5"/>
  <c r="BH142" i="5"/>
  <c r="BG142" i="5"/>
  <c r="BE142" i="5"/>
  <c r="T142" i="5"/>
  <c r="R142" i="5"/>
  <c r="P142" i="5"/>
  <c r="BI138" i="5"/>
  <c r="BH138" i="5"/>
  <c r="BG138" i="5"/>
  <c r="BE138" i="5"/>
  <c r="T138" i="5"/>
  <c r="R138" i="5"/>
  <c r="P138" i="5"/>
  <c r="BI134" i="5"/>
  <c r="BH134" i="5"/>
  <c r="BG134" i="5"/>
  <c r="BE134" i="5"/>
  <c r="T134" i="5"/>
  <c r="T133" i="5"/>
  <c r="R134" i="5"/>
  <c r="R133" i="5" s="1"/>
  <c r="P134" i="5"/>
  <c r="P133" i="5"/>
  <c r="J128" i="5"/>
  <c r="J127" i="5"/>
  <c r="F127" i="5"/>
  <c r="F125" i="5"/>
  <c r="E123" i="5"/>
  <c r="J94" i="5"/>
  <c r="J93" i="5"/>
  <c r="F93" i="5"/>
  <c r="F91" i="5"/>
  <c r="E89" i="5"/>
  <c r="J20" i="5"/>
  <c r="E20" i="5"/>
  <c r="F94" i="5" s="1"/>
  <c r="J19" i="5"/>
  <c r="J14" i="5"/>
  <c r="J91" i="5" s="1"/>
  <c r="E7" i="5"/>
  <c r="E85" i="5" s="1"/>
  <c r="J39" i="4"/>
  <c r="J38" i="4"/>
  <c r="AY99" i="1" s="1"/>
  <c r="J37" i="4"/>
  <c r="AX99" i="1"/>
  <c r="BI182" i="4"/>
  <c r="BH182" i="4"/>
  <c r="BG182" i="4"/>
  <c r="BE182" i="4"/>
  <c r="T182" i="4"/>
  <c r="R182" i="4"/>
  <c r="P182" i="4"/>
  <c r="BI177" i="4"/>
  <c r="BH177" i="4"/>
  <c r="BG177" i="4"/>
  <c r="BE177" i="4"/>
  <c r="T177" i="4"/>
  <c r="R177" i="4"/>
  <c r="P177" i="4"/>
  <c r="BI174" i="4"/>
  <c r="BH174" i="4"/>
  <c r="BG174" i="4"/>
  <c r="BE174" i="4"/>
  <c r="T174" i="4"/>
  <c r="R174" i="4"/>
  <c r="P174" i="4"/>
  <c r="BI171" i="4"/>
  <c r="BH171" i="4"/>
  <c r="BG171" i="4"/>
  <c r="BE171" i="4"/>
  <c r="T171" i="4"/>
  <c r="R171" i="4"/>
  <c r="P171" i="4"/>
  <c r="BI166" i="4"/>
  <c r="BH166" i="4"/>
  <c r="BG166" i="4"/>
  <c r="BE166" i="4"/>
  <c r="T166" i="4"/>
  <c r="R166" i="4"/>
  <c r="P166" i="4"/>
  <c r="BI163" i="4"/>
  <c r="BH163" i="4"/>
  <c r="BG163" i="4"/>
  <c r="BE163" i="4"/>
  <c r="T163" i="4"/>
  <c r="R163" i="4"/>
  <c r="P163" i="4"/>
  <c r="BI160" i="4"/>
  <c r="BH160" i="4"/>
  <c r="BG160" i="4"/>
  <c r="BE160" i="4"/>
  <c r="T160" i="4"/>
  <c r="R160" i="4"/>
  <c r="P160" i="4"/>
  <c r="BI156" i="4"/>
  <c r="BH156" i="4"/>
  <c r="BG156" i="4"/>
  <c r="BE156" i="4"/>
  <c r="T156" i="4"/>
  <c r="R156" i="4"/>
  <c r="P156" i="4"/>
  <c r="BI152" i="4"/>
  <c r="BH152" i="4"/>
  <c r="BG152" i="4"/>
  <c r="BE152" i="4"/>
  <c r="T152" i="4"/>
  <c r="R152" i="4"/>
  <c r="P152" i="4"/>
  <c r="BI148" i="4"/>
  <c r="BH148" i="4"/>
  <c r="BG148" i="4"/>
  <c r="BE148" i="4"/>
  <c r="T148" i="4"/>
  <c r="R148" i="4"/>
  <c r="P148" i="4"/>
  <c r="BI145" i="4"/>
  <c r="BH145" i="4"/>
  <c r="BG145" i="4"/>
  <c r="BE145" i="4"/>
  <c r="T145" i="4"/>
  <c r="R145" i="4"/>
  <c r="P145" i="4"/>
  <c r="BI141" i="4"/>
  <c r="BH141" i="4"/>
  <c r="BG141" i="4"/>
  <c r="BE141" i="4"/>
  <c r="T141" i="4"/>
  <c r="R141" i="4"/>
  <c r="P141" i="4"/>
  <c r="BI138" i="4"/>
  <c r="BH138" i="4"/>
  <c r="BG138" i="4"/>
  <c r="BE138" i="4"/>
  <c r="T138" i="4"/>
  <c r="R138" i="4"/>
  <c r="P138" i="4"/>
  <c r="BI135" i="4"/>
  <c r="BH135" i="4"/>
  <c r="BG135" i="4"/>
  <c r="BE135" i="4"/>
  <c r="T135" i="4"/>
  <c r="R135" i="4"/>
  <c r="P135" i="4"/>
  <c r="BI131" i="4"/>
  <c r="BH131" i="4"/>
  <c r="BG131" i="4"/>
  <c r="BE131" i="4"/>
  <c r="T131" i="4"/>
  <c r="R131" i="4"/>
  <c r="P131" i="4"/>
  <c r="BI128" i="4"/>
  <c r="BH128" i="4"/>
  <c r="BG128" i="4"/>
  <c r="BE128" i="4"/>
  <c r="T128" i="4"/>
  <c r="R128" i="4"/>
  <c r="P128" i="4"/>
  <c r="J122" i="4"/>
  <c r="J121" i="4"/>
  <c r="F121" i="4"/>
  <c r="F119" i="4"/>
  <c r="E117" i="4"/>
  <c r="J94" i="4"/>
  <c r="J93" i="4"/>
  <c r="F93" i="4"/>
  <c r="F91" i="4"/>
  <c r="E89" i="4"/>
  <c r="J20" i="4"/>
  <c r="E20" i="4"/>
  <c r="F122" i="4"/>
  <c r="J19" i="4"/>
  <c r="J14" i="4"/>
  <c r="J119" i="4" s="1"/>
  <c r="E7" i="4"/>
  <c r="E113" i="4" s="1"/>
  <c r="J39" i="3"/>
  <c r="J38" i="3"/>
  <c r="AY97" i="1"/>
  <c r="J37" i="3"/>
  <c r="AX97" i="1"/>
  <c r="BI262" i="3"/>
  <c r="BH262" i="3"/>
  <c r="BG262" i="3"/>
  <c r="BE262" i="3"/>
  <c r="T262" i="3"/>
  <c r="T261" i="3"/>
  <c r="R262" i="3"/>
  <c r="R261" i="3"/>
  <c r="P262" i="3"/>
  <c r="P261" i="3"/>
  <c r="BI259" i="3"/>
  <c r="BH259" i="3"/>
  <c r="BG259" i="3"/>
  <c r="BE259" i="3"/>
  <c r="T259" i="3"/>
  <c r="T258" i="3"/>
  <c r="R259" i="3"/>
  <c r="R258" i="3"/>
  <c r="P259" i="3"/>
  <c r="P258" i="3"/>
  <c r="BI254" i="3"/>
  <c r="BH254" i="3"/>
  <c r="BG254" i="3"/>
  <c r="BE254" i="3"/>
  <c r="T254" i="3"/>
  <c r="R254" i="3"/>
  <c r="P254" i="3"/>
  <c r="BI251" i="3"/>
  <c r="BH251" i="3"/>
  <c r="BG251" i="3"/>
  <c r="BE251" i="3"/>
  <c r="T251" i="3"/>
  <c r="R251" i="3"/>
  <c r="P251" i="3"/>
  <c r="BI250" i="3"/>
  <c r="BH250" i="3"/>
  <c r="BG250" i="3"/>
  <c r="BE250" i="3"/>
  <c r="T250" i="3"/>
  <c r="R250" i="3"/>
  <c r="P250" i="3"/>
  <c r="BI247" i="3"/>
  <c r="BH247" i="3"/>
  <c r="BG247" i="3"/>
  <c r="BE247" i="3"/>
  <c r="T247" i="3"/>
  <c r="R247" i="3"/>
  <c r="P247" i="3"/>
  <c r="BI245" i="3"/>
  <c r="BH245" i="3"/>
  <c r="BG245" i="3"/>
  <c r="BE245" i="3"/>
  <c r="T245" i="3"/>
  <c r="R245" i="3"/>
  <c r="P245" i="3"/>
  <c r="BI242" i="3"/>
  <c r="BH242" i="3"/>
  <c r="BG242" i="3"/>
  <c r="BE242" i="3"/>
  <c r="T242" i="3"/>
  <c r="R242" i="3"/>
  <c r="P242" i="3"/>
  <c r="BI239" i="3"/>
  <c r="BH239" i="3"/>
  <c r="BG239" i="3"/>
  <c r="BE239" i="3"/>
  <c r="T239" i="3"/>
  <c r="R239" i="3"/>
  <c r="P239" i="3"/>
  <c r="BI237" i="3"/>
  <c r="BH237" i="3"/>
  <c r="BG237" i="3"/>
  <c r="BE237" i="3"/>
  <c r="T237" i="3"/>
  <c r="R237" i="3"/>
  <c r="P237" i="3"/>
  <c r="BI233" i="3"/>
  <c r="BH233" i="3"/>
  <c r="BG233" i="3"/>
  <c r="BE233" i="3"/>
  <c r="T233" i="3"/>
  <c r="R233" i="3"/>
  <c r="P233" i="3"/>
  <c r="BI230" i="3"/>
  <c r="BH230" i="3"/>
  <c r="BG230" i="3"/>
  <c r="BE230" i="3"/>
  <c r="T230" i="3"/>
  <c r="R230" i="3"/>
  <c r="P230" i="3"/>
  <c r="BI227" i="3"/>
  <c r="BH227" i="3"/>
  <c r="BG227" i="3"/>
  <c r="BE227" i="3"/>
  <c r="T227" i="3"/>
  <c r="R227" i="3"/>
  <c r="P227" i="3"/>
  <c r="BI225" i="3"/>
  <c r="BH225" i="3"/>
  <c r="BG225" i="3"/>
  <c r="BE225" i="3"/>
  <c r="T225" i="3"/>
  <c r="R225" i="3"/>
  <c r="P225" i="3"/>
  <c r="BI216" i="3"/>
  <c r="BH216" i="3"/>
  <c r="BG216" i="3"/>
  <c r="BE216" i="3"/>
  <c r="T216" i="3"/>
  <c r="R216" i="3"/>
  <c r="P216" i="3"/>
  <c r="BI212" i="3"/>
  <c r="BH212" i="3"/>
  <c r="BG212" i="3"/>
  <c r="BE212" i="3"/>
  <c r="T212" i="3"/>
  <c r="R212" i="3"/>
  <c r="P212" i="3"/>
  <c r="BI209" i="3"/>
  <c r="BH209" i="3"/>
  <c r="BG209" i="3"/>
  <c r="BE209" i="3"/>
  <c r="T209" i="3"/>
  <c r="R209" i="3"/>
  <c r="P209" i="3"/>
  <c r="BI206" i="3"/>
  <c r="BH206" i="3"/>
  <c r="BG206" i="3"/>
  <c r="BE206" i="3"/>
  <c r="T206" i="3"/>
  <c r="R206" i="3"/>
  <c r="P206" i="3"/>
  <c r="BI203" i="3"/>
  <c r="BH203" i="3"/>
  <c r="BG203" i="3"/>
  <c r="BE203" i="3"/>
  <c r="T203" i="3"/>
  <c r="R203" i="3"/>
  <c r="P203" i="3"/>
  <c r="BI200" i="3"/>
  <c r="BH200" i="3"/>
  <c r="BG200" i="3"/>
  <c r="BE200" i="3"/>
  <c r="T200" i="3"/>
  <c r="R200" i="3"/>
  <c r="P200" i="3"/>
  <c r="BI189" i="3"/>
  <c r="BH189" i="3"/>
  <c r="BG189" i="3"/>
  <c r="BE189" i="3"/>
  <c r="T189" i="3"/>
  <c r="R189" i="3"/>
  <c r="P189" i="3"/>
  <c r="BI184" i="3"/>
  <c r="BH184" i="3"/>
  <c r="BG184" i="3"/>
  <c r="BE184" i="3"/>
  <c r="T184" i="3"/>
  <c r="R184" i="3"/>
  <c r="P184" i="3"/>
  <c r="BI180" i="3"/>
  <c r="BH180" i="3"/>
  <c r="BG180" i="3"/>
  <c r="BE180" i="3"/>
  <c r="T180" i="3"/>
  <c r="R180" i="3"/>
  <c r="P180" i="3"/>
  <c r="BI176" i="3"/>
  <c r="BH176" i="3"/>
  <c r="BG176" i="3"/>
  <c r="BE176" i="3"/>
  <c r="T176" i="3"/>
  <c r="R176" i="3"/>
  <c r="P176" i="3"/>
  <c r="BI168" i="3"/>
  <c r="BH168" i="3"/>
  <c r="BG168" i="3"/>
  <c r="BE168" i="3"/>
  <c r="T168" i="3"/>
  <c r="T167" i="3"/>
  <c r="R168" i="3"/>
  <c r="R167" i="3"/>
  <c r="P168" i="3"/>
  <c r="P167" i="3"/>
  <c r="BI164" i="3"/>
  <c r="BH164" i="3"/>
  <c r="BG164" i="3"/>
  <c r="BE164" i="3"/>
  <c r="T164" i="3"/>
  <c r="T163" i="3"/>
  <c r="R164" i="3"/>
  <c r="R163" i="3"/>
  <c r="P164" i="3"/>
  <c r="P163" i="3"/>
  <c r="BI161" i="3"/>
  <c r="BH161" i="3"/>
  <c r="BG161" i="3"/>
  <c r="BE161" i="3"/>
  <c r="T161" i="3"/>
  <c r="R161" i="3"/>
  <c r="P161" i="3"/>
  <c r="BI157" i="3"/>
  <c r="BH157" i="3"/>
  <c r="BG157" i="3"/>
  <c r="BE157" i="3"/>
  <c r="T157" i="3"/>
  <c r="R157" i="3"/>
  <c r="P157" i="3"/>
  <c r="BI152" i="3"/>
  <c r="BH152" i="3"/>
  <c r="BG152" i="3"/>
  <c r="BE152" i="3"/>
  <c r="T152" i="3"/>
  <c r="R152" i="3"/>
  <c r="P152" i="3"/>
  <c r="BI149" i="3"/>
  <c r="BH149" i="3"/>
  <c r="BG149" i="3"/>
  <c r="BE149" i="3"/>
  <c r="T149" i="3"/>
  <c r="R149" i="3"/>
  <c r="P149" i="3"/>
  <c r="BI146" i="3"/>
  <c r="BH146" i="3"/>
  <c r="BG146" i="3"/>
  <c r="BE146" i="3"/>
  <c r="T146" i="3"/>
  <c r="R146" i="3"/>
  <c r="P146" i="3"/>
  <c r="BI142" i="3"/>
  <c r="BH142" i="3"/>
  <c r="BG142" i="3"/>
  <c r="BE142" i="3"/>
  <c r="T142" i="3"/>
  <c r="R142" i="3"/>
  <c r="P142" i="3"/>
  <c r="BI139" i="3"/>
  <c r="BH139" i="3"/>
  <c r="BG139" i="3"/>
  <c r="BE139" i="3"/>
  <c r="T139" i="3"/>
  <c r="R139" i="3"/>
  <c r="P139" i="3"/>
  <c r="BI136" i="3"/>
  <c r="BH136" i="3"/>
  <c r="BG136" i="3"/>
  <c r="BE136" i="3"/>
  <c r="T136" i="3"/>
  <c r="R136" i="3"/>
  <c r="P136" i="3"/>
  <c r="BI134" i="3"/>
  <c r="BH134" i="3"/>
  <c r="BG134" i="3"/>
  <c r="BE134" i="3"/>
  <c r="T134" i="3"/>
  <c r="R134" i="3"/>
  <c r="P134" i="3"/>
  <c r="J129" i="3"/>
  <c r="J128" i="3"/>
  <c r="F128" i="3"/>
  <c r="F126" i="3"/>
  <c r="E124" i="3"/>
  <c r="J94" i="3"/>
  <c r="J93" i="3"/>
  <c r="F93" i="3"/>
  <c r="F91" i="3"/>
  <c r="E89" i="3"/>
  <c r="J20" i="3"/>
  <c r="E20" i="3"/>
  <c r="F129" i="3"/>
  <c r="J19" i="3"/>
  <c r="J14" i="3"/>
  <c r="J126" i="3" s="1"/>
  <c r="E7" i="3"/>
  <c r="E120" i="3" s="1"/>
  <c r="J39" i="2"/>
  <c r="J38" i="2"/>
  <c r="AY96" i="1"/>
  <c r="J37" i="2"/>
  <c r="AX96" i="1"/>
  <c r="BI205" i="2"/>
  <c r="BH205" i="2"/>
  <c r="BG205" i="2"/>
  <c r="BE205" i="2"/>
  <c r="T205" i="2"/>
  <c r="R205" i="2"/>
  <c r="P205" i="2"/>
  <c r="BI199" i="2"/>
  <c r="BH199" i="2"/>
  <c r="BG199" i="2"/>
  <c r="BE199" i="2"/>
  <c r="T199" i="2"/>
  <c r="R199" i="2"/>
  <c r="P199" i="2"/>
  <c r="BI190" i="2"/>
  <c r="BH190" i="2"/>
  <c r="BG190" i="2"/>
  <c r="BE190" i="2"/>
  <c r="T190" i="2"/>
  <c r="R190" i="2"/>
  <c r="P190" i="2"/>
  <c r="BI187" i="2"/>
  <c r="BH187" i="2"/>
  <c r="BG187" i="2"/>
  <c r="BE187" i="2"/>
  <c r="T187" i="2"/>
  <c r="R187" i="2"/>
  <c r="P187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77" i="2"/>
  <c r="BH177" i="2"/>
  <c r="BG177" i="2"/>
  <c r="BE177" i="2"/>
  <c r="T177" i="2"/>
  <c r="R177" i="2"/>
  <c r="P177" i="2"/>
  <c r="BI174" i="2"/>
  <c r="BH174" i="2"/>
  <c r="BG174" i="2"/>
  <c r="BE174" i="2"/>
  <c r="T174" i="2"/>
  <c r="R174" i="2"/>
  <c r="P174" i="2"/>
  <c r="BI166" i="2"/>
  <c r="BH166" i="2"/>
  <c r="BG166" i="2"/>
  <c r="BE166" i="2"/>
  <c r="T166" i="2"/>
  <c r="T165" i="2" s="1"/>
  <c r="R166" i="2"/>
  <c r="R165" i="2"/>
  <c r="P166" i="2"/>
  <c r="P165" i="2" s="1"/>
  <c r="BI158" i="2"/>
  <c r="BH158" i="2"/>
  <c r="BG158" i="2"/>
  <c r="BE158" i="2"/>
  <c r="T158" i="2"/>
  <c r="R158" i="2"/>
  <c r="P158" i="2"/>
  <c r="BI151" i="2"/>
  <c r="BH151" i="2"/>
  <c r="BG151" i="2"/>
  <c r="BE151" i="2"/>
  <c r="T151" i="2"/>
  <c r="R151" i="2"/>
  <c r="P151" i="2"/>
  <c r="BI146" i="2"/>
  <c r="BH146" i="2"/>
  <c r="BG146" i="2"/>
  <c r="BE146" i="2"/>
  <c r="T146" i="2"/>
  <c r="R146" i="2"/>
  <c r="P146" i="2"/>
  <c r="BI140" i="2"/>
  <c r="BH140" i="2"/>
  <c r="BG140" i="2"/>
  <c r="BE140" i="2"/>
  <c r="T140" i="2"/>
  <c r="R140" i="2"/>
  <c r="P140" i="2"/>
  <c r="BI136" i="2"/>
  <c r="BH136" i="2"/>
  <c r="BG136" i="2"/>
  <c r="BE136" i="2"/>
  <c r="T136" i="2"/>
  <c r="R136" i="2"/>
  <c r="P136" i="2"/>
  <c r="BI133" i="2"/>
  <c r="BH133" i="2"/>
  <c r="BG133" i="2"/>
  <c r="BE133" i="2"/>
  <c r="T133" i="2"/>
  <c r="R133" i="2"/>
  <c r="P133" i="2"/>
  <c r="BI130" i="2"/>
  <c r="BH130" i="2"/>
  <c r="BG130" i="2"/>
  <c r="BE130" i="2"/>
  <c r="T130" i="2"/>
  <c r="R130" i="2"/>
  <c r="P130" i="2"/>
  <c r="J124" i="2"/>
  <c r="J123" i="2"/>
  <c r="F123" i="2"/>
  <c r="F121" i="2"/>
  <c r="E119" i="2"/>
  <c r="J94" i="2"/>
  <c r="J93" i="2"/>
  <c r="F93" i="2"/>
  <c r="F91" i="2"/>
  <c r="E89" i="2"/>
  <c r="J20" i="2"/>
  <c r="E20" i="2"/>
  <c r="F94" i="2"/>
  <c r="J19" i="2"/>
  <c r="J14" i="2"/>
  <c r="J121" i="2" s="1"/>
  <c r="E7" i="2"/>
  <c r="E115" i="2" s="1"/>
  <c r="L90" i="1"/>
  <c r="AM90" i="1"/>
  <c r="AM89" i="1"/>
  <c r="L89" i="1"/>
  <c r="AM87" i="1"/>
  <c r="L87" i="1"/>
  <c r="L85" i="1"/>
  <c r="L84" i="1"/>
  <c r="J187" i="2"/>
  <c r="BK182" i="2"/>
  <c r="BK136" i="2"/>
  <c r="AS95" i="1"/>
  <c r="J184" i="2"/>
  <c r="BK181" i="2"/>
  <c r="J177" i="2"/>
  <c r="J174" i="2"/>
  <c r="BK158" i="2"/>
  <c r="BK146" i="2"/>
  <c r="J140" i="2"/>
  <c r="BK130" i="2"/>
  <c r="BK251" i="3"/>
  <c r="J225" i="3"/>
  <c r="BK189" i="3"/>
  <c r="BK149" i="3"/>
  <c r="J139" i="3"/>
  <c r="BK245" i="3"/>
  <c r="J237" i="3"/>
  <c r="J216" i="3"/>
  <c r="J203" i="3"/>
  <c r="BK157" i="3"/>
  <c r="BK250" i="3"/>
  <c r="J233" i="3"/>
  <c r="J189" i="3"/>
  <c r="BK146" i="3"/>
  <c r="J254" i="3"/>
  <c r="BK184" i="3"/>
  <c r="BK164" i="3"/>
  <c r="BK134" i="3"/>
  <c r="BK160" i="4"/>
  <c r="J182" i="4"/>
  <c r="J160" i="4"/>
  <c r="BK141" i="4"/>
  <c r="BK131" i="4"/>
  <c r="BK171" i="4"/>
  <c r="J141" i="4"/>
  <c r="J235" i="5"/>
  <c r="BK196" i="5"/>
  <c r="BK198" i="5"/>
  <c r="J185" i="5"/>
  <c r="BK138" i="5"/>
  <c r="BK281" i="5"/>
  <c r="BK203" i="5"/>
  <c r="BK169" i="5"/>
  <c r="J145" i="5"/>
  <c r="J246" i="5"/>
  <c r="BK229" i="5"/>
  <c r="J177" i="5"/>
  <c r="BK205" i="2"/>
  <c r="BK187" i="2"/>
  <c r="J182" i="2"/>
  <c r="J130" i="2"/>
  <c r="J205" i="2"/>
  <c r="J199" i="2"/>
  <c r="BK199" i="2"/>
  <c r="BK183" i="2"/>
  <c r="J181" i="2"/>
  <c r="BK174" i="2"/>
  <c r="J166" i="2"/>
  <c r="J158" i="2"/>
  <c r="J151" i="2"/>
  <c r="BK140" i="2"/>
  <c r="BK133" i="2"/>
  <c r="BK262" i="3"/>
  <c r="J242" i="3"/>
  <c r="BK216" i="3"/>
  <c r="BK168" i="3"/>
  <c r="J146" i="3"/>
  <c r="J251" i="3"/>
  <c r="BK239" i="3"/>
  <c r="J230" i="3"/>
  <c r="BK212" i="3"/>
  <c r="J184" i="3"/>
  <c r="BK176" i="3"/>
  <c r="BK136" i="3"/>
  <c r="J245" i="3"/>
  <c r="BK206" i="3"/>
  <c r="J152" i="3"/>
  <c r="J259" i="3"/>
  <c r="J212" i="3"/>
  <c r="BK180" i="3"/>
  <c r="J149" i="3"/>
  <c r="BK174" i="4"/>
  <c r="J145" i="4"/>
  <c r="J177" i="4"/>
  <c r="J156" i="4"/>
  <c r="BK145" i="4"/>
  <c r="BK128" i="4"/>
  <c r="BK166" i="4"/>
  <c r="BK148" i="4"/>
  <c r="J131" i="4"/>
  <c r="J281" i="5"/>
  <c r="J229" i="5"/>
  <c r="J206" i="5"/>
  <c r="J169" i="5"/>
  <c r="J163" i="5"/>
  <c r="J149" i="5"/>
  <c r="BK142" i="5"/>
  <c r="J243" i="5"/>
  <c r="J238" i="5"/>
  <c r="J201" i="5"/>
  <c r="BK177" i="5"/>
  <c r="J142" i="5"/>
  <c r="J282" i="5"/>
  <c r="BK225" i="5"/>
  <c r="BK190" i="5"/>
  <c r="BK163" i="5"/>
  <c r="J138" i="5"/>
  <c r="J244" i="5"/>
  <c r="BK206" i="5"/>
  <c r="J190" i="5"/>
  <c r="J200" i="3"/>
  <c r="J250" i="3"/>
  <c r="BK233" i="3"/>
  <c r="BK225" i="3"/>
  <c r="BK200" i="3"/>
  <c r="J142" i="3"/>
  <c r="BK254" i="3"/>
  <c r="J239" i="3"/>
  <c r="J168" i="3"/>
  <c r="J161" i="3"/>
  <c r="J262" i="3"/>
  <c r="BK237" i="3"/>
  <c r="BK203" i="3"/>
  <c r="BK161" i="3"/>
  <c r="J171" i="4"/>
  <c r="J138" i="4"/>
  <c r="J166" i="4"/>
  <c r="J152" i="4"/>
  <c r="BK138" i="4"/>
  <c r="J174" i="4"/>
  <c r="BK156" i="4"/>
  <c r="J135" i="4"/>
  <c r="F37" i="4"/>
  <c r="BK165" i="5"/>
  <c r="J154" i="5"/>
  <c r="BK244" i="5"/>
  <c r="BK241" i="5"/>
  <c r="J217" i="5"/>
  <c r="J193" i="5"/>
  <c r="BK145" i="5"/>
  <c r="BK282" i="5"/>
  <c r="BK235" i="5"/>
  <c r="BK201" i="5"/>
  <c r="J171" i="5"/>
  <c r="BK154" i="5"/>
  <c r="J263" i="5"/>
  <c r="BK238" i="5"/>
  <c r="J203" i="5"/>
  <c r="J190" i="2"/>
  <c r="BK184" i="2"/>
  <c r="J133" i="2"/>
  <c r="AS98" i="1"/>
  <c r="BK190" i="2"/>
  <c r="J183" i="2"/>
  <c r="BK177" i="2"/>
  <c r="BK166" i="2"/>
  <c r="BK151" i="2"/>
  <c r="J146" i="2"/>
  <c r="J136" i="2"/>
  <c r="BK259" i="3"/>
  <c r="BK230" i="3"/>
  <c r="J206" i="3"/>
  <c r="J157" i="3"/>
  <c r="BK142" i="3"/>
  <c r="J136" i="3"/>
  <c r="BK242" i="3"/>
  <c r="BK227" i="3"/>
  <c r="BK209" i="3"/>
  <c r="J180" i="3"/>
  <c r="BK139" i="3"/>
  <c r="J247" i="3"/>
  <c r="J227" i="3"/>
  <c r="J164" i="3"/>
  <c r="J134" i="3"/>
  <c r="BK247" i="3"/>
  <c r="J209" i="3"/>
  <c r="J176" i="3"/>
  <c r="BK152" i="3"/>
  <c r="BK182" i="4"/>
  <c r="BK152" i="4"/>
  <c r="J163" i="4"/>
  <c r="J148" i="4"/>
  <c r="BK135" i="4"/>
  <c r="BK177" i="4"/>
  <c r="BK163" i="4"/>
  <c r="J128" i="4"/>
  <c r="BK246" i="5"/>
  <c r="J241" i="5"/>
  <c r="J225" i="5"/>
  <c r="BK185" i="5"/>
  <c r="J196" i="5"/>
  <c r="BK149" i="5"/>
  <c r="J134" i="5"/>
  <c r="BK263" i="5"/>
  <c r="BK217" i="5"/>
  <c r="J198" i="5"/>
  <c r="J165" i="5"/>
  <c r="BK134" i="5"/>
  <c r="BK243" i="5"/>
  <c r="BK193" i="5"/>
  <c r="BK171" i="5"/>
  <c r="P129" i="2" l="1"/>
  <c r="R139" i="2"/>
  <c r="T173" i="2"/>
  <c r="P180" i="2"/>
  <c r="T186" i="2"/>
  <c r="T135" i="3"/>
  <c r="R145" i="3"/>
  <c r="P156" i="3"/>
  <c r="R175" i="3"/>
  <c r="BK188" i="3"/>
  <c r="J188" i="3" s="1"/>
  <c r="J106" i="3" s="1"/>
  <c r="BK215" i="3"/>
  <c r="J215" i="3"/>
  <c r="J107" i="3" s="1"/>
  <c r="BK236" i="3"/>
  <c r="J236" i="3"/>
  <c r="J108" i="3"/>
  <c r="R127" i="4"/>
  <c r="T151" i="4"/>
  <c r="R170" i="4"/>
  <c r="R169" i="4"/>
  <c r="P137" i="5"/>
  <c r="T153" i="5"/>
  <c r="P189" i="5"/>
  <c r="R216" i="5"/>
  <c r="P237" i="5"/>
  <c r="BK245" i="5"/>
  <c r="J245" i="5"/>
  <c r="J109" i="5" s="1"/>
  <c r="R129" i="2"/>
  <c r="T139" i="2"/>
  <c r="R173" i="2"/>
  <c r="R180" i="2"/>
  <c r="BK186" i="2"/>
  <c r="J186" i="2"/>
  <c r="J105" i="2"/>
  <c r="BK135" i="3"/>
  <c r="J135" i="3"/>
  <c r="J100" i="3"/>
  <c r="BK145" i="3"/>
  <c r="J145" i="3" s="1"/>
  <c r="J101" i="3" s="1"/>
  <c r="BK156" i="3"/>
  <c r="J156" i="3"/>
  <c r="J102" i="3" s="1"/>
  <c r="BK175" i="3"/>
  <c r="J175" i="3"/>
  <c r="J105" i="3"/>
  <c r="R188" i="3"/>
  <c r="P215" i="3"/>
  <c r="P236" i="3"/>
  <c r="BK127" i="4"/>
  <c r="J127" i="4" s="1"/>
  <c r="J100" i="4" s="1"/>
  <c r="P151" i="4"/>
  <c r="P170" i="4"/>
  <c r="P169" i="4" s="1"/>
  <c r="T137" i="5"/>
  <c r="T132" i="5"/>
  <c r="P153" i="5"/>
  <c r="P132" i="5" s="1"/>
  <c r="T189" i="5"/>
  <c r="T216" i="5"/>
  <c r="T237" i="5"/>
  <c r="P245" i="5"/>
  <c r="BK129" i="2"/>
  <c r="J129" i="2"/>
  <c r="J100" i="2"/>
  <c r="BK139" i="2"/>
  <c r="J139" i="2" s="1"/>
  <c r="J101" i="2" s="1"/>
  <c r="BK173" i="2"/>
  <c r="J173" i="2"/>
  <c r="J103" i="2" s="1"/>
  <c r="BK180" i="2"/>
  <c r="J180" i="2"/>
  <c r="J104" i="2"/>
  <c r="R186" i="2"/>
  <c r="P135" i="3"/>
  <c r="T145" i="3"/>
  <c r="T133" i="3" s="1"/>
  <c r="T132" i="3" s="1"/>
  <c r="T156" i="3"/>
  <c r="T175" i="3"/>
  <c r="P188" i="3"/>
  <c r="T215" i="3"/>
  <c r="R236" i="3"/>
  <c r="P127" i="4"/>
  <c r="P126" i="4" s="1"/>
  <c r="R151" i="4"/>
  <c r="T170" i="4"/>
  <c r="T169" i="4"/>
  <c r="BK137" i="5"/>
  <c r="J137" i="5" s="1"/>
  <c r="J101" i="5" s="1"/>
  <c r="R153" i="5"/>
  <c r="R189" i="5"/>
  <c r="P216" i="5"/>
  <c r="R237" i="5"/>
  <c r="R245" i="5"/>
  <c r="T129" i="2"/>
  <c r="P139" i="2"/>
  <c r="P173" i="2"/>
  <c r="T180" i="2"/>
  <c r="P186" i="2"/>
  <c r="R135" i="3"/>
  <c r="R133" i="3"/>
  <c r="R132" i="3"/>
  <c r="P145" i="3"/>
  <c r="R156" i="3"/>
  <c r="P175" i="3"/>
  <c r="P133" i="3" s="1"/>
  <c r="P132" i="3" s="1"/>
  <c r="AU97" i="1" s="1"/>
  <c r="T188" i="3"/>
  <c r="R215" i="3"/>
  <c r="T236" i="3"/>
  <c r="T127" i="4"/>
  <c r="T126" i="4"/>
  <c r="T125" i="4" s="1"/>
  <c r="BK151" i="4"/>
  <c r="J151" i="4"/>
  <c r="J101" i="4"/>
  <c r="BK170" i="4"/>
  <c r="J170" i="4" s="1"/>
  <c r="J103" i="4" s="1"/>
  <c r="R137" i="5"/>
  <c r="R132" i="5" s="1"/>
  <c r="BK153" i="5"/>
  <c r="J153" i="5"/>
  <c r="J102" i="5"/>
  <c r="BK189" i="5"/>
  <c r="J189" i="5" s="1"/>
  <c r="J103" i="5" s="1"/>
  <c r="BK216" i="5"/>
  <c r="J216" i="5" s="1"/>
  <c r="J105" i="5" s="1"/>
  <c r="BK237" i="5"/>
  <c r="J237" i="5"/>
  <c r="J108" i="5" s="1"/>
  <c r="T245" i="5"/>
  <c r="BK258" i="3"/>
  <c r="J258" i="3"/>
  <c r="J109" i="3" s="1"/>
  <c r="BK163" i="3"/>
  <c r="BK165" i="2"/>
  <c r="J165" i="2"/>
  <c r="J102" i="2"/>
  <c r="BK133" i="5"/>
  <c r="J133" i="5"/>
  <c r="J100" i="5"/>
  <c r="BK167" i="3"/>
  <c r="J167" i="3" s="1"/>
  <c r="J104" i="3" s="1"/>
  <c r="BK261" i="3"/>
  <c r="J261" i="3"/>
  <c r="J110" i="3" s="1"/>
  <c r="BK205" i="5"/>
  <c r="J205" i="5"/>
  <c r="J104" i="5"/>
  <c r="BK234" i="5"/>
  <c r="J234" i="5"/>
  <c r="J106" i="5"/>
  <c r="BF171" i="5"/>
  <c r="BF201" i="5"/>
  <c r="BF203" i="5"/>
  <c r="BF225" i="5"/>
  <c r="BF243" i="5"/>
  <c r="BF246" i="5"/>
  <c r="BF263" i="5"/>
  <c r="E119" i="5"/>
  <c r="J125" i="5"/>
  <c r="BF138" i="5"/>
  <c r="BF145" i="5"/>
  <c r="BF154" i="5"/>
  <c r="BF193" i="5"/>
  <c r="BF206" i="5"/>
  <c r="BF235" i="5"/>
  <c r="BF241" i="5"/>
  <c r="BF244" i="5"/>
  <c r="BF282" i="5"/>
  <c r="F128" i="5"/>
  <c r="BF169" i="5"/>
  <c r="BF177" i="5"/>
  <c r="BF185" i="5"/>
  <c r="BF190" i="5"/>
  <c r="BF196" i="5"/>
  <c r="BF198" i="5"/>
  <c r="BF281" i="5"/>
  <c r="BF134" i="5"/>
  <c r="BF142" i="5"/>
  <c r="BF149" i="5"/>
  <c r="BF163" i="5"/>
  <c r="BF165" i="5"/>
  <c r="BF217" i="5"/>
  <c r="BF229" i="5"/>
  <c r="BF238" i="5"/>
  <c r="J163" i="3"/>
  <c r="J103" i="3"/>
  <c r="E85" i="4"/>
  <c r="BF135" i="4"/>
  <c r="BF138" i="4"/>
  <c r="BF141" i="4"/>
  <c r="BF145" i="4"/>
  <c r="BF148" i="4"/>
  <c r="BF160" i="4"/>
  <c r="BF166" i="4"/>
  <c r="BF174" i="4"/>
  <c r="BF182" i="4"/>
  <c r="BF128" i="4"/>
  <c r="BF156" i="4"/>
  <c r="BF171" i="4"/>
  <c r="BF177" i="4"/>
  <c r="J91" i="4"/>
  <c r="F94" i="4"/>
  <c r="BF131" i="4"/>
  <c r="BF152" i="4"/>
  <c r="BF163" i="4"/>
  <c r="BB99" i="1"/>
  <c r="BF142" i="3"/>
  <c r="BF146" i="3"/>
  <c r="BF168" i="3"/>
  <c r="BF200" i="3"/>
  <c r="BF203" i="3"/>
  <c r="BF237" i="3"/>
  <c r="BF245" i="3"/>
  <c r="BF247" i="3"/>
  <c r="BF262" i="3"/>
  <c r="E85" i="3"/>
  <c r="J91" i="3"/>
  <c r="BF149" i="3"/>
  <c r="BF157" i="3"/>
  <c r="BF164" i="3"/>
  <c r="BF180" i="3"/>
  <c r="BF184" i="3"/>
  <c r="BF212" i="3"/>
  <c r="BF227" i="3"/>
  <c r="BF230" i="3"/>
  <c r="BF242" i="3"/>
  <c r="BF251" i="3"/>
  <c r="F94" i="3"/>
  <c r="BF139" i="3"/>
  <c r="BF176" i="3"/>
  <c r="BF250" i="3"/>
  <c r="BF254" i="3"/>
  <c r="BF259" i="3"/>
  <c r="BF134" i="3"/>
  <c r="BF136" i="3"/>
  <c r="BF152" i="3"/>
  <c r="BF161" i="3"/>
  <c r="BF189" i="3"/>
  <c r="BF206" i="3"/>
  <c r="BF209" i="3"/>
  <c r="BF216" i="3"/>
  <c r="BF225" i="3"/>
  <c r="BF233" i="3"/>
  <c r="BF239" i="3"/>
  <c r="E85" i="2"/>
  <c r="F124" i="2"/>
  <c r="BF133" i="2"/>
  <c r="BF140" i="2"/>
  <c r="BF146" i="2"/>
  <c r="BF151" i="2"/>
  <c r="BF158" i="2"/>
  <c r="BF166" i="2"/>
  <c r="BF174" i="2"/>
  <c r="BF177" i="2"/>
  <c r="BF181" i="2"/>
  <c r="BF183" i="2"/>
  <c r="BF184" i="2"/>
  <c r="BF187" i="2"/>
  <c r="BF199" i="2"/>
  <c r="J91" i="2"/>
  <c r="BF130" i="2"/>
  <c r="BF136" i="2"/>
  <c r="BF190" i="2"/>
  <c r="BF182" i="2"/>
  <c r="BF205" i="2"/>
  <c r="F35" i="2"/>
  <c r="AZ96" i="1" s="1"/>
  <c r="F35" i="3"/>
  <c r="AZ97" i="1"/>
  <c r="F39" i="4"/>
  <c r="BD99" i="1" s="1"/>
  <c r="F38" i="4"/>
  <c r="BC99" i="1"/>
  <c r="F37" i="5"/>
  <c r="BB100" i="1" s="1"/>
  <c r="F37" i="2"/>
  <c r="BB96" i="1"/>
  <c r="F38" i="2"/>
  <c r="BC96" i="1"/>
  <c r="J35" i="3"/>
  <c r="AV97" i="1"/>
  <c r="J35" i="4"/>
  <c r="AV99" i="1"/>
  <c r="F38" i="5"/>
  <c r="BC100" i="1"/>
  <c r="AS94" i="1"/>
  <c r="J35" i="2"/>
  <c r="AV96" i="1"/>
  <c r="F37" i="3"/>
  <c r="BB97" i="1" s="1"/>
  <c r="F39" i="3"/>
  <c r="BD97" i="1"/>
  <c r="F35" i="5"/>
  <c r="AZ100" i="1" s="1"/>
  <c r="J35" i="5"/>
  <c r="AV100" i="1"/>
  <c r="F39" i="2"/>
  <c r="BD96" i="1" s="1"/>
  <c r="F38" i="3"/>
  <c r="BC97" i="1"/>
  <c r="F35" i="4"/>
  <c r="AZ99" i="1" s="1"/>
  <c r="F39" i="5"/>
  <c r="BD100" i="1"/>
  <c r="BB98" i="1" l="1"/>
  <c r="BK126" i="4"/>
  <c r="BK133" i="3"/>
  <c r="J133" i="3" s="1"/>
  <c r="J99" i="3" s="1"/>
  <c r="R236" i="5"/>
  <c r="R131" i="5" s="1"/>
  <c r="P236" i="5"/>
  <c r="P131" i="5"/>
  <c r="AU100" i="1"/>
  <c r="R126" i="4"/>
  <c r="R125" i="4"/>
  <c r="T128" i="2"/>
  <c r="T127" i="2"/>
  <c r="P125" i="4"/>
  <c r="AU99" i="1"/>
  <c r="P128" i="2"/>
  <c r="P127" i="2"/>
  <c r="AU96" i="1" s="1"/>
  <c r="AU95" i="1" s="1"/>
  <c r="T236" i="5"/>
  <c r="T131" i="5"/>
  <c r="R128" i="2"/>
  <c r="R127" i="2" s="1"/>
  <c r="BK132" i="3"/>
  <c r="J132" i="3"/>
  <c r="J98" i="3"/>
  <c r="BK128" i="2"/>
  <c r="J128" i="2"/>
  <c r="J99" i="2"/>
  <c r="BK132" i="5"/>
  <c r="BK131" i="5" s="1"/>
  <c r="J131" i="5" s="1"/>
  <c r="J32" i="5" s="1"/>
  <c r="AG100" i="1" s="1"/>
  <c r="AN100" i="1" s="1"/>
  <c r="BK236" i="5"/>
  <c r="J236" i="5"/>
  <c r="J107" i="5" s="1"/>
  <c r="BK169" i="4"/>
  <c r="J169" i="4"/>
  <c r="J102" i="4"/>
  <c r="J126" i="4"/>
  <c r="J99" i="4"/>
  <c r="J36" i="2"/>
  <c r="AW96" i="1"/>
  <c r="AT96" i="1" s="1"/>
  <c r="J36" i="4"/>
  <c r="AW99" i="1"/>
  <c r="AT99" i="1"/>
  <c r="BC98" i="1"/>
  <c r="AY98" i="1" s="1"/>
  <c r="F36" i="2"/>
  <c r="BA96" i="1" s="1"/>
  <c r="J32" i="3"/>
  <c r="AG97" i="1"/>
  <c r="F36" i="4"/>
  <c r="BA99" i="1" s="1"/>
  <c r="AZ98" i="1"/>
  <c r="AV98" i="1"/>
  <c r="BD98" i="1"/>
  <c r="F36" i="5"/>
  <c r="BA100" i="1" s="1"/>
  <c r="BD95" i="1"/>
  <c r="BC95" i="1"/>
  <c r="AY95" i="1"/>
  <c r="BB95" i="1"/>
  <c r="AX95" i="1"/>
  <c r="F36" i="3"/>
  <c r="BA97" i="1"/>
  <c r="AX98" i="1"/>
  <c r="AZ95" i="1"/>
  <c r="AV95" i="1" s="1"/>
  <c r="J36" i="3"/>
  <c r="AW97" i="1"/>
  <c r="AT97" i="1"/>
  <c r="J36" i="5"/>
  <c r="AW100" i="1"/>
  <c r="AT100" i="1"/>
  <c r="J98" i="5" l="1"/>
  <c r="J132" i="5"/>
  <c r="J99" i="5"/>
  <c r="BK127" i="2"/>
  <c r="J127" i="2" s="1"/>
  <c r="J32" i="2" s="1"/>
  <c r="AG96" i="1" s="1"/>
  <c r="BK125" i="4"/>
  <c r="J125" i="4"/>
  <c r="J32" i="4" s="1"/>
  <c r="AG99" i="1" s="1"/>
  <c r="AG98" i="1" s="1"/>
  <c r="J41" i="5"/>
  <c r="AN97" i="1"/>
  <c r="J41" i="3"/>
  <c r="AU98" i="1"/>
  <c r="BA98" i="1"/>
  <c r="AW98" i="1" s="1"/>
  <c r="AT98" i="1" s="1"/>
  <c r="AZ94" i="1"/>
  <c r="W29" i="1"/>
  <c r="BA95" i="1"/>
  <c r="AW95" i="1"/>
  <c r="AT95" i="1" s="1"/>
  <c r="BD94" i="1"/>
  <c r="W33" i="1"/>
  <c r="BB94" i="1"/>
  <c r="AX94" i="1" s="1"/>
  <c r="BC94" i="1"/>
  <c r="W32" i="1" s="1"/>
  <c r="J41" i="2" l="1"/>
  <c r="J41" i="4"/>
  <c r="J98" i="2"/>
  <c r="J98" i="4"/>
  <c r="AN96" i="1"/>
  <c r="AN99" i="1"/>
  <c r="AU94" i="1"/>
  <c r="AG95" i="1"/>
  <c r="AN95" i="1" s="1"/>
  <c r="AN98" i="1"/>
  <c r="BA94" i="1"/>
  <c r="W30" i="1"/>
  <c r="AY94" i="1"/>
  <c r="W31" i="1"/>
  <c r="AV94" i="1"/>
  <c r="AK29" i="1"/>
  <c r="AG94" i="1" l="1"/>
  <c r="AK26" i="1"/>
  <c r="AW94" i="1"/>
  <c r="AK30" i="1" s="1"/>
  <c r="AK35" i="1" l="1"/>
  <c r="AT94" i="1"/>
  <c r="AN94" i="1" l="1"/>
</calcChain>
</file>

<file path=xl/sharedStrings.xml><?xml version="1.0" encoding="utf-8"?>
<sst xmlns="http://schemas.openxmlformats.org/spreadsheetml/2006/main" count="4956" uniqueCount="681">
  <si>
    <t>Export Komplet</t>
  </si>
  <si>
    <t/>
  </si>
  <si>
    <t>2.0</t>
  </si>
  <si>
    <t>False</t>
  </si>
  <si>
    <t>{cc77e064-40bb-4b4e-964b-41fda299cdc0}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</si>
  <si>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</si>
  <si>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</si>
  <si>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</si>
  <si>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</si>
  <si>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</si>
  <si>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</si>
  <si>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</si>
  <si>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</si>
  <si>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</si>
  <si>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</si>
  <si>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OPORNÝ MÚR na ul.Stračia v Nitre</t>
  </si>
  <si>
    <t>JKSO:</t>
  </si>
  <si>
    <t>KS:</t>
  </si>
  <si>
    <t>Miesto:</t>
  </si>
  <si>
    <t>Stračia ulica NITRA</t>
  </si>
  <si>
    <t>Dátum:</t>
  </si>
  <si>
    <t>Objednávateľ:</t>
  </si>
  <si>
    <t>IČO:</t>
  </si>
  <si>
    <t>Mesto Nitra Štefánikova tr.80/60, 95006 Nitra</t>
  </si>
  <si>
    <t>IČ DPH:</t>
  </si>
  <si>
    <t>Zhotoviteľ:</t>
  </si>
  <si>
    <t>Vyplň údaj</t>
  </si>
  <si>
    <t>Projektant:</t>
  </si>
  <si>
    <t>IPROS spol.s.r.o.Kasalova 22,94901 Nitra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</si>
  <si>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</si>
  <si>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</si>
  <si>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</si>
  <si>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</si>
  <si>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</si>
  <si>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</si>
  <si>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</si>
  <si>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</si>
  <si>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</si>
  <si>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</si>
  <si>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</si>
  <si>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</si>
  <si>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</si>
  <si>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</si>
  <si>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</si>
  <si>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</si>
  <si>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</si>
  <si>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</si>
  <si>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</si>
  <si>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</si>
  <si>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</si>
  <si>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</si>
  <si>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</si>
  <si>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</si>
  <si>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</si>
  <si>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</si>
  <si>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</si>
  <si>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</si>
  <si>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</si>
  <si>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</si>
  <si>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</si>
  <si>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</si>
  <si>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</si>
  <si>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</si>
  <si>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</si>
  <si>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</si>
  <si>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</si>
  <si>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</si>
  <si>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</si>
  <si>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</si>
  <si>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</si>
  <si>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</si>
  <si>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</si>
  <si>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</si>
  <si>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</si>
  <si>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</si>
  <si>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</si>
  <si>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SO01</t>
  </si>
  <si>
    <t xml:space="preserve">SO01 MIESTNA KOMUNIKÁCIA </t>
  </si>
  <si>
    <t>STA</t>
  </si>
  <si>
    <t>1</t>
  </si>
  <si>
    <t>{03cc63ec-e8d6-48e2-b2ce-99283e722aec}</t>
  </si>
  <si>
    <t>/</t>
  </si>
  <si>
    <t>SO01.1A</t>
  </si>
  <si>
    <t xml:space="preserve">SO01.1A Búracie práce </t>
  </si>
  <si>
    <t>Časť</t>
  </si>
  <si>
    <t>2</t>
  </si>
  <si>
    <t>{e3db2627-7149-4075-8adc-8d211f6cc44d}</t>
  </si>
  <si>
    <t>SO01.1B</t>
  </si>
  <si>
    <t xml:space="preserve">SO01.1B  Miestna komunikácia  dl.69m  - nové konštrukcie </t>
  </si>
  <si>
    <t>{2c5d2d97-eddd-4b6b-9d5f-63bde1a5fb96}</t>
  </si>
  <si>
    <t>SO02</t>
  </si>
  <si>
    <t>SO02  OPORNÝ MÚR</t>
  </si>
  <si>
    <t>{7dd03343-dace-4bec-bf6c-a2754badeb50}</t>
  </si>
  <si>
    <t>SO02.1</t>
  </si>
  <si>
    <t>SO02.1 Buracie práce oporný múr</t>
  </si>
  <si>
    <t>{45905dd1-5108-451e-a476-c79e9f5d9626}</t>
  </si>
  <si>
    <t>SO02.2</t>
  </si>
  <si>
    <t xml:space="preserve">SO02.2 Oporný  múr nové konštrukcie </t>
  </si>
  <si>
    <t>{c609cd31-ac21-415c-a71e-db43913f52f0}</t>
  </si>
  <si>
    <t>sutASF1</t>
  </si>
  <si>
    <t>sute asf.1</t>
  </si>
  <si>
    <t>m2</t>
  </si>
  <si>
    <t>267</t>
  </si>
  <si>
    <t>KRYCÍ LIST ROZPOČTU</t>
  </si>
  <si>
    <t>Objekt:</t>
  </si>
  <si>
    <t xml:space="preserve">SO01 - SO01 MIESTNA KOMUNIKÁCIA </t>
  </si>
  <si>
    <t>Časť:</t>
  </si>
  <si>
    <t xml:space="preserve">SO01.1A - SO01.1A Búracie práce </t>
  </si>
  <si>
    <t xml:space="preserve">Stračia ulica </t>
  </si>
  <si>
    <t>Ing.Ján Výboch</t>
  </si>
  <si>
    <t>Katarína Šinská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</si>
  <si>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</si>
  <si>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</si>
  <si>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</si>
  <si>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</si>
  <si>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</si>
  <si>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</si>
  <si>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</si>
  <si>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11B - Búracie  práce</t>
  </si>
  <si>
    <t xml:space="preserve">    5 - Komunikácie</t>
  </si>
  <si>
    <t xml:space="preserve">    9 - Ostatné konštrukcie a práce-búranie</t>
  </si>
  <si>
    <t xml:space="preserve">    97S - Sute</t>
  </si>
  <si>
    <t xml:space="preserve">    97P - POPLATOK SUTE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</si>
  <si>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</si>
  <si>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</si>
  <si>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</si>
  <si>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</si>
  <si>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</si>
  <si>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</si>
  <si>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</si>
  <si>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</si>
  <si>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</si>
  <si>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</si>
  <si>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</si>
  <si>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</si>
  <si>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</si>
  <si>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</si>
  <si>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</si>
  <si>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</si>
  <si>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</si>
  <si>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113201111.S</t>
  </si>
  <si>
    <t>Vytrhanie obrúb  chodníkových ležatých,  -0,23000t</t>
  </si>
  <si>
    <t>m</t>
  </si>
  <si>
    <t>4</t>
  </si>
  <si>
    <t>1924832491</t>
  </si>
  <si>
    <t>VV</t>
  </si>
  <si>
    <t>13</t>
  </si>
  <si>
    <t>Súčet</t>
  </si>
  <si>
    <t>113208111.S</t>
  </si>
  <si>
    <t>Vytrhanie obrúb betonových, s vybúraním lôžka, záhonových,  -0,04000t</t>
  </si>
  <si>
    <t>-1847647703</t>
  </si>
  <si>
    <t xml:space="preserve">3  " pri smetníkoch </t>
  </si>
  <si>
    <t>3</t>
  </si>
  <si>
    <t>9660081R1</t>
  </si>
  <si>
    <t xml:space="preserve">Búranie líniového žlabu DN do 300mm s bet. základom  - presun podla konynov investora  na ďaľšie ožitie </t>
  </si>
  <si>
    <t>2013760161</t>
  </si>
  <si>
    <t>66</t>
  </si>
  <si>
    <t>11B</t>
  </si>
  <si>
    <t>Búracie  práce</t>
  </si>
  <si>
    <t>91973-5112</t>
  </si>
  <si>
    <t>Rezanie stávajúceho živičného krytu alebo podkladu hr. 50-100 mm</t>
  </si>
  <si>
    <t>-745678198</t>
  </si>
  <si>
    <t>10,8</t>
  </si>
  <si>
    <t>1,95+2+1,84</t>
  </si>
  <si>
    <t>3,3+3</t>
  </si>
  <si>
    <t>6,7</t>
  </si>
  <si>
    <t>5</t>
  </si>
  <si>
    <t>113107243.S</t>
  </si>
  <si>
    <t>Odstránenie krytu asfaltového v ploche nad 200 m2, hr. nad 100 do 150 mm,  -0,31600t</t>
  </si>
  <si>
    <t>1587413800</t>
  </si>
  <si>
    <t xml:space="preserve">" jestv. komunikácia odstránenie </t>
  </si>
  <si>
    <t xml:space="preserve">" asfalt 50+70mm  </t>
  </si>
  <si>
    <t>6</t>
  </si>
  <si>
    <t>113107131.S</t>
  </si>
  <si>
    <t>Odstránenie krytu v ploche do 200 m2 z betónu prostého, hr. vrstvy do 150 mm,  -0,22500t</t>
  </si>
  <si>
    <t>-1066491420</t>
  </si>
  <si>
    <t>" betoh hr. cca 100mm</t>
  </si>
  <si>
    <t>102</t>
  </si>
  <si>
    <t xml:space="preserve">Medzisúčet  komunikácia </t>
  </si>
  <si>
    <t xml:space="preserve">Medzisúčet bet. kryt smetniky </t>
  </si>
  <si>
    <t>7</t>
  </si>
  <si>
    <t>113107223.S</t>
  </si>
  <si>
    <t>Odstránenie krytu v ploche nad 200 m2 z kameniva hrubého drveného, hr. 200 do 300 mm,  -0,40000t</t>
  </si>
  <si>
    <t>1948505854</t>
  </si>
  <si>
    <t>" kamenivo hr. 180mm</t>
  </si>
  <si>
    <t>Medzisúčet</t>
  </si>
  <si>
    <t>Komunikácie</t>
  </si>
  <si>
    <t>8</t>
  </si>
  <si>
    <t>113152230.S</t>
  </si>
  <si>
    <t xml:space="preserve">Frézovanie asf. podkladu alebo krytu bez prek., plochy do 500 m2, pruh š. cez 0,5 m do 1 m, hr. 50 mm  0,127 t  / preun podľa pokynov investora na skladku TS Nitra </t>
  </si>
  <si>
    <t>-1733133063</t>
  </si>
  <si>
    <t xml:space="preserve">" napojenie na jestv. komunikáciu </t>
  </si>
  <si>
    <t>3,3*3</t>
  </si>
  <si>
    <t>52,1</t>
  </si>
  <si>
    <t>250  " jestv.parkovisko</t>
  </si>
  <si>
    <t>odfrezovaniekom</t>
  </si>
  <si>
    <t>9</t>
  </si>
  <si>
    <t>Ostatné konštrukcie a práce-búranie</t>
  </si>
  <si>
    <t>976071111.S</t>
  </si>
  <si>
    <t>Vybúranie kovových madiel a zábradlí,  -0,03700t</t>
  </si>
  <si>
    <t>-1949939114</t>
  </si>
  <si>
    <t xml:space="preserve">10  "pri smetiakoch  na spatnú montaž </t>
  </si>
  <si>
    <t>10</t>
  </si>
  <si>
    <t>96609999</t>
  </si>
  <si>
    <t>Odstránenie retardéra /pre ďaľšie použitie</t>
  </si>
  <si>
    <t>kus</t>
  </si>
  <si>
    <t>-1115880906</t>
  </si>
  <si>
    <t>97S</t>
  </si>
  <si>
    <t>Sute</t>
  </si>
  <si>
    <t>11</t>
  </si>
  <si>
    <t>979082212.S</t>
  </si>
  <si>
    <t>Vodorovná doprava sutiny po suchu s naložením a so zložením na vzdialenosť do 50 m</t>
  </si>
  <si>
    <t>t</t>
  </si>
  <si>
    <t>-1487029915</t>
  </si>
  <si>
    <t>12</t>
  </si>
  <si>
    <t>979087212</t>
  </si>
  <si>
    <t>Nakladanie na dopravné prostriedky pre vodorovnú dopravu sutiny</t>
  </si>
  <si>
    <t>-116718856</t>
  </si>
  <si>
    <t>979081111.S</t>
  </si>
  <si>
    <t>Odvoz sutiny a vybúraných hmôt na skládku do 1 km</t>
  </si>
  <si>
    <t>-1522289218</t>
  </si>
  <si>
    <t>14</t>
  </si>
  <si>
    <t>979082219</t>
  </si>
  <si>
    <t xml:space="preserve">Príplatok k cene za každý ďalší aj začatý 1 km nad 1 km pre vodorovnú dopravu sutiny (5x) </t>
  </si>
  <si>
    <t>-1165144903</t>
  </si>
  <si>
    <t>264,031*5 'Prepočítané koeficientom množstva</t>
  </si>
  <si>
    <t>97P</t>
  </si>
  <si>
    <t>POPLATOK SUTE</t>
  </si>
  <si>
    <t>15</t>
  </si>
  <si>
    <t>979089212.S</t>
  </si>
  <si>
    <t>Poplatok za skladovanie - bitúmenové zmesi, uholný decht, dechtové výrobky (17 03 ), ostatné</t>
  </si>
  <si>
    <t>564360471</t>
  </si>
  <si>
    <t>sutASF1*0,316</t>
  </si>
  <si>
    <t>16</t>
  </si>
  <si>
    <t>979089012.S</t>
  </si>
  <si>
    <t>Poplatok za skladovanie - betón, tehly, dlaždice (17 01) ostatné</t>
  </si>
  <si>
    <t>640047407</t>
  </si>
  <si>
    <t>102*0,225</t>
  </si>
  <si>
    <t>13*0,225</t>
  </si>
  <si>
    <t>13*0,23</t>
  </si>
  <si>
    <t>3*0,04</t>
  </si>
  <si>
    <t>Medzisúčet  obrubníky</t>
  </si>
  <si>
    <t>17</t>
  </si>
  <si>
    <t>171209002.S</t>
  </si>
  <si>
    <t>Poplatok za skladovanie - zemina a kamenivo (17 05) ostatné</t>
  </si>
  <si>
    <t>912084646</t>
  </si>
  <si>
    <t>102*0,4</t>
  </si>
  <si>
    <t>13*0,4</t>
  </si>
  <si>
    <t>18</t>
  </si>
  <si>
    <t>979089715.S</t>
  </si>
  <si>
    <t>Prenájom kontajneru 16 m3</t>
  </si>
  <si>
    <t>ks</t>
  </si>
  <si>
    <t>-977161942</t>
  </si>
  <si>
    <t>dlažbasmetniky</t>
  </si>
  <si>
    <t>dlažba smetniíky</t>
  </si>
  <si>
    <t>komunikacia</t>
  </si>
  <si>
    <t xml:space="preserve">komunikácia </t>
  </si>
  <si>
    <t xml:space="preserve">SO01.1B - SO01.1B  Miestna komunikácia  dl.69m  - nové konštrukcie </t>
  </si>
  <si>
    <t xml:space="preserve">    0.1 - Geodet. a projektové práce 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</si>
  <si>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</si>
  <si>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</si>
  <si>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</si>
  <si>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5.A - Miestna komunikácia </t>
  </si>
  <si>
    <t xml:space="preserve">    5.B - Smetiaky dlažba </t>
  </si>
  <si>
    <t xml:space="preserve">    91D - Dočasné dopravené značenie </t>
  </si>
  <si>
    <t xml:space="preserve">    99 - Presun hmôt HSV</t>
  </si>
  <si>
    <t>M</t>
  </si>
  <si>
    <t>Poz1POZN.</t>
  </si>
  <si>
    <t>V prípade výskytu obchodných  názvov výrobkov a technoloógií, tieto  majú informatívny charakter a slúžia ako minimálny štandart.Sú uvedené ako referenčná kvalita a môžu byťnahradené ekvival. výrobkom, ktorý má rovnaké alebo lepšie vlastnosti a parametre.</t>
  </si>
  <si>
    <t>256</t>
  </si>
  <si>
    <t>64</t>
  </si>
  <si>
    <t>632701829</t>
  </si>
  <si>
    <t>0.1</t>
  </si>
  <si>
    <t xml:space="preserve">Geodet. a projektové práce </t>
  </si>
  <si>
    <t>000300013</t>
  </si>
  <si>
    <t>Geodetické práce - vykonávané pred výstavbou, zameranie sietí</t>
  </si>
  <si>
    <t>eur</t>
  </si>
  <si>
    <t>-1953239191</t>
  </si>
  <si>
    <t>000300021</t>
  </si>
  <si>
    <t xml:space="preserve">Geodetické práce - skutočné zameranie stavby </t>
  </si>
  <si>
    <t>-160765158</t>
  </si>
  <si>
    <t>000400022</t>
  </si>
  <si>
    <t>Projektové práce - náklady na dokumentáciu skutočného zhotovenia stavby</t>
  </si>
  <si>
    <t>-1671364934</t>
  </si>
  <si>
    <t>175101202.S</t>
  </si>
  <si>
    <t>Obsyp objektov sypaninou z vhodných hornín 1 až 4 s prehodením sypaniny</t>
  </si>
  <si>
    <t>m3</t>
  </si>
  <si>
    <t>-1147087626</t>
  </si>
  <si>
    <t xml:space="preserve">2*0,15  "štrkový zásyp </t>
  </si>
  <si>
    <t>Súčet v.č.2</t>
  </si>
  <si>
    <t>583310002900.S</t>
  </si>
  <si>
    <t>Štrkopiesok frakcia 0-16 mm</t>
  </si>
  <si>
    <t>1423648805</t>
  </si>
  <si>
    <t xml:space="preserve">2*0,15*2,1*1,1  "štrkový zásyp </t>
  </si>
  <si>
    <t>181101101.S</t>
  </si>
  <si>
    <t>Úprava pláne v zárezoch v hornine 1-4 bez zhutnenia</t>
  </si>
  <si>
    <t>-1547617635</t>
  </si>
  <si>
    <t>Zakladanie</t>
  </si>
  <si>
    <t>289971211.S</t>
  </si>
  <si>
    <t>Zhotovenie vrstvy z geotextílie na upravenom povrchu sklon do 1 : 5 , šírky od 0 do 3 m</t>
  </si>
  <si>
    <t>601571974</t>
  </si>
  <si>
    <t>693110003200.S</t>
  </si>
  <si>
    <t>Geotextília polypropylénová netkaná 500 g/m2</t>
  </si>
  <si>
    <t>574078534</t>
  </si>
  <si>
    <t>115*1,1 'Prepočítané koeficientom množstva</t>
  </si>
  <si>
    <t>Zvislé a kompletné konštrukcie</t>
  </si>
  <si>
    <t>3481712R1</t>
  </si>
  <si>
    <t xml:space="preserve">Osadzovanie zábradlia oceľového  pri smetiakoch / pôvodné </t>
  </si>
  <si>
    <t>-443887393</t>
  </si>
  <si>
    <t xml:space="preserve">10  "pri smetiakoch </t>
  </si>
  <si>
    <t>Vodorovné konštrukcie</t>
  </si>
  <si>
    <t>451317777.S</t>
  </si>
  <si>
    <t>Podklad pod prídlažbu vodorovne alebo v sklone do 1:5 hr. 50-100mm z bet. tr. C 8/10</t>
  </si>
  <si>
    <t>1239212191</t>
  </si>
  <si>
    <t xml:space="preserve">0,3*66  "pod obrubník </t>
  </si>
  <si>
    <t>0,2*3  " pod zah. obrubník</t>
  </si>
  <si>
    <t>0,5*66  " pod odv. žlab</t>
  </si>
  <si>
    <t>565131111.S</t>
  </si>
  <si>
    <t>Podklad z asfaltového betónu AC 16 P s rozprestretím a zhutnením v pruhu š. do 3 m, po zhutnení hr. 50 mm</t>
  </si>
  <si>
    <t>421702683</t>
  </si>
  <si>
    <t>" napojenie na jestv. komunikáciu</t>
  </si>
  <si>
    <t>62+250</t>
  </si>
  <si>
    <t>573211108.S</t>
  </si>
  <si>
    <t>Postrek asfaltový spojovací bez posypu kamenivom z asfaltu cestného v množstve 0,50 kg/m2</t>
  </si>
  <si>
    <t>2031389181</t>
  </si>
  <si>
    <t>577144231.S</t>
  </si>
  <si>
    <t>Asfaltový betón vrstva obrusná AC 11 O v pruhu š. do 3 m z nemodifik. asfaltu tr. II, po zhutnení hr. 50 mm</t>
  </si>
  <si>
    <t>1467722872</t>
  </si>
  <si>
    <t>5.A</t>
  </si>
  <si>
    <t xml:space="preserve">Miestna komunikácia </t>
  </si>
  <si>
    <t>1583700607</t>
  </si>
  <si>
    <t>" miestna komunikácia nová</t>
  </si>
  <si>
    <t>"   skladba</t>
  </si>
  <si>
    <t>" asf. beton  pre obrusnú vrstvu  ACo11 II hr.50mm</t>
  </si>
  <si>
    <t>" asf. beton pre ložnú vrstvu  ACi 16-II  hr.70mm</t>
  </si>
  <si>
    <t>" Inf. postrek emulzný 0,5kg/m2</t>
  </si>
  <si>
    <t>" Cementom stmelená zmes  CBGM C5/6  hr.180mm</t>
  </si>
  <si>
    <t>" Štrkodrvina fr. 0-63mm (80MPa)  UM ŠD 0/63mm  hr. min 200mm</t>
  </si>
  <si>
    <t xml:space="preserve">" hr. komunikcácie celkom : 500mm </t>
  </si>
  <si>
    <t>573131101.S</t>
  </si>
  <si>
    <t>Postrek asfaltový infiltračný s posypom kamenivom z cestnej emulzie v množstve 0,60 kg/m2</t>
  </si>
  <si>
    <t>-1862548112</t>
  </si>
  <si>
    <t>565151111.S</t>
  </si>
  <si>
    <t>Podklad z asfaltového betónu AC 16 -II s rozprestretím a zhutnením v pruhu š. do 3 m, po zhutnení hr. 70 mm</t>
  </si>
  <si>
    <t>-752109623</t>
  </si>
  <si>
    <t>567133113.S</t>
  </si>
  <si>
    <t>Podklad z kameniva stmeleného cementom s rozprestretím a zhutnením, CBGM C 5/6, po zhutnení hr. 180 mm</t>
  </si>
  <si>
    <t>1411032642</t>
  </si>
  <si>
    <t>19</t>
  </si>
  <si>
    <t>564762111.S</t>
  </si>
  <si>
    <t>Podklad alebo kryt z kameniva hrubého drveného veľ. 0-63 mm (vibr.štrk) po zhut.hr. 200 mm</t>
  </si>
  <si>
    <t>726944241</t>
  </si>
  <si>
    <t>561121111.S</t>
  </si>
  <si>
    <t>Cementová stabilizácia  min.45MPa pláň</t>
  </si>
  <si>
    <t>1754402979</t>
  </si>
  <si>
    <t>5.B</t>
  </si>
  <si>
    <t xml:space="preserve">Smetiaky dlažba </t>
  </si>
  <si>
    <t>21</t>
  </si>
  <si>
    <t>596911141.S</t>
  </si>
  <si>
    <t>Kladenie betónovej zámkovej dlažby komunikácií pre peších hr. 60 mm pre peších do 50 m2   vr. škárovanie pieskom</t>
  </si>
  <si>
    <t>-276793305</t>
  </si>
  <si>
    <t>" konštrukcia  spevn.plochy  pre smetníky</t>
  </si>
  <si>
    <t xml:space="preserve">" betonová dlažba   60mm </t>
  </si>
  <si>
    <t>" kamenovo fr.4-8mm   hr.40mm</t>
  </si>
  <si>
    <t>" štrkodrva   fr.0-63mm   hr.250mm</t>
  </si>
  <si>
    <t>" uprava pláne</t>
  </si>
  <si>
    <t xml:space="preserve">13 "  </t>
  </si>
  <si>
    <t>22</t>
  </si>
  <si>
    <t>592460008400</t>
  </si>
  <si>
    <t>Dlažba betónová normál škárová</t>
  </si>
  <si>
    <t>-580189076</t>
  </si>
  <si>
    <t>13*1,05 'Prepočítané koeficientom množstva</t>
  </si>
  <si>
    <t>23</t>
  </si>
  <si>
    <t>564801112.S</t>
  </si>
  <si>
    <t>Podklad zo štrkodrviny s rozprestretím a zhutnením, po zhutnení hr. 40 mm</t>
  </si>
  <si>
    <t>772697665</t>
  </si>
  <si>
    <t>24</t>
  </si>
  <si>
    <t>564772111.S</t>
  </si>
  <si>
    <t>Podklad alebo kryt z kameniva hrubého drveného veľ. 32-63 mm (vibr.štrk) po zhut.hr. 250 mm</t>
  </si>
  <si>
    <t>2114164402</t>
  </si>
  <si>
    <t>25</t>
  </si>
  <si>
    <t>561121111.Sx</t>
  </si>
  <si>
    <t>Cementová stabilizácia  min. 30MPa pláň</t>
  </si>
  <si>
    <t>-596897342</t>
  </si>
  <si>
    <t>26</t>
  </si>
  <si>
    <t>9145R1</t>
  </si>
  <si>
    <t>Osadenie , spätná montaž  spomalovač /retarder</t>
  </si>
  <si>
    <t>bm</t>
  </si>
  <si>
    <t>1876429539</t>
  </si>
  <si>
    <t>27</t>
  </si>
  <si>
    <t>599111111.S</t>
  </si>
  <si>
    <t xml:space="preserve">Zálievka asfaltová škár dlažby, hĺbky do 50 mm, s vyčistením škár z prídlažba  / živičná zálievka prídlažby </t>
  </si>
  <si>
    <t>762776789</t>
  </si>
  <si>
    <t>0,1*66</t>
  </si>
  <si>
    <t>28</t>
  </si>
  <si>
    <t>916362111.S</t>
  </si>
  <si>
    <t>Osadenie cestného obrubníka betónového stojatého do lôžka z betónu prostého tr. C 12/15 s bočnou oporou</t>
  </si>
  <si>
    <t>2145528543</t>
  </si>
  <si>
    <t>13,0</t>
  </si>
  <si>
    <t>29</t>
  </si>
  <si>
    <t>592170000900.S</t>
  </si>
  <si>
    <t>Obrubník cestný bez skosenia rovný, lxšxv 1000x150x260 mm</t>
  </si>
  <si>
    <t>-666385120</t>
  </si>
  <si>
    <t>30</t>
  </si>
  <si>
    <t>916531112.S</t>
  </si>
  <si>
    <t>Osadenie záhonového alebo parkového obrubníka betón., do lôžka z bet. pros. tr. C 16/20 bez bočnej opory</t>
  </si>
  <si>
    <t>10553120</t>
  </si>
  <si>
    <t xml:space="preserve">3  "pri smetiakoch </t>
  </si>
  <si>
    <t>31</t>
  </si>
  <si>
    <t>592170001500.S</t>
  </si>
  <si>
    <t>Obrubník parkový, lxšxv 1000x50x200 mm, farebný</t>
  </si>
  <si>
    <t>272032562</t>
  </si>
  <si>
    <t>32</t>
  </si>
  <si>
    <t>935141614.S</t>
  </si>
  <si>
    <t>Osadenie odvodňovacieho žľabu vr. podkladu</t>
  </si>
  <si>
    <t>-1170830641</t>
  </si>
  <si>
    <t>33</t>
  </si>
  <si>
    <t>592270114250.S</t>
  </si>
  <si>
    <t xml:space="preserve">Odvodňovací žľab   50x25x14cm prehlbenie 8cm prídlažba </t>
  </si>
  <si>
    <t>1494518538</t>
  </si>
  <si>
    <t>" vid rez v.č. 5.1</t>
  </si>
  <si>
    <t>66*4</t>
  </si>
  <si>
    <t>91D</t>
  </si>
  <si>
    <t xml:space="preserve">Dočasné dopravené značenie </t>
  </si>
  <si>
    <t>34</t>
  </si>
  <si>
    <t>914812211.S</t>
  </si>
  <si>
    <t>Montáž, prenajom a demontaž - dočasné dopravené zančenie /počas výstavby v.č.6,7</t>
  </si>
  <si>
    <t>kpl</t>
  </si>
  <si>
    <t>-547334914</t>
  </si>
  <si>
    <t>99</t>
  </si>
  <si>
    <t>Presun hmôt HSV</t>
  </si>
  <si>
    <t>35</t>
  </si>
  <si>
    <t>998225111.S</t>
  </si>
  <si>
    <t>Presun hmôt pre pozemnú komunikáciu a letisko s krytom asfaltovým akejkoľvek dĺžky objektu</t>
  </si>
  <si>
    <t>1115479708</t>
  </si>
  <si>
    <t>betonsuť</t>
  </si>
  <si>
    <t>beton suť</t>
  </si>
  <si>
    <t>405,624</t>
  </si>
  <si>
    <t>odkop</t>
  </si>
  <si>
    <t>33,507</t>
  </si>
  <si>
    <t>odkopzemina</t>
  </si>
  <si>
    <t xml:space="preserve">výkop </t>
  </si>
  <si>
    <t>420,475</t>
  </si>
  <si>
    <t>prebzemina</t>
  </si>
  <si>
    <t xml:space="preserve">preb. zemina odvoz </t>
  </si>
  <si>
    <t>390,475</t>
  </si>
  <si>
    <t>SO02 - SO02  OPORNÝ MÚR</t>
  </si>
  <si>
    <t>SO02.1 - SO02.1 Buracie práce oporný múr</t>
  </si>
  <si>
    <t xml:space="preserve">IPROS s.r.o.Ing.Drobena </t>
  </si>
  <si>
    <t>PSV - Práce a dodávky PSV</t>
  </si>
  <si>
    <t xml:space="preserve">    767 - Konštrukcie doplnkové kovové</t>
  </si>
  <si>
    <t>120001101.S</t>
  </si>
  <si>
    <t>Príplatok k cenám výkopov za sťaženie výkopu v blízkosti podzemného vedenia / budovy garaží</t>
  </si>
  <si>
    <t>-443817956</t>
  </si>
  <si>
    <t>odkopzemina*0,3</t>
  </si>
  <si>
    <t>122302202.S</t>
  </si>
  <si>
    <t>Odkopávka a prekopávka nezapazená pre cesty, v hornine 4 nad 100 do 1000 m3</t>
  </si>
  <si>
    <t>860660771</t>
  </si>
  <si>
    <t xml:space="preserve">" odkop priu jestv. múre po odstránení komunikácie SO01 Buracie práce </t>
  </si>
  <si>
    <t>(4+1,5)/2*2,2*69,5</t>
  </si>
  <si>
    <t>122302209.S</t>
  </si>
  <si>
    <t>Odkopávky a prekopávky nezapažené pre cesty. Príplatok za lepivosť horniny 4</t>
  </si>
  <si>
    <t>1491037510</t>
  </si>
  <si>
    <t>167101102.S</t>
  </si>
  <si>
    <t>Nakladanie neuľahnutého výkopku z hornín tr.1-4 nad 100 do 1000 m3</t>
  </si>
  <si>
    <t>-1412895893</t>
  </si>
  <si>
    <t>162501122.S</t>
  </si>
  <si>
    <t>Vodorovné premiestnenie výkopku po spevnenej ceste z horniny tr.1-4, nad 100 do 1000 m3 na vzdialenosť do 3000 m</t>
  </si>
  <si>
    <t>1788899796</t>
  </si>
  <si>
    <t xml:space="preserve">-30  "  zostava na mieste stavby , spätný zásyp zeminou vid rezy   </t>
  </si>
  <si>
    <t>162501123.S</t>
  </si>
  <si>
    <t>Vodorovné premiestnenie výkopku po spevnenej ceste z horniny tr.1-4, nad 100 do 1000 m3, príplatok k cene za každých ďalšich a začatých 1000 m</t>
  </si>
  <si>
    <t>683238429</t>
  </si>
  <si>
    <t>prebzemina*3</t>
  </si>
  <si>
    <t>979089012.N</t>
  </si>
  <si>
    <t>Poplatok za skladovanie -  (17 01 07) ostatné - zemina</t>
  </si>
  <si>
    <t>380945862</t>
  </si>
  <si>
    <t>prebzemina*1,8</t>
  </si>
  <si>
    <t>962052211.S</t>
  </si>
  <si>
    <t xml:space="preserve">Búranie muriva železobetonového nadzákladného,  -2,40000t  /oporných múrov </t>
  </si>
  <si>
    <t>647411491</t>
  </si>
  <si>
    <t xml:space="preserve">" buranie  oporného mura </t>
  </si>
  <si>
    <t>169,01</t>
  </si>
  <si>
    <t>Súčet  v.č.BK-05  Pôvodný oporný múr</t>
  </si>
  <si>
    <t>979087212.S</t>
  </si>
  <si>
    <t>-469379582</t>
  </si>
  <si>
    <t xml:space="preserve">" buranie  oporného mura 1m3/2,4t suť </t>
  </si>
  <si>
    <t>169,01*2,4</t>
  </si>
  <si>
    <t>1207252390</t>
  </si>
  <si>
    <t>979082219.S</t>
  </si>
  <si>
    <t>Príplatok k cene za každý ďalší aj začatý 1 km nad 1 km pre vodorovnú dopravu sutiny (6x)</t>
  </si>
  <si>
    <t>-387564055</t>
  </si>
  <si>
    <t>1859714499</t>
  </si>
  <si>
    <t>PSV</t>
  </si>
  <si>
    <t>Práce a dodávky PSV</t>
  </si>
  <si>
    <t>767</t>
  </si>
  <si>
    <t>Konštrukcie doplnkové kovové</t>
  </si>
  <si>
    <t>767914830.S</t>
  </si>
  <si>
    <t>Demontáž zábradlia  oceľové stĺpiky, výšky nad 1 do 2 m,  -0,00900t</t>
  </si>
  <si>
    <t>-1303918653</t>
  </si>
  <si>
    <t xml:space="preserve">68,3  " zabradlie ? </t>
  </si>
  <si>
    <t>767991912.S</t>
  </si>
  <si>
    <t>Demontaž  rezaním plameňom  oplotenia na časti</t>
  </si>
  <si>
    <t>1651164687</t>
  </si>
  <si>
    <t>HZSdem767</t>
  </si>
  <si>
    <t>Stavebno montážne práce menej náročne, pomocné alebo manupulačné (Tr. 1) v rozsahu viac ako 8 hodín</t>
  </si>
  <si>
    <t>hod</t>
  </si>
  <si>
    <t>1482122549</t>
  </si>
  <si>
    <t>" naloženie oc. pvkov  na nákladné auto ,</t>
  </si>
  <si>
    <t xml:space="preserve">" odvoz do zberných urovín </t>
  </si>
  <si>
    <t>40</t>
  </si>
  <si>
    <t>-1069508187</t>
  </si>
  <si>
    <t>zásypštrkdrva</t>
  </si>
  <si>
    <t>zásyp štrkodrva</t>
  </si>
  <si>
    <t xml:space="preserve">SO02.2 - SO02.2 Oporný  múr nové konštrukcie </t>
  </si>
  <si>
    <t>HSV - HSV</t>
  </si>
  <si>
    <t xml:space="preserve">    0003 - Geodetické práce</t>
  </si>
  <si>
    <t xml:space="preserve">    89A - Rúrové vedenie-stav.časť</t>
  </si>
  <si>
    <t xml:space="preserve">    711 - Izolácie proti vode a vlhkosti</t>
  </si>
  <si>
    <t>0003</t>
  </si>
  <si>
    <t>Geodetické práce</t>
  </si>
  <si>
    <t>000300031</t>
  </si>
  <si>
    <t>Geodetické práce - vykonávané po výstavbe zameranie skutočného vyhotovenia stavby</t>
  </si>
  <si>
    <t>-2147184110</t>
  </si>
  <si>
    <t>174101102.S</t>
  </si>
  <si>
    <t>Zásyp sypaninou v uzavretých priestoroch s urovnaním povrchu zásypu s hutnením  ID =0,85  po vrstvách   v.č.BK-02</t>
  </si>
  <si>
    <t>1401519770</t>
  </si>
  <si>
    <t>"   zásyp  štrkodrvou  0-63mm , uhutnenie ID0,85   za oporným murom pod komunikáciou</t>
  </si>
  <si>
    <t xml:space="preserve">Súčet v.č. BK02, 03 rezy oporný múr </t>
  </si>
  <si>
    <t>583410003500.S</t>
  </si>
  <si>
    <t>Kamenivo drvené hrubé frakcia 0-63 mm</t>
  </si>
  <si>
    <t>-791474787</t>
  </si>
  <si>
    <t xml:space="preserve">zásypštrkdrva*2,1*1,1  " váha kameniva na1m3/ 2,1t, +10% hutnenie </t>
  </si>
  <si>
    <t>171101104.S</t>
  </si>
  <si>
    <t>Uloženie sypaniny do násypu  súdržnej horniny s mierou zhutnenia nad 100 do 102 % podľa Proctor-Standard</t>
  </si>
  <si>
    <t>-1734980366</t>
  </si>
  <si>
    <t xml:space="preserve">"  spätný zásyp zeminou so zhutnením vid rezy v.č.-BK-02  </t>
  </si>
  <si>
    <t>(1+0,5)/2*0,5*69,5</t>
  </si>
  <si>
    <t>181101102.S</t>
  </si>
  <si>
    <t>Úprava pláne v zárezoch v hornine 1-4 so zhutnením</t>
  </si>
  <si>
    <t>1197742002</t>
  </si>
  <si>
    <t xml:space="preserve">"  drenážna rura op </t>
  </si>
  <si>
    <t>0,2*(69,5+10)</t>
  </si>
  <si>
    <t xml:space="preserve">Súčet  v.č.BK-01  </t>
  </si>
  <si>
    <t>211971110.S</t>
  </si>
  <si>
    <t>Zhotovenie opláštenia výplne z geotextílie, v ryhe alebo v záreze so stenami šikmými o skl. do 1:2,5</t>
  </si>
  <si>
    <t>-303695248</t>
  </si>
  <si>
    <t xml:space="preserve">80*0,5  " obalenie drenážnej rury </t>
  </si>
  <si>
    <t xml:space="preserve">" separačná geotextília filtračná pri gabionov. muroch vid rez </t>
  </si>
  <si>
    <t>2,5*69,5</t>
  </si>
  <si>
    <t>1*2,5*2</t>
  </si>
  <si>
    <t>693110004500</t>
  </si>
  <si>
    <t>Geotextília polypropylénová 300 g/m2, netkaná separačno-filtračná geotextília</t>
  </si>
  <si>
    <t>-1233295717</t>
  </si>
  <si>
    <t>218,75*1,05 'Prepočítané koeficientom množstva</t>
  </si>
  <si>
    <t>212755116.S</t>
  </si>
  <si>
    <t>Trativod z drenážnych rúrok bez lôžka, vnútorného priem. rúrok 160 mm</t>
  </si>
  <si>
    <t>939071058</t>
  </si>
  <si>
    <t>69,5+10</t>
  </si>
  <si>
    <t>286120012220.S</t>
  </si>
  <si>
    <t>Rúra plnostenná drenážna tunelového tvaru DN 150, perforovaná</t>
  </si>
  <si>
    <t>-1321619000</t>
  </si>
  <si>
    <t>79,5*1,1 'Prepočítané koeficientom množstva</t>
  </si>
  <si>
    <t>215901101.S</t>
  </si>
  <si>
    <t>Zhutnenie podložia z rastlej horniny 1 až 4 pod násypy, z hornina súdržných do 92 % PS a nesúdržných- ID0,85</t>
  </si>
  <si>
    <t>-1684636951</t>
  </si>
  <si>
    <t xml:space="preserve">" plan pod  uhunený vankuš , pod gabiony </t>
  </si>
  <si>
    <t>(2,3+2,061)/2*69,5</t>
  </si>
  <si>
    <t>0,455</t>
  </si>
  <si>
    <t xml:space="preserve">Medzisúčet  v.č.BK-02  </t>
  </si>
  <si>
    <t>271571111.S</t>
  </si>
  <si>
    <t>Vankúše zhutnené pod základy zo štrkopiesku</t>
  </si>
  <si>
    <t>-701675073</t>
  </si>
  <si>
    <t xml:space="preserve">" zhutnený vankúš   ŠD  0-32mm  pod gabiony </t>
  </si>
  <si>
    <t xml:space="preserve">" vid rezy </t>
  </si>
  <si>
    <t>0,25*(2,3+2,061)/2*69,5</t>
  </si>
  <si>
    <t>" VŠ</t>
  </si>
  <si>
    <t>1,6*1,6*0,25</t>
  </si>
  <si>
    <t>211571102.S</t>
  </si>
  <si>
    <t>Filtračná vrstva zo  štrkodrva 8-32MM  vsak. šachta - v.č.BK-02</t>
  </si>
  <si>
    <t>767626159</t>
  </si>
  <si>
    <t xml:space="preserve">"   zásyp  štrkodrvou dno vak.studne  pre drenáž.potrubie </t>
  </si>
  <si>
    <t>(3,14*(0,5)^2)*0,5</t>
  </si>
  <si>
    <t>Súčet  v.č. BK-02</t>
  </si>
  <si>
    <t>89A</t>
  </si>
  <si>
    <t>Rúrové vedenie-stav.časť</t>
  </si>
  <si>
    <t>894401111.S</t>
  </si>
  <si>
    <t>Osadenie betónového dielca pre šachty, rovná alebo prechodová skruž TBS</t>
  </si>
  <si>
    <t>-1340589806</t>
  </si>
  <si>
    <t>1+3</t>
  </si>
  <si>
    <t>Súčet  v.č.BK-02</t>
  </si>
  <si>
    <t>592240001400.S</t>
  </si>
  <si>
    <t>Kónus betónový so stúpadlom pre kanalizačnú šachtu DN 1000, hr. steny 90 mm, rozmer 1000x625x580 mm</t>
  </si>
  <si>
    <t>43903847</t>
  </si>
  <si>
    <t>592240004500.S</t>
  </si>
  <si>
    <t>Elastomerové tesnenie DN 1000 pre spojenie šachtových dielov kanalizačnej šachty DN 1000</t>
  </si>
  <si>
    <t>1753047583</t>
  </si>
  <si>
    <t>592240001800</t>
  </si>
  <si>
    <t>Skruž výšky 500 mm  pre kanalizačnú šachtu hr. steny 90 mm, rozmer 1000x500x90 mm</t>
  </si>
  <si>
    <t>432969414</t>
  </si>
  <si>
    <t>899304111.S</t>
  </si>
  <si>
    <t>Osadenie poklopu železobetónového vrátane rámu akejkoľvek hmotnosti</t>
  </si>
  <si>
    <t>-1485543638</t>
  </si>
  <si>
    <t>592250004400.S</t>
  </si>
  <si>
    <t>Betónový studničný poklop dvojdielny, priemer 600 mm, hrúbka 80 mm</t>
  </si>
  <si>
    <t>-1430095322</t>
  </si>
  <si>
    <t>327210220.S</t>
  </si>
  <si>
    <t>Gabionový plot z drôtokamenných košov š. do 0,5m výšky nad 1m zo zváraných panelov, povrchová ocharana, výplň kamenivo  vid v.č.BK-01</t>
  </si>
  <si>
    <t>253450642</t>
  </si>
  <si>
    <t>" VID tabuľka  GABIONOVÝCH KOŠOV  v.č.BK-01</t>
  </si>
  <si>
    <t>1*0,5*0,5*128       " a</t>
  </si>
  <si>
    <t>1*1*0,5*176  "   b</t>
  </si>
  <si>
    <t>1*1,5*0,5*45   "  c</t>
  </si>
  <si>
    <t>1*1,75*0,5*5 "   d</t>
  </si>
  <si>
    <t>1,5*0,5*0,5*2  " E</t>
  </si>
  <si>
    <t>1,5*1*0,5*2 " f</t>
  </si>
  <si>
    <t>936173111.S</t>
  </si>
  <si>
    <t xml:space="preserve">Osadenie doplnkových oceľových konštrukcií na konštr. múrov a valov  vr. zaliatia betonom </t>
  </si>
  <si>
    <t>2139329960</t>
  </si>
  <si>
    <t xml:space="preserve">" zaliatie stlpikov  zabradlia </t>
  </si>
  <si>
    <t>3  " Z1</t>
  </si>
  <si>
    <t>3*12  " Z2</t>
  </si>
  <si>
    <t>3  " Z3</t>
  </si>
  <si>
    <t>3  " Z4</t>
  </si>
  <si>
    <t>3  " Z5</t>
  </si>
  <si>
    <t>286120002100.S</t>
  </si>
  <si>
    <t>Rúra PVC hladký, kanalizačný, gravitačný systém Dxr 250x6,2 mm, dĺ. 1 m, SN4 - napenená (viacvrstvová)</t>
  </si>
  <si>
    <t>-1670715983</t>
  </si>
  <si>
    <t>48/2  "  prechodka  z PVC  DN250mm pre osadenie zábradlia  do OP</t>
  </si>
  <si>
    <t>24*1,02 'Prepočítané koeficientom množstva</t>
  </si>
  <si>
    <t>589340000300.S</t>
  </si>
  <si>
    <t>Betón STN EN 206-1-C25/30-XF3  - v.č. BK-04</t>
  </si>
  <si>
    <t>152646191</t>
  </si>
  <si>
    <t>48*(0,25*0,25*0,5)</t>
  </si>
  <si>
    <t>1,5*1,05 'Prepočítané koeficientom množstva</t>
  </si>
  <si>
    <t>998153131.S</t>
  </si>
  <si>
    <t>Presun hmôt pre pre obj.8154, zvislá nosná konštrukcia ,výška do 20 m</t>
  </si>
  <si>
    <t>-242852382</t>
  </si>
  <si>
    <t>711</t>
  </si>
  <si>
    <t>Izolácie proti vode a vlhkosti</t>
  </si>
  <si>
    <t>711132107.S</t>
  </si>
  <si>
    <t>Zhotovenie izolácie proti zemnej vlhkosti nopovou fóloiu položenou voľne na ploche zvislej</t>
  </si>
  <si>
    <t>534586654</t>
  </si>
  <si>
    <t>0,5*69,5  " NOP folia zo strany zasyp zeminou pri gabion. mure</t>
  </si>
  <si>
    <t>283230002600.S</t>
  </si>
  <si>
    <t>Nopová HDPE fólia hrúbky 0,4 mm, výška nopu 8 mm, proti zemnej vlhkosti s radónovou ochranou, pre spodnú stavbu</t>
  </si>
  <si>
    <t>-1750991991</t>
  </si>
  <si>
    <t>34,75*1,15 'Prepočítané koeficientom množstva</t>
  </si>
  <si>
    <t>998711101.S</t>
  </si>
  <si>
    <t>Presun hmôt pre izoláciu proti vode v objektoch výšky do 6 m</t>
  </si>
  <si>
    <t>1875462776</t>
  </si>
  <si>
    <t>998711192.S</t>
  </si>
  <si>
    <t>Izolácia proti vode, prípl.za presun nad vymedz. najväčšiu dopravnú vzdialenosť do 100 m</t>
  </si>
  <si>
    <t>-2096362957</t>
  </si>
  <si>
    <t>767995215.S</t>
  </si>
  <si>
    <t xml:space="preserve">Výroba atypického zábradlia rovného z rúrok vr. dovoz na stavbu </t>
  </si>
  <si>
    <t>kg</t>
  </si>
  <si>
    <t>-27962045</t>
  </si>
  <si>
    <t>" Z1  dl.4950mm v. 1600mm 1ks</t>
  </si>
  <si>
    <t>208,45</t>
  </si>
  <si>
    <t>" Z2  dl.4900mm  v. 1600mm  ks12</t>
  </si>
  <si>
    <t>207,37*12</t>
  </si>
  <si>
    <t xml:space="preserve">  " Z3  dl.4450mm  v.1600mm 1ks</t>
  </si>
  <si>
    <t>194,12</t>
  </si>
  <si>
    <t>" Z4  dl. 3268mm  v. 1675 až 2118mm  1ks</t>
  </si>
  <si>
    <t>158,62</t>
  </si>
  <si>
    <t xml:space="preserve">" Z5  dl.3719mm  v.1725 až   1634mm  1ks </t>
  </si>
  <si>
    <t>172,33</t>
  </si>
  <si>
    <t>Súčet  v.č.BK-04</t>
  </si>
  <si>
    <t>553Z</t>
  </si>
  <si>
    <t>Zábradlie  ocelové vr.nater 1x Z, 2xV    -  v.č.BK-04</t>
  </si>
  <si>
    <t>-1909236959</t>
  </si>
  <si>
    <t xml:space="preserve">3221,96*0,1 " prierez na materiál , zvary </t>
  </si>
  <si>
    <t>998767101.S</t>
  </si>
  <si>
    <t>Presun hmôt pre kovové stavebné doplnkové konštrukcie v objektoch výšky do 6 m</t>
  </si>
  <si>
    <t>1259030015</t>
  </si>
  <si>
    <t>998767192.S</t>
  </si>
  <si>
    <t>Kovové stav.dopln.konštr., prípl.za presun nad najväčšiu dopr. vzdial. do 100 m</t>
  </si>
  <si>
    <t>833927666</t>
  </si>
  <si>
    <t xml:space="preserve">Súťažné podklady - Zadanie stavby s VV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</si>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</sst>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color rgb="FFFF000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27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right" vertical="center"/>
    </xf>
    <xf numFmtId="0" fontId="3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7" fillId="0" borderId="0" xfId="0" applyNumberFormat="1" applyFont="1" applyAlignment="1"/>
    <xf numFmtId="166" fontId="37" fillId="0" borderId="12" xfId="0" applyNumberFormat="1" applyFont="1" applyBorder="1" applyAlignment="1"/>
    <xf numFmtId="166" fontId="37" fillId="0" borderId="13" xfId="0" applyNumberFormat="1" applyFont="1" applyBorder="1" applyAlignment="1"/>
    <xf numFmtId="4" fontId="38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49" fontId="25" fillId="0" borderId="22" xfId="0" applyNumberFormat="1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center" vertical="center" wrapText="1"/>
      <protection locked="0"/>
    </xf>
    <xf numFmtId="167" fontId="25" fillId="0" borderId="22" xfId="0" applyNumberFormat="1" applyFont="1" applyBorder="1" applyAlignment="1" applyProtection="1">
      <alignment vertical="center"/>
      <protection locked="0"/>
    </xf>
    <xf numFmtId="4" fontId="25" fillId="3" borderId="22" xfId="0" applyNumberFormat="1" applyFont="1" applyFill="1" applyBorder="1" applyAlignment="1" applyProtection="1">
      <alignment vertical="center"/>
      <protection locked="0"/>
    </xf>
    <xf numFmtId="4" fontId="25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26" fillId="0" borderId="0" xfId="0" applyFont="1" applyBorder="1" applyAlignment="1">
      <alignment horizontal="center" vertical="center"/>
    </xf>
    <xf numFmtId="166" fontId="26" fillId="0" borderId="0" xfId="0" applyNumberFormat="1" applyFont="1" applyBorder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40" fillId="0" borderId="22" xfId="0" applyFont="1" applyBorder="1" applyAlignment="1" applyProtection="1">
      <alignment horizontal="center" vertical="center"/>
      <protection locked="0"/>
    </xf>
    <xf numFmtId="49" fontId="40" fillId="0" borderId="22" xfId="0" applyNumberFormat="1" applyFont="1" applyBorder="1" applyAlignment="1" applyProtection="1">
      <alignment horizontal="left" vertical="center" wrapText="1"/>
      <protection locked="0"/>
    </xf>
    <xf numFmtId="0" fontId="40" fillId="0" borderId="22" xfId="0" applyFont="1" applyBorder="1" applyAlignment="1" applyProtection="1">
      <alignment horizontal="left" vertical="center" wrapText="1"/>
      <protection locked="0"/>
    </xf>
    <xf numFmtId="0" fontId="40" fillId="0" borderId="22" xfId="0" applyFont="1" applyBorder="1" applyAlignment="1" applyProtection="1">
      <alignment horizontal="center" vertical="center" wrapText="1"/>
      <protection locked="0"/>
    </xf>
    <xf numFmtId="167" fontId="40" fillId="0" borderId="22" xfId="0" applyNumberFormat="1" applyFont="1" applyBorder="1" applyAlignment="1" applyProtection="1">
      <alignment vertical="center"/>
      <protection locked="0"/>
    </xf>
    <xf numFmtId="4" fontId="40" fillId="3" borderId="22" xfId="0" applyNumberFormat="1" applyFont="1" applyFill="1" applyBorder="1" applyAlignment="1" applyProtection="1">
      <alignment vertical="center"/>
      <protection locked="0"/>
    </xf>
    <xf numFmtId="4" fontId="40" fillId="0" borderId="22" xfId="0" applyNumberFormat="1" applyFont="1" applyBorder="1" applyAlignment="1" applyProtection="1">
      <alignment vertical="center"/>
      <protection locked="0"/>
    </xf>
    <xf numFmtId="0" fontId="41" fillId="0" borderId="22" xfId="0" applyFont="1" applyBorder="1" applyAlignment="1" applyProtection="1">
      <alignment vertical="center"/>
      <protection locked="0"/>
    </xf>
    <xf numFmtId="0" fontId="41" fillId="0" borderId="3" xfId="0" applyFont="1" applyBorder="1" applyAlignment="1">
      <alignment vertical="center"/>
    </xf>
    <xf numFmtId="0" fontId="40" fillId="3" borderId="14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>
      <alignment horizontal="center" vertical="center"/>
    </xf>
    <xf numFmtId="0" fontId="26" fillId="3" borderId="19" xfId="0" applyFont="1" applyFill="1" applyBorder="1" applyAlignment="1" applyProtection="1">
      <alignment horizontal="left" vertical="center"/>
      <protection locked="0"/>
    </xf>
    <xf numFmtId="0" fontId="26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3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5" fillId="5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left" vertical="center"/>
    </xf>
    <xf numFmtId="0" fontId="25" fillId="5" borderId="7" xfId="0" applyFont="1" applyFill="1" applyBorder="1" applyAlignment="1">
      <alignment horizontal="right" vertical="center"/>
    </xf>
    <xf numFmtId="0" fontId="25" fillId="5" borderId="7" xfId="0" applyFont="1" applyFill="1" applyBorder="1" applyAlignment="1">
      <alignment horizontal="center" vertical="center"/>
    </xf>
    <xf numFmtId="0" fontId="25" fillId="5" borderId="8" xfId="0" applyFont="1" applyFill="1" applyBorder="1" applyAlignment="1">
      <alignment horizontal="left" vertical="center"/>
    </xf>
    <xf numFmtId="4" fontId="30" fillId="0" borderId="0" xfId="0" applyNumberFormat="1" applyFont="1" applyAlignment="1">
      <alignment horizontal="right" vertical="center"/>
    </xf>
    <xf numFmtId="0" fontId="30" fillId="0" borderId="0" xfId="0" applyFont="1" applyAlignment="1">
      <alignment vertical="center"/>
    </xf>
    <xf numFmtId="4" fontId="30" fillId="0" borderId="0" xfId="0" applyNumberFormat="1" applyFont="1" applyAlignment="1">
      <alignment vertical="center"/>
    </xf>
    <xf numFmtId="0" fontId="29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2"/>
  <sheetViews>
    <sheetView showGridLines="0" tabSelected="1" workbookViewId="0">
      <selection activeCell="AP18" sqref="AP18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257" t="s">
        <v>5</v>
      </c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pans="1:74" s="1" customFormat="1" ht="24.95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11</v>
      </c>
    </row>
    <row r="5" spans="1:74" s="1" customFormat="1" ht="12" customHeight="1">
      <c r="B5" s="21"/>
      <c r="D5" s="25" t="s">
        <v>12</v>
      </c>
      <c r="K5" s="267" t="s">
        <v>679</v>
      </c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R5" s="21"/>
      <c r="BE5" s="264" t="s">
        <v>13</v>
      </c>
      <c r="BS5" s="18" t="s">
        <v>6</v>
      </c>
    </row>
    <row r="6" spans="1:74" s="1" customFormat="1" ht="36.950000000000003" customHeight="1">
      <c r="B6" s="21"/>
      <c r="D6" s="27" t="s">
        <v>14</v>
      </c>
      <c r="K6" s="268" t="s">
        <v>15</v>
      </c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8"/>
      <c r="AG6" s="258"/>
      <c r="AH6" s="258"/>
      <c r="AI6" s="258"/>
      <c r="AJ6" s="258"/>
      <c r="AK6" s="258"/>
      <c r="AL6" s="258"/>
      <c r="AM6" s="258"/>
      <c r="AN6" s="258"/>
      <c r="AO6" s="258"/>
      <c r="AR6" s="21"/>
      <c r="BE6" s="265"/>
      <c r="BS6" s="18" t="s">
        <v>6</v>
      </c>
    </row>
    <row r="7" spans="1:74" s="1" customFormat="1" ht="12" customHeight="1">
      <c r="B7" s="21"/>
      <c r="D7" s="28" t="s">
        <v>16</v>
      </c>
      <c r="K7" s="26" t="s">
        <v>1</v>
      </c>
      <c r="AK7" s="28" t="s">
        <v>17</v>
      </c>
      <c r="AN7" s="26" t="s">
        <v>1</v>
      </c>
      <c r="AR7" s="21"/>
      <c r="BE7" s="265"/>
      <c r="BS7" s="18" t="s">
        <v>6</v>
      </c>
    </row>
    <row r="8" spans="1:74" s="1" customFormat="1" ht="12" customHeight="1">
      <c r="B8" s="21"/>
      <c r="D8" s="28" t="s">
        <v>18</v>
      </c>
      <c r="K8" s="26" t="s">
        <v>19</v>
      </c>
      <c r="AK8" s="28" t="s">
        <v>20</v>
      </c>
      <c r="AN8" s="29" t="s">
        <v>680</v>
      </c>
      <c r="AR8" s="21"/>
      <c r="BE8" s="265"/>
      <c r="BS8" s="18" t="s">
        <v>6</v>
      </c>
    </row>
    <row r="9" spans="1:74" s="1" customFormat="1" ht="14.45" customHeight="1">
      <c r="B9" s="21"/>
      <c r="AR9" s="21"/>
      <c r="BE9" s="265"/>
      <c r="BS9" s="18" t="s">
        <v>6</v>
      </c>
    </row>
    <row r="10" spans="1:74" s="1" customFormat="1" ht="12" customHeight="1">
      <c r="B10" s="21"/>
      <c r="D10" s="28" t="s">
        <v>21</v>
      </c>
      <c r="AK10" s="28" t="s">
        <v>22</v>
      </c>
      <c r="AN10" s="26" t="s">
        <v>1</v>
      </c>
      <c r="AR10" s="21"/>
      <c r="BE10" s="265"/>
      <c r="BS10" s="18" t="s">
        <v>6</v>
      </c>
    </row>
    <row r="11" spans="1:74" s="1" customFormat="1" ht="18.399999999999999" customHeight="1">
      <c r="B11" s="21"/>
      <c r="E11" s="26" t="s">
        <v>23</v>
      </c>
      <c r="AK11" s="28" t="s">
        <v>24</v>
      </c>
      <c r="AN11" s="26" t="s">
        <v>1</v>
      </c>
      <c r="AR11" s="21"/>
      <c r="BE11" s="265"/>
      <c r="BS11" s="18" t="s">
        <v>6</v>
      </c>
    </row>
    <row r="12" spans="1:74" s="1" customFormat="1" ht="6.95" customHeight="1">
      <c r="B12" s="21"/>
      <c r="AR12" s="21"/>
      <c r="BE12" s="265"/>
      <c r="BS12" s="18" t="s">
        <v>6</v>
      </c>
    </row>
    <row r="13" spans="1:74" s="1" customFormat="1" ht="12" customHeight="1">
      <c r="B13" s="21"/>
      <c r="D13" s="28" t="s">
        <v>25</v>
      </c>
      <c r="AK13" s="28" t="s">
        <v>22</v>
      </c>
      <c r="AN13" s="30" t="s">
        <v>26</v>
      </c>
      <c r="AR13" s="21"/>
      <c r="BE13" s="265"/>
      <c r="BS13" s="18" t="s">
        <v>6</v>
      </c>
    </row>
    <row r="14" spans="1:74" ht="12.75">
      <c r="B14" s="21"/>
      <c r="E14" s="269" t="s">
        <v>26</v>
      </c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8" t="s">
        <v>24</v>
      </c>
      <c r="AN14" s="30" t="s">
        <v>26</v>
      </c>
      <c r="AR14" s="21"/>
      <c r="BE14" s="265"/>
      <c r="BS14" s="18" t="s">
        <v>6</v>
      </c>
    </row>
    <row r="15" spans="1:74" s="1" customFormat="1" ht="6.95" customHeight="1">
      <c r="B15" s="21"/>
      <c r="AR15" s="21"/>
      <c r="BE15" s="265"/>
      <c r="BS15" s="18" t="s">
        <v>3</v>
      </c>
    </row>
    <row r="16" spans="1:74" s="1" customFormat="1" ht="12" customHeight="1">
      <c r="B16" s="21"/>
      <c r="D16" s="28" t="s">
        <v>27</v>
      </c>
      <c r="AK16" s="28" t="s">
        <v>22</v>
      </c>
      <c r="AN16" s="26" t="s">
        <v>1</v>
      </c>
      <c r="AR16" s="21"/>
      <c r="BE16" s="265"/>
      <c r="BS16" s="18" t="s">
        <v>3</v>
      </c>
    </row>
    <row r="17" spans="1:71" s="1" customFormat="1" ht="18.399999999999999" customHeight="1">
      <c r="B17" s="21"/>
      <c r="E17" s="26" t="s">
        <v>28</v>
      </c>
      <c r="AK17" s="28" t="s">
        <v>24</v>
      </c>
      <c r="AN17" s="26" t="s">
        <v>1</v>
      </c>
      <c r="AR17" s="21"/>
      <c r="BE17" s="265"/>
      <c r="BS17" s="18" t="s">
        <v>29</v>
      </c>
    </row>
    <row r="18" spans="1:71" s="1" customFormat="1" ht="6.95" customHeight="1">
      <c r="B18" s="21"/>
      <c r="AR18" s="21"/>
      <c r="BE18" s="265"/>
      <c r="BS18" s="18" t="s">
        <v>6</v>
      </c>
    </row>
    <row r="19" spans="1:71" s="1" customFormat="1" ht="12" customHeight="1">
      <c r="B19" s="21"/>
      <c r="D19" s="28" t="s">
        <v>30</v>
      </c>
      <c r="AK19" s="28" t="s">
        <v>22</v>
      </c>
      <c r="AN19" s="26" t="s">
        <v>1</v>
      </c>
      <c r="AR19" s="21"/>
      <c r="BE19" s="265"/>
      <c r="BS19" s="18" t="s">
        <v>6</v>
      </c>
    </row>
    <row r="20" spans="1:71" s="1" customFormat="1" ht="18.399999999999999" customHeight="1">
      <c r="B20" s="21"/>
      <c r="E20" s="26"/>
      <c r="AK20" s="28" t="s">
        <v>24</v>
      </c>
      <c r="AN20" s="26" t="s">
        <v>1</v>
      </c>
      <c r="AR20" s="21"/>
      <c r="BE20" s="265"/>
      <c r="BS20" s="18" t="s">
        <v>29</v>
      </c>
    </row>
    <row r="21" spans="1:71" s="1" customFormat="1" ht="6.95" customHeight="1">
      <c r="B21" s="21"/>
      <c r="AR21" s="21"/>
      <c r="BE21" s="265"/>
    </row>
    <row r="22" spans="1:71" s="1" customFormat="1" ht="12" customHeight="1">
      <c r="B22" s="21"/>
      <c r="D22" s="28" t="s">
        <v>31</v>
      </c>
      <c r="AR22" s="21"/>
      <c r="BE22" s="265"/>
    </row>
    <row r="23" spans="1:71" s="1" customFormat="1" ht="16.5" customHeight="1">
      <c r="B23" s="21"/>
      <c r="E23" s="271" t="s">
        <v>1</v>
      </c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R23" s="21"/>
      <c r="BE23" s="265"/>
    </row>
    <row r="24" spans="1:71" s="1" customFormat="1" ht="6.95" customHeight="1">
      <c r="B24" s="21"/>
      <c r="AR24" s="21"/>
      <c r="BE24" s="265"/>
    </row>
    <row r="25" spans="1:71" s="1" customFormat="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65"/>
    </row>
    <row r="26" spans="1:71" s="2" customFormat="1" ht="25.9" customHeight="1">
      <c r="A26" s="33"/>
      <c r="B26" s="34"/>
      <c r="C26" s="33"/>
      <c r="D26" s="35" t="s">
        <v>32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54">
        <f>ROUND(AG94,2)</f>
        <v>0</v>
      </c>
      <c r="AL26" s="255"/>
      <c r="AM26" s="255"/>
      <c r="AN26" s="255"/>
      <c r="AO26" s="255"/>
      <c r="AP26" s="33"/>
      <c r="AQ26" s="33"/>
      <c r="AR26" s="34"/>
      <c r="BE26" s="265"/>
    </row>
    <row r="27" spans="1:7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65"/>
    </row>
    <row r="28" spans="1:71" s="2" customFormat="1" ht="12.75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56" t="s">
        <v>33</v>
      </c>
      <c r="M28" s="256"/>
      <c r="N28" s="256"/>
      <c r="O28" s="256"/>
      <c r="P28" s="256"/>
      <c r="Q28" s="33"/>
      <c r="R28" s="33"/>
      <c r="S28" s="33"/>
      <c r="T28" s="33"/>
      <c r="U28" s="33"/>
      <c r="V28" s="33"/>
      <c r="W28" s="256" t="s">
        <v>34</v>
      </c>
      <c r="X28" s="256"/>
      <c r="Y28" s="256"/>
      <c r="Z28" s="256"/>
      <c r="AA28" s="256"/>
      <c r="AB28" s="256"/>
      <c r="AC28" s="256"/>
      <c r="AD28" s="256"/>
      <c r="AE28" s="256"/>
      <c r="AF28" s="33"/>
      <c r="AG28" s="33"/>
      <c r="AH28" s="33"/>
      <c r="AI28" s="33"/>
      <c r="AJ28" s="33"/>
      <c r="AK28" s="256" t="s">
        <v>35</v>
      </c>
      <c r="AL28" s="256"/>
      <c r="AM28" s="256"/>
      <c r="AN28" s="256"/>
      <c r="AO28" s="256"/>
      <c r="AP28" s="33"/>
      <c r="AQ28" s="33"/>
      <c r="AR28" s="34"/>
      <c r="BE28" s="265"/>
    </row>
    <row r="29" spans="1:71" s="3" customFormat="1" ht="14.45" customHeight="1">
      <c r="B29" s="38"/>
      <c r="D29" s="28" t="s">
        <v>36</v>
      </c>
      <c r="F29" s="39" t="s">
        <v>37</v>
      </c>
      <c r="L29" s="248">
        <v>0.2</v>
      </c>
      <c r="M29" s="247"/>
      <c r="N29" s="247"/>
      <c r="O29" s="247"/>
      <c r="P29" s="247"/>
      <c r="Q29" s="40"/>
      <c r="R29" s="40"/>
      <c r="S29" s="40"/>
      <c r="T29" s="40"/>
      <c r="U29" s="40"/>
      <c r="V29" s="40"/>
      <c r="W29" s="246">
        <f>ROUND(AZ94, 2)</f>
        <v>0</v>
      </c>
      <c r="X29" s="247"/>
      <c r="Y29" s="247"/>
      <c r="Z29" s="247"/>
      <c r="AA29" s="247"/>
      <c r="AB29" s="247"/>
      <c r="AC29" s="247"/>
      <c r="AD29" s="247"/>
      <c r="AE29" s="247"/>
      <c r="AF29" s="40"/>
      <c r="AG29" s="40"/>
      <c r="AH29" s="40"/>
      <c r="AI29" s="40"/>
      <c r="AJ29" s="40"/>
      <c r="AK29" s="246">
        <f>ROUND(AV94, 2)</f>
        <v>0</v>
      </c>
      <c r="AL29" s="247"/>
      <c r="AM29" s="247"/>
      <c r="AN29" s="247"/>
      <c r="AO29" s="247"/>
      <c r="AP29" s="40"/>
      <c r="AQ29" s="40"/>
      <c r="AR29" s="41"/>
      <c r="AS29" s="40"/>
      <c r="AT29" s="40"/>
      <c r="AU29" s="40"/>
      <c r="AV29" s="40"/>
      <c r="AW29" s="40"/>
      <c r="AX29" s="40"/>
      <c r="AY29" s="40"/>
      <c r="AZ29" s="40"/>
      <c r="BE29" s="266"/>
    </row>
    <row r="30" spans="1:71" s="3" customFormat="1" ht="14.45" customHeight="1">
      <c r="B30" s="38"/>
      <c r="F30" s="39" t="s">
        <v>38</v>
      </c>
      <c r="L30" s="248">
        <v>0.2</v>
      </c>
      <c r="M30" s="247"/>
      <c r="N30" s="247"/>
      <c r="O30" s="247"/>
      <c r="P30" s="247"/>
      <c r="Q30" s="40"/>
      <c r="R30" s="40"/>
      <c r="S30" s="40"/>
      <c r="T30" s="40"/>
      <c r="U30" s="40"/>
      <c r="V30" s="40"/>
      <c r="W30" s="246">
        <f>ROUND(BA94, 2)</f>
        <v>0</v>
      </c>
      <c r="X30" s="247"/>
      <c r="Y30" s="247"/>
      <c r="Z30" s="247"/>
      <c r="AA30" s="247"/>
      <c r="AB30" s="247"/>
      <c r="AC30" s="247"/>
      <c r="AD30" s="247"/>
      <c r="AE30" s="247"/>
      <c r="AF30" s="40"/>
      <c r="AG30" s="40"/>
      <c r="AH30" s="40"/>
      <c r="AI30" s="40"/>
      <c r="AJ30" s="40"/>
      <c r="AK30" s="246">
        <f>ROUND(AW94, 2)</f>
        <v>0</v>
      </c>
      <c r="AL30" s="247"/>
      <c r="AM30" s="247"/>
      <c r="AN30" s="247"/>
      <c r="AO30" s="247"/>
      <c r="AP30" s="40"/>
      <c r="AQ30" s="40"/>
      <c r="AR30" s="41"/>
      <c r="AS30" s="40"/>
      <c r="AT30" s="40"/>
      <c r="AU30" s="40"/>
      <c r="AV30" s="40"/>
      <c r="AW30" s="40"/>
      <c r="AX30" s="40"/>
      <c r="AY30" s="40"/>
      <c r="AZ30" s="40"/>
      <c r="BE30" s="266"/>
    </row>
    <row r="31" spans="1:71" s="3" customFormat="1" ht="14.45" hidden="1" customHeight="1">
      <c r="B31" s="38"/>
      <c r="F31" s="28" t="s">
        <v>39</v>
      </c>
      <c r="L31" s="263">
        <v>0.2</v>
      </c>
      <c r="M31" s="250"/>
      <c r="N31" s="250"/>
      <c r="O31" s="250"/>
      <c r="P31" s="250"/>
      <c r="W31" s="249">
        <f>ROUND(BB94, 2)</f>
        <v>0</v>
      </c>
      <c r="X31" s="250"/>
      <c r="Y31" s="250"/>
      <c r="Z31" s="250"/>
      <c r="AA31" s="250"/>
      <c r="AB31" s="250"/>
      <c r="AC31" s="250"/>
      <c r="AD31" s="250"/>
      <c r="AE31" s="250"/>
      <c r="AK31" s="249">
        <v>0</v>
      </c>
      <c r="AL31" s="250"/>
      <c r="AM31" s="250"/>
      <c r="AN31" s="250"/>
      <c r="AO31" s="250"/>
      <c r="AR31" s="38"/>
      <c r="BE31" s="266"/>
    </row>
    <row r="32" spans="1:71" s="3" customFormat="1" ht="14.45" hidden="1" customHeight="1">
      <c r="B32" s="38"/>
      <c r="F32" s="28" t="s">
        <v>40</v>
      </c>
      <c r="L32" s="263">
        <v>0.2</v>
      </c>
      <c r="M32" s="250"/>
      <c r="N32" s="250"/>
      <c r="O32" s="250"/>
      <c r="P32" s="250"/>
      <c r="W32" s="249">
        <f>ROUND(BC94, 2)</f>
        <v>0</v>
      </c>
      <c r="X32" s="250"/>
      <c r="Y32" s="250"/>
      <c r="Z32" s="250"/>
      <c r="AA32" s="250"/>
      <c r="AB32" s="250"/>
      <c r="AC32" s="250"/>
      <c r="AD32" s="250"/>
      <c r="AE32" s="250"/>
      <c r="AK32" s="249">
        <v>0</v>
      </c>
      <c r="AL32" s="250"/>
      <c r="AM32" s="250"/>
      <c r="AN32" s="250"/>
      <c r="AO32" s="250"/>
      <c r="AR32" s="38"/>
      <c r="BE32" s="266"/>
    </row>
    <row r="33" spans="1:57" s="3" customFormat="1" ht="14.45" hidden="1" customHeight="1">
      <c r="B33" s="38"/>
      <c r="F33" s="39" t="s">
        <v>41</v>
      </c>
      <c r="L33" s="248">
        <v>0</v>
      </c>
      <c r="M33" s="247"/>
      <c r="N33" s="247"/>
      <c r="O33" s="247"/>
      <c r="P33" s="247"/>
      <c r="Q33" s="40"/>
      <c r="R33" s="40"/>
      <c r="S33" s="40"/>
      <c r="T33" s="40"/>
      <c r="U33" s="40"/>
      <c r="V33" s="40"/>
      <c r="W33" s="246">
        <f>ROUND(BD94, 2)</f>
        <v>0</v>
      </c>
      <c r="X33" s="247"/>
      <c r="Y33" s="247"/>
      <c r="Z33" s="247"/>
      <c r="AA33" s="247"/>
      <c r="AB33" s="247"/>
      <c r="AC33" s="247"/>
      <c r="AD33" s="247"/>
      <c r="AE33" s="247"/>
      <c r="AF33" s="40"/>
      <c r="AG33" s="40"/>
      <c r="AH33" s="40"/>
      <c r="AI33" s="40"/>
      <c r="AJ33" s="40"/>
      <c r="AK33" s="246">
        <v>0</v>
      </c>
      <c r="AL33" s="247"/>
      <c r="AM33" s="247"/>
      <c r="AN33" s="247"/>
      <c r="AO33" s="247"/>
      <c r="AP33" s="40"/>
      <c r="AQ33" s="40"/>
      <c r="AR33" s="41"/>
      <c r="AS33" s="40"/>
      <c r="AT33" s="40"/>
      <c r="AU33" s="40"/>
      <c r="AV33" s="40"/>
      <c r="AW33" s="40"/>
      <c r="AX33" s="40"/>
      <c r="AY33" s="40"/>
      <c r="AZ33" s="40"/>
      <c r="BE33" s="266"/>
    </row>
    <row r="34" spans="1:57" s="2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65"/>
    </row>
    <row r="35" spans="1:57" s="2" customFormat="1" ht="25.9" customHeight="1">
      <c r="A35" s="33"/>
      <c r="B35" s="34"/>
      <c r="C35" s="42"/>
      <c r="D35" s="43" t="s">
        <v>42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43</v>
      </c>
      <c r="U35" s="44"/>
      <c r="V35" s="44"/>
      <c r="W35" s="44"/>
      <c r="X35" s="262" t="s">
        <v>44</v>
      </c>
      <c r="Y35" s="260"/>
      <c r="Z35" s="260"/>
      <c r="AA35" s="260"/>
      <c r="AB35" s="260"/>
      <c r="AC35" s="44"/>
      <c r="AD35" s="44"/>
      <c r="AE35" s="44"/>
      <c r="AF35" s="44"/>
      <c r="AG35" s="44"/>
      <c r="AH35" s="44"/>
      <c r="AI35" s="44"/>
      <c r="AJ35" s="44"/>
      <c r="AK35" s="259">
        <f>SUM(AK26:AK33)</f>
        <v>0</v>
      </c>
      <c r="AL35" s="260"/>
      <c r="AM35" s="260"/>
      <c r="AN35" s="260"/>
      <c r="AO35" s="261"/>
      <c r="AP35" s="42"/>
      <c r="AQ35" s="42"/>
      <c r="AR35" s="34"/>
      <c r="BE35" s="33"/>
    </row>
    <row r="36" spans="1:57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5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5" customHeight="1">
      <c r="B38" s="21"/>
      <c r="AR38" s="21"/>
    </row>
    <row r="39" spans="1:57" s="1" customFormat="1" ht="14.45" customHeight="1">
      <c r="B39" s="21"/>
      <c r="AR39" s="21"/>
    </row>
    <row r="40" spans="1:57" s="1" customFormat="1" ht="14.45" customHeight="1">
      <c r="B40" s="21"/>
      <c r="AR40" s="21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6"/>
      <c r="D49" s="47" t="s">
        <v>45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7" t="s">
        <v>46</v>
      </c>
      <c r="AI49" s="48"/>
      <c r="AJ49" s="48"/>
      <c r="AK49" s="48"/>
      <c r="AL49" s="48"/>
      <c r="AM49" s="48"/>
      <c r="AN49" s="48"/>
      <c r="AO49" s="48"/>
      <c r="AR49" s="46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2.75">
      <c r="A60" s="33"/>
      <c r="B60" s="34"/>
      <c r="C60" s="33"/>
      <c r="D60" s="49" t="s">
        <v>47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9" t="s">
        <v>48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9" t="s">
        <v>47</v>
      </c>
      <c r="AI60" s="36"/>
      <c r="AJ60" s="36"/>
      <c r="AK60" s="36"/>
      <c r="AL60" s="36"/>
      <c r="AM60" s="49" t="s">
        <v>48</v>
      </c>
      <c r="AN60" s="36"/>
      <c r="AO60" s="36"/>
      <c r="AP60" s="33"/>
      <c r="AQ60" s="33"/>
      <c r="AR60" s="34"/>
      <c r="BE60" s="33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2.75">
      <c r="A64" s="33"/>
      <c r="B64" s="34"/>
      <c r="C64" s="33"/>
      <c r="D64" s="47" t="s">
        <v>49</v>
      </c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47" t="s">
        <v>50</v>
      </c>
      <c r="AI64" s="50"/>
      <c r="AJ64" s="50"/>
      <c r="AK64" s="50"/>
      <c r="AL64" s="50"/>
      <c r="AM64" s="50"/>
      <c r="AN64" s="50"/>
      <c r="AO64" s="50"/>
      <c r="AP64" s="33"/>
      <c r="AQ64" s="33"/>
      <c r="AR64" s="34"/>
      <c r="BE64" s="33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2.75">
      <c r="A75" s="33"/>
      <c r="B75" s="34"/>
      <c r="C75" s="33"/>
      <c r="D75" s="49" t="s">
        <v>47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9" t="s">
        <v>48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9" t="s">
        <v>47</v>
      </c>
      <c r="AI75" s="36"/>
      <c r="AJ75" s="36"/>
      <c r="AK75" s="36"/>
      <c r="AL75" s="36"/>
      <c r="AM75" s="49" t="s">
        <v>48</v>
      </c>
      <c r="AN75" s="36"/>
      <c r="AO75" s="36"/>
      <c r="AP75" s="33"/>
      <c r="AQ75" s="33"/>
      <c r="AR75" s="34"/>
      <c r="BE75" s="33"/>
    </row>
    <row r="76" spans="1:57" s="2" customFormat="1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34"/>
      <c r="BE77" s="33"/>
    </row>
    <row r="81" spans="1:9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34"/>
      <c r="BE81" s="33"/>
    </row>
    <row r="82" spans="1:91" s="2" customFormat="1" ht="24.95" customHeight="1">
      <c r="A82" s="33"/>
      <c r="B82" s="34"/>
      <c r="C82" s="22" t="s">
        <v>51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5"/>
      <c r="C84" s="28" t="s">
        <v>12</v>
      </c>
      <c r="L84" s="4" t="str">
        <f>K5</f>
        <v xml:space="preserve">Súťažné podklady - Zadanie stavby s VV </v>
      </c>
      <c r="AR84" s="55"/>
    </row>
    <row r="85" spans="1:91" s="5" customFormat="1" ht="36.950000000000003" customHeight="1">
      <c r="B85" s="56"/>
      <c r="C85" s="57" t="s">
        <v>14</v>
      </c>
      <c r="L85" s="251" t="str">
        <f>K6</f>
        <v>OPORNÝ MÚR na ul.Stračia v Nitre</v>
      </c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2"/>
      <c r="AI85" s="252"/>
      <c r="AJ85" s="252"/>
      <c r="AK85" s="252"/>
      <c r="AL85" s="252"/>
      <c r="AM85" s="252"/>
      <c r="AN85" s="252"/>
      <c r="AO85" s="252"/>
      <c r="AR85" s="56"/>
    </row>
    <row r="86" spans="1:91" s="2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18</v>
      </c>
      <c r="D87" s="33"/>
      <c r="E87" s="33"/>
      <c r="F87" s="33"/>
      <c r="G87" s="33"/>
      <c r="H87" s="33"/>
      <c r="I87" s="33"/>
      <c r="J87" s="33"/>
      <c r="K87" s="33"/>
      <c r="L87" s="58" t="str">
        <f>IF(K8="","",K8)</f>
        <v>Stračia ulica NITRA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20</v>
      </c>
      <c r="AJ87" s="33"/>
      <c r="AK87" s="33"/>
      <c r="AL87" s="33"/>
      <c r="AM87" s="253" t="str">
        <f>IF(AN8= "","",AN8)</f>
        <v xml:space="preserve"> </v>
      </c>
      <c r="AN87" s="253"/>
      <c r="AO87" s="33"/>
      <c r="AP87" s="33"/>
      <c r="AQ87" s="33"/>
      <c r="AR87" s="34"/>
      <c r="BE87" s="33"/>
    </row>
    <row r="88" spans="1:91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25.7" customHeight="1">
      <c r="A89" s="33"/>
      <c r="B89" s="34"/>
      <c r="C89" s="28" t="s">
        <v>21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Mesto Nitra Štefánikova tr.80/60, 95006 Nitra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27</v>
      </c>
      <c r="AJ89" s="33"/>
      <c r="AK89" s="33"/>
      <c r="AL89" s="33"/>
      <c r="AM89" s="230" t="str">
        <f>IF(E17="","",E17)</f>
        <v>IPROS spol.s.r.o.Kasalova 22,94901 Nitra</v>
      </c>
      <c r="AN89" s="231"/>
      <c r="AO89" s="231"/>
      <c r="AP89" s="231"/>
      <c r="AQ89" s="33"/>
      <c r="AR89" s="34"/>
      <c r="AS89" s="226" t="s">
        <v>52</v>
      </c>
      <c r="AT89" s="227"/>
      <c r="AU89" s="60"/>
      <c r="AV89" s="60"/>
      <c r="AW89" s="60"/>
      <c r="AX89" s="60"/>
      <c r="AY89" s="60"/>
      <c r="AZ89" s="60"/>
      <c r="BA89" s="60"/>
      <c r="BB89" s="60"/>
      <c r="BC89" s="60"/>
      <c r="BD89" s="61"/>
      <c r="BE89" s="33"/>
    </row>
    <row r="90" spans="1:91" s="2" customFormat="1" ht="15.2" customHeight="1">
      <c r="A90" s="33"/>
      <c r="B90" s="34"/>
      <c r="C90" s="28" t="s">
        <v>25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30</v>
      </c>
      <c r="AJ90" s="33"/>
      <c r="AK90" s="33"/>
      <c r="AL90" s="33"/>
      <c r="AM90" s="230" t="str">
        <f>IF(E20="","",E20)</f>
        <v/>
      </c>
      <c r="AN90" s="231"/>
      <c r="AO90" s="231"/>
      <c r="AP90" s="231"/>
      <c r="AQ90" s="33"/>
      <c r="AR90" s="34"/>
      <c r="AS90" s="228"/>
      <c r="AT90" s="229"/>
      <c r="AU90" s="62"/>
      <c r="AV90" s="62"/>
      <c r="AW90" s="62"/>
      <c r="AX90" s="62"/>
      <c r="AY90" s="62"/>
      <c r="AZ90" s="62"/>
      <c r="BA90" s="62"/>
      <c r="BB90" s="62"/>
      <c r="BC90" s="62"/>
      <c r="BD90" s="63"/>
      <c r="BE90" s="33"/>
    </row>
    <row r="91" spans="1:91" s="2" customFormat="1" ht="10.9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28"/>
      <c r="AT91" s="229"/>
      <c r="AU91" s="62"/>
      <c r="AV91" s="62"/>
      <c r="AW91" s="62"/>
      <c r="AX91" s="62"/>
      <c r="AY91" s="62"/>
      <c r="AZ91" s="62"/>
      <c r="BA91" s="62"/>
      <c r="BB91" s="62"/>
      <c r="BC91" s="62"/>
      <c r="BD91" s="63"/>
      <c r="BE91" s="33"/>
    </row>
    <row r="92" spans="1:91" s="2" customFormat="1" ht="29.25" customHeight="1">
      <c r="A92" s="33"/>
      <c r="B92" s="34"/>
      <c r="C92" s="235" t="s">
        <v>53</v>
      </c>
      <c r="D92" s="236"/>
      <c r="E92" s="236"/>
      <c r="F92" s="236"/>
      <c r="G92" s="236"/>
      <c r="H92" s="64"/>
      <c r="I92" s="238" t="s">
        <v>54</v>
      </c>
      <c r="J92" s="236"/>
      <c r="K92" s="236"/>
      <c r="L92" s="236"/>
      <c r="M92" s="236"/>
      <c r="N92" s="236"/>
      <c r="O92" s="236"/>
      <c r="P92" s="236"/>
      <c r="Q92" s="236"/>
      <c r="R92" s="236"/>
      <c r="S92" s="236"/>
      <c r="T92" s="236"/>
      <c r="U92" s="236"/>
      <c r="V92" s="236"/>
      <c r="W92" s="236"/>
      <c r="X92" s="236"/>
      <c r="Y92" s="236"/>
      <c r="Z92" s="236"/>
      <c r="AA92" s="236"/>
      <c r="AB92" s="236"/>
      <c r="AC92" s="236"/>
      <c r="AD92" s="236"/>
      <c r="AE92" s="236"/>
      <c r="AF92" s="236"/>
      <c r="AG92" s="237" t="s">
        <v>55</v>
      </c>
      <c r="AH92" s="236"/>
      <c r="AI92" s="236"/>
      <c r="AJ92" s="236"/>
      <c r="AK92" s="236"/>
      <c r="AL92" s="236"/>
      <c r="AM92" s="236"/>
      <c r="AN92" s="238" t="s">
        <v>56</v>
      </c>
      <c r="AO92" s="236"/>
      <c r="AP92" s="239"/>
      <c r="AQ92" s="65" t="s">
        <v>57</v>
      </c>
      <c r="AR92" s="34"/>
      <c r="AS92" s="66" t="s">
        <v>58</v>
      </c>
      <c r="AT92" s="67" t="s">
        <v>59</v>
      </c>
      <c r="AU92" s="67" t="s">
        <v>60</v>
      </c>
      <c r="AV92" s="67" t="s">
        <v>61</v>
      </c>
      <c r="AW92" s="67" t="s">
        <v>62</v>
      </c>
      <c r="AX92" s="67" t="s">
        <v>63</v>
      </c>
      <c r="AY92" s="67" t="s">
        <v>64</v>
      </c>
      <c r="AZ92" s="67" t="s">
        <v>65</v>
      </c>
      <c r="BA92" s="67" t="s">
        <v>66</v>
      </c>
      <c r="BB92" s="67" t="s">
        <v>67</v>
      </c>
      <c r="BC92" s="67" t="s">
        <v>68</v>
      </c>
      <c r="BD92" s="68" t="s">
        <v>69</v>
      </c>
      <c r="BE92" s="33"/>
    </row>
    <row r="93" spans="1:91" s="2" customFormat="1" ht="10.9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9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1"/>
      <c r="BE93" s="33"/>
    </row>
    <row r="94" spans="1:91" s="6" customFormat="1" ht="32.450000000000003" customHeight="1">
      <c r="B94" s="72"/>
      <c r="C94" s="73" t="s">
        <v>70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244">
        <f>ROUND(AG95+AG98,2)</f>
        <v>0</v>
      </c>
      <c r="AH94" s="244"/>
      <c r="AI94" s="244"/>
      <c r="AJ94" s="244"/>
      <c r="AK94" s="244"/>
      <c r="AL94" s="244"/>
      <c r="AM94" s="244"/>
      <c r="AN94" s="245">
        <f t="shared" ref="AN94:AN100" si="0">SUM(AG94,AT94)</f>
        <v>0</v>
      </c>
      <c r="AO94" s="245"/>
      <c r="AP94" s="245"/>
      <c r="AQ94" s="76" t="s">
        <v>1</v>
      </c>
      <c r="AR94" s="72"/>
      <c r="AS94" s="77">
        <f>ROUND(AS95+AS98,2)</f>
        <v>0</v>
      </c>
      <c r="AT94" s="78">
        <f t="shared" ref="AT94:AT100" si="1">ROUND(SUM(AV94:AW94),2)</f>
        <v>0</v>
      </c>
      <c r="AU94" s="79">
        <f>ROUND(AU95+AU98,5)</f>
        <v>0</v>
      </c>
      <c r="AV94" s="78">
        <f>ROUND(AZ94*L29,2)</f>
        <v>0</v>
      </c>
      <c r="AW94" s="78">
        <f>ROUND(BA94*L30,2)</f>
        <v>0</v>
      </c>
      <c r="AX94" s="78">
        <f>ROUND(BB94*L29,2)</f>
        <v>0</v>
      </c>
      <c r="AY94" s="78">
        <f>ROUND(BC94*L30,2)</f>
        <v>0</v>
      </c>
      <c r="AZ94" s="78">
        <f>ROUND(AZ95+AZ98,2)</f>
        <v>0</v>
      </c>
      <c r="BA94" s="78">
        <f>ROUND(BA95+BA98,2)</f>
        <v>0</v>
      </c>
      <c r="BB94" s="78">
        <f>ROUND(BB95+BB98,2)</f>
        <v>0</v>
      </c>
      <c r="BC94" s="78">
        <f>ROUND(BC95+BC98,2)</f>
        <v>0</v>
      </c>
      <c r="BD94" s="80">
        <f>ROUND(BD95+BD98,2)</f>
        <v>0</v>
      </c>
      <c r="BS94" s="81" t="s">
        <v>71</v>
      </c>
      <c r="BT94" s="81" t="s">
        <v>72</v>
      </c>
      <c r="BU94" s="82" t="s">
        <v>73</v>
      </c>
      <c r="BV94" s="81" t="s">
        <v>74</v>
      </c>
      <c r="BW94" s="81" t="s">
        <v>4</v>
      </c>
      <c r="BX94" s="81" t="s">
        <v>75</v>
      </c>
      <c r="CL94" s="81" t="s">
        <v>1</v>
      </c>
    </row>
    <row r="95" spans="1:91" s="7" customFormat="1" ht="16.5" customHeight="1">
      <c r="B95" s="83"/>
      <c r="C95" s="84"/>
      <c r="D95" s="243" t="s">
        <v>76</v>
      </c>
      <c r="E95" s="243"/>
      <c r="F95" s="243"/>
      <c r="G95" s="243"/>
      <c r="H95" s="243"/>
      <c r="I95" s="85"/>
      <c r="J95" s="243" t="s">
        <v>77</v>
      </c>
      <c r="K95" s="243"/>
      <c r="L95" s="243"/>
      <c r="M95" s="243"/>
      <c r="N95" s="243"/>
      <c r="O95" s="243"/>
      <c r="P95" s="243"/>
      <c r="Q95" s="243"/>
      <c r="R95" s="243"/>
      <c r="S95" s="243"/>
      <c r="T95" s="243"/>
      <c r="U95" s="243"/>
      <c r="V95" s="243"/>
      <c r="W95" s="243"/>
      <c r="X95" s="243"/>
      <c r="Y95" s="243"/>
      <c r="Z95" s="243"/>
      <c r="AA95" s="243"/>
      <c r="AB95" s="243"/>
      <c r="AC95" s="243"/>
      <c r="AD95" s="243"/>
      <c r="AE95" s="243"/>
      <c r="AF95" s="243"/>
      <c r="AG95" s="240">
        <f>ROUND(SUM(AG96:AG97),2)</f>
        <v>0</v>
      </c>
      <c r="AH95" s="241"/>
      <c r="AI95" s="241"/>
      <c r="AJ95" s="241"/>
      <c r="AK95" s="241"/>
      <c r="AL95" s="241"/>
      <c r="AM95" s="241"/>
      <c r="AN95" s="242">
        <f t="shared" si="0"/>
        <v>0</v>
      </c>
      <c r="AO95" s="241"/>
      <c r="AP95" s="241"/>
      <c r="AQ95" s="86" t="s">
        <v>78</v>
      </c>
      <c r="AR95" s="83"/>
      <c r="AS95" s="87">
        <f>ROUND(SUM(AS96:AS97),2)</f>
        <v>0</v>
      </c>
      <c r="AT95" s="88">
        <f t="shared" si="1"/>
        <v>0</v>
      </c>
      <c r="AU95" s="89">
        <f>ROUND(SUM(AU96:AU97),5)</f>
        <v>0</v>
      </c>
      <c r="AV95" s="88">
        <f>ROUND(AZ95*L29,2)</f>
        <v>0</v>
      </c>
      <c r="AW95" s="88">
        <f>ROUND(BA95*L30,2)</f>
        <v>0</v>
      </c>
      <c r="AX95" s="88">
        <f>ROUND(BB95*L29,2)</f>
        <v>0</v>
      </c>
      <c r="AY95" s="88">
        <f>ROUND(BC95*L30,2)</f>
        <v>0</v>
      </c>
      <c r="AZ95" s="88">
        <f>ROUND(SUM(AZ96:AZ97),2)</f>
        <v>0</v>
      </c>
      <c r="BA95" s="88">
        <f>ROUND(SUM(BA96:BA97),2)</f>
        <v>0</v>
      </c>
      <c r="BB95" s="88">
        <f>ROUND(SUM(BB96:BB97),2)</f>
        <v>0</v>
      </c>
      <c r="BC95" s="88">
        <f>ROUND(SUM(BC96:BC97),2)</f>
        <v>0</v>
      </c>
      <c r="BD95" s="90">
        <f>ROUND(SUM(BD96:BD97),2)</f>
        <v>0</v>
      </c>
      <c r="BS95" s="91" t="s">
        <v>71</v>
      </c>
      <c r="BT95" s="91" t="s">
        <v>79</v>
      </c>
      <c r="BU95" s="91" t="s">
        <v>73</v>
      </c>
      <c r="BV95" s="91" t="s">
        <v>74</v>
      </c>
      <c r="BW95" s="91" t="s">
        <v>80</v>
      </c>
      <c r="BX95" s="91" t="s">
        <v>4</v>
      </c>
      <c r="CL95" s="91" t="s">
        <v>1</v>
      </c>
      <c r="CM95" s="91" t="s">
        <v>72</v>
      </c>
    </row>
    <row r="96" spans="1:91" s="4" customFormat="1" ht="16.5" customHeight="1">
      <c r="A96" s="92" t="s">
        <v>81</v>
      </c>
      <c r="B96" s="55"/>
      <c r="C96" s="10"/>
      <c r="D96" s="10"/>
      <c r="E96" s="232" t="s">
        <v>82</v>
      </c>
      <c r="F96" s="232"/>
      <c r="G96" s="232"/>
      <c r="H96" s="232"/>
      <c r="I96" s="232"/>
      <c r="J96" s="10"/>
      <c r="K96" s="232" t="s">
        <v>83</v>
      </c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2"/>
      <c r="AA96" s="232"/>
      <c r="AB96" s="232"/>
      <c r="AC96" s="232"/>
      <c r="AD96" s="232"/>
      <c r="AE96" s="232"/>
      <c r="AF96" s="232"/>
      <c r="AG96" s="233">
        <f>'SO01.1A - SO01.1A Búracie...'!J32</f>
        <v>0</v>
      </c>
      <c r="AH96" s="234"/>
      <c r="AI96" s="234"/>
      <c r="AJ96" s="234"/>
      <c r="AK96" s="234"/>
      <c r="AL96" s="234"/>
      <c r="AM96" s="234"/>
      <c r="AN96" s="233">
        <f t="shared" si="0"/>
        <v>0</v>
      </c>
      <c r="AO96" s="234"/>
      <c r="AP96" s="234"/>
      <c r="AQ96" s="93" t="s">
        <v>84</v>
      </c>
      <c r="AR96" s="55"/>
      <c r="AS96" s="94">
        <v>0</v>
      </c>
      <c r="AT96" s="95">
        <f t="shared" si="1"/>
        <v>0</v>
      </c>
      <c r="AU96" s="96">
        <f>'SO01.1A - SO01.1A Búracie...'!P127</f>
        <v>0</v>
      </c>
      <c r="AV96" s="95">
        <f>'SO01.1A - SO01.1A Búracie...'!J35</f>
        <v>0</v>
      </c>
      <c r="AW96" s="95">
        <f>'SO01.1A - SO01.1A Búracie...'!J36</f>
        <v>0</v>
      </c>
      <c r="AX96" s="95">
        <f>'SO01.1A - SO01.1A Búracie...'!J37</f>
        <v>0</v>
      </c>
      <c r="AY96" s="95">
        <f>'SO01.1A - SO01.1A Búracie...'!J38</f>
        <v>0</v>
      </c>
      <c r="AZ96" s="95">
        <f>'SO01.1A - SO01.1A Búracie...'!F35</f>
        <v>0</v>
      </c>
      <c r="BA96" s="95">
        <f>'SO01.1A - SO01.1A Búracie...'!F36</f>
        <v>0</v>
      </c>
      <c r="BB96" s="95">
        <f>'SO01.1A - SO01.1A Búracie...'!F37</f>
        <v>0</v>
      </c>
      <c r="BC96" s="95">
        <f>'SO01.1A - SO01.1A Búracie...'!F38</f>
        <v>0</v>
      </c>
      <c r="BD96" s="97">
        <f>'SO01.1A - SO01.1A Búracie...'!F39</f>
        <v>0</v>
      </c>
      <c r="BT96" s="26" t="s">
        <v>85</v>
      </c>
      <c r="BV96" s="26" t="s">
        <v>74</v>
      </c>
      <c r="BW96" s="26" t="s">
        <v>86</v>
      </c>
      <c r="BX96" s="26" t="s">
        <v>80</v>
      </c>
      <c r="CL96" s="26" t="s">
        <v>1</v>
      </c>
    </row>
    <row r="97" spans="1:91" s="4" customFormat="1" ht="23.25" customHeight="1">
      <c r="A97" s="92" t="s">
        <v>81</v>
      </c>
      <c r="B97" s="55"/>
      <c r="C97" s="10"/>
      <c r="D97" s="10"/>
      <c r="E97" s="232" t="s">
        <v>87</v>
      </c>
      <c r="F97" s="232"/>
      <c r="G97" s="232"/>
      <c r="H97" s="232"/>
      <c r="I97" s="232"/>
      <c r="J97" s="10"/>
      <c r="K97" s="232" t="s">
        <v>88</v>
      </c>
      <c r="L97" s="232"/>
      <c r="M97" s="232"/>
      <c r="N97" s="232"/>
      <c r="O97" s="232"/>
      <c r="P97" s="232"/>
      <c r="Q97" s="232"/>
      <c r="R97" s="232"/>
      <c r="S97" s="232"/>
      <c r="T97" s="232"/>
      <c r="U97" s="232"/>
      <c r="V97" s="232"/>
      <c r="W97" s="232"/>
      <c r="X97" s="232"/>
      <c r="Y97" s="232"/>
      <c r="Z97" s="232"/>
      <c r="AA97" s="232"/>
      <c r="AB97" s="232"/>
      <c r="AC97" s="232"/>
      <c r="AD97" s="232"/>
      <c r="AE97" s="232"/>
      <c r="AF97" s="232"/>
      <c r="AG97" s="233">
        <f>'SO01.1B - SO01.1B  Miestn...'!J32</f>
        <v>0</v>
      </c>
      <c r="AH97" s="234"/>
      <c r="AI97" s="234"/>
      <c r="AJ97" s="234"/>
      <c r="AK97" s="234"/>
      <c r="AL97" s="234"/>
      <c r="AM97" s="234"/>
      <c r="AN97" s="233">
        <f t="shared" si="0"/>
        <v>0</v>
      </c>
      <c r="AO97" s="234"/>
      <c r="AP97" s="234"/>
      <c r="AQ97" s="93" t="s">
        <v>84</v>
      </c>
      <c r="AR97" s="55"/>
      <c r="AS97" s="94">
        <v>0</v>
      </c>
      <c r="AT97" s="95">
        <f t="shared" si="1"/>
        <v>0</v>
      </c>
      <c r="AU97" s="96">
        <f>'SO01.1B - SO01.1B  Miestn...'!P132</f>
        <v>0</v>
      </c>
      <c r="AV97" s="95">
        <f>'SO01.1B - SO01.1B  Miestn...'!J35</f>
        <v>0</v>
      </c>
      <c r="AW97" s="95">
        <f>'SO01.1B - SO01.1B  Miestn...'!J36</f>
        <v>0</v>
      </c>
      <c r="AX97" s="95">
        <f>'SO01.1B - SO01.1B  Miestn...'!J37</f>
        <v>0</v>
      </c>
      <c r="AY97" s="95">
        <f>'SO01.1B - SO01.1B  Miestn...'!J38</f>
        <v>0</v>
      </c>
      <c r="AZ97" s="95">
        <f>'SO01.1B - SO01.1B  Miestn...'!F35</f>
        <v>0</v>
      </c>
      <c r="BA97" s="95">
        <f>'SO01.1B - SO01.1B  Miestn...'!F36</f>
        <v>0</v>
      </c>
      <c r="BB97" s="95">
        <f>'SO01.1B - SO01.1B  Miestn...'!F37</f>
        <v>0</v>
      </c>
      <c r="BC97" s="95">
        <f>'SO01.1B - SO01.1B  Miestn...'!F38</f>
        <v>0</v>
      </c>
      <c r="BD97" s="97">
        <f>'SO01.1B - SO01.1B  Miestn...'!F39</f>
        <v>0</v>
      </c>
      <c r="BT97" s="26" t="s">
        <v>85</v>
      </c>
      <c r="BV97" s="26" t="s">
        <v>74</v>
      </c>
      <c r="BW97" s="26" t="s">
        <v>89</v>
      </c>
      <c r="BX97" s="26" t="s">
        <v>80</v>
      </c>
      <c r="CL97" s="26" t="s">
        <v>1</v>
      </c>
    </row>
    <row r="98" spans="1:91" s="7" customFormat="1" ht="16.5" customHeight="1">
      <c r="B98" s="83"/>
      <c r="C98" s="84"/>
      <c r="D98" s="243" t="s">
        <v>90</v>
      </c>
      <c r="E98" s="243"/>
      <c r="F98" s="243"/>
      <c r="G98" s="243"/>
      <c r="H98" s="243"/>
      <c r="I98" s="85"/>
      <c r="J98" s="243" t="s">
        <v>91</v>
      </c>
      <c r="K98" s="243"/>
      <c r="L98" s="243"/>
      <c r="M98" s="243"/>
      <c r="N98" s="243"/>
      <c r="O98" s="243"/>
      <c r="P98" s="243"/>
      <c r="Q98" s="243"/>
      <c r="R98" s="243"/>
      <c r="S98" s="243"/>
      <c r="T98" s="243"/>
      <c r="U98" s="243"/>
      <c r="V98" s="243"/>
      <c r="W98" s="243"/>
      <c r="X98" s="243"/>
      <c r="Y98" s="243"/>
      <c r="Z98" s="243"/>
      <c r="AA98" s="243"/>
      <c r="AB98" s="243"/>
      <c r="AC98" s="243"/>
      <c r="AD98" s="243"/>
      <c r="AE98" s="243"/>
      <c r="AF98" s="243"/>
      <c r="AG98" s="240">
        <f>ROUND(SUM(AG99:AG100),2)</f>
        <v>0</v>
      </c>
      <c r="AH98" s="241"/>
      <c r="AI98" s="241"/>
      <c r="AJ98" s="241"/>
      <c r="AK98" s="241"/>
      <c r="AL98" s="241"/>
      <c r="AM98" s="241"/>
      <c r="AN98" s="242">
        <f t="shared" si="0"/>
        <v>0</v>
      </c>
      <c r="AO98" s="241"/>
      <c r="AP98" s="241"/>
      <c r="AQ98" s="86" t="s">
        <v>78</v>
      </c>
      <c r="AR98" s="83"/>
      <c r="AS98" s="87">
        <f>ROUND(SUM(AS99:AS100),2)</f>
        <v>0</v>
      </c>
      <c r="AT98" s="88">
        <f t="shared" si="1"/>
        <v>0</v>
      </c>
      <c r="AU98" s="89">
        <f>ROUND(SUM(AU99:AU100),5)</f>
        <v>0</v>
      </c>
      <c r="AV98" s="88">
        <f>ROUND(AZ98*L29,2)</f>
        <v>0</v>
      </c>
      <c r="AW98" s="88">
        <f>ROUND(BA98*L30,2)</f>
        <v>0</v>
      </c>
      <c r="AX98" s="88">
        <f>ROUND(BB98*L29,2)</f>
        <v>0</v>
      </c>
      <c r="AY98" s="88">
        <f>ROUND(BC98*L30,2)</f>
        <v>0</v>
      </c>
      <c r="AZ98" s="88">
        <f>ROUND(SUM(AZ99:AZ100),2)</f>
        <v>0</v>
      </c>
      <c r="BA98" s="88">
        <f>ROUND(SUM(BA99:BA100),2)</f>
        <v>0</v>
      </c>
      <c r="BB98" s="88">
        <f>ROUND(SUM(BB99:BB100),2)</f>
        <v>0</v>
      </c>
      <c r="BC98" s="88">
        <f>ROUND(SUM(BC99:BC100),2)</f>
        <v>0</v>
      </c>
      <c r="BD98" s="90">
        <f>ROUND(SUM(BD99:BD100),2)</f>
        <v>0</v>
      </c>
      <c r="BS98" s="91" t="s">
        <v>71</v>
      </c>
      <c r="BT98" s="91" t="s">
        <v>79</v>
      </c>
      <c r="BU98" s="91" t="s">
        <v>73</v>
      </c>
      <c r="BV98" s="91" t="s">
        <v>74</v>
      </c>
      <c r="BW98" s="91" t="s">
        <v>92</v>
      </c>
      <c r="BX98" s="91" t="s">
        <v>4</v>
      </c>
      <c r="CL98" s="91" t="s">
        <v>1</v>
      </c>
      <c r="CM98" s="91" t="s">
        <v>72</v>
      </c>
    </row>
    <row r="99" spans="1:91" s="4" customFormat="1" ht="16.5" customHeight="1">
      <c r="A99" s="92" t="s">
        <v>81</v>
      </c>
      <c r="B99" s="55"/>
      <c r="C99" s="10"/>
      <c r="D99" s="10"/>
      <c r="E99" s="232" t="s">
        <v>93</v>
      </c>
      <c r="F99" s="232"/>
      <c r="G99" s="232"/>
      <c r="H99" s="232"/>
      <c r="I99" s="232"/>
      <c r="J99" s="10"/>
      <c r="K99" s="232" t="s">
        <v>94</v>
      </c>
      <c r="L99" s="232"/>
      <c r="M99" s="232"/>
      <c r="N99" s="232"/>
      <c r="O99" s="232"/>
      <c r="P99" s="232"/>
      <c r="Q99" s="232"/>
      <c r="R99" s="232"/>
      <c r="S99" s="232"/>
      <c r="T99" s="232"/>
      <c r="U99" s="232"/>
      <c r="V99" s="232"/>
      <c r="W99" s="232"/>
      <c r="X99" s="232"/>
      <c r="Y99" s="232"/>
      <c r="Z99" s="232"/>
      <c r="AA99" s="232"/>
      <c r="AB99" s="232"/>
      <c r="AC99" s="232"/>
      <c r="AD99" s="232"/>
      <c r="AE99" s="232"/>
      <c r="AF99" s="232"/>
      <c r="AG99" s="233">
        <f>'SO02.1 - SO02.1 Buracie p...'!J32</f>
        <v>0</v>
      </c>
      <c r="AH99" s="234"/>
      <c r="AI99" s="234"/>
      <c r="AJ99" s="234"/>
      <c r="AK99" s="234"/>
      <c r="AL99" s="234"/>
      <c r="AM99" s="234"/>
      <c r="AN99" s="233">
        <f t="shared" si="0"/>
        <v>0</v>
      </c>
      <c r="AO99" s="234"/>
      <c r="AP99" s="234"/>
      <c r="AQ99" s="93" t="s">
        <v>84</v>
      </c>
      <c r="AR99" s="55"/>
      <c r="AS99" s="94">
        <v>0</v>
      </c>
      <c r="AT99" s="95">
        <f t="shared" si="1"/>
        <v>0</v>
      </c>
      <c r="AU99" s="96">
        <f>'SO02.1 - SO02.1 Buracie p...'!P125</f>
        <v>0</v>
      </c>
      <c r="AV99" s="95">
        <f>'SO02.1 - SO02.1 Buracie p...'!J35</f>
        <v>0</v>
      </c>
      <c r="AW99" s="95">
        <f>'SO02.1 - SO02.1 Buracie p...'!J36</f>
        <v>0</v>
      </c>
      <c r="AX99" s="95">
        <f>'SO02.1 - SO02.1 Buracie p...'!J37</f>
        <v>0</v>
      </c>
      <c r="AY99" s="95">
        <f>'SO02.1 - SO02.1 Buracie p...'!J38</f>
        <v>0</v>
      </c>
      <c r="AZ99" s="95">
        <f>'SO02.1 - SO02.1 Buracie p...'!F35</f>
        <v>0</v>
      </c>
      <c r="BA99" s="95">
        <f>'SO02.1 - SO02.1 Buracie p...'!F36</f>
        <v>0</v>
      </c>
      <c r="BB99" s="95">
        <f>'SO02.1 - SO02.1 Buracie p...'!F37</f>
        <v>0</v>
      </c>
      <c r="BC99" s="95">
        <f>'SO02.1 - SO02.1 Buracie p...'!F38</f>
        <v>0</v>
      </c>
      <c r="BD99" s="97">
        <f>'SO02.1 - SO02.1 Buracie p...'!F39</f>
        <v>0</v>
      </c>
      <c r="BT99" s="26" t="s">
        <v>85</v>
      </c>
      <c r="BV99" s="26" t="s">
        <v>74</v>
      </c>
      <c r="BW99" s="26" t="s">
        <v>95</v>
      </c>
      <c r="BX99" s="26" t="s">
        <v>92</v>
      </c>
      <c r="CL99" s="26" t="s">
        <v>1</v>
      </c>
    </row>
    <row r="100" spans="1:91" s="4" customFormat="1" ht="16.5" customHeight="1">
      <c r="A100" s="92" t="s">
        <v>81</v>
      </c>
      <c r="B100" s="55"/>
      <c r="C100" s="10"/>
      <c r="D100" s="10"/>
      <c r="E100" s="232" t="s">
        <v>96</v>
      </c>
      <c r="F100" s="232"/>
      <c r="G100" s="232"/>
      <c r="H100" s="232"/>
      <c r="I100" s="232"/>
      <c r="J100" s="10"/>
      <c r="K100" s="232" t="s">
        <v>97</v>
      </c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2"/>
      <c r="W100" s="232"/>
      <c r="X100" s="232"/>
      <c r="Y100" s="232"/>
      <c r="Z100" s="232"/>
      <c r="AA100" s="232"/>
      <c r="AB100" s="232"/>
      <c r="AC100" s="232"/>
      <c r="AD100" s="232"/>
      <c r="AE100" s="232"/>
      <c r="AF100" s="232"/>
      <c r="AG100" s="233">
        <f>'SO02.2 - SO02.2 Oporný  m...'!J32</f>
        <v>0</v>
      </c>
      <c r="AH100" s="234"/>
      <c r="AI100" s="234"/>
      <c r="AJ100" s="234"/>
      <c r="AK100" s="234"/>
      <c r="AL100" s="234"/>
      <c r="AM100" s="234"/>
      <c r="AN100" s="233">
        <f t="shared" si="0"/>
        <v>0</v>
      </c>
      <c r="AO100" s="234"/>
      <c r="AP100" s="234"/>
      <c r="AQ100" s="93" t="s">
        <v>84</v>
      </c>
      <c r="AR100" s="55"/>
      <c r="AS100" s="98">
        <v>0</v>
      </c>
      <c r="AT100" s="99">
        <f t="shared" si="1"/>
        <v>0</v>
      </c>
      <c r="AU100" s="100">
        <f>'SO02.2 - SO02.2 Oporný  m...'!P131</f>
        <v>0</v>
      </c>
      <c r="AV100" s="99">
        <f>'SO02.2 - SO02.2 Oporný  m...'!J35</f>
        <v>0</v>
      </c>
      <c r="AW100" s="99">
        <f>'SO02.2 - SO02.2 Oporný  m...'!J36</f>
        <v>0</v>
      </c>
      <c r="AX100" s="99">
        <f>'SO02.2 - SO02.2 Oporný  m...'!J37</f>
        <v>0</v>
      </c>
      <c r="AY100" s="99">
        <f>'SO02.2 - SO02.2 Oporný  m...'!J38</f>
        <v>0</v>
      </c>
      <c r="AZ100" s="99">
        <f>'SO02.2 - SO02.2 Oporný  m...'!F35</f>
        <v>0</v>
      </c>
      <c r="BA100" s="99">
        <f>'SO02.2 - SO02.2 Oporný  m...'!F36</f>
        <v>0</v>
      </c>
      <c r="BB100" s="99">
        <f>'SO02.2 - SO02.2 Oporný  m...'!F37</f>
        <v>0</v>
      </c>
      <c r="BC100" s="99">
        <f>'SO02.2 - SO02.2 Oporný  m...'!F38</f>
        <v>0</v>
      </c>
      <c r="BD100" s="101">
        <f>'SO02.2 - SO02.2 Oporný  m...'!F39</f>
        <v>0</v>
      </c>
      <c r="BT100" s="26" t="s">
        <v>85</v>
      </c>
      <c r="BV100" s="26" t="s">
        <v>74</v>
      </c>
      <c r="BW100" s="26" t="s">
        <v>98</v>
      </c>
      <c r="BX100" s="26" t="s">
        <v>92</v>
      </c>
      <c r="CL100" s="26" t="s">
        <v>1</v>
      </c>
    </row>
    <row r="101" spans="1:91" s="2" customFormat="1" ht="30" customHeight="1">
      <c r="A101" s="33"/>
      <c r="B101" s="34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4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91" s="2" customFormat="1" ht="6.95" customHeight="1">
      <c r="A102" s="33"/>
      <c r="B102" s="51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34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</sheetData>
  <mergeCells count="62"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AN100:AP100"/>
    <mergeCell ref="AG100:AM100"/>
    <mergeCell ref="K97:AF97"/>
    <mergeCell ref="AN97:AP97"/>
    <mergeCell ref="L85:AO85"/>
    <mergeCell ref="AM87:AN87"/>
    <mergeCell ref="E100:I100"/>
    <mergeCell ref="K100:AF100"/>
    <mergeCell ref="AG94:AM94"/>
    <mergeCell ref="AN94:AP94"/>
    <mergeCell ref="AG98:AM98"/>
    <mergeCell ref="AN98:AP98"/>
    <mergeCell ref="D98:H98"/>
    <mergeCell ref="J98:AF98"/>
    <mergeCell ref="AN99:AP99"/>
    <mergeCell ref="AG99:AM99"/>
    <mergeCell ref="E99:I99"/>
    <mergeCell ref="K99:AF99"/>
    <mergeCell ref="AN96:AP96"/>
    <mergeCell ref="E96:I96"/>
    <mergeCell ref="K96:AF96"/>
    <mergeCell ref="AG96:AM96"/>
    <mergeCell ref="AS89:AT91"/>
    <mergeCell ref="AM89:AP89"/>
    <mergeCell ref="AM90:AP90"/>
    <mergeCell ref="E97:I97"/>
    <mergeCell ref="AG97:AM97"/>
    <mergeCell ref="C92:G92"/>
    <mergeCell ref="AG92:AM92"/>
    <mergeCell ref="AN92:AP92"/>
    <mergeCell ref="I92:AF92"/>
    <mergeCell ref="AG95:AM95"/>
    <mergeCell ref="AN95:AP95"/>
    <mergeCell ref="J95:AF95"/>
    <mergeCell ref="D95:H95"/>
  </mergeCells>
  <hyperlinks>
    <hyperlink ref="A96" location="'SO01.1A - SO01.1A Búracie...'!C2" display="/"/>
    <hyperlink ref="A97" location="'SO01.1B - SO01.1B  Miestn...'!C2" display="/"/>
    <hyperlink ref="A99" location="'SO02.1 - SO02.1 Buracie p...'!C2" display="/"/>
    <hyperlink ref="A100" location="'SO02.2 - SO02.2 Oporný  m...'!C2" display="/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207"/>
  <sheetViews>
    <sheetView showGridLines="0" zoomScaleNormal="100" workbookViewId="0">
      <selection activeCell="A112" sqref="A112:XFD11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257" t="s">
        <v>5</v>
      </c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8" t="s">
        <v>86</v>
      </c>
      <c r="AZ2" s="102" t="s">
        <v>99</v>
      </c>
      <c r="BA2" s="102" t="s">
        <v>100</v>
      </c>
      <c r="BB2" s="102" t="s">
        <v>101</v>
      </c>
      <c r="BC2" s="102" t="s">
        <v>102</v>
      </c>
      <c r="BD2" s="102" t="s">
        <v>85</v>
      </c>
    </row>
    <row r="3" spans="1:5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72</v>
      </c>
    </row>
    <row r="4" spans="1:56" s="1" customFormat="1" ht="24.95" customHeight="1">
      <c r="B4" s="21"/>
      <c r="D4" s="22" t="s">
        <v>103</v>
      </c>
      <c r="L4" s="21"/>
      <c r="M4" s="103" t="s">
        <v>9</v>
      </c>
      <c r="AT4" s="18" t="s">
        <v>3</v>
      </c>
    </row>
    <row r="5" spans="1:56" s="1" customFormat="1" ht="6.95" customHeight="1">
      <c r="B5" s="21"/>
      <c r="L5" s="21"/>
    </row>
    <row r="6" spans="1:56" s="1" customFormat="1" ht="12" customHeight="1">
      <c r="B6" s="21"/>
      <c r="D6" s="28" t="s">
        <v>14</v>
      </c>
      <c r="L6" s="21"/>
    </row>
    <row r="7" spans="1:56" s="1" customFormat="1" ht="16.5" customHeight="1">
      <c r="B7" s="21"/>
      <c r="E7" s="273" t="str">
        <f>'Rekapitulácia stavby'!K6</f>
        <v>OPORNÝ MÚR na ul.Stračia v Nitre</v>
      </c>
      <c r="F7" s="274"/>
      <c r="G7" s="274"/>
      <c r="H7" s="274"/>
      <c r="L7" s="21"/>
    </row>
    <row r="8" spans="1:56" s="1" customFormat="1" ht="12" customHeight="1">
      <c r="B8" s="21"/>
      <c r="D8" s="28" t="s">
        <v>104</v>
      </c>
      <c r="L8" s="21"/>
    </row>
    <row r="9" spans="1:56" s="2" customFormat="1" ht="16.5" customHeight="1">
      <c r="A9" s="33"/>
      <c r="B9" s="34"/>
      <c r="C9" s="33"/>
      <c r="D9" s="33"/>
      <c r="E9" s="273" t="s">
        <v>105</v>
      </c>
      <c r="F9" s="272"/>
      <c r="G9" s="272"/>
      <c r="H9" s="272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56" s="2" customFormat="1" ht="12" customHeight="1">
      <c r="A10" s="33"/>
      <c r="B10" s="34"/>
      <c r="C10" s="33"/>
      <c r="D10" s="28" t="s">
        <v>106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56" s="2" customFormat="1" ht="16.5" customHeight="1">
      <c r="A11" s="33"/>
      <c r="B11" s="34"/>
      <c r="C11" s="33"/>
      <c r="D11" s="33"/>
      <c r="E11" s="251" t="s">
        <v>107</v>
      </c>
      <c r="F11" s="272"/>
      <c r="G11" s="272"/>
      <c r="H11" s="272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5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5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56" s="2" customFormat="1" ht="12" customHeight="1">
      <c r="A14" s="33"/>
      <c r="B14" s="34"/>
      <c r="C14" s="33"/>
      <c r="D14" s="28" t="s">
        <v>18</v>
      </c>
      <c r="E14" s="33"/>
      <c r="F14" s="26" t="s">
        <v>108</v>
      </c>
      <c r="G14" s="33"/>
      <c r="H14" s="33"/>
      <c r="I14" s="28" t="s">
        <v>20</v>
      </c>
      <c r="J14" s="59" t="str">
        <f>'Rekapitulácia stavby'!AN8</f>
        <v xml:space="preserve"> 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5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56" s="2" customFormat="1" ht="12" customHeight="1">
      <c r="A16" s="33"/>
      <c r="B16" s="34"/>
      <c r="C16" s="33"/>
      <c r="D16" s="28" t="s">
        <v>21</v>
      </c>
      <c r="E16" s="33"/>
      <c r="F16" s="33"/>
      <c r="G16" s="33"/>
      <c r="H16" s="33"/>
      <c r="I16" s="28" t="s">
        <v>22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23</v>
      </c>
      <c r="F17" s="33"/>
      <c r="G17" s="33"/>
      <c r="H17" s="33"/>
      <c r="I17" s="28" t="s">
        <v>24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25</v>
      </c>
      <c r="E19" s="33"/>
      <c r="F19" s="33"/>
      <c r="G19" s="33"/>
      <c r="H19" s="33"/>
      <c r="I19" s="28" t="s">
        <v>22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75" t="str">
        <f>'Rekapitulácia stavby'!E14</f>
        <v>Vyplň údaj</v>
      </c>
      <c r="F20" s="276"/>
      <c r="G20" s="276"/>
      <c r="H20" s="276"/>
      <c r="I20" s="28" t="s">
        <v>24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27</v>
      </c>
      <c r="E22" s="33"/>
      <c r="F22" s="33"/>
      <c r="G22" s="33"/>
      <c r="H22" s="33"/>
      <c r="I22" s="28" t="s">
        <v>22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109</v>
      </c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30</v>
      </c>
      <c r="E25" s="33"/>
      <c r="F25" s="33"/>
      <c r="G25" s="33"/>
      <c r="H25" s="33"/>
      <c r="I25" s="28" t="s">
        <v>22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110</v>
      </c>
      <c r="F26" s="33"/>
      <c r="G26" s="33"/>
      <c r="H26" s="33"/>
      <c r="I26" s="28" t="s">
        <v>24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31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71" t="s">
        <v>1</v>
      </c>
      <c r="F29" s="271"/>
      <c r="G29" s="271"/>
      <c r="H29" s="271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7" t="s">
        <v>32</v>
      </c>
      <c r="E32" s="33"/>
      <c r="F32" s="33"/>
      <c r="G32" s="33"/>
      <c r="H32" s="33"/>
      <c r="I32" s="33"/>
      <c r="J32" s="75">
        <f>ROUND(J127,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34</v>
      </c>
      <c r="G34" s="33"/>
      <c r="H34" s="33"/>
      <c r="I34" s="37" t="s">
        <v>33</v>
      </c>
      <c r="J34" s="37" t="s">
        <v>35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8" t="s">
        <v>36</v>
      </c>
      <c r="E35" s="39" t="s">
        <v>37</v>
      </c>
      <c r="F35" s="109">
        <f>ROUND((SUM(BE127:BE206)),  2)</f>
        <v>0</v>
      </c>
      <c r="G35" s="110"/>
      <c r="H35" s="110"/>
      <c r="I35" s="111">
        <v>0.2</v>
      </c>
      <c r="J35" s="109">
        <f>ROUND(((SUM(BE127:BE206))*I35),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38</v>
      </c>
      <c r="F36" s="109">
        <f>ROUND((SUM(BF127:BF206)),  2)</f>
        <v>0</v>
      </c>
      <c r="G36" s="110"/>
      <c r="H36" s="110"/>
      <c r="I36" s="111">
        <v>0.2</v>
      </c>
      <c r="J36" s="109">
        <f>ROUND(((SUM(BF127:BF206))*I36),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39</v>
      </c>
      <c r="F37" s="112">
        <f>ROUND((SUM(BG127:BG206)),  2)</f>
        <v>0</v>
      </c>
      <c r="G37" s="33"/>
      <c r="H37" s="33"/>
      <c r="I37" s="113">
        <v>0.2</v>
      </c>
      <c r="J37" s="112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40</v>
      </c>
      <c r="F38" s="112">
        <f>ROUND((SUM(BH127:BH206)),  2)</f>
        <v>0</v>
      </c>
      <c r="G38" s="33"/>
      <c r="H38" s="33"/>
      <c r="I38" s="113">
        <v>0.2</v>
      </c>
      <c r="J38" s="112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41</v>
      </c>
      <c r="F39" s="109">
        <f>ROUND((SUM(BI127:BI206)),  2)</f>
        <v>0</v>
      </c>
      <c r="G39" s="110"/>
      <c r="H39" s="110"/>
      <c r="I39" s="111">
        <v>0</v>
      </c>
      <c r="J39" s="109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4"/>
      <c r="D41" s="115" t="s">
        <v>42</v>
      </c>
      <c r="E41" s="64"/>
      <c r="F41" s="64"/>
      <c r="G41" s="116" t="s">
        <v>43</v>
      </c>
      <c r="H41" s="117" t="s">
        <v>44</v>
      </c>
      <c r="I41" s="64"/>
      <c r="J41" s="118">
        <f>SUM(J32:J39)</f>
        <v>0</v>
      </c>
      <c r="K41" s="119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45</v>
      </c>
      <c r="E50" s="48"/>
      <c r="F50" s="48"/>
      <c r="G50" s="47" t="s">
        <v>46</v>
      </c>
      <c r="H50" s="48"/>
      <c r="I50" s="48"/>
      <c r="J50" s="48"/>
      <c r="K50" s="48"/>
      <c r="L50" s="46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9" t="s">
        <v>47</v>
      </c>
      <c r="E61" s="36"/>
      <c r="F61" s="120" t="s">
        <v>48</v>
      </c>
      <c r="G61" s="49" t="s">
        <v>47</v>
      </c>
      <c r="H61" s="36"/>
      <c r="I61" s="36"/>
      <c r="J61" s="121" t="s">
        <v>48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7" t="s">
        <v>49</v>
      </c>
      <c r="E65" s="50"/>
      <c r="F65" s="50"/>
      <c r="G65" s="47" t="s">
        <v>50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9" t="s">
        <v>47</v>
      </c>
      <c r="E76" s="36"/>
      <c r="F76" s="120" t="s">
        <v>48</v>
      </c>
      <c r="G76" s="49" t="s">
        <v>47</v>
      </c>
      <c r="H76" s="36"/>
      <c r="I76" s="36"/>
      <c r="J76" s="121" t="s">
        <v>48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111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73" t="str">
        <f>E7</f>
        <v>OPORNÝ MÚR na ul.Stračia v Nitre</v>
      </c>
      <c r="F85" s="274"/>
      <c r="G85" s="274"/>
      <c r="H85" s="274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104</v>
      </c>
      <c r="L86" s="21"/>
    </row>
    <row r="87" spans="1:31" s="2" customFormat="1" ht="16.5" customHeight="1">
      <c r="A87" s="33"/>
      <c r="B87" s="34"/>
      <c r="C87" s="33"/>
      <c r="D87" s="33"/>
      <c r="E87" s="273" t="s">
        <v>105</v>
      </c>
      <c r="F87" s="272"/>
      <c r="G87" s="272"/>
      <c r="H87" s="272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106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51" t="str">
        <f>E11</f>
        <v xml:space="preserve">SO01.1A - SO01.1A Búracie práce </v>
      </c>
      <c r="F89" s="272"/>
      <c r="G89" s="272"/>
      <c r="H89" s="272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 xml:space="preserve">Stračia ulica </v>
      </c>
      <c r="G91" s="33"/>
      <c r="H91" s="33"/>
      <c r="I91" s="28" t="s">
        <v>20</v>
      </c>
      <c r="J91" s="59" t="str">
        <f>IF(J14="","",J14)</f>
        <v xml:space="preserve"> 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21</v>
      </c>
      <c r="D93" s="33"/>
      <c r="E93" s="33"/>
      <c r="F93" s="26" t="str">
        <f>E17</f>
        <v>Mesto Nitra Štefánikova tr.80/60, 95006 Nitra</v>
      </c>
      <c r="G93" s="33"/>
      <c r="H93" s="33"/>
      <c r="I93" s="28" t="s">
        <v>27</v>
      </c>
      <c r="J93" s="31" t="str">
        <f>E23</f>
        <v>Ing.Ján Výboch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25</v>
      </c>
      <c r="D94" s="33"/>
      <c r="E94" s="33"/>
      <c r="F94" s="26" t="str">
        <f>IF(E20="","",E20)</f>
        <v>Vyplň údaj</v>
      </c>
      <c r="G94" s="33"/>
      <c r="H94" s="33"/>
      <c r="I94" s="28" t="s">
        <v>30</v>
      </c>
      <c r="J94" s="31" t="str">
        <f>E26</f>
        <v>Katarína Šinská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2" t="s">
        <v>112</v>
      </c>
      <c r="D96" s="114"/>
      <c r="E96" s="114"/>
      <c r="F96" s="114"/>
      <c r="G96" s="114"/>
      <c r="H96" s="114"/>
      <c r="I96" s="114"/>
      <c r="J96" s="123" t="s">
        <v>113</v>
      </c>
      <c r="K96" s="114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4" t="s">
        <v>114</v>
      </c>
      <c r="D98" s="33"/>
      <c r="E98" s="33"/>
      <c r="F98" s="33"/>
      <c r="G98" s="33"/>
      <c r="H98" s="33"/>
      <c r="I98" s="33"/>
      <c r="J98" s="75">
        <f>J127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115</v>
      </c>
    </row>
    <row r="99" spans="1:47" s="9" customFormat="1" ht="24.95" customHeight="1">
      <c r="B99" s="125"/>
      <c r="D99" s="126" t="s">
        <v>116</v>
      </c>
      <c r="E99" s="127"/>
      <c r="F99" s="127"/>
      <c r="G99" s="127"/>
      <c r="H99" s="127"/>
      <c r="I99" s="127"/>
      <c r="J99" s="128">
        <f>J128</f>
        <v>0</v>
      </c>
      <c r="L99" s="125"/>
    </row>
    <row r="100" spans="1:47" s="10" customFormat="1" ht="19.899999999999999" customHeight="1">
      <c r="B100" s="129"/>
      <c r="D100" s="130" t="s">
        <v>117</v>
      </c>
      <c r="E100" s="131"/>
      <c r="F100" s="131"/>
      <c r="G100" s="131"/>
      <c r="H100" s="131"/>
      <c r="I100" s="131"/>
      <c r="J100" s="132">
        <f>J129</f>
        <v>0</v>
      </c>
      <c r="L100" s="129"/>
    </row>
    <row r="101" spans="1:47" s="10" customFormat="1" ht="19.899999999999999" customHeight="1">
      <c r="B101" s="129"/>
      <c r="D101" s="130" t="s">
        <v>118</v>
      </c>
      <c r="E101" s="131"/>
      <c r="F101" s="131"/>
      <c r="G101" s="131"/>
      <c r="H101" s="131"/>
      <c r="I101" s="131"/>
      <c r="J101" s="132">
        <f>J139</f>
        <v>0</v>
      </c>
      <c r="L101" s="129"/>
    </row>
    <row r="102" spans="1:47" s="10" customFormat="1" ht="19.899999999999999" customHeight="1">
      <c r="B102" s="129"/>
      <c r="D102" s="130" t="s">
        <v>119</v>
      </c>
      <c r="E102" s="131"/>
      <c r="F102" s="131"/>
      <c r="G102" s="131"/>
      <c r="H102" s="131"/>
      <c r="I102" s="131"/>
      <c r="J102" s="132">
        <f>J165</f>
        <v>0</v>
      </c>
      <c r="L102" s="129"/>
    </row>
    <row r="103" spans="1:47" s="10" customFormat="1" ht="19.899999999999999" customHeight="1">
      <c r="B103" s="129"/>
      <c r="D103" s="130" t="s">
        <v>120</v>
      </c>
      <c r="E103" s="131"/>
      <c r="F103" s="131"/>
      <c r="G103" s="131"/>
      <c r="H103" s="131"/>
      <c r="I103" s="131"/>
      <c r="J103" s="132">
        <f>J173</f>
        <v>0</v>
      </c>
      <c r="L103" s="129"/>
    </row>
    <row r="104" spans="1:47" s="10" customFormat="1" ht="19.899999999999999" customHeight="1">
      <c r="B104" s="129"/>
      <c r="D104" s="130" t="s">
        <v>121</v>
      </c>
      <c r="E104" s="131"/>
      <c r="F104" s="131"/>
      <c r="G104" s="131"/>
      <c r="H104" s="131"/>
      <c r="I104" s="131"/>
      <c r="J104" s="132">
        <f>J180</f>
        <v>0</v>
      </c>
      <c r="L104" s="129"/>
    </row>
    <row r="105" spans="1:47" s="10" customFormat="1" ht="19.899999999999999" customHeight="1">
      <c r="B105" s="129"/>
      <c r="D105" s="130" t="s">
        <v>122</v>
      </c>
      <c r="E105" s="131"/>
      <c r="F105" s="131"/>
      <c r="G105" s="131"/>
      <c r="H105" s="131"/>
      <c r="I105" s="131"/>
      <c r="J105" s="132">
        <f>J186</f>
        <v>0</v>
      </c>
      <c r="L105" s="129"/>
    </row>
    <row r="106" spans="1:47" s="2" customFormat="1" ht="21.75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47" s="2" customFormat="1" ht="6.95" customHeight="1">
      <c r="A107" s="33"/>
      <c r="B107" s="51"/>
      <c r="C107" s="52"/>
      <c r="D107" s="52"/>
      <c r="E107" s="52"/>
      <c r="F107" s="52"/>
      <c r="G107" s="52"/>
      <c r="H107" s="52"/>
      <c r="I107" s="52"/>
      <c r="J107" s="52"/>
      <c r="K107" s="52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11" spans="1:47" s="2" customFormat="1" ht="6.95" customHeight="1">
      <c r="A111" s="33"/>
      <c r="B111" s="53"/>
      <c r="C111" s="54"/>
      <c r="D111" s="54"/>
      <c r="E111" s="54"/>
      <c r="F111" s="54"/>
      <c r="G111" s="54"/>
      <c r="H111" s="54"/>
      <c r="I111" s="54"/>
      <c r="J111" s="54"/>
      <c r="K111" s="54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24.95" customHeight="1">
      <c r="A112" s="33"/>
      <c r="B112" s="34"/>
      <c r="C112" s="22" t="s">
        <v>123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3" s="2" customFormat="1" ht="6.95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3" s="2" customFormat="1" ht="12" customHeight="1">
      <c r="A114" s="33"/>
      <c r="B114" s="34"/>
      <c r="C114" s="28" t="s">
        <v>14</v>
      </c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3" s="2" customFormat="1" ht="16.5" customHeight="1">
      <c r="A115" s="33"/>
      <c r="B115" s="34"/>
      <c r="C115" s="33"/>
      <c r="D115" s="33"/>
      <c r="E115" s="273" t="str">
        <f>E7</f>
        <v>OPORNÝ MÚR na ul.Stračia v Nitre</v>
      </c>
      <c r="F115" s="274"/>
      <c r="G115" s="274"/>
      <c r="H115" s="274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3" s="1" customFormat="1" ht="12" customHeight="1">
      <c r="B116" s="21"/>
      <c r="C116" s="28" t="s">
        <v>104</v>
      </c>
      <c r="L116" s="21"/>
    </row>
    <row r="117" spans="1:63" s="2" customFormat="1" ht="16.5" customHeight="1">
      <c r="A117" s="33"/>
      <c r="B117" s="34"/>
      <c r="C117" s="33"/>
      <c r="D117" s="33"/>
      <c r="E117" s="273" t="s">
        <v>105</v>
      </c>
      <c r="F117" s="272"/>
      <c r="G117" s="272"/>
      <c r="H117" s="272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2" customHeight="1">
      <c r="A118" s="33"/>
      <c r="B118" s="34"/>
      <c r="C118" s="28" t="s">
        <v>106</v>
      </c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16.5" customHeight="1">
      <c r="A119" s="33"/>
      <c r="B119" s="34"/>
      <c r="C119" s="33"/>
      <c r="D119" s="33"/>
      <c r="E119" s="251" t="str">
        <f>E11</f>
        <v xml:space="preserve">SO01.1A - SO01.1A Búracie práce </v>
      </c>
      <c r="F119" s="272"/>
      <c r="G119" s="272"/>
      <c r="H119" s="272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6.9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12" customHeight="1">
      <c r="A121" s="33"/>
      <c r="B121" s="34"/>
      <c r="C121" s="28" t="s">
        <v>18</v>
      </c>
      <c r="D121" s="33"/>
      <c r="E121" s="33"/>
      <c r="F121" s="26" t="str">
        <f>F14</f>
        <v xml:space="preserve">Stračia ulica </v>
      </c>
      <c r="G121" s="33"/>
      <c r="H121" s="33"/>
      <c r="I121" s="28" t="s">
        <v>20</v>
      </c>
      <c r="J121" s="59" t="str">
        <f>IF(J14="","",J14)</f>
        <v xml:space="preserve"> 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6.9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15.2" customHeight="1">
      <c r="A123" s="33"/>
      <c r="B123" s="34"/>
      <c r="C123" s="28" t="s">
        <v>21</v>
      </c>
      <c r="D123" s="33"/>
      <c r="E123" s="33"/>
      <c r="F123" s="26" t="str">
        <f>E17</f>
        <v>Mesto Nitra Štefánikova tr.80/60, 95006 Nitra</v>
      </c>
      <c r="G123" s="33"/>
      <c r="H123" s="33"/>
      <c r="I123" s="28" t="s">
        <v>27</v>
      </c>
      <c r="J123" s="31" t="str">
        <f>E23</f>
        <v>Ing.Ján Výboch</v>
      </c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5.2" customHeight="1">
      <c r="A124" s="33"/>
      <c r="B124" s="34"/>
      <c r="C124" s="28" t="s">
        <v>25</v>
      </c>
      <c r="D124" s="33"/>
      <c r="E124" s="33"/>
      <c r="F124" s="26" t="str">
        <f>IF(E20="","",E20)</f>
        <v>Vyplň údaj</v>
      </c>
      <c r="G124" s="33"/>
      <c r="H124" s="33"/>
      <c r="I124" s="28" t="s">
        <v>30</v>
      </c>
      <c r="J124" s="31" t="str">
        <f>E26</f>
        <v>Katarína Šinská</v>
      </c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2" customFormat="1" ht="10.35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63" s="11" customFormat="1" ht="29.25" customHeight="1">
      <c r="A126" s="133"/>
      <c r="B126" s="134"/>
      <c r="C126" s="135" t="s">
        <v>124</v>
      </c>
      <c r="D126" s="136" t="s">
        <v>57</v>
      </c>
      <c r="E126" s="136" t="s">
        <v>53</v>
      </c>
      <c r="F126" s="136" t="s">
        <v>54</v>
      </c>
      <c r="G126" s="136" t="s">
        <v>125</v>
      </c>
      <c r="H126" s="136" t="s">
        <v>126</v>
      </c>
      <c r="I126" s="136" t="s">
        <v>127</v>
      </c>
      <c r="J126" s="137" t="s">
        <v>113</v>
      </c>
      <c r="K126" s="138" t="s">
        <v>128</v>
      </c>
      <c r="L126" s="139"/>
      <c r="M126" s="66" t="s">
        <v>1</v>
      </c>
      <c r="N126" s="67" t="s">
        <v>36</v>
      </c>
      <c r="O126" s="67" t="s">
        <v>129</v>
      </c>
      <c r="P126" s="67" t="s">
        <v>130</v>
      </c>
      <c r="Q126" s="67" t="s">
        <v>131</v>
      </c>
      <c r="R126" s="67" t="s">
        <v>132</v>
      </c>
      <c r="S126" s="67" t="s">
        <v>133</v>
      </c>
      <c r="T126" s="68" t="s">
        <v>134</v>
      </c>
      <c r="U126" s="133"/>
      <c r="V126" s="133"/>
      <c r="W126" s="133"/>
      <c r="X126" s="133"/>
      <c r="Y126" s="133"/>
      <c r="Z126" s="133"/>
      <c r="AA126" s="133"/>
      <c r="AB126" s="133"/>
      <c r="AC126" s="133"/>
      <c r="AD126" s="133"/>
      <c r="AE126" s="133"/>
    </row>
    <row r="127" spans="1:63" s="2" customFormat="1" ht="22.9" customHeight="1">
      <c r="A127" s="33"/>
      <c r="B127" s="34"/>
      <c r="C127" s="73" t="s">
        <v>114</v>
      </c>
      <c r="D127" s="33"/>
      <c r="E127" s="33"/>
      <c r="F127" s="33"/>
      <c r="G127" s="33"/>
      <c r="H127" s="33"/>
      <c r="I127" s="33"/>
      <c r="J127" s="140">
        <f>BK127</f>
        <v>0</v>
      </c>
      <c r="K127" s="33"/>
      <c r="L127" s="34"/>
      <c r="M127" s="69"/>
      <c r="N127" s="60"/>
      <c r="O127" s="70"/>
      <c r="P127" s="141">
        <f>P128</f>
        <v>0</v>
      </c>
      <c r="Q127" s="70"/>
      <c r="R127" s="141">
        <f>R128</f>
        <v>8.0087700000000012E-2</v>
      </c>
      <c r="S127" s="70"/>
      <c r="T127" s="142">
        <f>T128</f>
        <v>264.03100000000001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T127" s="18" t="s">
        <v>71</v>
      </c>
      <c r="AU127" s="18" t="s">
        <v>115</v>
      </c>
      <c r="BK127" s="143">
        <f>BK128</f>
        <v>0</v>
      </c>
    </row>
    <row r="128" spans="1:63" s="12" customFormat="1" ht="25.9" customHeight="1">
      <c r="B128" s="144"/>
      <c r="D128" s="145" t="s">
        <v>71</v>
      </c>
      <c r="E128" s="146" t="s">
        <v>135</v>
      </c>
      <c r="F128" s="146" t="s">
        <v>136</v>
      </c>
      <c r="I128" s="147"/>
      <c r="J128" s="148">
        <f>BK128</f>
        <v>0</v>
      </c>
      <c r="L128" s="144"/>
      <c r="M128" s="149"/>
      <c r="N128" s="150"/>
      <c r="O128" s="150"/>
      <c r="P128" s="151">
        <f>P129+P139+P165+P173+P180+P186</f>
        <v>0</v>
      </c>
      <c r="Q128" s="150"/>
      <c r="R128" s="151">
        <f>R129+R139+R165+R173+R180+R186</f>
        <v>8.0087700000000012E-2</v>
      </c>
      <c r="S128" s="150"/>
      <c r="T128" s="152">
        <f>T129+T139+T165+T173+T180+T186</f>
        <v>264.03100000000001</v>
      </c>
      <c r="AR128" s="145" t="s">
        <v>79</v>
      </c>
      <c r="AT128" s="153" t="s">
        <v>71</v>
      </c>
      <c r="AU128" s="153" t="s">
        <v>72</v>
      </c>
      <c r="AY128" s="145" t="s">
        <v>137</v>
      </c>
      <c r="BK128" s="154">
        <f>BK129+BK139+BK165+BK173+BK180+BK186</f>
        <v>0</v>
      </c>
    </row>
    <row r="129" spans="1:65" s="12" customFormat="1" ht="22.9" customHeight="1">
      <c r="B129" s="144"/>
      <c r="D129" s="145" t="s">
        <v>71</v>
      </c>
      <c r="E129" s="155" t="s">
        <v>79</v>
      </c>
      <c r="F129" s="155" t="s">
        <v>138</v>
      </c>
      <c r="I129" s="147"/>
      <c r="J129" s="156">
        <f>BK129</f>
        <v>0</v>
      </c>
      <c r="L129" s="144"/>
      <c r="M129" s="149"/>
      <c r="N129" s="150"/>
      <c r="O129" s="150"/>
      <c r="P129" s="151">
        <f>SUM(P130:P138)</f>
        <v>0</v>
      </c>
      <c r="Q129" s="150"/>
      <c r="R129" s="151">
        <f>SUM(R130:R138)</f>
        <v>0</v>
      </c>
      <c r="S129" s="150"/>
      <c r="T129" s="152">
        <f>SUM(T130:T138)</f>
        <v>67.789999999999992</v>
      </c>
      <c r="AR129" s="145" t="s">
        <v>79</v>
      </c>
      <c r="AT129" s="153" t="s">
        <v>71</v>
      </c>
      <c r="AU129" s="153" t="s">
        <v>79</v>
      </c>
      <c r="AY129" s="145" t="s">
        <v>137</v>
      </c>
      <c r="BK129" s="154">
        <f>SUM(BK130:BK138)</f>
        <v>0</v>
      </c>
    </row>
    <row r="130" spans="1:65" s="2" customFormat="1" ht="21.75" customHeight="1">
      <c r="A130" s="33"/>
      <c r="B130" s="157"/>
      <c r="C130" s="158" t="s">
        <v>79</v>
      </c>
      <c r="D130" s="158" t="s">
        <v>139</v>
      </c>
      <c r="E130" s="159" t="s">
        <v>140</v>
      </c>
      <c r="F130" s="160" t="s">
        <v>141</v>
      </c>
      <c r="G130" s="161" t="s">
        <v>142</v>
      </c>
      <c r="H130" s="162">
        <v>13</v>
      </c>
      <c r="I130" s="163"/>
      <c r="J130" s="164">
        <f>ROUND(I130*H130,2)</f>
        <v>0</v>
      </c>
      <c r="K130" s="165"/>
      <c r="L130" s="34"/>
      <c r="M130" s="166" t="s">
        <v>1</v>
      </c>
      <c r="N130" s="167" t="s">
        <v>38</v>
      </c>
      <c r="O130" s="62"/>
      <c r="P130" s="168">
        <f>O130*H130</f>
        <v>0</v>
      </c>
      <c r="Q130" s="168">
        <v>0</v>
      </c>
      <c r="R130" s="168">
        <f>Q130*H130</f>
        <v>0</v>
      </c>
      <c r="S130" s="168">
        <v>0.23</v>
      </c>
      <c r="T130" s="169">
        <f>S130*H130</f>
        <v>2.99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70" t="s">
        <v>143</v>
      </c>
      <c r="AT130" s="170" t="s">
        <v>139</v>
      </c>
      <c r="AU130" s="170" t="s">
        <v>85</v>
      </c>
      <c r="AY130" s="18" t="s">
        <v>137</v>
      </c>
      <c r="BE130" s="171">
        <f>IF(N130="základná",J130,0)</f>
        <v>0</v>
      </c>
      <c r="BF130" s="171">
        <f>IF(N130="znížená",J130,0)</f>
        <v>0</v>
      </c>
      <c r="BG130" s="171">
        <f>IF(N130="zákl. prenesená",J130,0)</f>
        <v>0</v>
      </c>
      <c r="BH130" s="171">
        <f>IF(N130="zníž. prenesená",J130,0)</f>
        <v>0</v>
      </c>
      <c r="BI130" s="171">
        <f>IF(N130="nulová",J130,0)</f>
        <v>0</v>
      </c>
      <c r="BJ130" s="18" t="s">
        <v>85</v>
      </c>
      <c r="BK130" s="171">
        <f>ROUND(I130*H130,2)</f>
        <v>0</v>
      </c>
      <c r="BL130" s="18" t="s">
        <v>143</v>
      </c>
      <c r="BM130" s="170" t="s">
        <v>144</v>
      </c>
    </row>
    <row r="131" spans="1:65" s="13" customFormat="1">
      <c r="B131" s="172"/>
      <c r="D131" s="173" t="s">
        <v>145</v>
      </c>
      <c r="E131" s="174" t="s">
        <v>1</v>
      </c>
      <c r="F131" s="175" t="s">
        <v>146</v>
      </c>
      <c r="H131" s="176">
        <v>13</v>
      </c>
      <c r="I131" s="177"/>
      <c r="L131" s="172"/>
      <c r="M131" s="178"/>
      <c r="N131" s="179"/>
      <c r="O131" s="179"/>
      <c r="P131" s="179"/>
      <c r="Q131" s="179"/>
      <c r="R131" s="179"/>
      <c r="S131" s="179"/>
      <c r="T131" s="180"/>
      <c r="AT131" s="174" t="s">
        <v>145</v>
      </c>
      <c r="AU131" s="174" t="s">
        <v>85</v>
      </c>
      <c r="AV131" s="13" t="s">
        <v>85</v>
      </c>
      <c r="AW131" s="13" t="s">
        <v>29</v>
      </c>
      <c r="AX131" s="13" t="s">
        <v>72</v>
      </c>
      <c r="AY131" s="174" t="s">
        <v>137</v>
      </c>
    </row>
    <row r="132" spans="1:65" s="14" customFormat="1">
      <c r="B132" s="181"/>
      <c r="D132" s="173" t="s">
        <v>145</v>
      </c>
      <c r="E132" s="182" t="s">
        <v>1</v>
      </c>
      <c r="F132" s="183" t="s">
        <v>147</v>
      </c>
      <c r="H132" s="184">
        <v>13</v>
      </c>
      <c r="I132" s="185"/>
      <c r="L132" s="181"/>
      <c r="M132" s="186"/>
      <c r="N132" s="187"/>
      <c r="O132" s="187"/>
      <c r="P132" s="187"/>
      <c r="Q132" s="187"/>
      <c r="R132" s="187"/>
      <c r="S132" s="187"/>
      <c r="T132" s="188"/>
      <c r="AT132" s="182" t="s">
        <v>145</v>
      </c>
      <c r="AU132" s="182" t="s">
        <v>85</v>
      </c>
      <c r="AV132" s="14" t="s">
        <v>143</v>
      </c>
      <c r="AW132" s="14" t="s">
        <v>29</v>
      </c>
      <c r="AX132" s="14" t="s">
        <v>79</v>
      </c>
      <c r="AY132" s="182" t="s">
        <v>137</v>
      </c>
    </row>
    <row r="133" spans="1:65" s="2" customFormat="1" ht="24.2" customHeight="1">
      <c r="A133" s="33"/>
      <c r="B133" s="157"/>
      <c r="C133" s="158" t="s">
        <v>85</v>
      </c>
      <c r="D133" s="158" t="s">
        <v>139</v>
      </c>
      <c r="E133" s="159" t="s">
        <v>148</v>
      </c>
      <c r="F133" s="160" t="s">
        <v>149</v>
      </c>
      <c r="G133" s="161" t="s">
        <v>142</v>
      </c>
      <c r="H133" s="162">
        <v>3</v>
      </c>
      <c r="I133" s="163"/>
      <c r="J133" s="164">
        <f>ROUND(I133*H133,2)</f>
        <v>0</v>
      </c>
      <c r="K133" s="165"/>
      <c r="L133" s="34"/>
      <c r="M133" s="166" t="s">
        <v>1</v>
      </c>
      <c r="N133" s="167" t="s">
        <v>38</v>
      </c>
      <c r="O133" s="62"/>
      <c r="P133" s="168">
        <f>O133*H133</f>
        <v>0</v>
      </c>
      <c r="Q133" s="168">
        <v>0</v>
      </c>
      <c r="R133" s="168">
        <f>Q133*H133</f>
        <v>0</v>
      </c>
      <c r="S133" s="168">
        <v>0.04</v>
      </c>
      <c r="T133" s="169">
        <f>S133*H133</f>
        <v>0.12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70" t="s">
        <v>143</v>
      </c>
      <c r="AT133" s="170" t="s">
        <v>139</v>
      </c>
      <c r="AU133" s="170" t="s">
        <v>85</v>
      </c>
      <c r="AY133" s="18" t="s">
        <v>137</v>
      </c>
      <c r="BE133" s="171">
        <f>IF(N133="základná",J133,0)</f>
        <v>0</v>
      </c>
      <c r="BF133" s="171">
        <f>IF(N133="znížená",J133,0)</f>
        <v>0</v>
      </c>
      <c r="BG133" s="171">
        <f>IF(N133="zákl. prenesená",J133,0)</f>
        <v>0</v>
      </c>
      <c r="BH133" s="171">
        <f>IF(N133="zníž. prenesená",J133,0)</f>
        <v>0</v>
      </c>
      <c r="BI133" s="171">
        <f>IF(N133="nulová",J133,0)</f>
        <v>0</v>
      </c>
      <c r="BJ133" s="18" t="s">
        <v>85</v>
      </c>
      <c r="BK133" s="171">
        <f>ROUND(I133*H133,2)</f>
        <v>0</v>
      </c>
      <c r="BL133" s="18" t="s">
        <v>143</v>
      </c>
      <c r="BM133" s="170" t="s">
        <v>150</v>
      </c>
    </row>
    <row r="134" spans="1:65" s="13" customFormat="1">
      <c r="B134" s="172"/>
      <c r="D134" s="173" t="s">
        <v>145</v>
      </c>
      <c r="E134" s="174" t="s">
        <v>1</v>
      </c>
      <c r="F134" s="175" t="s">
        <v>151</v>
      </c>
      <c r="H134" s="176">
        <v>3</v>
      </c>
      <c r="I134" s="177"/>
      <c r="L134" s="172"/>
      <c r="M134" s="178"/>
      <c r="N134" s="179"/>
      <c r="O134" s="179"/>
      <c r="P134" s="179"/>
      <c r="Q134" s="179"/>
      <c r="R134" s="179"/>
      <c r="S134" s="179"/>
      <c r="T134" s="180"/>
      <c r="AT134" s="174" t="s">
        <v>145</v>
      </c>
      <c r="AU134" s="174" t="s">
        <v>85</v>
      </c>
      <c r="AV134" s="13" t="s">
        <v>85</v>
      </c>
      <c r="AW134" s="13" t="s">
        <v>29</v>
      </c>
      <c r="AX134" s="13" t="s">
        <v>72</v>
      </c>
      <c r="AY134" s="174" t="s">
        <v>137</v>
      </c>
    </row>
    <row r="135" spans="1:65" s="14" customFormat="1">
      <c r="B135" s="181"/>
      <c r="D135" s="173" t="s">
        <v>145</v>
      </c>
      <c r="E135" s="182" t="s">
        <v>1</v>
      </c>
      <c r="F135" s="183" t="s">
        <v>147</v>
      </c>
      <c r="H135" s="184">
        <v>3</v>
      </c>
      <c r="I135" s="185"/>
      <c r="L135" s="181"/>
      <c r="M135" s="186"/>
      <c r="N135" s="187"/>
      <c r="O135" s="187"/>
      <c r="P135" s="187"/>
      <c r="Q135" s="187"/>
      <c r="R135" s="187"/>
      <c r="S135" s="187"/>
      <c r="T135" s="188"/>
      <c r="AT135" s="182" t="s">
        <v>145</v>
      </c>
      <c r="AU135" s="182" t="s">
        <v>85</v>
      </c>
      <c r="AV135" s="14" t="s">
        <v>143</v>
      </c>
      <c r="AW135" s="14" t="s">
        <v>29</v>
      </c>
      <c r="AX135" s="14" t="s">
        <v>79</v>
      </c>
      <c r="AY135" s="182" t="s">
        <v>137</v>
      </c>
    </row>
    <row r="136" spans="1:65" s="2" customFormat="1" ht="33" customHeight="1">
      <c r="A136" s="33"/>
      <c r="B136" s="157"/>
      <c r="C136" s="158" t="s">
        <v>152</v>
      </c>
      <c r="D136" s="158" t="s">
        <v>139</v>
      </c>
      <c r="E136" s="159" t="s">
        <v>153</v>
      </c>
      <c r="F136" s="160" t="s">
        <v>154</v>
      </c>
      <c r="G136" s="161" t="s">
        <v>142</v>
      </c>
      <c r="H136" s="162">
        <v>66</v>
      </c>
      <c r="I136" s="163"/>
      <c r="J136" s="164">
        <f>ROUND(I136*H136,2)</f>
        <v>0</v>
      </c>
      <c r="K136" s="165"/>
      <c r="L136" s="34"/>
      <c r="M136" s="166" t="s">
        <v>1</v>
      </c>
      <c r="N136" s="167" t="s">
        <v>38</v>
      </c>
      <c r="O136" s="62"/>
      <c r="P136" s="168">
        <f>O136*H136</f>
        <v>0</v>
      </c>
      <c r="Q136" s="168">
        <v>0</v>
      </c>
      <c r="R136" s="168">
        <f>Q136*H136</f>
        <v>0</v>
      </c>
      <c r="S136" s="168">
        <v>0.98</v>
      </c>
      <c r="T136" s="169">
        <f>S136*H136</f>
        <v>64.679999999999993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70" t="s">
        <v>143</v>
      </c>
      <c r="AT136" s="170" t="s">
        <v>139</v>
      </c>
      <c r="AU136" s="170" t="s">
        <v>85</v>
      </c>
      <c r="AY136" s="18" t="s">
        <v>137</v>
      </c>
      <c r="BE136" s="171">
        <f>IF(N136="základná",J136,0)</f>
        <v>0</v>
      </c>
      <c r="BF136" s="171">
        <f>IF(N136="znížená",J136,0)</f>
        <v>0</v>
      </c>
      <c r="BG136" s="171">
        <f>IF(N136="zákl. prenesená",J136,0)</f>
        <v>0</v>
      </c>
      <c r="BH136" s="171">
        <f>IF(N136="zníž. prenesená",J136,0)</f>
        <v>0</v>
      </c>
      <c r="BI136" s="171">
        <f>IF(N136="nulová",J136,0)</f>
        <v>0</v>
      </c>
      <c r="BJ136" s="18" t="s">
        <v>85</v>
      </c>
      <c r="BK136" s="171">
        <f>ROUND(I136*H136,2)</f>
        <v>0</v>
      </c>
      <c r="BL136" s="18" t="s">
        <v>143</v>
      </c>
      <c r="BM136" s="170" t="s">
        <v>155</v>
      </c>
    </row>
    <row r="137" spans="1:65" s="13" customFormat="1">
      <c r="B137" s="172"/>
      <c r="D137" s="173" t="s">
        <v>145</v>
      </c>
      <c r="E137" s="174" t="s">
        <v>1</v>
      </c>
      <c r="F137" s="175" t="s">
        <v>156</v>
      </c>
      <c r="H137" s="176">
        <v>66</v>
      </c>
      <c r="I137" s="177"/>
      <c r="L137" s="172"/>
      <c r="M137" s="178"/>
      <c r="N137" s="179"/>
      <c r="O137" s="179"/>
      <c r="P137" s="179"/>
      <c r="Q137" s="179"/>
      <c r="R137" s="179"/>
      <c r="S137" s="179"/>
      <c r="T137" s="180"/>
      <c r="AT137" s="174" t="s">
        <v>145</v>
      </c>
      <c r="AU137" s="174" t="s">
        <v>85</v>
      </c>
      <c r="AV137" s="13" t="s">
        <v>85</v>
      </c>
      <c r="AW137" s="13" t="s">
        <v>29</v>
      </c>
      <c r="AX137" s="13" t="s">
        <v>72</v>
      </c>
      <c r="AY137" s="174" t="s">
        <v>137</v>
      </c>
    </row>
    <row r="138" spans="1:65" s="14" customFormat="1">
      <c r="B138" s="181"/>
      <c r="D138" s="173" t="s">
        <v>145</v>
      </c>
      <c r="E138" s="182" t="s">
        <v>1</v>
      </c>
      <c r="F138" s="183" t="s">
        <v>147</v>
      </c>
      <c r="H138" s="184">
        <v>66</v>
      </c>
      <c r="I138" s="185"/>
      <c r="L138" s="181"/>
      <c r="M138" s="186"/>
      <c r="N138" s="187"/>
      <c r="O138" s="187"/>
      <c r="P138" s="187"/>
      <c r="Q138" s="187"/>
      <c r="R138" s="187"/>
      <c r="S138" s="187"/>
      <c r="T138" s="188"/>
      <c r="AT138" s="182" t="s">
        <v>145</v>
      </c>
      <c r="AU138" s="182" t="s">
        <v>85</v>
      </c>
      <c r="AV138" s="14" t="s">
        <v>143</v>
      </c>
      <c r="AW138" s="14" t="s">
        <v>29</v>
      </c>
      <c r="AX138" s="14" t="s">
        <v>79</v>
      </c>
      <c r="AY138" s="182" t="s">
        <v>137</v>
      </c>
    </row>
    <row r="139" spans="1:65" s="12" customFormat="1" ht="22.9" customHeight="1">
      <c r="B139" s="144"/>
      <c r="D139" s="145" t="s">
        <v>71</v>
      </c>
      <c r="E139" s="155" t="s">
        <v>157</v>
      </c>
      <c r="F139" s="155" t="s">
        <v>158</v>
      </c>
      <c r="I139" s="147"/>
      <c r="J139" s="156">
        <f>BK139</f>
        <v>0</v>
      </c>
      <c r="L139" s="144"/>
      <c r="M139" s="149"/>
      <c r="N139" s="150"/>
      <c r="O139" s="150"/>
      <c r="P139" s="151">
        <f>SUM(P140:P164)</f>
        <v>0</v>
      </c>
      <c r="Q139" s="150"/>
      <c r="R139" s="151">
        <f>SUM(R140:R164)</f>
        <v>8.8770000000000006E-4</v>
      </c>
      <c r="S139" s="150"/>
      <c r="T139" s="152">
        <f>SUM(T140:T164)</f>
        <v>156.24700000000001</v>
      </c>
      <c r="AR139" s="145" t="s">
        <v>79</v>
      </c>
      <c r="AT139" s="153" t="s">
        <v>71</v>
      </c>
      <c r="AU139" s="153" t="s">
        <v>79</v>
      </c>
      <c r="AY139" s="145" t="s">
        <v>137</v>
      </c>
      <c r="BK139" s="154">
        <f>SUM(BK140:BK164)</f>
        <v>0</v>
      </c>
    </row>
    <row r="140" spans="1:65" s="2" customFormat="1" ht="24.2" customHeight="1">
      <c r="A140" s="33"/>
      <c r="B140" s="157"/>
      <c r="C140" s="158" t="s">
        <v>143</v>
      </c>
      <c r="D140" s="158" t="s">
        <v>139</v>
      </c>
      <c r="E140" s="159" t="s">
        <v>159</v>
      </c>
      <c r="F140" s="160" t="s">
        <v>160</v>
      </c>
      <c r="G140" s="161" t="s">
        <v>142</v>
      </c>
      <c r="H140" s="162">
        <v>29.59</v>
      </c>
      <c r="I140" s="163"/>
      <c r="J140" s="164">
        <f>ROUND(I140*H140,2)</f>
        <v>0</v>
      </c>
      <c r="K140" s="165"/>
      <c r="L140" s="34"/>
      <c r="M140" s="166" t="s">
        <v>1</v>
      </c>
      <c r="N140" s="167" t="s">
        <v>38</v>
      </c>
      <c r="O140" s="62"/>
      <c r="P140" s="168">
        <f>O140*H140</f>
        <v>0</v>
      </c>
      <c r="Q140" s="168">
        <v>3.0000000000000001E-5</v>
      </c>
      <c r="R140" s="168">
        <f>Q140*H140</f>
        <v>8.8770000000000006E-4</v>
      </c>
      <c r="S140" s="168">
        <v>0</v>
      </c>
      <c r="T140" s="169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70" t="s">
        <v>143</v>
      </c>
      <c r="AT140" s="170" t="s">
        <v>139</v>
      </c>
      <c r="AU140" s="170" t="s">
        <v>85</v>
      </c>
      <c r="AY140" s="18" t="s">
        <v>137</v>
      </c>
      <c r="BE140" s="171">
        <f>IF(N140="základná",J140,0)</f>
        <v>0</v>
      </c>
      <c r="BF140" s="171">
        <f>IF(N140="znížená",J140,0)</f>
        <v>0</v>
      </c>
      <c r="BG140" s="171">
        <f>IF(N140="zákl. prenesená",J140,0)</f>
        <v>0</v>
      </c>
      <c r="BH140" s="171">
        <f>IF(N140="zníž. prenesená",J140,0)</f>
        <v>0</v>
      </c>
      <c r="BI140" s="171">
        <f>IF(N140="nulová",J140,0)</f>
        <v>0</v>
      </c>
      <c r="BJ140" s="18" t="s">
        <v>85</v>
      </c>
      <c r="BK140" s="171">
        <f>ROUND(I140*H140,2)</f>
        <v>0</v>
      </c>
      <c r="BL140" s="18" t="s">
        <v>143</v>
      </c>
      <c r="BM140" s="170" t="s">
        <v>161</v>
      </c>
    </row>
    <row r="141" spans="1:65" s="13" customFormat="1">
      <c r="B141" s="172"/>
      <c r="D141" s="173" t="s">
        <v>145</v>
      </c>
      <c r="E141" s="174" t="s">
        <v>1</v>
      </c>
      <c r="F141" s="175" t="s">
        <v>162</v>
      </c>
      <c r="H141" s="176">
        <v>10.8</v>
      </c>
      <c r="I141" s="177"/>
      <c r="L141" s="172"/>
      <c r="M141" s="178"/>
      <c r="N141" s="179"/>
      <c r="O141" s="179"/>
      <c r="P141" s="179"/>
      <c r="Q141" s="179"/>
      <c r="R141" s="179"/>
      <c r="S141" s="179"/>
      <c r="T141" s="180"/>
      <c r="AT141" s="174" t="s">
        <v>145</v>
      </c>
      <c r="AU141" s="174" t="s">
        <v>85</v>
      </c>
      <c r="AV141" s="13" t="s">
        <v>85</v>
      </c>
      <c r="AW141" s="13" t="s">
        <v>29</v>
      </c>
      <c r="AX141" s="13" t="s">
        <v>72</v>
      </c>
      <c r="AY141" s="174" t="s">
        <v>137</v>
      </c>
    </row>
    <row r="142" spans="1:65" s="13" customFormat="1">
      <c r="B142" s="172"/>
      <c r="D142" s="173" t="s">
        <v>145</v>
      </c>
      <c r="E142" s="174" t="s">
        <v>1</v>
      </c>
      <c r="F142" s="175" t="s">
        <v>163</v>
      </c>
      <c r="H142" s="176">
        <v>5.79</v>
      </c>
      <c r="I142" s="177"/>
      <c r="L142" s="172"/>
      <c r="M142" s="178"/>
      <c r="N142" s="179"/>
      <c r="O142" s="179"/>
      <c r="P142" s="179"/>
      <c r="Q142" s="179"/>
      <c r="R142" s="179"/>
      <c r="S142" s="179"/>
      <c r="T142" s="180"/>
      <c r="AT142" s="174" t="s">
        <v>145</v>
      </c>
      <c r="AU142" s="174" t="s">
        <v>85</v>
      </c>
      <c r="AV142" s="13" t="s">
        <v>85</v>
      </c>
      <c r="AW142" s="13" t="s">
        <v>29</v>
      </c>
      <c r="AX142" s="13" t="s">
        <v>72</v>
      </c>
      <c r="AY142" s="174" t="s">
        <v>137</v>
      </c>
    </row>
    <row r="143" spans="1:65" s="13" customFormat="1">
      <c r="B143" s="172"/>
      <c r="D143" s="173" t="s">
        <v>145</v>
      </c>
      <c r="E143" s="174" t="s">
        <v>1</v>
      </c>
      <c r="F143" s="175" t="s">
        <v>164</v>
      </c>
      <c r="H143" s="176">
        <v>6.3</v>
      </c>
      <c r="I143" s="177"/>
      <c r="L143" s="172"/>
      <c r="M143" s="178"/>
      <c r="N143" s="179"/>
      <c r="O143" s="179"/>
      <c r="P143" s="179"/>
      <c r="Q143" s="179"/>
      <c r="R143" s="179"/>
      <c r="S143" s="179"/>
      <c r="T143" s="180"/>
      <c r="AT143" s="174" t="s">
        <v>145</v>
      </c>
      <c r="AU143" s="174" t="s">
        <v>85</v>
      </c>
      <c r="AV143" s="13" t="s">
        <v>85</v>
      </c>
      <c r="AW143" s="13" t="s">
        <v>29</v>
      </c>
      <c r="AX143" s="13" t="s">
        <v>72</v>
      </c>
      <c r="AY143" s="174" t="s">
        <v>137</v>
      </c>
    </row>
    <row r="144" spans="1:65" s="13" customFormat="1">
      <c r="B144" s="172"/>
      <c r="D144" s="173" t="s">
        <v>145</v>
      </c>
      <c r="E144" s="174" t="s">
        <v>1</v>
      </c>
      <c r="F144" s="175" t="s">
        <v>165</v>
      </c>
      <c r="H144" s="176">
        <v>6.7</v>
      </c>
      <c r="I144" s="177"/>
      <c r="L144" s="172"/>
      <c r="M144" s="178"/>
      <c r="N144" s="179"/>
      <c r="O144" s="179"/>
      <c r="P144" s="179"/>
      <c r="Q144" s="179"/>
      <c r="R144" s="179"/>
      <c r="S144" s="179"/>
      <c r="T144" s="180"/>
      <c r="AT144" s="174" t="s">
        <v>145</v>
      </c>
      <c r="AU144" s="174" t="s">
        <v>85</v>
      </c>
      <c r="AV144" s="13" t="s">
        <v>85</v>
      </c>
      <c r="AW144" s="13" t="s">
        <v>29</v>
      </c>
      <c r="AX144" s="13" t="s">
        <v>72</v>
      </c>
      <c r="AY144" s="174" t="s">
        <v>137</v>
      </c>
    </row>
    <row r="145" spans="1:65" s="14" customFormat="1">
      <c r="B145" s="181"/>
      <c r="D145" s="173" t="s">
        <v>145</v>
      </c>
      <c r="E145" s="182" t="s">
        <v>1</v>
      </c>
      <c r="F145" s="183" t="s">
        <v>147</v>
      </c>
      <c r="H145" s="184">
        <v>29.59</v>
      </c>
      <c r="I145" s="185"/>
      <c r="L145" s="181"/>
      <c r="M145" s="186"/>
      <c r="N145" s="187"/>
      <c r="O145" s="187"/>
      <c r="P145" s="187"/>
      <c r="Q145" s="187"/>
      <c r="R145" s="187"/>
      <c r="S145" s="187"/>
      <c r="T145" s="188"/>
      <c r="AT145" s="182" t="s">
        <v>145</v>
      </c>
      <c r="AU145" s="182" t="s">
        <v>85</v>
      </c>
      <c r="AV145" s="14" t="s">
        <v>143</v>
      </c>
      <c r="AW145" s="14" t="s">
        <v>29</v>
      </c>
      <c r="AX145" s="14" t="s">
        <v>79</v>
      </c>
      <c r="AY145" s="182" t="s">
        <v>137</v>
      </c>
    </row>
    <row r="146" spans="1:65" s="2" customFormat="1" ht="24.2" customHeight="1">
      <c r="A146" s="33"/>
      <c r="B146" s="157"/>
      <c r="C146" s="158" t="s">
        <v>166</v>
      </c>
      <c r="D146" s="158" t="s">
        <v>139</v>
      </c>
      <c r="E146" s="159" t="s">
        <v>167</v>
      </c>
      <c r="F146" s="160" t="s">
        <v>168</v>
      </c>
      <c r="G146" s="161" t="s">
        <v>101</v>
      </c>
      <c r="H146" s="162">
        <v>267</v>
      </c>
      <c r="I146" s="163"/>
      <c r="J146" s="164">
        <f>ROUND(I146*H146,2)</f>
        <v>0</v>
      </c>
      <c r="K146" s="165"/>
      <c r="L146" s="34"/>
      <c r="M146" s="166" t="s">
        <v>1</v>
      </c>
      <c r="N146" s="167" t="s">
        <v>38</v>
      </c>
      <c r="O146" s="62"/>
      <c r="P146" s="168">
        <f>O146*H146</f>
        <v>0</v>
      </c>
      <c r="Q146" s="168">
        <v>0</v>
      </c>
      <c r="R146" s="168">
        <f>Q146*H146</f>
        <v>0</v>
      </c>
      <c r="S146" s="168">
        <v>0.316</v>
      </c>
      <c r="T146" s="169">
        <f>S146*H146</f>
        <v>84.372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70" t="s">
        <v>143</v>
      </c>
      <c r="AT146" s="170" t="s">
        <v>139</v>
      </c>
      <c r="AU146" s="170" t="s">
        <v>85</v>
      </c>
      <c r="AY146" s="18" t="s">
        <v>137</v>
      </c>
      <c r="BE146" s="171">
        <f>IF(N146="základná",J146,0)</f>
        <v>0</v>
      </c>
      <c r="BF146" s="171">
        <f>IF(N146="znížená",J146,0)</f>
        <v>0</v>
      </c>
      <c r="BG146" s="171">
        <f>IF(N146="zákl. prenesená",J146,0)</f>
        <v>0</v>
      </c>
      <c r="BH146" s="171">
        <f>IF(N146="zníž. prenesená",J146,0)</f>
        <v>0</v>
      </c>
      <c r="BI146" s="171">
        <f>IF(N146="nulová",J146,0)</f>
        <v>0</v>
      </c>
      <c r="BJ146" s="18" t="s">
        <v>85</v>
      </c>
      <c r="BK146" s="171">
        <f>ROUND(I146*H146,2)</f>
        <v>0</v>
      </c>
      <c r="BL146" s="18" t="s">
        <v>143</v>
      </c>
      <c r="BM146" s="170" t="s">
        <v>169</v>
      </c>
    </row>
    <row r="147" spans="1:65" s="15" customFormat="1">
      <c r="B147" s="189"/>
      <c r="D147" s="173" t="s">
        <v>145</v>
      </c>
      <c r="E147" s="190" t="s">
        <v>1</v>
      </c>
      <c r="F147" s="191" t="s">
        <v>170</v>
      </c>
      <c r="H147" s="190" t="s">
        <v>1</v>
      </c>
      <c r="I147" s="192"/>
      <c r="L147" s="189"/>
      <c r="M147" s="193"/>
      <c r="N147" s="194"/>
      <c r="O147" s="194"/>
      <c r="P147" s="194"/>
      <c r="Q147" s="194"/>
      <c r="R147" s="194"/>
      <c r="S147" s="194"/>
      <c r="T147" s="195"/>
      <c r="AT147" s="190" t="s">
        <v>145</v>
      </c>
      <c r="AU147" s="190" t="s">
        <v>85</v>
      </c>
      <c r="AV147" s="15" t="s">
        <v>79</v>
      </c>
      <c r="AW147" s="15" t="s">
        <v>29</v>
      </c>
      <c r="AX147" s="15" t="s">
        <v>72</v>
      </c>
      <c r="AY147" s="190" t="s">
        <v>137</v>
      </c>
    </row>
    <row r="148" spans="1:65" s="15" customFormat="1">
      <c r="B148" s="189"/>
      <c r="D148" s="173" t="s">
        <v>145</v>
      </c>
      <c r="E148" s="190" t="s">
        <v>1</v>
      </c>
      <c r="F148" s="191" t="s">
        <v>171</v>
      </c>
      <c r="H148" s="190" t="s">
        <v>1</v>
      </c>
      <c r="I148" s="192"/>
      <c r="L148" s="189"/>
      <c r="M148" s="193"/>
      <c r="N148" s="194"/>
      <c r="O148" s="194"/>
      <c r="P148" s="194"/>
      <c r="Q148" s="194"/>
      <c r="R148" s="194"/>
      <c r="S148" s="194"/>
      <c r="T148" s="195"/>
      <c r="AT148" s="190" t="s">
        <v>145</v>
      </c>
      <c r="AU148" s="190" t="s">
        <v>85</v>
      </c>
      <c r="AV148" s="15" t="s">
        <v>79</v>
      </c>
      <c r="AW148" s="15" t="s">
        <v>29</v>
      </c>
      <c r="AX148" s="15" t="s">
        <v>72</v>
      </c>
      <c r="AY148" s="190" t="s">
        <v>137</v>
      </c>
    </row>
    <row r="149" spans="1:65" s="13" customFormat="1">
      <c r="B149" s="172"/>
      <c r="D149" s="173" t="s">
        <v>145</v>
      </c>
      <c r="E149" s="174" t="s">
        <v>1</v>
      </c>
      <c r="F149" s="175" t="s">
        <v>102</v>
      </c>
      <c r="H149" s="176">
        <v>267</v>
      </c>
      <c r="I149" s="177"/>
      <c r="L149" s="172"/>
      <c r="M149" s="178"/>
      <c r="N149" s="179"/>
      <c r="O149" s="179"/>
      <c r="P149" s="179"/>
      <c r="Q149" s="179"/>
      <c r="R149" s="179"/>
      <c r="S149" s="179"/>
      <c r="T149" s="180"/>
      <c r="AT149" s="174" t="s">
        <v>145</v>
      </c>
      <c r="AU149" s="174" t="s">
        <v>85</v>
      </c>
      <c r="AV149" s="13" t="s">
        <v>85</v>
      </c>
      <c r="AW149" s="13" t="s">
        <v>29</v>
      </c>
      <c r="AX149" s="13" t="s">
        <v>72</v>
      </c>
      <c r="AY149" s="174" t="s">
        <v>137</v>
      </c>
    </row>
    <row r="150" spans="1:65" s="14" customFormat="1">
      <c r="B150" s="181"/>
      <c r="D150" s="173" t="s">
        <v>145</v>
      </c>
      <c r="E150" s="182" t="s">
        <v>99</v>
      </c>
      <c r="F150" s="183" t="s">
        <v>147</v>
      </c>
      <c r="H150" s="184">
        <v>267</v>
      </c>
      <c r="I150" s="185"/>
      <c r="L150" s="181"/>
      <c r="M150" s="186"/>
      <c r="N150" s="187"/>
      <c r="O150" s="187"/>
      <c r="P150" s="187"/>
      <c r="Q150" s="187"/>
      <c r="R150" s="187"/>
      <c r="S150" s="187"/>
      <c r="T150" s="188"/>
      <c r="AT150" s="182" t="s">
        <v>145</v>
      </c>
      <c r="AU150" s="182" t="s">
        <v>85</v>
      </c>
      <c r="AV150" s="14" t="s">
        <v>143</v>
      </c>
      <c r="AW150" s="14" t="s">
        <v>29</v>
      </c>
      <c r="AX150" s="14" t="s">
        <v>79</v>
      </c>
      <c r="AY150" s="182" t="s">
        <v>137</v>
      </c>
    </row>
    <row r="151" spans="1:65" s="2" customFormat="1" ht="33" customHeight="1">
      <c r="A151" s="33"/>
      <c r="B151" s="157"/>
      <c r="C151" s="158" t="s">
        <v>172</v>
      </c>
      <c r="D151" s="158" t="s">
        <v>139</v>
      </c>
      <c r="E151" s="159" t="s">
        <v>173</v>
      </c>
      <c r="F151" s="160" t="s">
        <v>174</v>
      </c>
      <c r="G151" s="161" t="s">
        <v>101</v>
      </c>
      <c r="H151" s="162">
        <v>115</v>
      </c>
      <c r="I151" s="163"/>
      <c r="J151" s="164">
        <f>ROUND(I151*H151,2)</f>
        <v>0</v>
      </c>
      <c r="K151" s="165"/>
      <c r="L151" s="34"/>
      <c r="M151" s="166" t="s">
        <v>1</v>
      </c>
      <c r="N151" s="167" t="s">
        <v>38</v>
      </c>
      <c r="O151" s="62"/>
      <c r="P151" s="168">
        <f>O151*H151</f>
        <v>0</v>
      </c>
      <c r="Q151" s="168">
        <v>0</v>
      </c>
      <c r="R151" s="168">
        <f>Q151*H151</f>
        <v>0</v>
      </c>
      <c r="S151" s="168">
        <v>0.22500000000000001</v>
      </c>
      <c r="T151" s="169">
        <f>S151*H151</f>
        <v>25.875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143</v>
      </c>
      <c r="AT151" s="170" t="s">
        <v>139</v>
      </c>
      <c r="AU151" s="170" t="s">
        <v>85</v>
      </c>
      <c r="AY151" s="18" t="s">
        <v>137</v>
      </c>
      <c r="BE151" s="171">
        <f>IF(N151="základná",J151,0)</f>
        <v>0</v>
      </c>
      <c r="BF151" s="171">
        <f>IF(N151="znížená",J151,0)</f>
        <v>0</v>
      </c>
      <c r="BG151" s="171">
        <f>IF(N151="zákl. prenesená",J151,0)</f>
        <v>0</v>
      </c>
      <c r="BH151" s="171">
        <f>IF(N151="zníž. prenesená",J151,0)</f>
        <v>0</v>
      </c>
      <c r="BI151" s="171">
        <f>IF(N151="nulová",J151,0)</f>
        <v>0</v>
      </c>
      <c r="BJ151" s="18" t="s">
        <v>85</v>
      </c>
      <c r="BK151" s="171">
        <f>ROUND(I151*H151,2)</f>
        <v>0</v>
      </c>
      <c r="BL151" s="18" t="s">
        <v>143</v>
      </c>
      <c r="BM151" s="170" t="s">
        <v>175</v>
      </c>
    </row>
    <row r="152" spans="1:65" s="15" customFormat="1">
      <c r="B152" s="189"/>
      <c r="D152" s="173" t="s">
        <v>145</v>
      </c>
      <c r="E152" s="190" t="s">
        <v>1</v>
      </c>
      <c r="F152" s="191" t="s">
        <v>176</v>
      </c>
      <c r="H152" s="190" t="s">
        <v>1</v>
      </c>
      <c r="I152" s="192"/>
      <c r="L152" s="189"/>
      <c r="M152" s="193"/>
      <c r="N152" s="194"/>
      <c r="O152" s="194"/>
      <c r="P152" s="194"/>
      <c r="Q152" s="194"/>
      <c r="R152" s="194"/>
      <c r="S152" s="194"/>
      <c r="T152" s="195"/>
      <c r="AT152" s="190" t="s">
        <v>145</v>
      </c>
      <c r="AU152" s="190" t="s">
        <v>85</v>
      </c>
      <c r="AV152" s="15" t="s">
        <v>79</v>
      </c>
      <c r="AW152" s="15" t="s">
        <v>29</v>
      </c>
      <c r="AX152" s="15" t="s">
        <v>72</v>
      </c>
      <c r="AY152" s="190" t="s">
        <v>137</v>
      </c>
    </row>
    <row r="153" spans="1:65" s="13" customFormat="1">
      <c r="B153" s="172"/>
      <c r="D153" s="173" t="s">
        <v>145</v>
      </c>
      <c r="E153" s="174" t="s">
        <v>1</v>
      </c>
      <c r="F153" s="175" t="s">
        <v>177</v>
      </c>
      <c r="H153" s="176">
        <v>102</v>
      </c>
      <c r="I153" s="177"/>
      <c r="L153" s="172"/>
      <c r="M153" s="178"/>
      <c r="N153" s="179"/>
      <c r="O153" s="179"/>
      <c r="P153" s="179"/>
      <c r="Q153" s="179"/>
      <c r="R153" s="179"/>
      <c r="S153" s="179"/>
      <c r="T153" s="180"/>
      <c r="AT153" s="174" t="s">
        <v>145</v>
      </c>
      <c r="AU153" s="174" t="s">
        <v>85</v>
      </c>
      <c r="AV153" s="13" t="s">
        <v>85</v>
      </c>
      <c r="AW153" s="13" t="s">
        <v>29</v>
      </c>
      <c r="AX153" s="13" t="s">
        <v>72</v>
      </c>
      <c r="AY153" s="174" t="s">
        <v>137</v>
      </c>
    </row>
    <row r="154" spans="1:65" s="16" customFormat="1">
      <c r="B154" s="196"/>
      <c r="D154" s="173" t="s">
        <v>145</v>
      </c>
      <c r="E154" s="197" t="s">
        <v>1</v>
      </c>
      <c r="F154" s="198" t="s">
        <v>178</v>
      </c>
      <c r="H154" s="199">
        <v>102</v>
      </c>
      <c r="I154" s="200"/>
      <c r="L154" s="196"/>
      <c r="M154" s="201"/>
      <c r="N154" s="202"/>
      <c r="O154" s="202"/>
      <c r="P154" s="202"/>
      <c r="Q154" s="202"/>
      <c r="R154" s="202"/>
      <c r="S154" s="202"/>
      <c r="T154" s="203"/>
      <c r="AT154" s="197" t="s">
        <v>145</v>
      </c>
      <c r="AU154" s="197" t="s">
        <v>85</v>
      </c>
      <c r="AV154" s="16" t="s">
        <v>152</v>
      </c>
      <c r="AW154" s="16" t="s">
        <v>29</v>
      </c>
      <c r="AX154" s="16" t="s">
        <v>72</v>
      </c>
      <c r="AY154" s="197" t="s">
        <v>137</v>
      </c>
    </row>
    <row r="155" spans="1:65" s="13" customFormat="1">
      <c r="B155" s="172"/>
      <c r="D155" s="173" t="s">
        <v>145</v>
      </c>
      <c r="E155" s="174" t="s">
        <v>1</v>
      </c>
      <c r="F155" s="175" t="s">
        <v>146</v>
      </c>
      <c r="H155" s="176">
        <v>13</v>
      </c>
      <c r="I155" s="177"/>
      <c r="L155" s="172"/>
      <c r="M155" s="178"/>
      <c r="N155" s="179"/>
      <c r="O155" s="179"/>
      <c r="P155" s="179"/>
      <c r="Q155" s="179"/>
      <c r="R155" s="179"/>
      <c r="S155" s="179"/>
      <c r="T155" s="180"/>
      <c r="AT155" s="174" t="s">
        <v>145</v>
      </c>
      <c r="AU155" s="174" t="s">
        <v>85</v>
      </c>
      <c r="AV155" s="13" t="s">
        <v>85</v>
      </c>
      <c r="AW155" s="13" t="s">
        <v>29</v>
      </c>
      <c r="AX155" s="13" t="s">
        <v>72</v>
      </c>
      <c r="AY155" s="174" t="s">
        <v>137</v>
      </c>
    </row>
    <row r="156" spans="1:65" s="16" customFormat="1">
      <c r="B156" s="196"/>
      <c r="D156" s="173" t="s">
        <v>145</v>
      </c>
      <c r="E156" s="197" t="s">
        <v>1</v>
      </c>
      <c r="F156" s="198" t="s">
        <v>179</v>
      </c>
      <c r="H156" s="199">
        <v>13</v>
      </c>
      <c r="I156" s="200"/>
      <c r="L156" s="196"/>
      <c r="M156" s="201"/>
      <c r="N156" s="202"/>
      <c r="O156" s="202"/>
      <c r="P156" s="202"/>
      <c r="Q156" s="202"/>
      <c r="R156" s="202"/>
      <c r="S156" s="202"/>
      <c r="T156" s="203"/>
      <c r="AT156" s="197" t="s">
        <v>145</v>
      </c>
      <c r="AU156" s="197" t="s">
        <v>85</v>
      </c>
      <c r="AV156" s="16" t="s">
        <v>152</v>
      </c>
      <c r="AW156" s="16" t="s">
        <v>29</v>
      </c>
      <c r="AX156" s="16" t="s">
        <v>72</v>
      </c>
      <c r="AY156" s="197" t="s">
        <v>137</v>
      </c>
    </row>
    <row r="157" spans="1:65" s="14" customFormat="1">
      <c r="B157" s="181"/>
      <c r="D157" s="173" t="s">
        <v>145</v>
      </c>
      <c r="E157" s="182" t="s">
        <v>1</v>
      </c>
      <c r="F157" s="183" t="s">
        <v>147</v>
      </c>
      <c r="H157" s="184">
        <v>115</v>
      </c>
      <c r="I157" s="185"/>
      <c r="L157" s="181"/>
      <c r="M157" s="186"/>
      <c r="N157" s="187"/>
      <c r="O157" s="187"/>
      <c r="P157" s="187"/>
      <c r="Q157" s="187"/>
      <c r="R157" s="187"/>
      <c r="S157" s="187"/>
      <c r="T157" s="188"/>
      <c r="AT157" s="182" t="s">
        <v>145</v>
      </c>
      <c r="AU157" s="182" t="s">
        <v>85</v>
      </c>
      <c r="AV157" s="14" t="s">
        <v>143</v>
      </c>
      <c r="AW157" s="14" t="s">
        <v>29</v>
      </c>
      <c r="AX157" s="14" t="s">
        <v>79</v>
      </c>
      <c r="AY157" s="182" t="s">
        <v>137</v>
      </c>
    </row>
    <row r="158" spans="1:65" s="2" customFormat="1" ht="33" customHeight="1">
      <c r="A158" s="33"/>
      <c r="B158" s="157"/>
      <c r="C158" s="158" t="s">
        <v>180</v>
      </c>
      <c r="D158" s="158" t="s">
        <v>139</v>
      </c>
      <c r="E158" s="159" t="s">
        <v>181</v>
      </c>
      <c r="F158" s="160" t="s">
        <v>182</v>
      </c>
      <c r="G158" s="161" t="s">
        <v>101</v>
      </c>
      <c r="H158" s="162">
        <v>115</v>
      </c>
      <c r="I158" s="163"/>
      <c r="J158" s="164">
        <f>ROUND(I158*H158,2)</f>
        <v>0</v>
      </c>
      <c r="K158" s="165"/>
      <c r="L158" s="34"/>
      <c r="M158" s="166" t="s">
        <v>1</v>
      </c>
      <c r="N158" s="167" t="s">
        <v>38</v>
      </c>
      <c r="O158" s="62"/>
      <c r="P158" s="168">
        <f>O158*H158</f>
        <v>0</v>
      </c>
      <c r="Q158" s="168">
        <v>0</v>
      </c>
      <c r="R158" s="168">
        <f>Q158*H158</f>
        <v>0</v>
      </c>
      <c r="S158" s="168">
        <v>0.4</v>
      </c>
      <c r="T158" s="169">
        <f>S158*H158</f>
        <v>46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70" t="s">
        <v>143</v>
      </c>
      <c r="AT158" s="170" t="s">
        <v>139</v>
      </c>
      <c r="AU158" s="170" t="s">
        <v>85</v>
      </c>
      <c r="AY158" s="18" t="s">
        <v>137</v>
      </c>
      <c r="BE158" s="171">
        <f>IF(N158="základná",J158,0)</f>
        <v>0</v>
      </c>
      <c r="BF158" s="171">
        <f>IF(N158="znížená",J158,0)</f>
        <v>0</v>
      </c>
      <c r="BG158" s="171">
        <f>IF(N158="zákl. prenesená",J158,0)</f>
        <v>0</v>
      </c>
      <c r="BH158" s="171">
        <f>IF(N158="zníž. prenesená",J158,0)</f>
        <v>0</v>
      </c>
      <c r="BI158" s="171">
        <f>IF(N158="nulová",J158,0)</f>
        <v>0</v>
      </c>
      <c r="BJ158" s="18" t="s">
        <v>85</v>
      </c>
      <c r="BK158" s="171">
        <f>ROUND(I158*H158,2)</f>
        <v>0</v>
      </c>
      <c r="BL158" s="18" t="s">
        <v>143</v>
      </c>
      <c r="BM158" s="170" t="s">
        <v>183</v>
      </c>
    </row>
    <row r="159" spans="1:65" s="15" customFormat="1">
      <c r="B159" s="189"/>
      <c r="D159" s="173" t="s">
        <v>145</v>
      </c>
      <c r="E159" s="190" t="s">
        <v>1</v>
      </c>
      <c r="F159" s="191" t="s">
        <v>184</v>
      </c>
      <c r="H159" s="190" t="s">
        <v>1</v>
      </c>
      <c r="I159" s="192"/>
      <c r="L159" s="189"/>
      <c r="M159" s="193"/>
      <c r="N159" s="194"/>
      <c r="O159" s="194"/>
      <c r="P159" s="194"/>
      <c r="Q159" s="194"/>
      <c r="R159" s="194"/>
      <c r="S159" s="194"/>
      <c r="T159" s="195"/>
      <c r="AT159" s="190" t="s">
        <v>145</v>
      </c>
      <c r="AU159" s="190" t="s">
        <v>85</v>
      </c>
      <c r="AV159" s="15" t="s">
        <v>79</v>
      </c>
      <c r="AW159" s="15" t="s">
        <v>29</v>
      </c>
      <c r="AX159" s="15" t="s">
        <v>72</v>
      </c>
      <c r="AY159" s="190" t="s">
        <v>137</v>
      </c>
    </row>
    <row r="160" spans="1:65" s="13" customFormat="1">
      <c r="B160" s="172"/>
      <c r="D160" s="173" t="s">
        <v>145</v>
      </c>
      <c r="E160" s="174" t="s">
        <v>1</v>
      </c>
      <c r="F160" s="175" t="s">
        <v>177</v>
      </c>
      <c r="H160" s="176">
        <v>102</v>
      </c>
      <c r="I160" s="177"/>
      <c r="L160" s="172"/>
      <c r="M160" s="178"/>
      <c r="N160" s="179"/>
      <c r="O160" s="179"/>
      <c r="P160" s="179"/>
      <c r="Q160" s="179"/>
      <c r="R160" s="179"/>
      <c r="S160" s="179"/>
      <c r="T160" s="180"/>
      <c r="AT160" s="174" t="s">
        <v>145</v>
      </c>
      <c r="AU160" s="174" t="s">
        <v>85</v>
      </c>
      <c r="AV160" s="13" t="s">
        <v>85</v>
      </c>
      <c r="AW160" s="13" t="s">
        <v>29</v>
      </c>
      <c r="AX160" s="13" t="s">
        <v>72</v>
      </c>
      <c r="AY160" s="174" t="s">
        <v>137</v>
      </c>
    </row>
    <row r="161" spans="1:65" s="16" customFormat="1">
      <c r="B161" s="196"/>
      <c r="D161" s="173" t="s">
        <v>145</v>
      </c>
      <c r="E161" s="197" t="s">
        <v>1</v>
      </c>
      <c r="F161" s="198" t="s">
        <v>185</v>
      </c>
      <c r="H161" s="199">
        <v>102</v>
      </c>
      <c r="I161" s="200"/>
      <c r="L161" s="196"/>
      <c r="M161" s="201"/>
      <c r="N161" s="202"/>
      <c r="O161" s="202"/>
      <c r="P161" s="202"/>
      <c r="Q161" s="202"/>
      <c r="R161" s="202"/>
      <c r="S161" s="202"/>
      <c r="T161" s="203"/>
      <c r="AT161" s="197" t="s">
        <v>145</v>
      </c>
      <c r="AU161" s="197" t="s">
        <v>85</v>
      </c>
      <c r="AV161" s="16" t="s">
        <v>152</v>
      </c>
      <c r="AW161" s="16" t="s">
        <v>29</v>
      </c>
      <c r="AX161" s="16" t="s">
        <v>72</v>
      </c>
      <c r="AY161" s="197" t="s">
        <v>137</v>
      </c>
    </row>
    <row r="162" spans="1:65" s="13" customFormat="1">
      <c r="B162" s="172"/>
      <c r="D162" s="173" t="s">
        <v>145</v>
      </c>
      <c r="E162" s="174" t="s">
        <v>1</v>
      </c>
      <c r="F162" s="175" t="s">
        <v>146</v>
      </c>
      <c r="H162" s="176">
        <v>13</v>
      </c>
      <c r="I162" s="177"/>
      <c r="L162" s="172"/>
      <c r="M162" s="178"/>
      <c r="N162" s="179"/>
      <c r="O162" s="179"/>
      <c r="P162" s="179"/>
      <c r="Q162" s="179"/>
      <c r="R162" s="179"/>
      <c r="S162" s="179"/>
      <c r="T162" s="180"/>
      <c r="AT162" s="174" t="s">
        <v>145</v>
      </c>
      <c r="AU162" s="174" t="s">
        <v>85</v>
      </c>
      <c r="AV162" s="13" t="s">
        <v>85</v>
      </c>
      <c r="AW162" s="13" t="s">
        <v>29</v>
      </c>
      <c r="AX162" s="13" t="s">
        <v>72</v>
      </c>
      <c r="AY162" s="174" t="s">
        <v>137</v>
      </c>
    </row>
    <row r="163" spans="1:65" s="16" customFormat="1">
      <c r="B163" s="196"/>
      <c r="D163" s="173" t="s">
        <v>145</v>
      </c>
      <c r="E163" s="197" t="s">
        <v>1</v>
      </c>
      <c r="F163" s="198" t="s">
        <v>179</v>
      </c>
      <c r="H163" s="199">
        <v>13</v>
      </c>
      <c r="I163" s="200"/>
      <c r="L163" s="196"/>
      <c r="M163" s="201"/>
      <c r="N163" s="202"/>
      <c r="O163" s="202"/>
      <c r="P163" s="202"/>
      <c r="Q163" s="202"/>
      <c r="R163" s="202"/>
      <c r="S163" s="202"/>
      <c r="T163" s="203"/>
      <c r="AT163" s="197" t="s">
        <v>145</v>
      </c>
      <c r="AU163" s="197" t="s">
        <v>85</v>
      </c>
      <c r="AV163" s="16" t="s">
        <v>152</v>
      </c>
      <c r="AW163" s="16" t="s">
        <v>29</v>
      </c>
      <c r="AX163" s="16" t="s">
        <v>72</v>
      </c>
      <c r="AY163" s="197" t="s">
        <v>137</v>
      </c>
    </row>
    <row r="164" spans="1:65" s="14" customFormat="1">
      <c r="B164" s="181"/>
      <c r="D164" s="173" t="s">
        <v>145</v>
      </c>
      <c r="E164" s="182" t="s">
        <v>1</v>
      </c>
      <c r="F164" s="183" t="s">
        <v>147</v>
      </c>
      <c r="H164" s="184">
        <v>115</v>
      </c>
      <c r="I164" s="185"/>
      <c r="L164" s="181"/>
      <c r="M164" s="186"/>
      <c r="N164" s="187"/>
      <c r="O164" s="187"/>
      <c r="P164" s="187"/>
      <c r="Q164" s="187"/>
      <c r="R164" s="187"/>
      <c r="S164" s="187"/>
      <c r="T164" s="188"/>
      <c r="AT164" s="182" t="s">
        <v>145</v>
      </c>
      <c r="AU164" s="182" t="s">
        <v>85</v>
      </c>
      <c r="AV164" s="14" t="s">
        <v>143</v>
      </c>
      <c r="AW164" s="14" t="s">
        <v>29</v>
      </c>
      <c r="AX164" s="14" t="s">
        <v>79</v>
      </c>
      <c r="AY164" s="182" t="s">
        <v>137</v>
      </c>
    </row>
    <row r="165" spans="1:65" s="12" customFormat="1" ht="22.9" customHeight="1">
      <c r="B165" s="144"/>
      <c r="D165" s="145" t="s">
        <v>71</v>
      </c>
      <c r="E165" s="155" t="s">
        <v>166</v>
      </c>
      <c r="F165" s="155" t="s">
        <v>186</v>
      </c>
      <c r="I165" s="147"/>
      <c r="J165" s="156">
        <f>BK165</f>
        <v>0</v>
      </c>
      <c r="L165" s="144"/>
      <c r="M165" s="149"/>
      <c r="N165" s="150"/>
      <c r="O165" s="150"/>
      <c r="P165" s="151">
        <f>SUM(P166:P172)</f>
        <v>0</v>
      </c>
      <c r="Q165" s="150"/>
      <c r="R165" s="151">
        <f>SUM(R166:R172)</f>
        <v>3.1200000000000002E-2</v>
      </c>
      <c r="S165" s="150"/>
      <c r="T165" s="152">
        <f>SUM(T166:T172)</f>
        <v>39.624000000000002</v>
      </c>
      <c r="AR165" s="145" t="s">
        <v>79</v>
      </c>
      <c r="AT165" s="153" t="s">
        <v>71</v>
      </c>
      <c r="AU165" s="153" t="s">
        <v>79</v>
      </c>
      <c r="AY165" s="145" t="s">
        <v>137</v>
      </c>
      <c r="BK165" s="154">
        <f>SUM(BK166:BK172)</f>
        <v>0</v>
      </c>
    </row>
    <row r="166" spans="1:65" s="2" customFormat="1" ht="44.25" customHeight="1">
      <c r="A166" s="33"/>
      <c r="B166" s="157"/>
      <c r="C166" s="158" t="s">
        <v>187</v>
      </c>
      <c r="D166" s="158" t="s">
        <v>139</v>
      </c>
      <c r="E166" s="159" t="s">
        <v>188</v>
      </c>
      <c r="F166" s="160" t="s">
        <v>189</v>
      </c>
      <c r="G166" s="161" t="s">
        <v>101</v>
      </c>
      <c r="H166" s="162">
        <v>312</v>
      </c>
      <c r="I166" s="163"/>
      <c r="J166" s="164">
        <f>ROUND(I166*H166,2)</f>
        <v>0</v>
      </c>
      <c r="K166" s="165"/>
      <c r="L166" s="34"/>
      <c r="M166" s="166" t="s">
        <v>1</v>
      </c>
      <c r="N166" s="167" t="s">
        <v>38</v>
      </c>
      <c r="O166" s="62"/>
      <c r="P166" s="168">
        <f>O166*H166</f>
        <v>0</v>
      </c>
      <c r="Q166" s="168">
        <v>1E-4</v>
      </c>
      <c r="R166" s="168">
        <f>Q166*H166</f>
        <v>3.1200000000000002E-2</v>
      </c>
      <c r="S166" s="168">
        <v>0.127</v>
      </c>
      <c r="T166" s="169">
        <f>S166*H166</f>
        <v>39.624000000000002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143</v>
      </c>
      <c r="AT166" s="170" t="s">
        <v>139</v>
      </c>
      <c r="AU166" s="170" t="s">
        <v>85</v>
      </c>
      <c r="AY166" s="18" t="s">
        <v>137</v>
      </c>
      <c r="BE166" s="171">
        <f>IF(N166="základná",J166,0)</f>
        <v>0</v>
      </c>
      <c r="BF166" s="171">
        <f>IF(N166="znížená",J166,0)</f>
        <v>0</v>
      </c>
      <c r="BG166" s="171">
        <f>IF(N166="zákl. prenesená",J166,0)</f>
        <v>0</v>
      </c>
      <c r="BH166" s="171">
        <f>IF(N166="zníž. prenesená",J166,0)</f>
        <v>0</v>
      </c>
      <c r="BI166" s="171">
        <f>IF(N166="nulová",J166,0)</f>
        <v>0</v>
      </c>
      <c r="BJ166" s="18" t="s">
        <v>85</v>
      </c>
      <c r="BK166" s="171">
        <f>ROUND(I166*H166,2)</f>
        <v>0</v>
      </c>
      <c r="BL166" s="18" t="s">
        <v>143</v>
      </c>
      <c r="BM166" s="170" t="s">
        <v>190</v>
      </c>
    </row>
    <row r="167" spans="1:65" s="15" customFormat="1">
      <c r="B167" s="189"/>
      <c r="D167" s="173" t="s">
        <v>145</v>
      </c>
      <c r="E167" s="190" t="s">
        <v>1</v>
      </c>
      <c r="F167" s="191" t="s">
        <v>191</v>
      </c>
      <c r="H167" s="190" t="s">
        <v>1</v>
      </c>
      <c r="I167" s="192"/>
      <c r="L167" s="189"/>
      <c r="M167" s="193"/>
      <c r="N167" s="194"/>
      <c r="O167" s="194"/>
      <c r="P167" s="194"/>
      <c r="Q167" s="194"/>
      <c r="R167" s="194"/>
      <c r="S167" s="194"/>
      <c r="T167" s="195"/>
      <c r="AT167" s="190" t="s">
        <v>145</v>
      </c>
      <c r="AU167" s="190" t="s">
        <v>85</v>
      </c>
      <c r="AV167" s="15" t="s">
        <v>79</v>
      </c>
      <c r="AW167" s="15" t="s">
        <v>29</v>
      </c>
      <c r="AX167" s="15" t="s">
        <v>72</v>
      </c>
      <c r="AY167" s="190" t="s">
        <v>137</v>
      </c>
    </row>
    <row r="168" spans="1:65" s="13" customFormat="1">
      <c r="B168" s="172"/>
      <c r="D168" s="173" t="s">
        <v>145</v>
      </c>
      <c r="E168" s="174" t="s">
        <v>1</v>
      </c>
      <c r="F168" s="175" t="s">
        <v>192</v>
      </c>
      <c r="H168" s="176">
        <v>9.9</v>
      </c>
      <c r="I168" s="177"/>
      <c r="L168" s="172"/>
      <c r="M168" s="178"/>
      <c r="N168" s="179"/>
      <c r="O168" s="179"/>
      <c r="P168" s="179"/>
      <c r="Q168" s="179"/>
      <c r="R168" s="179"/>
      <c r="S168" s="179"/>
      <c r="T168" s="180"/>
      <c r="AT168" s="174" t="s">
        <v>145</v>
      </c>
      <c r="AU168" s="174" t="s">
        <v>85</v>
      </c>
      <c r="AV168" s="13" t="s">
        <v>85</v>
      </c>
      <c r="AW168" s="13" t="s">
        <v>29</v>
      </c>
      <c r="AX168" s="13" t="s">
        <v>72</v>
      </c>
      <c r="AY168" s="174" t="s">
        <v>137</v>
      </c>
    </row>
    <row r="169" spans="1:65" s="13" customFormat="1">
      <c r="B169" s="172"/>
      <c r="D169" s="173" t="s">
        <v>145</v>
      </c>
      <c r="E169" s="174" t="s">
        <v>1</v>
      </c>
      <c r="F169" s="175" t="s">
        <v>193</v>
      </c>
      <c r="H169" s="176">
        <v>52.1</v>
      </c>
      <c r="I169" s="177"/>
      <c r="L169" s="172"/>
      <c r="M169" s="178"/>
      <c r="N169" s="179"/>
      <c r="O169" s="179"/>
      <c r="P169" s="179"/>
      <c r="Q169" s="179"/>
      <c r="R169" s="179"/>
      <c r="S169" s="179"/>
      <c r="T169" s="180"/>
      <c r="AT169" s="174" t="s">
        <v>145</v>
      </c>
      <c r="AU169" s="174" t="s">
        <v>85</v>
      </c>
      <c r="AV169" s="13" t="s">
        <v>85</v>
      </c>
      <c r="AW169" s="13" t="s">
        <v>29</v>
      </c>
      <c r="AX169" s="13" t="s">
        <v>72</v>
      </c>
      <c r="AY169" s="174" t="s">
        <v>137</v>
      </c>
    </row>
    <row r="170" spans="1:65" s="13" customFormat="1">
      <c r="B170" s="172"/>
      <c r="D170" s="173" t="s">
        <v>145</v>
      </c>
      <c r="E170" s="174" t="s">
        <v>1</v>
      </c>
      <c r="F170" s="175" t="s">
        <v>194</v>
      </c>
      <c r="H170" s="176">
        <v>250</v>
      </c>
      <c r="I170" s="177"/>
      <c r="L170" s="172"/>
      <c r="M170" s="178"/>
      <c r="N170" s="179"/>
      <c r="O170" s="179"/>
      <c r="P170" s="179"/>
      <c r="Q170" s="179"/>
      <c r="R170" s="179"/>
      <c r="S170" s="179"/>
      <c r="T170" s="180"/>
      <c r="AT170" s="174" t="s">
        <v>145</v>
      </c>
      <c r="AU170" s="174" t="s">
        <v>85</v>
      </c>
      <c r="AV170" s="13" t="s">
        <v>85</v>
      </c>
      <c r="AW170" s="13" t="s">
        <v>29</v>
      </c>
      <c r="AX170" s="13" t="s">
        <v>72</v>
      </c>
      <c r="AY170" s="174" t="s">
        <v>137</v>
      </c>
    </row>
    <row r="171" spans="1:65" s="16" customFormat="1">
      <c r="B171" s="196"/>
      <c r="D171" s="173" t="s">
        <v>145</v>
      </c>
      <c r="E171" s="197" t="s">
        <v>195</v>
      </c>
      <c r="F171" s="198" t="s">
        <v>185</v>
      </c>
      <c r="H171" s="199">
        <v>312</v>
      </c>
      <c r="I171" s="200"/>
      <c r="L171" s="196"/>
      <c r="M171" s="201"/>
      <c r="N171" s="202"/>
      <c r="O171" s="202"/>
      <c r="P171" s="202"/>
      <c r="Q171" s="202"/>
      <c r="R171" s="202"/>
      <c r="S171" s="202"/>
      <c r="T171" s="203"/>
      <c r="AT171" s="197" t="s">
        <v>145</v>
      </c>
      <c r="AU171" s="197" t="s">
        <v>85</v>
      </c>
      <c r="AV171" s="16" t="s">
        <v>152</v>
      </c>
      <c r="AW171" s="16" t="s">
        <v>29</v>
      </c>
      <c r="AX171" s="16" t="s">
        <v>72</v>
      </c>
      <c r="AY171" s="197" t="s">
        <v>137</v>
      </c>
    </row>
    <row r="172" spans="1:65" s="14" customFormat="1">
      <c r="B172" s="181"/>
      <c r="D172" s="173" t="s">
        <v>145</v>
      </c>
      <c r="E172" s="182" t="s">
        <v>1</v>
      </c>
      <c r="F172" s="183" t="s">
        <v>147</v>
      </c>
      <c r="H172" s="184">
        <v>312</v>
      </c>
      <c r="I172" s="185"/>
      <c r="L172" s="181"/>
      <c r="M172" s="186"/>
      <c r="N172" s="187"/>
      <c r="O172" s="187"/>
      <c r="P172" s="187"/>
      <c r="Q172" s="187"/>
      <c r="R172" s="187"/>
      <c r="S172" s="187"/>
      <c r="T172" s="188"/>
      <c r="AT172" s="182" t="s">
        <v>145</v>
      </c>
      <c r="AU172" s="182" t="s">
        <v>85</v>
      </c>
      <c r="AV172" s="14" t="s">
        <v>143</v>
      </c>
      <c r="AW172" s="14" t="s">
        <v>29</v>
      </c>
      <c r="AX172" s="14" t="s">
        <v>79</v>
      </c>
      <c r="AY172" s="182" t="s">
        <v>137</v>
      </c>
    </row>
    <row r="173" spans="1:65" s="12" customFormat="1" ht="22.9" customHeight="1">
      <c r="B173" s="144"/>
      <c r="D173" s="145" t="s">
        <v>71</v>
      </c>
      <c r="E173" s="155" t="s">
        <v>196</v>
      </c>
      <c r="F173" s="155" t="s">
        <v>197</v>
      </c>
      <c r="I173" s="147"/>
      <c r="J173" s="156">
        <f>BK173</f>
        <v>0</v>
      </c>
      <c r="L173" s="144"/>
      <c r="M173" s="149"/>
      <c r="N173" s="150"/>
      <c r="O173" s="150"/>
      <c r="P173" s="151">
        <f>SUM(P174:P179)</f>
        <v>0</v>
      </c>
      <c r="Q173" s="150"/>
      <c r="R173" s="151">
        <f>SUM(R174:R179)</f>
        <v>4.8000000000000001E-2</v>
      </c>
      <c r="S173" s="150"/>
      <c r="T173" s="152">
        <f>SUM(T174:T179)</f>
        <v>0.37</v>
      </c>
      <c r="AR173" s="145" t="s">
        <v>79</v>
      </c>
      <c r="AT173" s="153" t="s">
        <v>71</v>
      </c>
      <c r="AU173" s="153" t="s">
        <v>79</v>
      </c>
      <c r="AY173" s="145" t="s">
        <v>137</v>
      </c>
      <c r="BK173" s="154">
        <f>SUM(BK174:BK179)</f>
        <v>0</v>
      </c>
    </row>
    <row r="174" spans="1:65" s="2" customFormat="1" ht="16.5" customHeight="1">
      <c r="A174" s="33"/>
      <c r="B174" s="157"/>
      <c r="C174" s="158" t="s">
        <v>196</v>
      </c>
      <c r="D174" s="158" t="s">
        <v>139</v>
      </c>
      <c r="E174" s="159" t="s">
        <v>198</v>
      </c>
      <c r="F174" s="160" t="s">
        <v>199</v>
      </c>
      <c r="G174" s="161" t="s">
        <v>142</v>
      </c>
      <c r="H174" s="162">
        <v>10</v>
      </c>
      <c r="I174" s="163"/>
      <c r="J174" s="164">
        <f>ROUND(I174*H174,2)</f>
        <v>0</v>
      </c>
      <c r="K174" s="165"/>
      <c r="L174" s="34"/>
      <c r="M174" s="166" t="s">
        <v>1</v>
      </c>
      <c r="N174" s="167" t="s">
        <v>38</v>
      </c>
      <c r="O174" s="62"/>
      <c r="P174" s="168">
        <f>O174*H174</f>
        <v>0</v>
      </c>
      <c r="Q174" s="168">
        <v>0</v>
      </c>
      <c r="R174" s="168">
        <f>Q174*H174</f>
        <v>0</v>
      </c>
      <c r="S174" s="168">
        <v>3.6999999999999998E-2</v>
      </c>
      <c r="T174" s="169">
        <f>S174*H174</f>
        <v>0.37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143</v>
      </c>
      <c r="AT174" s="170" t="s">
        <v>139</v>
      </c>
      <c r="AU174" s="170" t="s">
        <v>85</v>
      </c>
      <c r="AY174" s="18" t="s">
        <v>137</v>
      </c>
      <c r="BE174" s="171">
        <f>IF(N174="základná",J174,0)</f>
        <v>0</v>
      </c>
      <c r="BF174" s="171">
        <f>IF(N174="znížená",J174,0)</f>
        <v>0</v>
      </c>
      <c r="BG174" s="171">
        <f>IF(N174="zákl. prenesená",J174,0)</f>
        <v>0</v>
      </c>
      <c r="BH174" s="171">
        <f>IF(N174="zníž. prenesená",J174,0)</f>
        <v>0</v>
      </c>
      <c r="BI174" s="171">
        <f>IF(N174="nulová",J174,0)</f>
        <v>0</v>
      </c>
      <c r="BJ174" s="18" t="s">
        <v>85</v>
      </c>
      <c r="BK174" s="171">
        <f>ROUND(I174*H174,2)</f>
        <v>0</v>
      </c>
      <c r="BL174" s="18" t="s">
        <v>143</v>
      </c>
      <c r="BM174" s="170" t="s">
        <v>200</v>
      </c>
    </row>
    <row r="175" spans="1:65" s="13" customFormat="1">
      <c r="B175" s="172"/>
      <c r="D175" s="173" t="s">
        <v>145</v>
      </c>
      <c r="E175" s="174" t="s">
        <v>1</v>
      </c>
      <c r="F175" s="175" t="s">
        <v>201</v>
      </c>
      <c r="H175" s="176">
        <v>10</v>
      </c>
      <c r="I175" s="177"/>
      <c r="L175" s="172"/>
      <c r="M175" s="178"/>
      <c r="N175" s="179"/>
      <c r="O175" s="179"/>
      <c r="P175" s="179"/>
      <c r="Q175" s="179"/>
      <c r="R175" s="179"/>
      <c r="S175" s="179"/>
      <c r="T175" s="180"/>
      <c r="AT175" s="174" t="s">
        <v>145</v>
      </c>
      <c r="AU175" s="174" t="s">
        <v>85</v>
      </c>
      <c r="AV175" s="13" t="s">
        <v>85</v>
      </c>
      <c r="AW175" s="13" t="s">
        <v>29</v>
      </c>
      <c r="AX175" s="13" t="s">
        <v>72</v>
      </c>
      <c r="AY175" s="174" t="s">
        <v>137</v>
      </c>
    </row>
    <row r="176" spans="1:65" s="14" customFormat="1">
      <c r="B176" s="181"/>
      <c r="D176" s="173" t="s">
        <v>145</v>
      </c>
      <c r="E176" s="182" t="s">
        <v>1</v>
      </c>
      <c r="F176" s="183" t="s">
        <v>147</v>
      </c>
      <c r="H176" s="184">
        <v>10</v>
      </c>
      <c r="I176" s="185"/>
      <c r="L176" s="181"/>
      <c r="M176" s="186"/>
      <c r="N176" s="187"/>
      <c r="O176" s="187"/>
      <c r="P176" s="187"/>
      <c r="Q176" s="187"/>
      <c r="R176" s="187"/>
      <c r="S176" s="187"/>
      <c r="T176" s="188"/>
      <c r="AT176" s="182" t="s">
        <v>145</v>
      </c>
      <c r="AU176" s="182" t="s">
        <v>85</v>
      </c>
      <c r="AV176" s="14" t="s">
        <v>143</v>
      </c>
      <c r="AW176" s="14" t="s">
        <v>29</v>
      </c>
      <c r="AX176" s="14" t="s">
        <v>79</v>
      </c>
      <c r="AY176" s="182" t="s">
        <v>137</v>
      </c>
    </row>
    <row r="177" spans="1:65" s="2" customFormat="1" ht="16.5" customHeight="1">
      <c r="A177" s="33"/>
      <c r="B177" s="157"/>
      <c r="C177" s="158" t="s">
        <v>202</v>
      </c>
      <c r="D177" s="158" t="s">
        <v>139</v>
      </c>
      <c r="E177" s="159" t="s">
        <v>203</v>
      </c>
      <c r="F177" s="160" t="s">
        <v>204</v>
      </c>
      <c r="G177" s="161" t="s">
        <v>205</v>
      </c>
      <c r="H177" s="162">
        <v>4</v>
      </c>
      <c r="I177" s="163"/>
      <c r="J177" s="164">
        <f>ROUND(I177*H177,2)</f>
        <v>0</v>
      </c>
      <c r="K177" s="165"/>
      <c r="L177" s="34"/>
      <c r="M177" s="166" t="s">
        <v>1</v>
      </c>
      <c r="N177" s="167" t="s">
        <v>38</v>
      </c>
      <c r="O177" s="62"/>
      <c r="P177" s="168">
        <f>O177*H177</f>
        <v>0</v>
      </c>
      <c r="Q177" s="168">
        <v>1.2E-2</v>
      </c>
      <c r="R177" s="168">
        <f>Q177*H177</f>
        <v>4.8000000000000001E-2</v>
      </c>
      <c r="S177" s="168">
        <v>0</v>
      </c>
      <c r="T177" s="169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70" t="s">
        <v>143</v>
      </c>
      <c r="AT177" s="170" t="s">
        <v>139</v>
      </c>
      <c r="AU177" s="170" t="s">
        <v>85</v>
      </c>
      <c r="AY177" s="18" t="s">
        <v>137</v>
      </c>
      <c r="BE177" s="171">
        <f>IF(N177="základná",J177,0)</f>
        <v>0</v>
      </c>
      <c r="BF177" s="171">
        <f>IF(N177="znížená",J177,0)</f>
        <v>0</v>
      </c>
      <c r="BG177" s="171">
        <f>IF(N177="zákl. prenesená",J177,0)</f>
        <v>0</v>
      </c>
      <c r="BH177" s="171">
        <f>IF(N177="zníž. prenesená",J177,0)</f>
        <v>0</v>
      </c>
      <c r="BI177" s="171">
        <f>IF(N177="nulová",J177,0)</f>
        <v>0</v>
      </c>
      <c r="BJ177" s="18" t="s">
        <v>85</v>
      </c>
      <c r="BK177" s="171">
        <f>ROUND(I177*H177,2)</f>
        <v>0</v>
      </c>
      <c r="BL177" s="18" t="s">
        <v>143</v>
      </c>
      <c r="BM177" s="170" t="s">
        <v>206</v>
      </c>
    </row>
    <row r="178" spans="1:65" s="13" customFormat="1">
      <c r="B178" s="172"/>
      <c r="D178" s="173" t="s">
        <v>145</v>
      </c>
      <c r="E178" s="174" t="s">
        <v>1</v>
      </c>
      <c r="F178" s="175" t="s">
        <v>143</v>
      </c>
      <c r="H178" s="176">
        <v>4</v>
      </c>
      <c r="I178" s="177"/>
      <c r="L178" s="172"/>
      <c r="M178" s="178"/>
      <c r="N178" s="179"/>
      <c r="O178" s="179"/>
      <c r="P178" s="179"/>
      <c r="Q178" s="179"/>
      <c r="R178" s="179"/>
      <c r="S178" s="179"/>
      <c r="T178" s="180"/>
      <c r="AT178" s="174" t="s">
        <v>145</v>
      </c>
      <c r="AU178" s="174" t="s">
        <v>85</v>
      </c>
      <c r="AV178" s="13" t="s">
        <v>85</v>
      </c>
      <c r="AW178" s="13" t="s">
        <v>29</v>
      </c>
      <c r="AX178" s="13" t="s">
        <v>72</v>
      </c>
      <c r="AY178" s="174" t="s">
        <v>137</v>
      </c>
    </row>
    <row r="179" spans="1:65" s="14" customFormat="1">
      <c r="B179" s="181"/>
      <c r="D179" s="173" t="s">
        <v>145</v>
      </c>
      <c r="E179" s="182" t="s">
        <v>1</v>
      </c>
      <c r="F179" s="183" t="s">
        <v>147</v>
      </c>
      <c r="H179" s="184">
        <v>4</v>
      </c>
      <c r="I179" s="185"/>
      <c r="L179" s="181"/>
      <c r="M179" s="186"/>
      <c r="N179" s="187"/>
      <c r="O179" s="187"/>
      <c r="P179" s="187"/>
      <c r="Q179" s="187"/>
      <c r="R179" s="187"/>
      <c r="S179" s="187"/>
      <c r="T179" s="188"/>
      <c r="AT179" s="182" t="s">
        <v>145</v>
      </c>
      <c r="AU179" s="182" t="s">
        <v>85</v>
      </c>
      <c r="AV179" s="14" t="s">
        <v>143</v>
      </c>
      <c r="AW179" s="14" t="s">
        <v>29</v>
      </c>
      <c r="AX179" s="14" t="s">
        <v>79</v>
      </c>
      <c r="AY179" s="182" t="s">
        <v>137</v>
      </c>
    </row>
    <row r="180" spans="1:65" s="12" customFormat="1" ht="22.9" customHeight="1">
      <c r="B180" s="144"/>
      <c r="D180" s="145" t="s">
        <v>71</v>
      </c>
      <c r="E180" s="155" t="s">
        <v>207</v>
      </c>
      <c r="F180" s="155" t="s">
        <v>208</v>
      </c>
      <c r="I180" s="147"/>
      <c r="J180" s="156">
        <f>BK180</f>
        <v>0</v>
      </c>
      <c r="L180" s="144"/>
      <c r="M180" s="149"/>
      <c r="N180" s="150"/>
      <c r="O180" s="150"/>
      <c r="P180" s="151">
        <f>SUM(P181:P185)</f>
        <v>0</v>
      </c>
      <c r="Q180" s="150"/>
      <c r="R180" s="151">
        <f>SUM(R181:R185)</f>
        <v>0</v>
      </c>
      <c r="S180" s="150"/>
      <c r="T180" s="152">
        <f>SUM(T181:T185)</f>
        <v>0</v>
      </c>
      <c r="AR180" s="145" t="s">
        <v>79</v>
      </c>
      <c r="AT180" s="153" t="s">
        <v>71</v>
      </c>
      <c r="AU180" s="153" t="s">
        <v>79</v>
      </c>
      <c r="AY180" s="145" t="s">
        <v>137</v>
      </c>
      <c r="BK180" s="154">
        <f>SUM(BK181:BK185)</f>
        <v>0</v>
      </c>
    </row>
    <row r="181" spans="1:65" s="2" customFormat="1" ht="24.2" customHeight="1">
      <c r="A181" s="33"/>
      <c r="B181" s="157"/>
      <c r="C181" s="158" t="s">
        <v>209</v>
      </c>
      <c r="D181" s="158" t="s">
        <v>139</v>
      </c>
      <c r="E181" s="159" t="s">
        <v>210</v>
      </c>
      <c r="F181" s="160" t="s">
        <v>211</v>
      </c>
      <c r="G181" s="161" t="s">
        <v>212</v>
      </c>
      <c r="H181" s="162">
        <v>264.03100000000001</v>
      </c>
      <c r="I181" s="163"/>
      <c r="J181" s="164">
        <f>ROUND(I181*H181,2)</f>
        <v>0</v>
      </c>
      <c r="K181" s="165"/>
      <c r="L181" s="34"/>
      <c r="M181" s="166" t="s">
        <v>1</v>
      </c>
      <c r="N181" s="167" t="s">
        <v>38</v>
      </c>
      <c r="O181" s="62"/>
      <c r="P181" s="168">
        <f>O181*H181</f>
        <v>0</v>
      </c>
      <c r="Q181" s="168">
        <v>0</v>
      </c>
      <c r="R181" s="168">
        <f>Q181*H181</f>
        <v>0</v>
      </c>
      <c r="S181" s="168">
        <v>0</v>
      </c>
      <c r="T181" s="169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70" t="s">
        <v>143</v>
      </c>
      <c r="AT181" s="170" t="s">
        <v>139</v>
      </c>
      <c r="AU181" s="170" t="s">
        <v>85</v>
      </c>
      <c r="AY181" s="18" t="s">
        <v>137</v>
      </c>
      <c r="BE181" s="171">
        <f>IF(N181="základná",J181,0)</f>
        <v>0</v>
      </c>
      <c r="BF181" s="171">
        <f>IF(N181="znížená",J181,0)</f>
        <v>0</v>
      </c>
      <c r="BG181" s="171">
        <f>IF(N181="zákl. prenesená",J181,0)</f>
        <v>0</v>
      </c>
      <c r="BH181" s="171">
        <f>IF(N181="zníž. prenesená",J181,0)</f>
        <v>0</v>
      </c>
      <c r="BI181" s="171">
        <f>IF(N181="nulová",J181,0)</f>
        <v>0</v>
      </c>
      <c r="BJ181" s="18" t="s">
        <v>85</v>
      </c>
      <c r="BK181" s="171">
        <f>ROUND(I181*H181,2)</f>
        <v>0</v>
      </c>
      <c r="BL181" s="18" t="s">
        <v>143</v>
      </c>
      <c r="BM181" s="170" t="s">
        <v>213</v>
      </c>
    </row>
    <row r="182" spans="1:65" s="2" customFormat="1" ht="24.2" customHeight="1">
      <c r="A182" s="33"/>
      <c r="B182" s="157"/>
      <c r="C182" s="158" t="s">
        <v>214</v>
      </c>
      <c r="D182" s="158" t="s">
        <v>139</v>
      </c>
      <c r="E182" s="159" t="s">
        <v>215</v>
      </c>
      <c r="F182" s="160" t="s">
        <v>216</v>
      </c>
      <c r="G182" s="161" t="s">
        <v>212</v>
      </c>
      <c r="H182" s="162">
        <v>264.03100000000001</v>
      </c>
      <c r="I182" s="163"/>
      <c r="J182" s="164">
        <f>ROUND(I182*H182,2)</f>
        <v>0</v>
      </c>
      <c r="K182" s="165"/>
      <c r="L182" s="34"/>
      <c r="M182" s="166" t="s">
        <v>1</v>
      </c>
      <c r="N182" s="167" t="s">
        <v>38</v>
      </c>
      <c r="O182" s="62"/>
      <c r="P182" s="168">
        <f>O182*H182</f>
        <v>0</v>
      </c>
      <c r="Q182" s="168">
        <v>0</v>
      </c>
      <c r="R182" s="168">
        <f>Q182*H182</f>
        <v>0</v>
      </c>
      <c r="S182" s="168">
        <v>0</v>
      </c>
      <c r="T182" s="169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143</v>
      </c>
      <c r="AT182" s="170" t="s">
        <v>139</v>
      </c>
      <c r="AU182" s="170" t="s">
        <v>85</v>
      </c>
      <c r="AY182" s="18" t="s">
        <v>137</v>
      </c>
      <c r="BE182" s="171">
        <f>IF(N182="základná",J182,0)</f>
        <v>0</v>
      </c>
      <c r="BF182" s="171">
        <f>IF(N182="znížená",J182,0)</f>
        <v>0</v>
      </c>
      <c r="BG182" s="171">
        <f>IF(N182="zákl. prenesená",J182,0)</f>
        <v>0</v>
      </c>
      <c r="BH182" s="171">
        <f>IF(N182="zníž. prenesená",J182,0)</f>
        <v>0</v>
      </c>
      <c r="BI182" s="171">
        <f>IF(N182="nulová",J182,0)</f>
        <v>0</v>
      </c>
      <c r="BJ182" s="18" t="s">
        <v>85</v>
      </c>
      <c r="BK182" s="171">
        <f>ROUND(I182*H182,2)</f>
        <v>0</v>
      </c>
      <c r="BL182" s="18" t="s">
        <v>143</v>
      </c>
      <c r="BM182" s="170" t="s">
        <v>217</v>
      </c>
    </row>
    <row r="183" spans="1:65" s="2" customFormat="1" ht="21.75" customHeight="1">
      <c r="A183" s="33"/>
      <c r="B183" s="157"/>
      <c r="C183" s="158" t="s">
        <v>146</v>
      </c>
      <c r="D183" s="158" t="s">
        <v>139</v>
      </c>
      <c r="E183" s="159" t="s">
        <v>218</v>
      </c>
      <c r="F183" s="160" t="s">
        <v>219</v>
      </c>
      <c r="G183" s="161" t="s">
        <v>212</v>
      </c>
      <c r="H183" s="162">
        <v>264.03100000000001</v>
      </c>
      <c r="I183" s="163"/>
      <c r="J183" s="164">
        <f>ROUND(I183*H183,2)</f>
        <v>0</v>
      </c>
      <c r="K183" s="165"/>
      <c r="L183" s="34"/>
      <c r="M183" s="166" t="s">
        <v>1</v>
      </c>
      <c r="N183" s="167" t="s">
        <v>38</v>
      </c>
      <c r="O183" s="62"/>
      <c r="P183" s="168">
        <f>O183*H183</f>
        <v>0</v>
      </c>
      <c r="Q183" s="168">
        <v>0</v>
      </c>
      <c r="R183" s="168">
        <f>Q183*H183</f>
        <v>0</v>
      </c>
      <c r="S183" s="168">
        <v>0</v>
      </c>
      <c r="T183" s="169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70" t="s">
        <v>143</v>
      </c>
      <c r="AT183" s="170" t="s">
        <v>139</v>
      </c>
      <c r="AU183" s="170" t="s">
        <v>85</v>
      </c>
      <c r="AY183" s="18" t="s">
        <v>137</v>
      </c>
      <c r="BE183" s="171">
        <f>IF(N183="základná",J183,0)</f>
        <v>0</v>
      </c>
      <c r="BF183" s="171">
        <f>IF(N183="znížená",J183,0)</f>
        <v>0</v>
      </c>
      <c r="BG183" s="171">
        <f>IF(N183="zákl. prenesená",J183,0)</f>
        <v>0</v>
      </c>
      <c r="BH183" s="171">
        <f>IF(N183="zníž. prenesená",J183,0)</f>
        <v>0</v>
      </c>
      <c r="BI183" s="171">
        <f>IF(N183="nulová",J183,0)</f>
        <v>0</v>
      </c>
      <c r="BJ183" s="18" t="s">
        <v>85</v>
      </c>
      <c r="BK183" s="171">
        <f>ROUND(I183*H183,2)</f>
        <v>0</v>
      </c>
      <c r="BL183" s="18" t="s">
        <v>143</v>
      </c>
      <c r="BM183" s="170" t="s">
        <v>220</v>
      </c>
    </row>
    <row r="184" spans="1:65" s="2" customFormat="1" ht="24.2" customHeight="1">
      <c r="A184" s="33"/>
      <c r="B184" s="157"/>
      <c r="C184" s="158" t="s">
        <v>221</v>
      </c>
      <c r="D184" s="158" t="s">
        <v>139</v>
      </c>
      <c r="E184" s="159" t="s">
        <v>222</v>
      </c>
      <c r="F184" s="160" t="s">
        <v>223</v>
      </c>
      <c r="G184" s="161" t="s">
        <v>212</v>
      </c>
      <c r="H184" s="162">
        <v>1320.155</v>
      </c>
      <c r="I184" s="163"/>
      <c r="J184" s="164">
        <f>ROUND(I184*H184,2)</f>
        <v>0</v>
      </c>
      <c r="K184" s="165"/>
      <c r="L184" s="34"/>
      <c r="M184" s="166" t="s">
        <v>1</v>
      </c>
      <c r="N184" s="167" t="s">
        <v>38</v>
      </c>
      <c r="O184" s="62"/>
      <c r="P184" s="168">
        <f>O184*H184</f>
        <v>0</v>
      </c>
      <c r="Q184" s="168">
        <v>0</v>
      </c>
      <c r="R184" s="168">
        <f>Q184*H184</f>
        <v>0</v>
      </c>
      <c r="S184" s="168">
        <v>0</v>
      </c>
      <c r="T184" s="169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70" t="s">
        <v>143</v>
      </c>
      <c r="AT184" s="170" t="s">
        <v>139</v>
      </c>
      <c r="AU184" s="170" t="s">
        <v>85</v>
      </c>
      <c r="AY184" s="18" t="s">
        <v>137</v>
      </c>
      <c r="BE184" s="171">
        <f>IF(N184="základná",J184,0)</f>
        <v>0</v>
      </c>
      <c r="BF184" s="171">
        <f>IF(N184="znížená",J184,0)</f>
        <v>0</v>
      </c>
      <c r="BG184" s="171">
        <f>IF(N184="zákl. prenesená",J184,0)</f>
        <v>0</v>
      </c>
      <c r="BH184" s="171">
        <f>IF(N184="zníž. prenesená",J184,0)</f>
        <v>0</v>
      </c>
      <c r="BI184" s="171">
        <f>IF(N184="nulová",J184,0)</f>
        <v>0</v>
      </c>
      <c r="BJ184" s="18" t="s">
        <v>85</v>
      </c>
      <c r="BK184" s="171">
        <f>ROUND(I184*H184,2)</f>
        <v>0</v>
      </c>
      <c r="BL184" s="18" t="s">
        <v>143</v>
      </c>
      <c r="BM184" s="170" t="s">
        <v>224</v>
      </c>
    </row>
    <row r="185" spans="1:65" s="13" customFormat="1">
      <c r="B185" s="172"/>
      <c r="D185" s="173" t="s">
        <v>145</v>
      </c>
      <c r="F185" s="175" t="s">
        <v>225</v>
      </c>
      <c r="H185" s="176">
        <v>1320.155</v>
      </c>
      <c r="I185" s="177"/>
      <c r="L185" s="172"/>
      <c r="M185" s="178"/>
      <c r="N185" s="179"/>
      <c r="O185" s="179"/>
      <c r="P185" s="179"/>
      <c r="Q185" s="179"/>
      <c r="R185" s="179"/>
      <c r="S185" s="179"/>
      <c r="T185" s="180"/>
      <c r="AT185" s="174" t="s">
        <v>145</v>
      </c>
      <c r="AU185" s="174" t="s">
        <v>85</v>
      </c>
      <c r="AV185" s="13" t="s">
        <v>85</v>
      </c>
      <c r="AW185" s="13" t="s">
        <v>3</v>
      </c>
      <c r="AX185" s="13" t="s">
        <v>79</v>
      </c>
      <c r="AY185" s="174" t="s">
        <v>137</v>
      </c>
    </row>
    <row r="186" spans="1:65" s="12" customFormat="1" ht="22.9" customHeight="1">
      <c r="B186" s="144"/>
      <c r="D186" s="145" t="s">
        <v>71</v>
      </c>
      <c r="E186" s="155" t="s">
        <v>226</v>
      </c>
      <c r="F186" s="155" t="s">
        <v>227</v>
      </c>
      <c r="I186" s="147"/>
      <c r="J186" s="156">
        <f>BK186</f>
        <v>0</v>
      </c>
      <c r="L186" s="144"/>
      <c r="M186" s="149"/>
      <c r="N186" s="150"/>
      <c r="O186" s="150"/>
      <c r="P186" s="151">
        <f>SUM(P187:P206)</f>
        <v>0</v>
      </c>
      <c r="Q186" s="150"/>
      <c r="R186" s="151">
        <f>SUM(R187:R206)</f>
        <v>0</v>
      </c>
      <c r="S186" s="150"/>
      <c r="T186" s="152">
        <f>SUM(T187:T206)</f>
        <v>0</v>
      </c>
      <c r="AR186" s="145" t="s">
        <v>79</v>
      </c>
      <c r="AT186" s="153" t="s">
        <v>71</v>
      </c>
      <c r="AU186" s="153" t="s">
        <v>79</v>
      </c>
      <c r="AY186" s="145" t="s">
        <v>137</v>
      </c>
      <c r="BK186" s="154">
        <f>SUM(BK187:BK206)</f>
        <v>0</v>
      </c>
    </row>
    <row r="187" spans="1:65" s="2" customFormat="1" ht="24.2" customHeight="1">
      <c r="A187" s="33"/>
      <c r="B187" s="157"/>
      <c r="C187" s="158" t="s">
        <v>228</v>
      </c>
      <c r="D187" s="158" t="s">
        <v>139</v>
      </c>
      <c r="E187" s="159" t="s">
        <v>229</v>
      </c>
      <c r="F187" s="160" t="s">
        <v>230</v>
      </c>
      <c r="G187" s="161" t="s">
        <v>212</v>
      </c>
      <c r="H187" s="162">
        <v>84.372</v>
      </c>
      <c r="I187" s="163"/>
      <c r="J187" s="164">
        <f>ROUND(I187*H187,2)</f>
        <v>0</v>
      </c>
      <c r="K187" s="165"/>
      <c r="L187" s="34"/>
      <c r="M187" s="166" t="s">
        <v>1</v>
      </c>
      <c r="N187" s="167" t="s">
        <v>38</v>
      </c>
      <c r="O187" s="62"/>
      <c r="P187" s="168">
        <f>O187*H187</f>
        <v>0</v>
      </c>
      <c r="Q187" s="168">
        <v>0</v>
      </c>
      <c r="R187" s="168">
        <f>Q187*H187</f>
        <v>0</v>
      </c>
      <c r="S187" s="168">
        <v>0</v>
      </c>
      <c r="T187" s="169">
        <f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70" t="s">
        <v>143</v>
      </c>
      <c r="AT187" s="170" t="s">
        <v>139</v>
      </c>
      <c r="AU187" s="170" t="s">
        <v>85</v>
      </c>
      <c r="AY187" s="18" t="s">
        <v>137</v>
      </c>
      <c r="BE187" s="171">
        <f>IF(N187="základná",J187,0)</f>
        <v>0</v>
      </c>
      <c r="BF187" s="171">
        <f>IF(N187="znížená",J187,0)</f>
        <v>0</v>
      </c>
      <c r="BG187" s="171">
        <f>IF(N187="zákl. prenesená",J187,0)</f>
        <v>0</v>
      </c>
      <c r="BH187" s="171">
        <f>IF(N187="zníž. prenesená",J187,0)</f>
        <v>0</v>
      </c>
      <c r="BI187" s="171">
        <f>IF(N187="nulová",J187,0)</f>
        <v>0</v>
      </c>
      <c r="BJ187" s="18" t="s">
        <v>85</v>
      </c>
      <c r="BK187" s="171">
        <f>ROUND(I187*H187,2)</f>
        <v>0</v>
      </c>
      <c r="BL187" s="18" t="s">
        <v>143</v>
      </c>
      <c r="BM187" s="170" t="s">
        <v>231</v>
      </c>
    </row>
    <row r="188" spans="1:65" s="13" customFormat="1">
      <c r="B188" s="172"/>
      <c r="D188" s="173" t="s">
        <v>145</v>
      </c>
      <c r="E188" s="174" t="s">
        <v>1</v>
      </c>
      <c r="F188" s="175" t="s">
        <v>232</v>
      </c>
      <c r="H188" s="176">
        <v>84.372</v>
      </c>
      <c r="I188" s="177"/>
      <c r="L188" s="172"/>
      <c r="M188" s="178"/>
      <c r="N188" s="179"/>
      <c r="O188" s="179"/>
      <c r="P188" s="179"/>
      <c r="Q188" s="179"/>
      <c r="R188" s="179"/>
      <c r="S188" s="179"/>
      <c r="T188" s="180"/>
      <c r="AT188" s="174" t="s">
        <v>145</v>
      </c>
      <c r="AU188" s="174" t="s">
        <v>85</v>
      </c>
      <c r="AV188" s="13" t="s">
        <v>85</v>
      </c>
      <c r="AW188" s="13" t="s">
        <v>29</v>
      </c>
      <c r="AX188" s="13" t="s">
        <v>72</v>
      </c>
      <c r="AY188" s="174" t="s">
        <v>137</v>
      </c>
    </row>
    <row r="189" spans="1:65" s="14" customFormat="1">
      <c r="B189" s="181"/>
      <c r="D189" s="173" t="s">
        <v>145</v>
      </c>
      <c r="E189" s="182" t="s">
        <v>1</v>
      </c>
      <c r="F189" s="183" t="s">
        <v>147</v>
      </c>
      <c r="H189" s="184">
        <v>84.372</v>
      </c>
      <c r="I189" s="185"/>
      <c r="L189" s="181"/>
      <c r="M189" s="186"/>
      <c r="N189" s="187"/>
      <c r="O189" s="187"/>
      <c r="P189" s="187"/>
      <c r="Q189" s="187"/>
      <c r="R189" s="187"/>
      <c r="S189" s="187"/>
      <c r="T189" s="188"/>
      <c r="AT189" s="182" t="s">
        <v>145</v>
      </c>
      <c r="AU189" s="182" t="s">
        <v>85</v>
      </c>
      <c r="AV189" s="14" t="s">
        <v>143</v>
      </c>
      <c r="AW189" s="14" t="s">
        <v>29</v>
      </c>
      <c r="AX189" s="14" t="s">
        <v>79</v>
      </c>
      <c r="AY189" s="182" t="s">
        <v>137</v>
      </c>
    </row>
    <row r="190" spans="1:65" s="2" customFormat="1" ht="24.2" customHeight="1">
      <c r="A190" s="33"/>
      <c r="B190" s="157"/>
      <c r="C190" s="158" t="s">
        <v>233</v>
      </c>
      <c r="D190" s="158" t="s">
        <v>139</v>
      </c>
      <c r="E190" s="159" t="s">
        <v>234</v>
      </c>
      <c r="F190" s="160" t="s">
        <v>235</v>
      </c>
      <c r="G190" s="161" t="s">
        <v>212</v>
      </c>
      <c r="H190" s="162">
        <v>28.984999999999999</v>
      </c>
      <c r="I190" s="163"/>
      <c r="J190" s="164">
        <f>ROUND(I190*H190,2)</f>
        <v>0</v>
      </c>
      <c r="K190" s="165"/>
      <c r="L190" s="34"/>
      <c r="M190" s="166" t="s">
        <v>1</v>
      </c>
      <c r="N190" s="167" t="s">
        <v>38</v>
      </c>
      <c r="O190" s="62"/>
      <c r="P190" s="168">
        <f>O190*H190</f>
        <v>0</v>
      </c>
      <c r="Q190" s="168">
        <v>0</v>
      </c>
      <c r="R190" s="168">
        <f>Q190*H190</f>
        <v>0</v>
      </c>
      <c r="S190" s="168">
        <v>0</v>
      </c>
      <c r="T190" s="169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70" t="s">
        <v>143</v>
      </c>
      <c r="AT190" s="170" t="s">
        <v>139</v>
      </c>
      <c r="AU190" s="170" t="s">
        <v>85</v>
      </c>
      <c r="AY190" s="18" t="s">
        <v>137</v>
      </c>
      <c r="BE190" s="171">
        <f>IF(N190="základná",J190,0)</f>
        <v>0</v>
      </c>
      <c r="BF190" s="171">
        <f>IF(N190="znížená",J190,0)</f>
        <v>0</v>
      </c>
      <c r="BG190" s="171">
        <f>IF(N190="zákl. prenesená",J190,0)</f>
        <v>0</v>
      </c>
      <c r="BH190" s="171">
        <f>IF(N190="zníž. prenesená",J190,0)</f>
        <v>0</v>
      </c>
      <c r="BI190" s="171">
        <f>IF(N190="nulová",J190,0)</f>
        <v>0</v>
      </c>
      <c r="BJ190" s="18" t="s">
        <v>85</v>
      </c>
      <c r="BK190" s="171">
        <f>ROUND(I190*H190,2)</f>
        <v>0</v>
      </c>
      <c r="BL190" s="18" t="s">
        <v>143</v>
      </c>
      <c r="BM190" s="170" t="s">
        <v>236</v>
      </c>
    </row>
    <row r="191" spans="1:65" s="13" customFormat="1">
      <c r="B191" s="172"/>
      <c r="D191" s="173" t="s">
        <v>145</v>
      </c>
      <c r="E191" s="174" t="s">
        <v>1</v>
      </c>
      <c r="F191" s="175" t="s">
        <v>237</v>
      </c>
      <c r="H191" s="176">
        <v>22.95</v>
      </c>
      <c r="I191" s="177"/>
      <c r="L191" s="172"/>
      <c r="M191" s="178"/>
      <c r="N191" s="179"/>
      <c r="O191" s="179"/>
      <c r="P191" s="179"/>
      <c r="Q191" s="179"/>
      <c r="R191" s="179"/>
      <c r="S191" s="179"/>
      <c r="T191" s="180"/>
      <c r="AT191" s="174" t="s">
        <v>145</v>
      </c>
      <c r="AU191" s="174" t="s">
        <v>85</v>
      </c>
      <c r="AV191" s="13" t="s">
        <v>85</v>
      </c>
      <c r="AW191" s="13" t="s">
        <v>29</v>
      </c>
      <c r="AX191" s="13" t="s">
        <v>72</v>
      </c>
      <c r="AY191" s="174" t="s">
        <v>137</v>
      </c>
    </row>
    <row r="192" spans="1:65" s="16" customFormat="1">
      <c r="B192" s="196"/>
      <c r="D192" s="173" t="s">
        <v>145</v>
      </c>
      <c r="E192" s="197" t="s">
        <v>1</v>
      </c>
      <c r="F192" s="198" t="s">
        <v>185</v>
      </c>
      <c r="H192" s="199">
        <v>22.95</v>
      </c>
      <c r="I192" s="200"/>
      <c r="L192" s="196"/>
      <c r="M192" s="201"/>
      <c r="N192" s="202"/>
      <c r="O192" s="202"/>
      <c r="P192" s="202"/>
      <c r="Q192" s="202"/>
      <c r="R192" s="202"/>
      <c r="S192" s="202"/>
      <c r="T192" s="203"/>
      <c r="AT192" s="197" t="s">
        <v>145</v>
      </c>
      <c r="AU192" s="197" t="s">
        <v>85</v>
      </c>
      <c r="AV192" s="16" t="s">
        <v>152</v>
      </c>
      <c r="AW192" s="16" t="s">
        <v>29</v>
      </c>
      <c r="AX192" s="16" t="s">
        <v>72</v>
      </c>
      <c r="AY192" s="197" t="s">
        <v>137</v>
      </c>
    </row>
    <row r="193" spans="1:65" s="13" customFormat="1">
      <c r="B193" s="172"/>
      <c r="D193" s="173" t="s">
        <v>145</v>
      </c>
      <c r="E193" s="174" t="s">
        <v>1</v>
      </c>
      <c r="F193" s="175" t="s">
        <v>238</v>
      </c>
      <c r="H193" s="176">
        <v>2.9249999999999998</v>
      </c>
      <c r="I193" s="177"/>
      <c r="L193" s="172"/>
      <c r="M193" s="178"/>
      <c r="N193" s="179"/>
      <c r="O193" s="179"/>
      <c r="P193" s="179"/>
      <c r="Q193" s="179"/>
      <c r="R193" s="179"/>
      <c r="S193" s="179"/>
      <c r="T193" s="180"/>
      <c r="AT193" s="174" t="s">
        <v>145</v>
      </c>
      <c r="AU193" s="174" t="s">
        <v>85</v>
      </c>
      <c r="AV193" s="13" t="s">
        <v>85</v>
      </c>
      <c r="AW193" s="13" t="s">
        <v>29</v>
      </c>
      <c r="AX193" s="13" t="s">
        <v>72</v>
      </c>
      <c r="AY193" s="174" t="s">
        <v>137</v>
      </c>
    </row>
    <row r="194" spans="1:65" s="16" customFormat="1">
      <c r="B194" s="196"/>
      <c r="D194" s="173" t="s">
        <v>145</v>
      </c>
      <c r="E194" s="197" t="s">
        <v>1</v>
      </c>
      <c r="F194" s="198" t="s">
        <v>179</v>
      </c>
      <c r="H194" s="199">
        <v>2.9249999999999998</v>
      </c>
      <c r="I194" s="200"/>
      <c r="L194" s="196"/>
      <c r="M194" s="201"/>
      <c r="N194" s="202"/>
      <c r="O194" s="202"/>
      <c r="P194" s="202"/>
      <c r="Q194" s="202"/>
      <c r="R194" s="202"/>
      <c r="S194" s="202"/>
      <c r="T194" s="203"/>
      <c r="AT194" s="197" t="s">
        <v>145</v>
      </c>
      <c r="AU194" s="197" t="s">
        <v>85</v>
      </c>
      <c r="AV194" s="16" t="s">
        <v>152</v>
      </c>
      <c r="AW194" s="16" t="s">
        <v>29</v>
      </c>
      <c r="AX194" s="16" t="s">
        <v>72</v>
      </c>
      <c r="AY194" s="197" t="s">
        <v>137</v>
      </c>
    </row>
    <row r="195" spans="1:65" s="13" customFormat="1">
      <c r="B195" s="172"/>
      <c r="D195" s="173" t="s">
        <v>145</v>
      </c>
      <c r="E195" s="174" t="s">
        <v>1</v>
      </c>
      <c r="F195" s="175" t="s">
        <v>239</v>
      </c>
      <c r="H195" s="176">
        <v>2.99</v>
      </c>
      <c r="I195" s="177"/>
      <c r="L195" s="172"/>
      <c r="M195" s="178"/>
      <c r="N195" s="179"/>
      <c r="O195" s="179"/>
      <c r="P195" s="179"/>
      <c r="Q195" s="179"/>
      <c r="R195" s="179"/>
      <c r="S195" s="179"/>
      <c r="T195" s="180"/>
      <c r="AT195" s="174" t="s">
        <v>145</v>
      </c>
      <c r="AU195" s="174" t="s">
        <v>85</v>
      </c>
      <c r="AV195" s="13" t="s">
        <v>85</v>
      </c>
      <c r="AW195" s="13" t="s">
        <v>29</v>
      </c>
      <c r="AX195" s="13" t="s">
        <v>72</v>
      </c>
      <c r="AY195" s="174" t="s">
        <v>137</v>
      </c>
    </row>
    <row r="196" spans="1:65" s="13" customFormat="1">
      <c r="B196" s="172"/>
      <c r="D196" s="173" t="s">
        <v>145</v>
      </c>
      <c r="E196" s="174" t="s">
        <v>1</v>
      </c>
      <c r="F196" s="175" t="s">
        <v>240</v>
      </c>
      <c r="H196" s="176">
        <v>0.12</v>
      </c>
      <c r="I196" s="177"/>
      <c r="L196" s="172"/>
      <c r="M196" s="178"/>
      <c r="N196" s="179"/>
      <c r="O196" s="179"/>
      <c r="P196" s="179"/>
      <c r="Q196" s="179"/>
      <c r="R196" s="179"/>
      <c r="S196" s="179"/>
      <c r="T196" s="180"/>
      <c r="AT196" s="174" t="s">
        <v>145</v>
      </c>
      <c r="AU196" s="174" t="s">
        <v>85</v>
      </c>
      <c r="AV196" s="13" t="s">
        <v>85</v>
      </c>
      <c r="AW196" s="13" t="s">
        <v>29</v>
      </c>
      <c r="AX196" s="13" t="s">
        <v>72</v>
      </c>
      <c r="AY196" s="174" t="s">
        <v>137</v>
      </c>
    </row>
    <row r="197" spans="1:65" s="16" customFormat="1">
      <c r="B197" s="196"/>
      <c r="D197" s="173" t="s">
        <v>145</v>
      </c>
      <c r="E197" s="197" t="s">
        <v>1</v>
      </c>
      <c r="F197" s="198" t="s">
        <v>241</v>
      </c>
      <c r="H197" s="199">
        <v>3.1100000000000003</v>
      </c>
      <c r="I197" s="200"/>
      <c r="L197" s="196"/>
      <c r="M197" s="201"/>
      <c r="N197" s="202"/>
      <c r="O197" s="202"/>
      <c r="P197" s="202"/>
      <c r="Q197" s="202"/>
      <c r="R197" s="202"/>
      <c r="S197" s="202"/>
      <c r="T197" s="203"/>
      <c r="AT197" s="197" t="s">
        <v>145</v>
      </c>
      <c r="AU197" s="197" t="s">
        <v>85</v>
      </c>
      <c r="AV197" s="16" t="s">
        <v>152</v>
      </c>
      <c r="AW197" s="16" t="s">
        <v>29</v>
      </c>
      <c r="AX197" s="16" t="s">
        <v>72</v>
      </c>
      <c r="AY197" s="197" t="s">
        <v>137</v>
      </c>
    </row>
    <row r="198" spans="1:65" s="14" customFormat="1">
      <c r="B198" s="181"/>
      <c r="D198" s="173" t="s">
        <v>145</v>
      </c>
      <c r="E198" s="182" t="s">
        <v>1</v>
      </c>
      <c r="F198" s="183" t="s">
        <v>147</v>
      </c>
      <c r="H198" s="184">
        <v>28.985000000000003</v>
      </c>
      <c r="I198" s="185"/>
      <c r="L198" s="181"/>
      <c r="M198" s="186"/>
      <c r="N198" s="187"/>
      <c r="O198" s="187"/>
      <c r="P198" s="187"/>
      <c r="Q198" s="187"/>
      <c r="R198" s="187"/>
      <c r="S198" s="187"/>
      <c r="T198" s="188"/>
      <c r="AT198" s="182" t="s">
        <v>145</v>
      </c>
      <c r="AU198" s="182" t="s">
        <v>85</v>
      </c>
      <c r="AV198" s="14" t="s">
        <v>143</v>
      </c>
      <c r="AW198" s="14" t="s">
        <v>29</v>
      </c>
      <c r="AX198" s="14" t="s">
        <v>79</v>
      </c>
      <c r="AY198" s="182" t="s">
        <v>137</v>
      </c>
    </row>
    <row r="199" spans="1:65" s="2" customFormat="1" ht="24.2" customHeight="1">
      <c r="A199" s="33"/>
      <c r="B199" s="157"/>
      <c r="C199" s="158" t="s">
        <v>242</v>
      </c>
      <c r="D199" s="158" t="s">
        <v>139</v>
      </c>
      <c r="E199" s="159" t="s">
        <v>243</v>
      </c>
      <c r="F199" s="160" t="s">
        <v>244</v>
      </c>
      <c r="G199" s="161" t="s">
        <v>212</v>
      </c>
      <c r="H199" s="162">
        <v>46</v>
      </c>
      <c r="I199" s="163"/>
      <c r="J199" s="164">
        <f>ROUND(I199*H199,2)</f>
        <v>0</v>
      </c>
      <c r="K199" s="165"/>
      <c r="L199" s="34"/>
      <c r="M199" s="166" t="s">
        <v>1</v>
      </c>
      <c r="N199" s="167" t="s">
        <v>38</v>
      </c>
      <c r="O199" s="62"/>
      <c r="P199" s="168">
        <f>O199*H199</f>
        <v>0</v>
      </c>
      <c r="Q199" s="168">
        <v>0</v>
      </c>
      <c r="R199" s="168">
        <f>Q199*H199</f>
        <v>0</v>
      </c>
      <c r="S199" s="168">
        <v>0</v>
      </c>
      <c r="T199" s="169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70" t="s">
        <v>143</v>
      </c>
      <c r="AT199" s="170" t="s">
        <v>139</v>
      </c>
      <c r="AU199" s="170" t="s">
        <v>85</v>
      </c>
      <c r="AY199" s="18" t="s">
        <v>137</v>
      </c>
      <c r="BE199" s="171">
        <f>IF(N199="základná",J199,0)</f>
        <v>0</v>
      </c>
      <c r="BF199" s="171">
        <f>IF(N199="znížená",J199,0)</f>
        <v>0</v>
      </c>
      <c r="BG199" s="171">
        <f>IF(N199="zákl. prenesená",J199,0)</f>
        <v>0</v>
      </c>
      <c r="BH199" s="171">
        <f>IF(N199="zníž. prenesená",J199,0)</f>
        <v>0</v>
      </c>
      <c r="BI199" s="171">
        <f>IF(N199="nulová",J199,0)</f>
        <v>0</v>
      </c>
      <c r="BJ199" s="18" t="s">
        <v>85</v>
      </c>
      <c r="BK199" s="171">
        <f>ROUND(I199*H199,2)</f>
        <v>0</v>
      </c>
      <c r="BL199" s="18" t="s">
        <v>143</v>
      </c>
      <c r="BM199" s="170" t="s">
        <v>245</v>
      </c>
    </row>
    <row r="200" spans="1:65" s="13" customFormat="1">
      <c r="B200" s="172"/>
      <c r="D200" s="173" t="s">
        <v>145</v>
      </c>
      <c r="E200" s="174" t="s">
        <v>1</v>
      </c>
      <c r="F200" s="175" t="s">
        <v>246</v>
      </c>
      <c r="H200" s="176">
        <v>40.799999999999997</v>
      </c>
      <c r="I200" s="177"/>
      <c r="L200" s="172"/>
      <c r="M200" s="178"/>
      <c r="N200" s="179"/>
      <c r="O200" s="179"/>
      <c r="P200" s="179"/>
      <c r="Q200" s="179"/>
      <c r="R200" s="179"/>
      <c r="S200" s="179"/>
      <c r="T200" s="180"/>
      <c r="AT200" s="174" t="s">
        <v>145</v>
      </c>
      <c r="AU200" s="174" t="s">
        <v>85</v>
      </c>
      <c r="AV200" s="13" t="s">
        <v>85</v>
      </c>
      <c r="AW200" s="13" t="s">
        <v>29</v>
      </c>
      <c r="AX200" s="13" t="s">
        <v>72</v>
      </c>
      <c r="AY200" s="174" t="s">
        <v>137</v>
      </c>
    </row>
    <row r="201" spans="1:65" s="16" customFormat="1">
      <c r="B201" s="196"/>
      <c r="D201" s="173" t="s">
        <v>145</v>
      </c>
      <c r="E201" s="197" t="s">
        <v>1</v>
      </c>
      <c r="F201" s="198" t="s">
        <v>185</v>
      </c>
      <c r="H201" s="199">
        <v>40.799999999999997</v>
      </c>
      <c r="I201" s="200"/>
      <c r="L201" s="196"/>
      <c r="M201" s="201"/>
      <c r="N201" s="202"/>
      <c r="O201" s="202"/>
      <c r="P201" s="202"/>
      <c r="Q201" s="202"/>
      <c r="R201" s="202"/>
      <c r="S201" s="202"/>
      <c r="T201" s="203"/>
      <c r="AT201" s="197" t="s">
        <v>145</v>
      </c>
      <c r="AU201" s="197" t="s">
        <v>85</v>
      </c>
      <c r="AV201" s="16" t="s">
        <v>152</v>
      </c>
      <c r="AW201" s="16" t="s">
        <v>29</v>
      </c>
      <c r="AX201" s="16" t="s">
        <v>72</v>
      </c>
      <c r="AY201" s="197" t="s">
        <v>137</v>
      </c>
    </row>
    <row r="202" spans="1:65" s="13" customFormat="1">
      <c r="B202" s="172"/>
      <c r="D202" s="173" t="s">
        <v>145</v>
      </c>
      <c r="E202" s="174" t="s">
        <v>1</v>
      </c>
      <c r="F202" s="175" t="s">
        <v>247</v>
      </c>
      <c r="H202" s="176">
        <v>5.2</v>
      </c>
      <c r="I202" s="177"/>
      <c r="L202" s="172"/>
      <c r="M202" s="178"/>
      <c r="N202" s="179"/>
      <c r="O202" s="179"/>
      <c r="P202" s="179"/>
      <c r="Q202" s="179"/>
      <c r="R202" s="179"/>
      <c r="S202" s="179"/>
      <c r="T202" s="180"/>
      <c r="AT202" s="174" t="s">
        <v>145</v>
      </c>
      <c r="AU202" s="174" t="s">
        <v>85</v>
      </c>
      <c r="AV202" s="13" t="s">
        <v>85</v>
      </c>
      <c r="AW202" s="13" t="s">
        <v>29</v>
      </c>
      <c r="AX202" s="13" t="s">
        <v>72</v>
      </c>
      <c r="AY202" s="174" t="s">
        <v>137</v>
      </c>
    </row>
    <row r="203" spans="1:65" s="16" customFormat="1">
      <c r="B203" s="196"/>
      <c r="D203" s="173" t="s">
        <v>145</v>
      </c>
      <c r="E203" s="197" t="s">
        <v>1</v>
      </c>
      <c r="F203" s="198" t="s">
        <v>179</v>
      </c>
      <c r="H203" s="199">
        <v>5.2</v>
      </c>
      <c r="I203" s="200"/>
      <c r="L203" s="196"/>
      <c r="M203" s="201"/>
      <c r="N203" s="202"/>
      <c r="O203" s="202"/>
      <c r="P203" s="202"/>
      <c r="Q203" s="202"/>
      <c r="R203" s="202"/>
      <c r="S203" s="202"/>
      <c r="T203" s="203"/>
      <c r="AT203" s="197" t="s">
        <v>145</v>
      </c>
      <c r="AU203" s="197" t="s">
        <v>85</v>
      </c>
      <c r="AV203" s="16" t="s">
        <v>152</v>
      </c>
      <c r="AW203" s="16" t="s">
        <v>29</v>
      </c>
      <c r="AX203" s="16" t="s">
        <v>72</v>
      </c>
      <c r="AY203" s="197" t="s">
        <v>137</v>
      </c>
    </row>
    <row r="204" spans="1:65" s="14" customFormat="1">
      <c r="B204" s="181"/>
      <c r="D204" s="173" t="s">
        <v>145</v>
      </c>
      <c r="E204" s="182" t="s">
        <v>1</v>
      </c>
      <c r="F204" s="183" t="s">
        <v>147</v>
      </c>
      <c r="H204" s="184">
        <v>46</v>
      </c>
      <c r="I204" s="185"/>
      <c r="L204" s="181"/>
      <c r="M204" s="186"/>
      <c r="N204" s="187"/>
      <c r="O204" s="187"/>
      <c r="P204" s="187"/>
      <c r="Q204" s="187"/>
      <c r="R204" s="187"/>
      <c r="S204" s="187"/>
      <c r="T204" s="188"/>
      <c r="AT204" s="182" t="s">
        <v>145</v>
      </c>
      <c r="AU204" s="182" t="s">
        <v>85</v>
      </c>
      <c r="AV204" s="14" t="s">
        <v>143</v>
      </c>
      <c r="AW204" s="14" t="s">
        <v>29</v>
      </c>
      <c r="AX204" s="14" t="s">
        <v>79</v>
      </c>
      <c r="AY204" s="182" t="s">
        <v>137</v>
      </c>
    </row>
    <row r="205" spans="1:65" s="2" customFormat="1" ht="16.5" customHeight="1">
      <c r="A205" s="33"/>
      <c r="B205" s="157"/>
      <c r="C205" s="158" t="s">
        <v>248</v>
      </c>
      <c r="D205" s="158" t="s">
        <v>139</v>
      </c>
      <c r="E205" s="159" t="s">
        <v>249</v>
      </c>
      <c r="F205" s="160" t="s">
        <v>250</v>
      </c>
      <c r="G205" s="161" t="s">
        <v>251</v>
      </c>
      <c r="H205" s="162">
        <v>1</v>
      </c>
      <c r="I205" s="163"/>
      <c r="J205" s="164">
        <f>ROUND(I205*H205,2)</f>
        <v>0</v>
      </c>
      <c r="K205" s="165"/>
      <c r="L205" s="34"/>
      <c r="M205" s="166" t="s">
        <v>1</v>
      </c>
      <c r="N205" s="167" t="s">
        <v>38</v>
      </c>
      <c r="O205" s="62"/>
      <c r="P205" s="168">
        <f>O205*H205</f>
        <v>0</v>
      </c>
      <c r="Q205" s="168">
        <v>0</v>
      </c>
      <c r="R205" s="168">
        <f>Q205*H205</f>
        <v>0</v>
      </c>
      <c r="S205" s="168">
        <v>0</v>
      </c>
      <c r="T205" s="169">
        <f>S205*H205</f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70" t="s">
        <v>143</v>
      </c>
      <c r="AT205" s="170" t="s">
        <v>139</v>
      </c>
      <c r="AU205" s="170" t="s">
        <v>85</v>
      </c>
      <c r="AY205" s="18" t="s">
        <v>137</v>
      </c>
      <c r="BE205" s="171">
        <f>IF(N205="základná",J205,0)</f>
        <v>0</v>
      </c>
      <c r="BF205" s="171">
        <f>IF(N205="znížená",J205,0)</f>
        <v>0</v>
      </c>
      <c r="BG205" s="171">
        <f>IF(N205="zákl. prenesená",J205,0)</f>
        <v>0</v>
      </c>
      <c r="BH205" s="171">
        <f>IF(N205="zníž. prenesená",J205,0)</f>
        <v>0</v>
      </c>
      <c r="BI205" s="171">
        <f>IF(N205="nulová",J205,0)</f>
        <v>0</v>
      </c>
      <c r="BJ205" s="18" t="s">
        <v>85</v>
      </c>
      <c r="BK205" s="171">
        <f>ROUND(I205*H205,2)</f>
        <v>0</v>
      </c>
      <c r="BL205" s="18" t="s">
        <v>143</v>
      </c>
      <c r="BM205" s="170" t="s">
        <v>252</v>
      </c>
    </row>
    <row r="206" spans="1:65" s="13" customFormat="1">
      <c r="B206" s="172"/>
      <c r="D206" s="173" t="s">
        <v>145</v>
      </c>
      <c r="E206" s="174" t="s">
        <v>1</v>
      </c>
      <c r="F206" s="175" t="s">
        <v>79</v>
      </c>
      <c r="H206" s="176">
        <v>1</v>
      </c>
      <c r="I206" s="177"/>
      <c r="L206" s="172"/>
      <c r="M206" s="204"/>
      <c r="N206" s="205"/>
      <c r="O206" s="205"/>
      <c r="P206" s="205"/>
      <c r="Q206" s="205"/>
      <c r="R206" s="205"/>
      <c r="S206" s="205"/>
      <c r="T206" s="206"/>
      <c r="AT206" s="174" t="s">
        <v>145</v>
      </c>
      <c r="AU206" s="174" t="s">
        <v>85</v>
      </c>
      <c r="AV206" s="13" t="s">
        <v>85</v>
      </c>
      <c r="AW206" s="13" t="s">
        <v>29</v>
      </c>
      <c r="AX206" s="13" t="s">
        <v>79</v>
      </c>
      <c r="AY206" s="174" t="s">
        <v>137</v>
      </c>
    </row>
    <row r="207" spans="1:65" s="2" customFormat="1" ht="6.95" customHeight="1">
      <c r="A207" s="33"/>
      <c r="B207" s="51"/>
      <c r="C207" s="52"/>
      <c r="D207" s="52"/>
      <c r="E207" s="52"/>
      <c r="F207" s="52"/>
      <c r="G207" s="52"/>
      <c r="H207" s="52"/>
      <c r="I207" s="52"/>
      <c r="J207" s="52"/>
      <c r="K207" s="52"/>
      <c r="L207" s="34"/>
      <c r="M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</row>
  </sheetData>
  <autoFilter ref="C126:K206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0078740157483" right="0.39370078740157483" top="0.39370078740157483" bottom="0.39370078740157483" header="0" footer="0"/>
  <pageSetup paperSize="9" scale="87" fitToHeight="100" orientation="portrait" blackAndWhite="1" r:id="rId1"/>
  <headerFooter>
    <oddFooter>&amp;CStrana &amp;P z &amp;N</oddFooter>
  </headerFooter>
  <rowBreaks count="1" manualBreakCount="1">
    <brk id="172" min="2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263"/>
  <sheetViews>
    <sheetView showGridLines="0" topLeftCell="A5" zoomScaleNormal="100" workbookViewId="0">
      <selection activeCell="E46" sqref="E46:E49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257" t="s">
        <v>5</v>
      </c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8" t="s">
        <v>89</v>
      </c>
      <c r="AZ2" s="102" t="s">
        <v>253</v>
      </c>
      <c r="BA2" s="102" t="s">
        <v>254</v>
      </c>
      <c r="BB2" s="102" t="s">
        <v>101</v>
      </c>
      <c r="BC2" s="102" t="s">
        <v>146</v>
      </c>
      <c r="BD2" s="102" t="s">
        <v>85</v>
      </c>
    </row>
    <row r="3" spans="1:5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72</v>
      </c>
      <c r="AZ3" s="102" t="s">
        <v>255</v>
      </c>
      <c r="BA3" s="102" t="s">
        <v>256</v>
      </c>
      <c r="BB3" s="102" t="s">
        <v>101</v>
      </c>
      <c r="BC3" s="102" t="s">
        <v>102</v>
      </c>
      <c r="BD3" s="102" t="s">
        <v>85</v>
      </c>
    </row>
    <row r="4" spans="1:56" s="1" customFormat="1" ht="24.95" customHeight="1">
      <c r="B4" s="21"/>
      <c r="D4" s="22" t="s">
        <v>103</v>
      </c>
      <c r="L4" s="21"/>
      <c r="M4" s="103" t="s">
        <v>9</v>
      </c>
      <c r="AT4" s="18" t="s">
        <v>3</v>
      </c>
    </row>
    <row r="5" spans="1:56" s="1" customFormat="1" ht="6.95" customHeight="1">
      <c r="B5" s="21"/>
      <c r="L5" s="21"/>
    </row>
    <row r="6" spans="1:56" s="1" customFormat="1" ht="12" customHeight="1">
      <c r="B6" s="21"/>
      <c r="D6" s="28" t="s">
        <v>14</v>
      </c>
      <c r="L6" s="21"/>
    </row>
    <row r="7" spans="1:56" s="1" customFormat="1" ht="16.5" customHeight="1">
      <c r="B7" s="21"/>
      <c r="E7" s="273" t="str">
        <f>'Rekapitulácia stavby'!K6</f>
        <v>OPORNÝ MÚR na ul.Stračia v Nitre</v>
      </c>
      <c r="F7" s="274"/>
      <c r="G7" s="274"/>
      <c r="H7" s="274"/>
      <c r="L7" s="21"/>
    </row>
    <row r="8" spans="1:56" s="1" customFormat="1" ht="12" customHeight="1">
      <c r="B8" s="21"/>
      <c r="D8" s="28" t="s">
        <v>104</v>
      </c>
      <c r="L8" s="21"/>
    </row>
    <row r="9" spans="1:56" s="2" customFormat="1" ht="16.5" customHeight="1">
      <c r="A9" s="33"/>
      <c r="B9" s="34"/>
      <c r="C9" s="33"/>
      <c r="D9" s="33"/>
      <c r="E9" s="273" t="s">
        <v>105</v>
      </c>
      <c r="F9" s="272"/>
      <c r="G9" s="272"/>
      <c r="H9" s="272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56" s="2" customFormat="1" ht="12" customHeight="1">
      <c r="A10" s="33"/>
      <c r="B10" s="34"/>
      <c r="C10" s="33"/>
      <c r="D10" s="28" t="s">
        <v>106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56" s="2" customFormat="1" ht="30" customHeight="1">
      <c r="A11" s="33"/>
      <c r="B11" s="34"/>
      <c r="C11" s="33"/>
      <c r="D11" s="33"/>
      <c r="E11" s="251" t="s">
        <v>257</v>
      </c>
      <c r="F11" s="272"/>
      <c r="G11" s="272"/>
      <c r="H11" s="272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5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5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56" s="2" customFormat="1" ht="12" customHeight="1">
      <c r="A14" s="33"/>
      <c r="B14" s="34"/>
      <c r="C14" s="33"/>
      <c r="D14" s="28" t="s">
        <v>18</v>
      </c>
      <c r="E14" s="33"/>
      <c r="F14" s="26" t="s">
        <v>108</v>
      </c>
      <c r="G14" s="33"/>
      <c r="H14" s="33"/>
      <c r="I14" s="28" t="s">
        <v>20</v>
      </c>
      <c r="J14" s="59" t="str">
        <f>'Rekapitulácia stavby'!AN8</f>
        <v xml:space="preserve"> 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5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56" s="2" customFormat="1" ht="12" customHeight="1">
      <c r="A16" s="33"/>
      <c r="B16" s="34"/>
      <c r="C16" s="33"/>
      <c r="D16" s="28" t="s">
        <v>21</v>
      </c>
      <c r="E16" s="33"/>
      <c r="F16" s="33"/>
      <c r="G16" s="33"/>
      <c r="H16" s="33"/>
      <c r="I16" s="28" t="s">
        <v>22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23</v>
      </c>
      <c r="F17" s="33"/>
      <c r="G17" s="33"/>
      <c r="H17" s="33"/>
      <c r="I17" s="28" t="s">
        <v>24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25</v>
      </c>
      <c r="E19" s="33"/>
      <c r="F19" s="33"/>
      <c r="G19" s="33"/>
      <c r="H19" s="33"/>
      <c r="I19" s="28" t="s">
        <v>22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75" t="str">
        <f>'Rekapitulácia stavby'!E14</f>
        <v>Vyplň údaj</v>
      </c>
      <c r="F20" s="276"/>
      <c r="G20" s="276"/>
      <c r="H20" s="276"/>
      <c r="I20" s="28" t="s">
        <v>24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27</v>
      </c>
      <c r="E22" s="33"/>
      <c r="F22" s="33"/>
      <c r="G22" s="33"/>
      <c r="H22" s="33"/>
      <c r="I22" s="28" t="s">
        <v>22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109</v>
      </c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30</v>
      </c>
      <c r="E25" s="33"/>
      <c r="F25" s="33"/>
      <c r="G25" s="33"/>
      <c r="H25" s="33"/>
      <c r="I25" s="28" t="s">
        <v>22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110</v>
      </c>
      <c r="F26" s="33"/>
      <c r="G26" s="33"/>
      <c r="H26" s="33"/>
      <c r="I26" s="28" t="s">
        <v>24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31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71" t="s">
        <v>1</v>
      </c>
      <c r="F29" s="271"/>
      <c r="G29" s="271"/>
      <c r="H29" s="271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7" t="s">
        <v>32</v>
      </c>
      <c r="E32" s="33"/>
      <c r="F32" s="33"/>
      <c r="G32" s="33"/>
      <c r="H32" s="33"/>
      <c r="I32" s="33"/>
      <c r="J32" s="75">
        <f>ROUND(J132,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34</v>
      </c>
      <c r="G34" s="33"/>
      <c r="H34" s="33"/>
      <c r="I34" s="37" t="s">
        <v>33</v>
      </c>
      <c r="J34" s="37" t="s">
        <v>35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8" t="s">
        <v>36</v>
      </c>
      <c r="E35" s="39" t="s">
        <v>37</v>
      </c>
      <c r="F35" s="109">
        <f>ROUND((SUM(BE132:BE262)),  2)</f>
        <v>0</v>
      </c>
      <c r="G35" s="110"/>
      <c r="H35" s="110"/>
      <c r="I35" s="111">
        <v>0.2</v>
      </c>
      <c r="J35" s="109">
        <f>ROUND(((SUM(BE132:BE262))*I35),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38</v>
      </c>
      <c r="F36" s="109">
        <f>ROUND((SUM(BF132:BF262)),  2)</f>
        <v>0</v>
      </c>
      <c r="G36" s="110"/>
      <c r="H36" s="110"/>
      <c r="I36" s="111">
        <v>0.2</v>
      </c>
      <c r="J36" s="109">
        <f>ROUND(((SUM(BF132:BF262))*I36),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39</v>
      </c>
      <c r="F37" s="112">
        <f>ROUND((SUM(BG132:BG262)),  2)</f>
        <v>0</v>
      </c>
      <c r="G37" s="33"/>
      <c r="H37" s="33"/>
      <c r="I37" s="113">
        <v>0.2</v>
      </c>
      <c r="J37" s="112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40</v>
      </c>
      <c r="F38" s="112">
        <f>ROUND((SUM(BH132:BH262)),  2)</f>
        <v>0</v>
      </c>
      <c r="G38" s="33"/>
      <c r="H38" s="33"/>
      <c r="I38" s="113">
        <v>0.2</v>
      </c>
      <c r="J38" s="112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41</v>
      </c>
      <c r="F39" s="109">
        <f>ROUND((SUM(BI132:BI262)),  2)</f>
        <v>0</v>
      </c>
      <c r="G39" s="110"/>
      <c r="H39" s="110"/>
      <c r="I39" s="111">
        <v>0</v>
      </c>
      <c r="J39" s="109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4"/>
      <c r="D41" s="115" t="s">
        <v>42</v>
      </c>
      <c r="E41" s="64"/>
      <c r="F41" s="64"/>
      <c r="G41" s="116" t="s">
        <v>43</v>
      </c>
      <c r="H41" s="117" t="s">
        <v>44</v>
      </c>
      <c r="I41" s="64"/>
      <c r="J41" s="118">
        <f>SUM(J32:J39)</f>
        <v>0</v>
      </c>
      <c r="K41" s="119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45</v>
      </c>
      <c r="E50" s="48"/>
      <c r="F50" s="48"/>
      <c r="G50" s="47" t="s">
        <v>46</v>
      </c>
      <c r="H50" s="48"/>
      <c r="I50" s="48"/>
      <c r="J50" s="48"/>
      <c r="K50" s="48"/>
      <c r="L50" s="46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9" t="s">
        <v>47</v>
      </c>
      <c r="E61" s="36"/>
      <c r="F61" s="120" t="s">
        <v>48</v>
      </c>
      <c r="G61" s="49" t="s">
        <v>47</v>
      </c>
      <c r="H61" s="36"/>
      <c r="I61" s="36"/>
      <c r="J61" s="121" t="s">
        <v>48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7" t="s">
        <v>49</v>
      </c>
      <c r="E65" s="50"/>
      <c r="F65" s="50"/>
      <c r="G65" s="47" t="s">
        <v>50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9" t="s">
        <v>47</v>
      </c>
      <c r="E76" s="36"/>
      <c r="F76" s="120" t="s">
        <v>48</v>
      </c>
      <c r="G76" s="49" t="s">
        <v>47</v>
      </c>
      <c r="H76" s="36"/>
      <c r="I76" s="36"/>
      <c r="J76" s="121" t="s">
        <v>48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111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73" t="str">
        <f>E7</f>
        <v>OPORNÝ MÚR na ul.Stračia v Nitre</v>
      </c>
      <c r="F85" s="274"/>
      <c r="G85" s="274"/>
      <c r="H85" s="274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104</v>
      </c>
      <c r="L86" s="21"/>
    </row>
    <row r="87" spans="1:31" s="2" customFormat="1" ht="16.5" customHeight="1">
      <c r="A87" s="33"/>
      <c r="B87" s="34"/>
      <c r="C87" s="33"/>
      <c r="D87" s="33"/>
      <c r="E87" s="273" t="s">
        <v>105</v>
      </c>
      <c r="F87" s="272"/>
      <c r="G87" s="272"/>
      <c r="H87" s="272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106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30" customHeight="1">
      <c r="A89" s="33"/>
      <c r="B89" s="34"/>
      <c r="C89" s="33"/>
      <c r="D89" s="33"/>
      <c r="E89" s="251" t="str">
        <f>E11</f>
        <v xml:space="preserve">SO01.1B - SO01.1B  Miestna komunikácia  dl.69m  - nové konštrukcie </v>
      </c>
      <c r="F89" s="272"/>
      <c r="G89" s="272"/>
      <c r="H89" s="272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 xml:space="preserve">Stračia ulica </v>
      </c>
      <c r="G91" s="33"/>
      <c r="H91" s="33"/>
      <c r="I91" s="28" t="s">
        <v>20</v>
      </c>
      <c r="J91" s="59" t="str">
        <f>IF(J14="","",J14)</f>
        <v xml:space="preserve"> 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21</v>
      </c>
      <c r="D93" s="33"/>
      <c r="E93" s="33"/>
      <c r="F93" s="26" t="str">
        <f>E17</f>
        <v>Mesto Nitra Štefánikova tr.80/60, 95006 Nitra</v>
      </c>
      <c r="G93" s="33"/>
      <c r="H93" s="33"/>
      <c r="I93" s="28" t="s">
        <v>27</v>
      </c>
      <c r="J93" s="31" t="str">
        <f>E23</f>
        <v>Ing.Ján Výboch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25</v>
      </c>
      <c r="D94" s="33"/>
      <c r="E94" s="33"/>
      <c r="F94" s="26" t="str">
        <f>IF(E20="","",E20)</f>
        <v>Vyplň údaj</v>
      </c>
      <c r="G94" s="33"/>
      <c r="H94" s="33"/>
      <c r="I94" s="28" t="s">
        <v>30</v>
      </c>
      <c r="J94" s="31" t="str">
        <f>E26</f>
        <v>Katarína Šinská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2" t="s">
        <v>112</v>
      </c>
      <c r="D96" s="114"/>
      <c r="E96" s="114"/>
      <c r="F96" s="114"/>
      <c r="G96" s="114"/>
      <c r="H96" s="114"/>
      <c r="I96" s="114"/>
      <c r="J96" s="123" t="s">
        <v>113</v>
      </c>
      <c r="K96" s="114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4" t="s">
        <v>114</v>
      </c>
      <c r="D98" s="33"/>
      <c r="E98" s="33"/>
      <c r="F98" s="33"/>
      <c r="G98" s="33"/>
      <c r="H98" s="33"/>
      <c r="I98" s="33"/>
      <c r="J98" s="75">
        <f>J132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115</v>
      </c>
    </row>
    <row r="99" spans="1:47" s="9" customFormat="1" ht="24.95" customHeight="1">
      <c r="B99" s="125"/>
      <c r="D99" s="126" t="s">
        <v>116</v>
      </c>
      <c r="E99" s="127"/>
      <c r="F99" s="127"/>
      <c r="G99" s="127"/>
      <c r="H99" s="127"/>
      <c r="I99" s="127"/>
      <c r="J99" s="128">
        <f>J133</f>
        <v>0</v>
      </c>
      <c r="L99" s="125"/>
    </row>
    <row r="100" spans="1:47" s="10" customFormat="1" ht="19.899999999999999" customHeight="1">
      <c r="B100" s="129"/>
      <c r="D100" s="130" t="s">
        <v>258</v>
      </c>
      <c r="E100" s="131"/>
      <c r="F100" s="131"/>
      <c r="G100" s="131"/>
      <c r="H100" s="131"/>
      <c r="I100" s="131"/>
      <c r="J100" s="132">
        <f>J135</f>
        <v>0</v>
      </c>
      <c r="L100" s="129"/>
    </row>
    <row r="101" spans="1:47" s="10" customFormat="1" ht="19.899999999999999" customHeight="1">
      <c r="B101" s="129"/>
      <c r="D101" s="130" t="s">
        <v>117</v>
      </c>
      <c r="E101" s="131"/>
      <c r="F101" s="131"/>
      <c r="G101" s="131"/>
      <c r="H101" s="131"/>
      <c r="I101" s="131"/>
      <c r="J101" s="132">
        <f>J145</f>
        <v>0</v>
      </c>
      <c r="L101" s="129"/>
    </row>
    <row r="102" spans="1:47" s="10" customFormat="1" ht="19.899999999999999" customHeight="1">
      <c r="B102" s="129"/>
      <c r="D102" s="130" t="s">
        <v>259</v>
      </c>
      <c r="E102" s="131"/>
      <c r="F102" s="131"/>
      <c r="G102" s="131"/>
      <c r="H102" s="131"/>
      <c r="I102" s="131"/>
      <c r="J102" s="132">
        <f>J156</f>
        <v>0</v>
      </c>
      <c r="L102" s="129"/>
    </row>
    <row r="103" spans="1:47" s="10" customFormat="1" ht="19.899999999999999" customHeight="1">
      <c r="B103" s="129"/>
      <c r="D103" s="130" t="s">
        <v>260</v>
      </c>
      <c r="E103" s="131"/>
      <c r="F103" s="131"/>
      <c r="G103" s="131"/>
      <c r="H103" s="131"/>
      <c r="I103" s="131"/>
      <c r="J103" s="132">
        <f>J163</f>
        <v>0</v>
      </c>
      <c r="L103" s="129"/>
    </row>
    <row r="104" spans="1:47" s="10" customFormat="1" ht="19.899999999999999" customHeight="1">
      <c r="B104" s="129"/>
      <c r="D104" s="130" t="s">
        <v>261</v>
      </c>
      <c r="E104" s="131"/>
      <c r="F104" s="131"/>
      <c r="G104" s="131"/>
      <c r="H104" s="131"/>
      <c r="I104" s="131"/>
      <c r="J104" s="132">
        <f>J167</f>
        <v>0</v>
      </c>
      <c r="L104" s="129"/>
    </row>
    <row r="105" spans="1:47" s="10" customFormat="1" ht="19.899999999999999" customHeight="1">
      <c r="B105" s="129"/>
      <c r="D105" s="130" t="s">
        <v>119</v>
      </c>
      <c r="E105" s="131"/>
      <c r="F105" s="131"/>
      <c r="G105" s="131"/>
      <c r="H105" s="131"/>
      <c r="I105" s="131"/>
      <c r="J105" s="132">
        <f>J175</f>
        <v>0</v>
      </c>
      <c r="L105" s="129"/>
    </row>
    <row r="106" spans="1:47" s="10" customFormat="1" ht="19.899999999999999" customHeight="1">
      <c r="B106" s="129"/>
      <c r="D106" s="130" t="s">
        <v>262</v>
      </c>
      <c r="E106" s="131"/>
      <c r="F106" s="131"/>
      <c r="G106" s="131"/>
      <c r="H106" s="131"/>
      <c r="I106" s="131"/>
      <c r="J106" s="132">
        <f>J188</f>
        <v>0</v>
      </c>
      <c r="L106" s="129"/>
    </row>
    <row r="107" spans="1:47" s="10" customFormat="1" ht="19.899999999999999" customHeight="1">
      <c r="B107" s="129"/>
      <c r="D107" s="130" t="s">
        <v>263</v>
      </c>
      <c r="E107" s="131"/>
      <c r="F107" s="131"/>
      <c r="G107" s="131"/>
      <c r="H107" s="131"/>
      <c r="I107" s="131"/>
      <c r="J107" s="132">
        <f>J215</f>
        <v>0</v>
      </c>
      <c r="L107" s="129"/>
    </row>
    <row r="108" spans="1:47" s="10" customFormat="1" ht="19.899999999999999" customHeight="1">
      <c r="B108" s="129"/>
      <c r="D108" s="130" t="s">
        <v>120</v>
      </c>
      <c r="E108" s="131"/>
      <c r="F108" s="131"/>
      <c r="G108" s="131"/>
      <c r="H108" s="131"/>
      <c r="I108" s="131"/>
      <c r="J108" s="132">
        <f>J236</f>
        <v>0</v>
      </c>
      <c r="L108" s="129"/>
    </row>
    <row r="109" spans="1:47" s="10" customFormat="1" ht="19.899999999999999" customHeight="1">
      <c r="B109" s="129"/>
      <c r="D109" s="130" t="s">
        <v>264</v>
      </c>
      <c r="E109" s="131"/>
      <c r="F109" s="131"/>
      <c r="G109" s="131"/>
      <c r="H109" s="131"/>
      <c r="I109" s="131"/>
      <c r="J109" s="132">
        <f>J258</f>
        <v>0</v>
      </c>
      <c r="L109" s="129"/>
    </row>
    <row r="110" spans="1:47" s="10" customFormat="1" ht="19.899999999999999" customHeight="1">
      <c r="B110" s="129"/>
      <c r="D110" s="130" t="s">
        <v>265</v>
      </c>
      <c r="E110" s="131"/>
      <c r="F110" s="131"/>
      <c r="G110" s="131"/>
      <c r="H110" s="131"/>
      <c r="I110" s="131"/>
      <c r="J110" s="132">
        <f>J261</f>
        <v>0</v>
      </c>
      <c r="L110" s="129"/>
    </row>
    <row r="111" spans="1:47" s="2" customFormat="1" ht="21.7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6.95" customHeight="1">
      <c r="A112" s="33"/>
      <c r="B112" s="51"/>
      <c r="C112" s="52"/>
      <c r="D112" s="52"/>
      <c r="E112" s="52"/>
      <c r="F112" s="52"/>
      <c r="G112" s="52"/>
      <c r="H112" s="52"/>
      <c r="I112" s="52"/>
      <c r="J112" s="52"/>
      <c r="K112" s="52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6" spans="1:31" s="2" customFormat="1" ht="6.95" customHeight="1">
      <c r="A116" s="33"/>
      <c r="B116" s="53"/>
      <c r="C116" s="54"/>
      <c r="D116" s="54"/>
      <c r="E116" s="54"/>
      <c r="F116" s="54"/>
      <c r="G116" s="54"/>
      <c r="H116" s="54"/>
      <c r="I116" s="54"/>
      <c r="J116" s="54"/>
      <c r="K116" s="54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24.95" customHeight="1">
      <c r="A117" s="33"/>
      <c r="B117" s="34"/>
      <c r="C117" s="22" t="s">
        <v>123</v>
      </c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12" customHeight="1">
      <c r="A119" s="33"/>
      <c r="B119" s="34"/>
      <c r="C119" s="28" t="s">
        <v>14</v>
      </c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16.5" customHeight="1">
      <c r="A120" s="33"/>
      <c r="B120" s="34"/>
      <c r="C120" s="33"/>
      <c r="D120" s="33"/>
      <c r="E120" s="273" t="str">
        <f>E7</f>
        <v>OPORNÝ MÚR na ul.Stračia v Nitre</v>
      </c>
      <c r="F120" s="274"/>
      <c r="G120" s="274"/>
      <c r="H120" s="274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1" customFormat="1" ht="12" customHeight="1">
      <c r="B121" s="21"/>
      <c r="C121" s="28" t="s">
        <v>104</v>
      </c>
      <c r="L121" s="21"/>
    </row>
    <row r="122" spans="1:31" s="2" customFormat="1" ht="16.5" customHeight="1">
      <c r="A122" s="33"/>
      <c r="B122" s="34"/>
      <c r="C122" s="33"/>
      <c r="D122" s="33"/>
      <c r="E122" s="273" t="s">
        <v>105</v>
      </c>
      <c r="F122" s="272"/>
      <c r="G122" s="272"/>
      <c r="H122" s="272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2" customHeight="1">
      <c r="A123" s="33"/>
      <c r="B123" s="34"/>
      <c r="C123" s="28" t="s">
        <v>106</v>
      </c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30" customHeight="1">
      <c r="A124" s="33"/>
      <c r="B124" s="34"/>
      <c r="C124" s="33"/>
      <c r="D124" s="33"/>
      <c r="E124" s="251" t="str">
        <f>E11</f>
        <v xml:space="preserve">SO01.1B - SO01.1B  Miestna komunikácia  dl.69m  - nové konštrukcie </v>
      </c>
      <c r="F124" s="272"/>
      <c r="G124" s="272"/>
      <c r="H124" s="272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5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2" customHeight="1">
      <c r="A126" s="33"/>
      <c r="B126" s="34"/>
      <c r="C126" s="28" t="s">
        <v>18</v>
      </c>
      <c r="D126" s="33"/>
      <c r="E126" s="33"/>
      <c r="F126" s="26" t="str">
        <f>F14</f>
        <v xml:space="preserve">Stračia ulica </v>
      </c>
      <c r="G126" s="33"/>
      <c r="H126" s="33"/>
      <c r="I126" s="28" t="s">
        <v>20</v>
      </c>
      <c r="J126" s="59" t="str">
        <f>IF(J14="","",J14)</f>
        <v xml:space="preserve"> </v>
      </c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6.95" customHeight="1">
      <c r="A127" s="33"/>
      <c r="B127" s="34"/>
      <c r="C127" s="33"/>
      <c r="D127" s="33"/>
      <c r="E127" s="33"/>
      <c r="F127" s="33"/>
      <c r="G127" s="33"/>
      <c r="H127" s="33"/>
      <c r="I127" s="33"/>
      <c r="J127" s="33"/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5.2" customHeight="1">
      <c r="A128" s="33"/>
      <c r="B128" s="34"/>
      <c r="C128" s="28" t="s">
        <v>21</v>
      </c>
      <c r="D128" s="33"/>
      <c r="E128" s="33"/>
      <c r="F128" s="26" t="str">
        <f>E17</f>
        <v>Mesto Nitra Štefánikova tr.80/60, 95006 Nitra</v>
      </c>
      <c r="G128" s="33"/>
      <c r="H128" s="33"/>
      <c r="I128" s="28" t="s">
        <v>27</v>
      </c>
      <c r="J128" s="31" t="str">
        <f>E23</f>
        <v>Ing.Ján Výboch</v>
      </c>
      <c r="K128" s="33"/>
      <c r="L128" s="46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15.2" customHeight="1">
      <c r="A129" s="33"/>
      <c r="B129" s="34"/>
      <c r="C129" s="28" t="s">
        <v>25</v>
      </c>
      <c r="D129" s="33"/>
      <c r="E129" s="33"/>
      <c r="F129" s="26" t="str">
        <f>IF(E20="","",E20)</f>
        <v>Vyplň údaj</v>
      </c>
      <c r="G129" s="33"/>
      <c r="H129" s="33"/>
      <c r="I129" s="28" t="s">
        <v>30</v>
      </c>
      <c r="J129" s="31" t="str">
        <f>E26</f>
        <v>Katarína Šinská</v>
      </c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10.35" customHeight="1">
      <c r="A130" s="33"/>
      <c r="B130" s="34"/>
      <c r="C130" s="33"/>
      <c r="D130" s="33"/>
      <c r="E130" s="33"/>
      <c r="F130" s="33"/>
      <c r="G130" s="33"/>
      <c r="H130" s="33"/>
      <c r="I130" s="33"/>
      <c r="J130" s="33"/>
      <c r="K130" s="33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11" customFormat="1" ht="29.25" customHeight="1">
      <c r="A131" s="133"/>
      <c r="B131" s="134"/>
      <c r="C131" s="135" t="s">
        <v>124</v>
      </c>
      <c r="D131" s="136" t="s">
        <v>57</v>
      </c>
      <c r="E131" s="136" t="s">
        <v>53</v>
      </c>
      <c r="F131" s="136" t="s">
        <v>54</v>
      </c>
      <c r="G131" s="136" t="s">
        <v>125</v>
      </c>
      <c r="H131" s="136" t="s">
        <v>126</v>
      </c>
      <c r="I131" s="136" t="s">
        <v>127</v>
      </c>
      <c r="J131" s="137" t="s">
        <v>113</v>
      </c>
      <c r="K131" s="138" t="s">
        <v>128</v>
      </c>
      <c r="L131" s="139"/>
      <c r="M131" s="66" t="s">
        <v>1</v>
      </c>
      <c r="N131" s="67" t="s">
        <v>36</v>
      </c>
      <c r="O131" s="67" t="s">
        <v>129</v>
      </c>
      <c r="P131" s="67" t="s">
        <v>130</v>
      </c>
      <c r="Q131" s="67" t="s">
        <v>131</v>
      </c>
      <c r="R131" s="67" t="s">
        <v>132</v>
      </c>
      <c r="S131" s="67" t="s">
        <v>133</v>
      </c>
      <c r="T131" s="68" t="s">
        <v>134</v>
      </c>
      <c r="U131" s="133"/>
      <c r="V131" s="133"/>
      <c r="W131" s="133"/>
      <c r="X131" s="133"/>
      <c r="Y131" s="133"/>
      <c r="Z131" s="133"/>
      <c r="AA131" s="133"/>
      <c r="AB131" s="133"/>
      <c r="AC131" s="133"/>
      <c r="AD131" s="133"/>
      <c r="AE131" s="133"/>
    </row>
    <row r="132" spans="1:65" s="2" customFormat="1" ht="22.9" customHeight="1">
      <c r="A132" s="33"/>
      <c r="B132" s="34"/>
      <c r="C132" s="73" t="s">
        <v>114</v>
      </c>
      <c r="D132" s="33"/>
      <c r="E132" s="33"/>
      <c r="F132" s="33"/>
      <c r="G132" s="33"/>
      <c r="H132" s="33"/>
      <c r="I132" s="33"/>
      <c r="J132" s="140">
        <f>BK132</f>
        <v>0</v>
      </c>
      <c r="K132" s="33"/>
      <c r="L132" s="34"/>
      <c r="M132" s="69"/>
      <c r="N132" s="60"/>
      <c r="O132" s="70"/>
      <c r="P132" s="141">
        <f>P133</f>
        <v>0</v>
      </c>
      <c r="Q132" s="70"/>
      <c r="R132" s="141">
        <f>R133</f>
        <v>309.25000799999998</v>
      </c>
      <c r="S132" s="70"/>
      <c r="T132" s="142">
        <f>T133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T132" s="18" t="s">
        <v>71</v>
      </c>
      <c r="AU132" s="18" t="s">
        <v>115</v>
      </c>
      <c r="BK132" s="143">
        <f>BK133</f>
        <v>0</v>
      </c>
    </row>
    <row r="133" spans="1:65" s="12" customFormat="1" ht="25.9" customHeight="1">
      <c r="B133" s="144"/>
      <c r="D133" s="145" t="s">
        <v>71</v>
      </c>
      <c r="E133" s="146" t="s">
        <v>135</v>
      </c>
      <c r="F133" s="146" t="s">
        <v>136</v>
      </c>
      <c r="I133" s="147"/>
      <c r="J133" s="148">
        <f>BK133</f>
        <v>0</v>
      </c>
      <c r="L133" s="144"/>
      <c r="M133" s="149"/>
      <c r="N133" s="150"/>
      <c r="O133" s="150"/>
      <c r="P133" s="151">
        <f>P134+P135+P145+P156+P163+P167+P175+P188+P215+P236+P258+P261</f>
        <v>0</v>
      </c>
      <c r="Q133" s="150"/>
      <c r="R133" s="151">
        <f>R134+R135+R145+R156+R163+R167+R175+R188+R215+R236+R258+R261</f>
        <v>309.25000799999998</v>
      </c>
      <c r="S133" s="150"/>
      <c r="T133" s="152">
        <f>T134+T135+T145+T156+T163+T167+T175+T188+T215+T236+T258+T261</f>
        <v>0</v>
      </c>
      <c r="AR133" s="145" t="s">
        <v>79</v>
      </c>
      <c r="AT133" s="153" t="s">
        <v>71</v>
      </c>
      <c r="AU133" s="153" t="s">
        <v>72</v>
      </c>
      <c r="AY133" s="145" t="s">
        <v>137</v>
      </c>
      <c r="BK133" s="154">
        <f>BK134+BK135+BK145+BK156+BK163+BK167+BK175+BK188+BK215+BK236+BK258+BK261</f>
        <v>0</v>
      </c>
    </row>
    <row r="134" spans="1:65" s="2" customFormat="1" ht="66.75" customHeight="1">
      <c r="A134" s="33"/>
      <c r="B134" s="157"/>
      <c r="C134" s="207" t="s">
        <v>79</v>
      </c>
      <c r="D134" s="207" t="s">
        <v>266</v>
      </c>
      <c r="E134" s="208" t="s">
        <v>267</v>
      </c>
      <c r="F134" s="209" t="s">
        <v>268</v>
      </c>
      <c r="G134" s="210" t="s">
        <v>1</v>
      </c>
      <c r="H134" s="211">
        <v>0</v>
      </c>
      <c r="I134" s="212"/>
      <c r="J134" s="213">
        <f>ROUND(I134*H134,2)</f>
        <v>0</v>
      </c>
      <c r="K134" s="214"/>
      <c r="L134" s="215"/>
      <c r="M134" s="216" t="s">
        <v>1</v>
      </c>
      <c r="N134" s="217" t="s">
        <v>38</v>
      </c>
      <c r="O134" s="62"/>
      <c r="P134" s="168">
        <f>O134*H134</f>
        <v>0</v>
      </c>
      <c r="Q134" s="168">
        <v>0</v>
      </c>
      <c r="R134" s="168">
        <f>Q134*H134</f>
        <v>0</v>
      </c>
      <c r="S134" s="168">
        <v>0</v>
      </c>
      <c r="T134" s="169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70" t="s">
        <v>269</v>
      </c>
      <c r="AT134" s="170" t="s">
        <v>266</v>
      </c>
      <c r="AU134" s="170" t="s">
        <v>79</v>
      </c>
      <c r="AY134" s="18" t="s">
        <v>137</v>
      </c>
      <c r="BE134" s="171">
        <f>IF(N134="základná",J134,0)</f>
        <v>0</v>
      </c>
      <c r="BF134" s="171">
        <f>IF(N134="znížená",J134,0)</f>
        <v>0</v>
      </c>
      <c r="BG134" s="171">
        <f>IF(N134="zákl. prenesená",J134,0)</f>
        <v>0</v>
      </c>
      <c r="BH134" s="171">
        <f>IF(N134="zníž. prenesená",J134,0)</f>
        <v>0</v>
      </c>
      <c r="BI134" s="171">
        <f>IF(N134="nulová",J134,0)</f>
        <v>0</v>
      </c>
      <c r="BJ134" s="18" t="s">
        <v>85</v>
      </c>
      <c r="BK134" s="171">
        <f>ROUND(I134*H134,2)</f>
        <v>0</v>
      </c>
      <c r="BL134" s="18" t="s">
        <v>270</v>
      </c>
      <c r="BM134" s="170" t="s">
        <v>271</v>
      </c>
    </row>
    <row r="135" spans="1:65" s="12" customFormat="1" ht="22.9" customHeight="1">
      <c r="B135" s="144"/>
      <c r="D135" s="145" t="s">
        <v>71</v>
      </c>
      <c r="E135" s="155" t="s">
        <v>272</v>
      </c>
      <c r="F135" s="155" t="s">
        <v>273</v>
      </c>
      <c r="I135" s="147"/>
      <c r="J135" s="156">
        <f>BK135</f>
        <v>0</v>
      </c>
      <c r="L135" s="144"/>
      <c r="M135" s="149"/>
      <c r="N135" s="150"/>
      <c r="O135" s="150"/>
      <c r="P135" s="151">
        <f>SUM(P136:P144)</f>
        <v>0</v>
      </c>
      <c r="Q135" s="150"/>
      <c r="R135" s="151">
        <f>SUM(R136:R144)</f>
        <v>0</v>
      </c>
      <c r="S135" s="150"/>
      <c r="T135" s="152">
        <f>SUM(T136:T144)</f>
        <v>0</v>
      </c>
      <c r="AR135" s="145" t="s">
        <v>79</v>
      </c>
      <c r="AT135" s="153" t="s">
        <v>71</v>
      </c>
      <c r="AU135" s="153" t="s">
        <v>79</v>
      </c>
      <c r="AY135" s="145" t="s">
        <v>137</v>
      </c>
      <c r="BK135" s="154">
        <f>SUM(BK136:BK144)</f>
        <v>0</v>
      </c>
    </row>
    <row r="136" spans="1:65" s="2" customFormat="1" ht="24.2" customHeight="1">
      <c r="A136" s="33"/>
      <c r="B136" s="157"/>
      <c r="C136" s="158" t="s">
        <v>85</v>
      </c>
      <c r="D136" s="158" t="s">
        <v>139</v>
      </c>
      <c r="E136" s="159" t="s">
        <v>274</v>
      </c>
      <c r="F136" s="160" t="s">
        <v>275</v>
      </c>
      <c r="G136" s="161" t="s">
        <v>276</v>
      </c>
      <c r="H136" s="162">
        <v>1</v>
      </c>
      <c r="I136" s="163"/>
      <c r="J136" s="164">
        <f>ROUND(I136*H136,2)</f>
        <v>0</v>
      </c>
      <c r="K136" s="165"/>
      <c r="L136" s="34"/>
      <c r="M136" s="166" t="s">
        <v>1</v>
      </c>
      <c r="N136" s="167" t="s">
        <v>38</v>
      </c>
      <c r="O136" s="62"/>
      <c r="P136" s="168">
        <f>O136*H136</f>
        <v>0</v>
      </c>
      <c r="Q136" s="168">
        <v>0</v>
      </c>
      <c r="R136" s="168">
        <f>Q136*H136</f>
        <v>0</v>
      </c>
      <c r="S136" s="168">
        <v>0</v>
      </c>
      <c r="T136" s="169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70" t="s">
        <v>143</v>
      </c>
      <c r="AT136" s="170" t="s">
        <v>139</v>
      </c>
      <c r="AU136" s="170" t="s">
        <v>85</v>
      </c>
      <c r="AY136" s="18" t="s">
        <v>137</v>
      </c>
      <c r="BE136" s="171">
        <f>IF(N136="základná",J136,0)</f>
        <v>0</v>
      </c>
      <c r="BF136" s="171">
        <f>IF(N136="znížená",J136,0)</f>
        <v>0</v>
      </c>
      <c r="BG136" s="171">
        <f>IF(N136="zákl. prenesená",J136,0)</f>
        <v>0</v>
      </c>
      <c r="BH136" s="171">
        <f>IF(N136="zníž. prenesená",J136,0)</f>
        <v>0</v>
      </c>
      <c r="BI136" s="171">
        <f>IF(N136="nulová",J136,0)</f>
        <v>0</v>
      </c>
      <c r="BJ136" s="18" t="s">
        <v>85</v>
      </c>
      <c r="BK136" s="171">
        <f>ROUND(I136*H136,2)</f>
        <v>0</v>
      </c>
      <c r="BL136" s="18" t="s">
        <v>143</v>
      </c>
      <c r="BM136" s="170" t="s">
        <v>277</v>
      </c>
    </row>
    <row r="137" spans="1:65" s="13" customFormat="1">
      <c r="B137" s="172"/>
      <c r="D137" s="173" t="s">
        <v>145</v>
      </c>
      <c r="E137" s="174" t="s">
        <v>1</v>
      </c>
      <c r="F137" s="175" t="s">
        <v>79</v>
      </c>
      <c r="H137" s="176">
        <v>1</v>
      </c>
      <c r="I137" s="177"/>
      <c r="L137" s="172"/>
      <c r="M137" s="178"/>
      <c r="N137" s="179"/>
      <c r="O137" s="179"/>
      <c r="P137" s="179"/>
      <c r="Q137" s="179"/>
      <c r="R137" s="179"/>
      <c r="S137" s="179"/>
      <c r="T137" s="180"/>
      <c r="AT137" s="174" t="s">
        <v>145</v>
      </c>
      <c r="AU137" s="174" t="s">
        <v>85</v>
      </c>
      <c r="AV137" s="13" t="s">
        <v>85</v>
      </c>
      <c r="AW137" s="13" t="s">
        <v>29</v>
      </c>
      <c r="AX137" s="13" t="s">
        <v>72</v>
      </c>
      <c r="AY137" s="174" t="s">
        <v>137</v>
      </c>
    </row>
    <row r="138" spans="1:65" s="14" customFormat="1">
      <c r="B138" s="181"/>
      <c r="D138" s="173" t="s">
        <v>145</v>
      </c>
      <c r="E138" s="182" t="s">
        <v>1</v>
      </c>
      <c r="F138" s="183" t="s">
        <v>147</v>
      </c>
      <c r="H138" s="184">
        <v>1</v>
      </c>
      <c r="I138" s="185"/>
      <c r="L138" s="181"/>
      <c r="M138" s="186"/>
      <c r="N138" s="187"/>
      <c r="O138" s="187"/>
      <c r="P138" s="187"/>
      <c r="Q138" s="187"/>
      <c r="R138" s="187"/>
      <c r="S138" s="187"/>
      <c r="T138" s="188"/>
      <c r="AT138" s="182" t="s">
        <v>145</v>
      </c>
      <c r="AU138" s="182" t="s">
        <v>85</v>
      </c>
      <c r="AV138" s="14" t="s">
        <v>143</v>
      </c>
      <c r="AW138" s="14" t="s">
        <v>29</v>
      </c>
      <c r="AX138" s="14" t="s">
        <v>79</v>
      </c>
      <c r="AY138" s="182" t="s">
        <v>137</v>
      </c>
    </row>
    <row r="139" spans="1:65" s="2" customFormat="1" ht="16.5" customHeight="1">
      <c r="A139" s="33"/>
      <c r="B139" s="157"/>
      <c r="C139" s="158" t="s">
        <v>152</v>
      </c>
      <c r="D139" s="158" t="s">
        <v>139</v>
      </c>
      <c r="E139" s="159" t="s">
        <v>278</v>
      </c>
      <c r="F139" s="160" t="s">
        <v>279</v>
      </c>
      <c r="G139" s="161" t="s">
        <v>276</v>
      </c>
      <c r="H139" s="162">
        <v>1</v>
      </c>
      <c r="I139" s="163"/>
      <c r="J139" s="164">
        <f>ROUND(I139*H139,2)</f>
        <v>0</v>
      </c>
      <c r="K139" s="165"/>
      <c r="L139" s="34"/>
      <c r="M139" s="166" t="s">
        <v>1</v>
      </c>
      <c r="N139" s="167" t="s">
        <v>38</v>
      </c>
      <c r="O139" s="62"/>
      <c r="P139" s="168">
        <f>O139*H139</f>
        <v>0</v>
      </c>
      <c r="Q139" s="168">
        <v>0</v>
      </c>
      <c r="R139" s="168">
        <f>Q139*H139</f>
        <v>0</v>
      </c>
      <c r="S139" s="168">
        <v>0</v>
      </c>
      <c r="T139" s="169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70" t="s">
        <v>143</v>
      </c>
      <c r="AT139" s="170" t="s">
        <v>139</v>
      </c>
      <c r="AU139" s="170" t="s">
        <v>85</v>
      </c>
      <c r="AY139" s="18" t="s">
        <v>137</v>
      </c>
      <c r="BE139" s="171">
        <f>IF(N139="základná",J139,0)</f>
        <v>0</v>
      </c>
      <c r="BF139" s="171">
        <f>IF(N139="znížená",J139,0)</f>
        <v>0</v>
      </c>
      <c r="BG139" s="171">
        <f>IF(N139="zákl. prenesená",J139,0)</f>
        <v>0</v>
      </c>
      <c r="BH139" s="171">
        <f>IF(N139="zníž. prenesená",J139,0)</f>
        <v>0</v>
      </c>
      <c r="BI139" s="171">
        <f>IF(N139="nulová",J139,0)</f>
        <v>0</v>
      </c>
      <c r="BJ139" s="18" t="s">
        <v>85</v>
      </c>
      <c r="BK139" s="171">
        <f>ROUND(I139*H139,2)</f>
        <v>0</v>
      </c>
      <c r="BL139" s="18" t="s">
        <v>143</v>
      </c>
      <c r="BM139" s="170" t="s">
        <v>280</v>
      </c>
    </row>
    <row r="140" spans="1:65" s="13" customFormat="1">
      <c r="B140" s="172"/>
      <c r="D140" s="173" t="s">
        <v>145</v>
      </c>
      <c r="E140" s="174" t="s">
        <v>1</v>
      </c>
      <c r="F140" s="175" t="s">
        <v>79</v>
      </c>
      <c r="H140" s="176">
        <v>1</v>
      </c>
      <c r="I140" s="177"/>
      <c r="L140" s="172"/>
      <c r="M140" s="178"/>
      <c r="N140" s="179"/>
      <c r="O140" s="179"/>
      <c r="P140" s="179"/>
      <c r="Q140" s="179"/>
      <c r="R140" s="179"/>
      <c r="S140" s="179"/>
      <c r="T140" s="180"/>
      <c r="AT140" s="174" t="s">
        <v>145</v>
      </c>
      <c r="AU140" s="174" t="s">
        <v>85</v>
      </c>
      <c r="AV140" s="13" t="s">
        <v>85</v>
      </c>
      <c r="AW140" s="13" t="s">
        <v>29</v>
      </c>
      <c r="AX140" s="13" t="s">
        <v>72</v>
      </c>
      <c r="AY140" s="174" t="s">
        <v>137</v>
      </c>
    </row>
    <row r="141" spans="1:65" s="14" customFormat="1">
      <c r="B141" s="181"/>
      <c r="D141" s="173" t="s">
        <v>145</v>
      </c>
      <c r="E141" s="182" t="s">
        <v>1</v>
      </c>
      <c r="F141" s="183" t="s">
        <v>147</v>
      </c>
      <c r="H141" s="184">
        <v>1</v>
      </c>
      <c r="I141" s="185"/>
      <c r="L141" s="181"/>
      <c r="M141" s="186"/>
      <c r="N141" s="187"/>
      <c r="O141" s="187"/>
      <c r="P141" s="187"/>
      <c r="Q141" s="187"/>
      <c r="R141" s="187"/>
      <c r="S141" s="187"/>
      <c r="T141" s="188"/>
      <c r="AT141" s="182" t="s">
        <v>145</v>
      </c>
      <c r="AU141" s="182" t="s">
        <v>85</v>
      </c>
      <c r="AV141" s="14" t="s">
        <v>143</v>
      </c>
      <c r="AW141" s="14" t="s">
        <v>29</v>
      </c>
      <c r="AX141" s="14" t="s">
        <v>79</v>
      </c>
      <c r="AY141" s="182" t="s">
        <v>137</v>
      </c>
    </row>
    <row r="142" spans="1:65" s="2" customFormat="1" ht="24.2" customHeight="1">
      <c r="A142" s="33"/>
      <c r="B142" s="157"/>
      <c r="C142" s="158" t="s">
        <v>143</v>
      </c>
      <c r="D142" s="158" t="s">
        <v>139</v>
      </c>
      <c r="E142" s="159" t="s">
        <v>281</v>
      </c>
      <c r="F142" s="160" t="s">
        <v>282</v>
      </c>
      <c r="G142" s="161" t="s">
        <v>276</v>
      </c>
      <c r="H142" s="162">
        <v>1</v>
      </c>
      <c r="I142" s="163"/>
      <c r="J142" s="164">
        <f>ROUND(I142*H142,2)</f>
        <v>0</v>
      </c>
      <c r="K142" s="165"/>
      <c r="L142" s="34"/>
      <c r="M142" s="166" t="s">
        <v>1</v>
      </c>
      <c r="N142" s="167" t="s">
        <v>38</v>
      </c>
      <c r="O142" s="62"/>
      <c r="P142" s="168">
        <f>O142*H142</f>
        <v>0</v>
      </c>
      <c r="Q142" s="168">
        <v>0</v>
      </c>
      <c r="R142" s="168">
        <f>Q142*H142</f>
        <v>0</v>
      </c>
      <c r="S142" s="168">
        <v>0</v>
      </c>
      <c r="T142" s="169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143</v>
      </c>
      <c r="AT142" s="170" t="s">
        <v>139</v>
      </c>
      <c r="AU142" s="170" t="s">
        <v>85</v>
      </c>
      <c r="AY142" s="18" t="s">
        <v>137</v>
      </c>
      <c r="BE142" s="171">
        <f>IF(N142="základná",J142,0)</f>
        <v>0</v>
      </c>
      <c r="BF142" s="171">
        <f>IF(N142="znížená",J142,0)</f>
        <v>0</v>
      </c>
      <c r="BG142" s="171">
        <f>IF(N142="zákl. prenesená",J142,0)</f>
        <v>0</v>
      </c>
      <c r="BH142" s="171">
        <f>IF(N142="zníž. prenesená",J142,0)</f>
        <v>0</v>
      </c>
      <c r="BI142" s="171">
        <f>IF(N142="nulová",J142,0)</f>
        <v>0</v>
      </c>
      <c r="BJ142" s="18" t="s">
        <v>85</v>
      </c>
      <c r="BK142" s="171">
        <f>ROUND(I142*H142,2)</f>
        <v>0</v>
      </c>
      <c r="BL142" s="18" t="s">
        <v>143</v>
      </c>
      <c r="BM142" s="170" t="s">
        <v>283</v>
      </c>
    </row>
    <row r="143" spans="1:65" s="13" customFormat="1">
      <c r="B143" s="172"/>
      <c r="D143" s="173" t="s">
        <v>145</v>
      </c>
      <c r="E143" s="174" t="s">
        <v>1</v>
      </c>
      <c r="F143" s="175" t="s">
        <v>79</v>
      </c>
      <c r="H143" s="176">
        <v>1</v>
      </c>
      <c r="I143" s="177"/>
      <c r="L143" s="172"/>
      <c r="M143" s="178"/>
      <c r="N143" s="179"/>
      <c r="O143" s="179"/>
      <c r="P143" s="179"/>
      <c r="Q143" s="179"/>
      <c r="R143" s="179"/>
      <c r="S143" s="179"/>
      <c r="T143" s="180"/>
      <c r="AT143" s="174" t="s">
        <v>145</v>
      </c>
      <c r="AU143" s="174" t="s">
        <v>85</v>
      </c>
      <c r="AV143" s="13" t="s">
        <v>85</v>
      </c>
      <c r="AW143" s="13" t="s">
        <v>29</v>
      </c>
      <c r="AX143" s="13" t="s">
        <v>72</v>
      </c>
      <c r="AY143" s="174" t="s">
        <v>137</v>
      </c>
    </row>
    <row r="144" spans="1:65" s="14" customFormat="1">
      <c r="B144" s="181"/>
      <c r="D144" s="173" t="s">
        <v>145</v>
      </c>
      <c r="E144" s="182" t="s">
        <v>1</v>
      </c>
      <c r="F144" s="183" t="s">
        <v>147</v>
      </c>
      <c r="H144" s="184">
        <v>1</v>
      </c>
      <c r="I144" s="185"/>
      <c r="L144" s="181"/>
      <c r="M144" s="186"/>
      <c r="N144" s="187"/>
      <c r="O144" s="187"/>
      <c r="P144" s="187"/>
      <c r="Q144" s="187"/>
      <c r="R144" s="187"/>
      <c r="S144" s="187"/>
      <c r="T144" s="188"/>
      <c r="AT144" s="182" t="s">
        <v>145</v>
      </c>
      <c r="AU144" s="182" t="s">
        <v>85</v>
      </c>
      <c r="AV144" s="14" t="s">
        <v>143</v>
      </c>
      <c r="AW144" s="14" t="s">
        <v>29</v>
      </c>
      <c r="AX144" s="14" t="s">
        <v>79</v>
      </c>
      <c r="AY144" s="182" t="s">
        <v>137</v>
      </c>
    </row>
    <row r="145" spans="1:65" s="12" customFormat="1" ht="22.9" customHeight="1">
      <c r="B145" s="144"/>
      <c r="D145" s="145" t="s">
        <v>71</v>
      </c>
      <c r="E145" s="155" t="s">
        <v>79</v>
      </c>
      <c r="F145" s="155" t="s">
        <v>138</v>
      </c>
      <c r="I145" s="147"/>
      <c r="J145" s="156">
        <f>BK145</f>
        <v>0</v>
      </c>
      <c r="L145" s="144"/>
      <c r="M145" s="149"/>
      <c r="N145" s="150"/>
      <c r="O145" s="150"/>
      <c r="P145" s="151">
        <f>SUM(P146:P155)</f>
        <v>0</v>
      </c>
      <c r="Q145" s="150"/>
      <c r="R145" s="151">
        <f>SUM(R146:R155)</f>
        <v>0.69299999999999995</v>
      </c>
      <c r="S145" s="150"/>
      <c r="T145" s="152">
        <f>SUM(T146:T155)</f>
        <v>0</v>
      </c>
      <c r="AR145" s="145" t="s">
        <v>79</v>
      </c>
      <c r="AT145" s="153" t="s">
        <v>71</v>
      </c>
      <c r="AU145" s="153" t="s">
        <v>79</v>
      </c>
      <c r="AY145" s="145" t="s">
        <v>137</v>
      </c>
      <c r="BK145" s="154">
        <f>SUM(BK146:BK155)</f>
        <v>0</v>
      </c>
    </row>
    <row r="146" spans="1:65" s="2" customFormat="1" ht="24.2" customHeight="1">
      <c r="A146" s="33"/>
      <c r="B146" s="157"/>
      <c r="C146" s="158" t="s">
        <v>166</v>
      </c>
      <c r="D146" s="158" t="s">
        <v>139</v>
      </c>
      <c r="E146" s="159" t="s">
        <v>284</v>
      </c>
      <c r="F146" s="160" t="s">
        <v>285</v>
      </c>
      <c r="G146" s="161" t="s">
        <v>286</v>
      </c>
      <c r="H146" s="162">
        <v>0.3</v>
      </c>
      <c r="I146" s="163"/>
      <c r="J146" s="164">
        <f>ROUND(I146*H146,2)</f>
        <v>0</v>
      </c>
      <c r="K146" s="165"/>
      <c r="L146" s="34"/>
      <c r="M146" s="166" t="s">
        <v>1</v>
      </c>
      <c r="N146" s="167" t="s">
        <v>38</v>
      </c>
      <c r="O146" s="62"/>
      <c r="P146" s="168">
        <f>O146*H146</f>
        <v>0</v>
      </c>
      <c r="Q146" s="168">
        <v>0</v>
      </c>
      <c r="R146" s="168">
        <f>Q146*H146</f>
        <v>0</v>
      </c>
      <c r="S146" s="168">
        <v>0</v>
      </c>
      <c r="T146" s="169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70" t="s">
        <v>143</v>
      </c>
      <c r="AT146" s="170" t="s">
        <v>139</v>
      </c>
      <c r="AU146" s="170" t="s">
        <v>85</v>
      </c>
      <c r="AY146" s="18" t="s">
        <v>137</v>
      </c>
      <c r="BE146" s="171">
        <f>IF(N146="základná",J146,0)</f>
        <v>0</v>
      </c>
      <c r="BF146" s="171">
        <f>IF(N146="znížená",J146,0)</f>
        <v>0</v>
      </c>
      <c r="BG146" s="171">
        <f>IF(N146="zákl. prenesená",J146,0)</f>
        <v>0</v>
      </c>
      <c r="BH146" s="171">
        <f>IF(N146="zníž. prenesená",J146,0)</f>
        <v>0</v>
      </c>
      <c r="BI146" s="171">
        <f>IF(N146="nulová",J146,0)</f>
        <v>0</v>
      </c>
      <c r="BJ146" s="18" t="s">
        <v>85</v>
      </c>
      <c r="BK146" s="171">
        <f>ROUND(I146*H146,2)</f>
        <v>0</v>
      </c>
      <c r="BL146" s="18" t="s">
        <v>143</v>
      </c>
      <c r="BM146" s="170" t="s">
        <v>287</v>
      </c>
    </row>
    <row r="147" spans="1:65" s="13" customFormat="1">
      <c r="B147" s="172"/>
      <c r="D147" s="173" t="s">
        <v>145</v>
      </c>
      <c r="E147" s="174" t="s">
        <v>1</v>
      </c>
      <c r="F147" s="175" t="s">
        <v>288</v>
      </c>
      <c r="H147" s="176">
        <v>0.3</v>
      </c>
      <c r="I147" s="177"/>
      <c r="L147" s="172"/>
      <c r="M147" s="178"/>
      <c r="N147" s="179"/>
      <c r="O147" s="179"/>
      <c r="P147" s="179"/>
      <c r="Q147" s="179"/>
      <c r="R147" s="179"/>
      <c r="S147" s="179"/>
      <c r="T147" s="180"/>
      <c r="AT147" s="174" t="s">
        <v>145</v>
      </c>
      <c r="AU147" s="174" t="s">
        <v>85</v>
      </c>
      <c r="AV147" s="13" t="s">
        <v>85</v>
      </c>
      <c r="AW147" s="13" t="s">
        <v>29</v>
      </c>
      <c r="AX147" s="13" t="s">
        <v>72</v>
      </c>
      <c r="AY147" s="174" t="s">
        <v>137</v>
      </c>
    </row>
    <row r="148" spans="1:65" s="14" customFormat="1">
      <c r="B148" s="181"/>
      <c r="D148" s="173" t="s">
        <v>145</v>
      </c>
      <c r="E148" s="182" t="s">
        <v>1</v>
      </c>
      <c r="F148" s="183" t="s">
        <v>289</v>
      </c>
      <c r="H148" s="184">
        <v>0.3</v>
      </c>
      <c r="I148" s="185"/>
      <c r="L148" s="181"/>
      <c r="M148" s="186"/>
      <c r="N148" s="187"/>
      <c r="O148" s="187"/>
      <c r="P148" s="187"/>
      <c r="Q148" s="187"/>
      <c r="R148" s="187"/>
      <c r="S148" s="187"/>
      <c r="T148" s="188"/>
      <c r="AT148" s="182" t="s">
        <v>145</v>
      </c>
      <c r="AU148" s="182" t="s">
        <v>85</v>
      </c>
      <c r="AV148" s="14" t="s">
        <v>143</v>
      </c>
      <c r="AW148" s="14" t="s">
        <v>29</v>
      </c>
      <c r="AX148" s="14" t="s">
        <v>79</v>
      </c>
      <c r="AY148" s="182" t="s">
        <v>137</v>
      </c>
    </row>
    <row r="149" spans="1:65" s="2" customFormat="1" ht="16.5" customHeight="1">
      <c r="A149" s="33"/>
      <c r="B149" s="157"/>
      <c r="C149" s="207" t="s">
        <v>172</v>
      </c>
      <c r="D149" s="207" t="s">
        <v>266</v>
      </c>
      <c r="E149" s="208" t="s">
        <v>290</v>
      </c>
      <c r="F149" s="209" t="s">
        <v>291</v>
      </c>
      <c r="G149" s="210" t="s">
        <v>212</v>
      </c>
      <c r="H149" s="211">
        <v>0.69299999999999995</v>
      </c>
      <c r="I149" s="212"/>
      <c r="J149" s="213">
        <f>ROUND(I149*H149,2)</f>
        <v>0</v>
      </c>
      <c r="K149" s="214"/>
      <c r="L149" s="215"/>
      <c r="M149" s="216" t="s">
        <v>1</v>
      </c>
      <c r="N149" s="217" t="s">
        <v>38</v>
      </c>
      <c r="O149" s="62"/>
      <c r="P149" s="168">
        <f>O149*H149</f>
        <v>0</v>
      </c>
      <c r="Q149" s="168">
        <v>1</v>
      </c>
      <c r="R149" s="168">
        <f>Q149*H149</f>
        <v>0.69299999999999995</v>
      </c>
      <c r="S149" s="168">
        <v>0</v>
      </c>
      <c r="T149" s="169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70" t="s">
        <v>187</v>
      </c>
      <c r="AT149" s="170" t="s">
        <v>266</v>
      </c>
      <c r="AU149" s="170" t="s">
        <v>85</v>
      </c>
      <c r="AY149" s="18" t="s">
        <v>137</v>
      </c>
      <c r="BE149" s="171">
        <f>IF(N149="základná",J149,0)</f>
        <v>0</v>
      </c>
      <c r="BF149" s="171">
        <f>IF(N149="znížená",J149,0)</f>
        <v>0</v>
      </c>
      <c r="BG149" s="171">
        <f>IF(N149="zákl. prenesená",J149,0)</f>
        <v>0</v>
      </c>
      <c r="BH149" s="171">
        <f>IF(N149="zníž. prenesená",J149,0)</f>
        <v>0</v>
      </c>
      <c r="BI149" s="171">
        <f>IF(N149="nulová",J149,0)</f>
        <v>0</v>
      </c>
      <c r="BJ149" s="18" t="s">
        <v>85</v>
      </c>
      <c r="BK149" s="171">
        <f>ROUND(I149*H149,2)</f>
        <v>0</v>
      </c>
      <c r="BL149" s="18" t="s">
        <v>143</v>
      </c>
      <c r="BM149" s="170" t="s">
        <v>292</v>
      </c>
    </row>
    <row r="150" spans="1:65" s="13" customFormat="1">
      <c r="B150" s="172"/>
      <c r="D150" s="173" t="s">
        <v>145</v>
      </c>
      <c r="E150" s="174" t="s">
        <v>1</v>
      </c>
      <c r="F150" s="175" t="s">
        <v>293</v>
      </c>
      <c r="H150" s="176">
        <v>0.69299999999999995</v>
      </c>
      <c r="I150" s="177"/>
      <c r="L150" s="172"/>
      <c r="M150" s="178"/>
      <c r="N150" s="179"/>
      <c r="O150" s="179"/>
      <c r="P150" s="179"/>
      <c r="Q150" s="179"/>
      <c r="R150" s="179"/>
      <c r="S150" s="179"/>
      <c r="T150" s="180"/>
      <c r="AT150" s="174" t="s">
        <v>145</v>
      </c>
      <c r="AU150" s="174" t="s">
        <v>85</v>
      </c>
      <c r="AV150" s="13" t="s">
        <v>85</v>
      </c>
      <c r="AW150" s="13" t="s">
        <v>29</v>
      </c>
      <c r="AX150" s="13" t="s">
        <v>72</v>
      </c>
      <c r="AY150" s="174" t="s">
        <v>137</v>
      </c>
    </row>
    <row r="151" spans="1:65" s="14" customFormat="1">
      <c r="B151" s="181"/>
      <c r="D151" s="173" t="s">
        <v>145</v>
      </c>
      <c r="E151" s="182" t="s">
        <v>1</v>
      </c>
      <c r="F151" s="183" t="s">
        <v>289</v>
      </c>
      <c r="H151" s="184">
        <v>0.69299999999999995</v>
      </c>
      <c r="I151" s="185"/>
      <c r="L151" s="181"/>
      <c r="M151" s="186"/>
      <c r="N151" s="187"/>
      <c r="O151" s="187"/>
      <c r="P151" s="187"/>
      <c r="Q151" s="187"/>
      <c r="R151" s="187"/>
      <c r="S151" s="187"/>
      <c r="T151" s="188"/>
      <c r="AT151" s="182" t="s">
        <v>145</v>
      </c>
      <c r="AU151" s="182" t="s">
        <v>85</v>
      </c>
      <c r="AV151" s="14" t="s">
        <v>143</v>
      </c>
      <c r="AW151" s="14" t="s">
        <v>29</v>
      </c>
      <c r="AX151" s="14" t="s">
        <v>79</v>
      </c>
      <c r="AY151" s="182" t="s">
        <v>137</v>
      </c>
    </row>
    <row r="152" spans="1:65" s="2" customFormat="1" ht="21.75" customHeight="1">
      <c r="A152" s="33"/>
      <c r="B152" s="157"/>
      <c r="C152" s="158" t="s">
        <v>180</v>
      </c>
      <c r="D152" s="158" t="s">
        <v>139</v>
      </c>
      <c r="E152" s="159" t="s">
        <v>294</v>
      </c>
      <c r="F152" s="160" t="s">
        <v>295</v>
      </c>
      <c r="G152" s="161" t="s">
        <v>101</v>
      </c>
      <c r="H152" s="162">
        <v>280</v>
      </c>
      <c r="I152" s="163"/>
      <c r="J152" s="164">
        <f>ROUND(I152*H152,2)</f>
        <v>0</v>
      </c>
      <c r="K152" s="165"/>
      <c r="L152" s="34"/>
      <c r="M152" s="166" t="s">
        <v>1</v>
      </c>
      <c r="N152" s="167" t="s">
        <v>38</v>
      </c>
      <c r="O152" s="62"/>
      <c r="P152" s="168">
        <f>O152*H152</f>
        <v>0</v>
      </c>
      <c r="Q152" s="168">
        <v>0</v>
      </c>
      <c r="R152" s="168">
        <f>Q152*H152</f>
        <v>0</v>
      </c>
      <c r="S152" s="168">
        <v>0</v>
      </c>
      <c r="T152" s="169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70" t="s">
        <v>143</v>
      </c>
      <c r="AT152" s="170" t="s">
        <v>139</v>
      </c>
      <c r="AU152" s="170" t="s">
        <v>85</v>
      </c>
      <c r="AY152" s="18" t="s">
        <v>137</v>
      </c>
      <c r="BE152" s="171">
        <f>IF(N152="základná",J152,0)</f>
        <v>0</v>
      </c>
      <c r="BF152" s="171">
        <f>IF(N152="znížená",J152,0)</f>
        <v>0</v>
      </c>
      <c r="BG152" s="171">
        <f>IF(N152="zákl. prenesená",J152,0)</f>
        <v>0</v>
      </c>
      <c r="BH152" s="171">
        <f>IF(N152="zníž. prenesená",J152,0)</f>
        <v>0</v>
      </c>
      <c r="BI152" s="171">
        <f>IF(N152="nulová",J152,0)</f>
        <v>0</v>
      </c>
      <c r="BJ152" s="18" t="s">
        <v>85</v>
      </c>
      <c r="BK152" s="171">
        <f>ROUND(I152*H152,2)</f>
        <v>0</v>
      </c>
      <c r="BL152" s="18" t="s">
        <v>143</v>
      </c>
      <c r="BM152" s="170" t="s">
        <v>296</v>
      </c>
    </row>
    <row r="153" spans="1:65" s="13" customFormat="1">
      <c r="B153" s="172"/>
      <c r="D153" s="173" t="s">
        <v>145</v>
      </c>
      <c r="E153" s="174" t="s">
        <v>1</v>
      </c>
      <c r="F153" s="175" t="s">
        <v>255</v>
      </c>
      <c r="H153" s="176">
        <v>267</v>
      </c>
      <c r="I153" s="177"/>
      <c r="L153" s="172"/>
      <c r="M153" s="178"/>
      <c r="N153" s="179"/>
      <c r="O153" s="179"/>
      <c r="P153" s="179"/>
      <c r="Q153" s="179"/>
      <c r="R153" s="179"/>
      <c r="S153" s="179"/>
      <c r="T153" s="180"/>
      <c r="AT153" s="174" t="s">
        <v>145</v>
      </c>
      <c r="AU153" s="174" t="s">
        <v>85</v>
      </c>
      <c r="AV153" s="13" t="s">
        <v>85</v>
      </c>
      <c r="AW153" s="13" t="s">
        <v>29</v>
      </c>
      <c r="AX153" s="13" t="s">
        <v>72</v>
      </c>
      <c r="AY153" s="174" t="s">
        <v>137</v>
      </c>
    </row>
    <row r="154" spans="1:65" s="13" customFormat="1">
      <c r="B154" s="172"/>
      <c r="D154" s="173" t="s">
        <v>145</v>
      </c>
      <c r="E154" s="174" t="s">
        <v>1</v>
      </c>
      <c r="F154" s="175" t="s">
        <v>253</v>
      </c>
      <c r="H154" s="176">
        <v>13</v>
      </c>
      <c r="I154" s="177"/>
      <c r="L154" s="172"/>
      <c r="M154" s="178"/>
      <c r="N154" s="179"/>
      <c r="O154" s="179"/>
      <c r="P154" s="179"/>
      <c r="Q154" s="179"/>
      <c r="R154" s="179"/>
      <c r="S154" s="179"/>
      <c r="T154" s="180"/>
      <c r="AT154" s="174" t="s">
        <v>145</v>
      </c>
      <c r="AU154" s="174" t="s">
        <v>85</v>
      </c>
      <c r="AV154" s="13" t="s">
        <v>85</v>
      </c>
      <c r="AW154" s="13" t="s">
        <v>29</v>
      </c>
      <c r="AX154" s="13" t="s">
        <v>72</v>
      </c>
      <c r="AY154" s="174" t="s">
        <v>137</v>
      </c>
    </row>
    <row r="155" spans="1:65" s="14" customFormat="1">
      <c r="B155" s="181"/>
      <c r="D155" s="173" t="s">
        <v>145</v>
      </c>
      <c r="E155" s="182" t="s">
        <v>1</v>
      </c>
      <c r="F155" s="183" t="s">
        <v>147</v>
      </c>
      <c r="H155" s="184">
        <v>280</v>
      </c>
      <c r="I155" s="185"/>
      <c r="L155" s="181"/>
      <c r="M155" s="186"/>
      <c r="N155" s="187"/>
      <c r="O155" s="187"/>
      <c r="P155" s="187"/>
      <c r="Q155" s="187"/>
      <c r="R155" s="187"/>
      <c r="S155" s="187"/>
      <c r="T155" s="188"/>
      <c r="AT155" s="182" t="s">
        <v>145</v>
      </c>
      <c r="AU155" s="182" t="s">
        <v>85</v>
      </c>
      <c r="AV155" s="14" t="s">
        <v>143</v>
      </c>
      <c r="AW155" s="14" t="s">
        <v>29</v>
      </c>
      <c r="AX155" s="14" t="s">
        <v>79</v>
      </c>
      <c r="AY155" s="182" t="s">
        <v>137</v>
      </c>
    </row>
    <row r="156" spans="1:65" s="12" customFormat="1" ht="22.9" customHeight="1">
      <c r="B156" s="144"/>
      <c r="D156" s="145" t="s">
        <v>71</v>
      </c>
      <c r="E156" s="155" t="s">
        <v>85</v>
      </c>
      <c r="F156" s="155" t="s">
        <v>297</v>
      </c>
      <c r="I156" s="147"/>
      <c r="J156" s="156">
        <f>BK156</f>
        <v>0</v>
      </c>
      <c r="L156" s="144"/>
      <c r="M156" s="149"/>
      <c r="N156" s="150"/>
      <c r="O156" s="150"/>
      <c r="P156" s="151">
        <f>SUM(P157:P162)</f>
        <v>0</v>
      </c>
      <c r="Q156" s="150"/>
      <c r="R156" s="151">
        <f>SUM(R157:R162)</f>
        <v>6.3250000000000001E-2</v>
      </c>
      <c r="S156" s="150"/>
      <c r="T156" s="152">
        <f>SUM(T157:T162)</f>
        <v>0</v>
      </c>
      <c r="AR156" s="145" t="s">
        <v>79</v>
      </c>
      <c r="AT156" s="153" t="s">
        <v>71</v>
      </c>
      <c r="AU156" s="153" t="s">
        <v>79</v>
      </c>
      <c r="AY156" s="145" t="s">
        <v>137</v>
      </c>
      <c r="BK156" s="154">
        <f>SUM(BK157:BK162)</f>
        <v>0</v>
      </c>
    </row>
    <row r="157" spans="1:65" s="2" customFormat="1" ht="24.2" customHeight="1">
      <c r="A157" s="33"/>
      <c r="B157" s="157"/>
      <c r="C157" s="158" t="s">
        <v>187</v>
      </c>
      <c r="D157" s="158" t="s">
        <v>139</v>
      </c>
      <c r="E157" s="159" t="s">
        <v>298</v>
      </c>
      <c r="F157" s="160" t="s">
        <v>299</v>
      </c>
      <c r="G157" s="161" t="s">
        <v>101</v>
      </c>
      <c r="H157" s="162">
        <v>115</v>
      </c>
      <c r="I157" s="163"/>
      <c r="J157" s="164">
        <f>ROUND(I157*H157,2)</f>
        <v>0</v>
      </c>
      <c r="K157" s="165"/>
      <c r="L157" s="34"/>
      <c r="M157" s="166" t="s">
        <v>1</v>
      </c>
      <c r="N157" s="167" t="s">
        <v>38</v>
      </c>
      <c r="O157" s="62"/>
      <c r="P157" s="168">
        <f>O157*H157</f>
        <v>0</v>
      </c>
      <c r="Q157" s="168">
        <v>0</v>
      </c>
      <c r="R157" s="168">
        <f>Q157*H157</f>
        <v>0</v>
      </c>
      <c r="S157" s="168">
        <v>0</v>
      </c>
      <c r="T157" s="169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70" t="s">
        <v>143</v>
      </c>
      <c r="AT157" s="170" t="s">
        <v>139</v>
      </c>
      <c r="AU157" s="170" t="s">
        <v>85</v>
      </c>
      <c r="AY157" s="18" t="s">
        <v>137</v>
      </c>
      <c r="BE157" s="171">
        <f>IF(N157="základná",J157,0)</f>
        <v>0</v>
      </c>
      <c r="BF157" s="171">
        <f>IF(N157="znížená",J157,0)</f>
        <v>0</v>
      </c>
      <c r="BG157" s="171">
        <f>IF(N157="zákl. prenesená",J157,0)</f>
        <v>0</v>
      </c>
      <c r="BH157" s="171">
        <f>IF(N157="zníž. prenesená",J157,0)</f>
        <v>0</v>
      </c>
      <c r="BI157" s="171">
        <f>IF(N157="nulová",J157,0)</f>
        <v>0</v>
      </c>
      <c r="BJ157" s="18" t="s">
        <v>85</v>
      </c>
      <c r="BK157" s="171">
        <f>ROUND(I157*H157,2)</f>
        <v>0</v>
      </c>
      <c r="BL157" s="18" t="s">
        <v>143</v>
      </c>
      <c r="BM157" s="170" t="s">
        <v>300</v>
      </c>
    </row>
    <row r="158" spans="1:65" s="13" customFormat="1">
      <c r="B158" s="172"/>
      <c r="D158" s="173" t="s">
        <v>145</v>
      </c>
      <c r="E158" s="174" t="s">
        <v>1</v>
      </c>
      <c r="F158" s="175" t="s">
        <v>177</v>
      </c>
      <c r="H158" s="176">
        <v>102</v>
      </c>
      <c r="I158" s="177"/>
      <c r="L158" s="172"/>
      <c r="M158" s="178"/>
      <c r="N158" s="179"/>
      <c r="O158" s="179"/>
      <c r="P158" s="179"/>
      <c r="Q158" s="179"/>
      <c r="R158" s="179"/>
      <c r="S158" s="179"/>
      <c r="T158" s="180"/>
      <c r="AT158" s="174" t="s">
        <v>145</v>
      </c>
      <c r="AU158" s="174" t="s">
        <v>85</v>
      </c>
      <c r="AV158" s="13" t="s">
        <v>85</v>
      </c>
      <c r="AW158" s="13" t="s">
        <v>29</v>
      </c>
      <c r="AX158" s="13" t="s">
        <v>72</v>
      </c>
      <c r="AY158" s="174" t="s">
        <v>137</v>
      </c>
    </row>
    <row r="159" spans="1:65" s="13" customFormat="1">
      <c r="B159" s="172"/>
      <c r="D159" s="173" t="s">
        <v>145</v>
      </c>
      <c r="E159" s="174" t="s">
        <v>1</v>
      </c>
      <c r="F159" s="175" t="s">
        <v>253</v>
      </c>
      <c r="H159" s="176">
        <v>13</v>
      </c>
      <c r="I159" s="177"/>
      <c r="L159" s="172"/>
      <c r="M159" s="178"/>
      <c r="N159" s="179"/>
      <c r="O159" s="179"/>
      <c r="P159" s="179"/>
      <c r="Q159" s="179"/>
      <c r="R159" s="179"/>
      <c r="S159" s="179"/>
      <c r="T159" s="180"/>
      <c r="AT159" s="174" t="s">
        <v>145</v>
      </c>
      <c r="AU159" s="174" t="s">
        <v>85</v>
      </c>
      <c r="AV159" s="13" t="s">
        <v>85</v>
      </c>
      <c r="AW159" s="13" t="s">
        <v>29</v>
      </c>
      <c r="AX159" s="13" t="s">
        <v>72</v>
      </c>
      <c r="AY159" s="174" t="s">
        <v>137</v>
      </c>
    </row>
    <row r="160" spans="1:65" s="14" customFormat="1">
      <c r="B160" s="181"/>
      <c r="D160" s="173" t="s">
        <v>145</v>
      </c>
      <c r="E160" s="182" t="s">
        <v>1</v>
      </c>
      <c r="F160" s="183" t="s">
        <v>147</v>
      </c>
      <c r="H160" s="184">
        <v>115</v>
      </c>
      <c r="I160" s="185"/>
      <c r="L160" s="181"/>
      <c r="M160" s="186"/>
      <c r="N160" s="187"/>
      <c r="O160" s="187"/>
      <c r="P160" s="187"/>
      <c r="Q160" s="187"/>
      <c r="R160" s="187"/>
      <c r="S160" s="187"/>
      <c r="T160" s="188"/>
      <c r="AT160" s="182" t="s">
        <v>145</v>
      </c>
      <c r="AU160" s="182" t="s">
        <v>85</v>
      </c>
      <c r="AV160" s="14" t="s">
        <v>143</v>
      </c>
      <c r="AW160" s="14" t="s">
        <v>29</v>
      </c>
      <c r="AX160" s="14" t="s">
        <v>79</v>
      </c>
      <c r="AY160" s="182" t="s">
        <v>137</v>
      </c>
    </row>
    <row r="161" spans="1:65" s="2" customFormat="1" ht="16.5" customHeight="1">
      <c r="A161" s="33"/>
      <c r="B161" s="157"/>
      <c r="C161" s="207" t="s">
        <v>196</v>
      </c>
      <c r="D161" s="207" t="s">
        <v>266</v>
      </c>
      <c r="E161" s="208" t="s">
        <v>301</v>
      </c>
      <c r="F161" s="209" t="s">
        <v>302</v>
      </c>
      <c r="G161" s="210" t="s">
        <v>101</v>
      </c>
      <c r="H161" s="211">
        <v>126.5</v>
      </c>
      <c r="I161" s="212"/>
      <c r="J161" s="213">
        <f>ROUND(I161*H161,2)</f>
        <v>0</v>
      </c>
      <c r="K161" s="214"/>
      <c r="L161" s="215"/>
      <c r="M161" s="216" t="s">
        <v>1</v>
      </c>
      <c r="N161" s="217" t="s">
        <v>38</v>
      </c>
      <c r="O161" s="62"/>
      <c r="P161" s="168">
        <f>O161*H161</f>
        <v>0</v>
      </c>
      <c r="Q161" s="168">
        <v>5.0000000000000001E-4</v>
      </c>
      <c r="R161" s="168">
        <f>Q161*H161</f>
        <v>6.3250000000000001E-2</v>
      </c>
      <c r="S161" s="168">
        <v>0</v>
      </c>
      <c r="T161" s="169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187</v>
      </c>
      <c r="AT161" s="170" t="s">
        <v>266</v>
      </c>
      <c r="AU161" s="170" t="s">
        <v>85</v>
      </c>
      <c r="AY161" s="18" t="s">
        <v>137</v>
      </c>
      <c r="BE161" s="171">
        <f>IF(N161="základná",J161,0)</f>
        <v>0</v>
      </c>
      <c r="BF161" s="171">
        <f>IF(N161="znížená",J161,0)</f>
        <v>0</v>
      </c>
      <c r="BG161" s="171">
        <f>IF(N161="zákl. prenesená",J161,0)</f>
        <v>0</v>
      </c>
      <c r="BH161" s="171">
        <f>IF(N161="zníž. prenesená",J161,0)</f>
        <v>0</v>
      </c>
      <c r="BI161" s="171">
        <f>IF(N161="nulová",J161,0)</f>
        <v>0</v>
      </c>
      <c r="BJ161" s="18" t="s">
        <v>85</v>
      </c>
      <c r="BK161" s="171">
        <f>ROUND(I161*H161,2)</f>
        <v>0</v>
      </c>
      <c r="BL161" s="18" t="s">
        <v>143</v>
      </c>
      <c r="BM161" s="170" t="s">
        <v>303</v>
      </c>
    </row>
    <row r="162" spans="1:65" s="13" customFormat="1">
      <c r="B162" s="172"/>
      <c r="D162" s="173" t="s">
        <v>145</v>
      </c>
      <c r="F162" s="175" t="s">
        <v>304</v>
      </c>
      <c r="H162" s="176">
        <v>126.5</v>
      </c>
      <c r="I162" s="177"/>
      <c r="L162" s="172"/>
      <c r="M162" s="178"/>
      <c r="N162" s="179"/>
      <c r="O162" s="179"/>
      <c r="P162" s="179"/>
      <c r="Q162" s="179"/>
      <c r="R162" s="179"/>
      <c r="S162" s="179"/>
      <c r="T162" s="180"/>
      <c r="AT162" s="174" t="s">
        <v>145</v>
      </c>
      <c r="AU162" s="174" t="s">
        <v>85</v>
      </c>
      <c r="AV162" s="13" t="s">
        <v>85</v>
      </c>
      <c r="AW162" s="13" t="s">
        <v>3</v>
      </c>
      <c r="AX162" s="13" t="s">
        <v>79</v>
      </c>
      <c r="AY162" s="174" t="s">
        <v>137</v>
      </c>
    </row>
    <row r="163" spans="1:65" s="12" customFormat="1" ht="22.9" customHeight="1">
      <c r="B163" s="144"/>
      <c r="D163" s="145" t="s">
        <v>71</v>
      </c>
      <c r="E163" s="155" t="s">
        <v>152</v>
      </c>
      <c r="F163" s="155" t="s">
        <v>305</v>
      </c>
      <c r="I163" s="147"/>
      <c r="J163" s="156">
        <f>BK163</f>
        <v>0</v>
      </c>
      <c r="L163" s="144"/>
      <c r="M163" s="149"/>
      <c r="N163" s="150"/>
      <c r="O163" s="150"/>
      <c r="P163" s="151">
        <f>SUM(P164:P166)</f>
        <v>0</v>
      </c>
      <c r="Q163" s="150"/>
      <c r="R163" s="151">
        <f>SUM(R164:R166)</f>
        <v>2.81E-2</v>
      </c>
      <c r="S163" s="150"/>
      <c r="T163" s="152">
        <f>SUM(T164:T166)</f>
        <v>0</v>
      </c>
      <c r="AR163" s="145" t="s">
        <v>79</v>
      </c>
      <c r="AT163" s="153" t="s">
        <v>71</v>
      </c>
      <c r="AU163" s="153" t="s">
        <v>79</v>
      </c>
      <c r="AY163" s="145" t="s">
        <v>137</v>
      </c>
      <c r="BK163" s="154">
        <f>SUM(BK164:BK166)</f>
        <v>0</v>
      </c>
    </row>
    <row r="164" spans="1:65" s="2" customFormat="1" ht="24.2" customHeight="1">
      <c r="A164" s="33"/>
      <c r="B164" s="157"/>
      <c r="C164" s="158" t="s">
        <v>202</v>
      </c>
      <c r="D164" s="158" t="s">
        <v>139</v>
      </c>
      <c r="E164" s="159" t="s">
        <v>306</v>
      </c>
      <c r="F164" s="160" t="s">
        <v>307</v>
      </c>
      <c r="G164" s="161" t="s">
        <v>142</v>
      </c>
      <c r="H164" s="162">
        <v>10</v>
      </c>
      <c r="I164" s="163"/>
      <c r="J164" s="164">
        <f>ROUND(I164*H164,2)</f>
        <v>0</v>
      </c>
      <c r="K164" s="165"/>
      <c r="L164" s="34"/>
      <c r="M164" s="166" t="s">
        <v>1</v>
      </c>
      <c r="N164" s="167" t="s">
        <v>38</v>
      </c>
      <c r="O164" s="62"/>
      <c r="P164" s="168">
        <f>O164*H164</f>
        <v>0</v>
      </c>
      <c r="Q164" s="168">
        <v>2.81E-3</v>
      </c>
      <c r="R164" s="168">
        <f>Q164*H164</f>
        <v>2.81E-2</v>
      </c>
      <c r="S164" s="168">
        <v>0</v>
      </c>
      <c r="T164" s="169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70" t="s">
        <v>143</v>
      </c>
      <c r="AT164" s="170" t="s">
        <v>139</v>
      </c>
      <c r="AU164" s="170" t="s">
        <v>85</v>
      </c>
      <c r="AY164" s="18" t="s">
        <v>137</v>
      </c>
      <c r="BE164" s="171">
        <f>IF(N164="základná",J164,0)</f>
        <v>0</v>
      </c>
      <c r="BF164" s="171">
        <f>IF(N164="znížená",J164,0)</f>
        <v>0</v>
      </c>
      <c r="BG164" s="171">
        <f>IF(N164="zákl. prenesená",J164,0)</f>
        <v>0</v>
      </c>
      <c r="BH164" s="171">
        <f>IF(N164="zníž. prenesená",J164,0)</f>
        <v>0</v>
      </c>
      <c r="BI164" s="171">
        <f>IF(N164="nulová",J164,0)</f>
        <v>0</v>
      </c>
      <c r="BJ164" s="18" t="s">
        <v>85</v>
      </c>
      <c r="BK164" s="171">
        <f>ROUND(I164*H164,2)</f>
        <v>0</v>
      </c>
      <c r="BL164" s="18" t="s">
        <v>143</v>
      </c>
      <c r="BM164" s="170" t="s">
        <v>308</v>
      </c>
    </row>
    <row r="165" spans="1:65" s="13" customFormat="1">
      <c r="B165" s="172"/>
      <c r="D165" s="173" t="s">
        <v>145</v>
      </c>
      <c r="E165" s="174" t="s">
        <v>1</v>
      </c>
      <c r="F165" s="175" t="s">
        <v>309</v>
      </c>
      <c r="H165" s="176">
        <v>10</v>
      </c>
      <c r="I165" s="177"/>
      <c r="L165" s="172"/>
      <c r="M165" s="178"/>
      <c r="N165" s="179"/>
      <c r="O165" s="179"/>
      <c r="P165" s="179"/>
      <c r="Q165" s="179"/>
      <c r="R165" s="179"/>
      <c r="S165" s="179"/>
      <c r="T165" s="180"/>
      <c r="AT165" s="174" t="s">
        <v>145</v>
      </c>
      <c r="AU165" s="174" t="s">
        <v>85</v>
      </c>
      <c r="AV165" s="13" t="s">
        <v>85</v>
      </c>
      <c r="AW165" s="13" t="s">
        <v>29</v>
      </c>
      <c r="AX165" s="13" t="s">
        <v>72</v>
      </c>
      <c r="AY165" s="174" t="s">
        <v>137</v>
      </c>
    </row>
    <row r="166" spans="1:65" s="14" customFormat="1">
      <c r="B166" s="181"/>
      <c r="D166" s="173" t="s">
        <v>145</v>
      </c>
      <c r="E166" s="182" t="s">
        <v>1</v>
      </c>
      <c r="F166" s="183" t="s">
        <v>147</v>
      </c>
      <c r="H166" s="184">
        <v>10</v>
      </c>
      <c r="I166" s="185"/>
      <c r="L166" s="181"/>
      <c r="M166" s="186"/>
      <c r="N166" s="187"/>
      <c r="O166" s="187"/>
      <c r="P166" s="187"/>
      <c r="Q166" s="187"/>
      <c r="R166" s="187"/>
      <c r="S166" s="187"/>
      <c r="T166" s="188"/>
      <c r="AT166" s="182" t="s">
        <v>145</v>
      </c>
      <c r="AU166" s="182" t="s">
        <v>85</v>
      </c>
      <c r="AV166" s="14" t="s">
        <v>143</v>
      </c>
      <c r="AW166" s="14" t="s">
        <v>29</v>
      </c>
      <c r="AX166" s="14" t="s">
        <v>79</v>
      </c>
      <c r="AY166" s="182" t="s">
        <v>137</v>
      </c>
    </row>
    <row r="167" spans="1:65" s="12" customFormat="1" ht="22.9" customHeight="1">
      <c r="B167" s="144"/>
      <c r="D167" s="145" t="s">
        <v>71</v>
      </c>
      <c r="E167" s="155" t="s">
        <v>143</v>
      </c>
      <c r="F167" s="155" t="s">
        <v>310</v>
      </c>
      <c r="I167" s="147"/>
      <c r="J167" s="156">
        <f>BK167</f>
        <v>0</v>
      </c>
      <c r="L167" s="144"/>
      <c r="M167" s="149"/>
      <c r="N167" s="150"/>
      <c r="O167" s="150"/>
      <c r="P167" s="151">
        <f>SUM(P168:P174)</f>
        <v>0</v>
      </c>
      <c r="Q167" s="150"/>
      <c r="R167" s="151">
        <f>SUM(R168:R174)</f>
        <v>9.9040979999999994</v>
      </c>
      <c r="S167" s="150"/>
      <c r="T167" s="152">
        <f>SUM(T168:T174)</f>
        <v>0</v>
      </c>
      <c r="AR167" s="145" t="s">
        <v>79</v>
      </c>
      <c r="AT167" s="153" t="s">
        <v>71</v>
      </c>
      <c r="AU167" s="153" t="s">
        <v>79</v>
      </c>
      <c r="AY167" s="145" t="s">
        <v>137</v>
      </c>
      <c r="BK167" s="154">
        <f>SUM(BK168:BK174)</f>
        <v>0</v>
      </c>
    </row>
    <row r="168" spans="1:65" s="2" customFormat="1" ht="24.2" customHeight="1">
      <c r="A168" s="33"/>
      <c r="B168" s="157"/>
      <c r="C168" s="158" t="s">
        <v>209</v>
      </c>
      <c r="D168" s="158" t="s">
        <v>139</v>
      </c>
      <c r="E168" s="159" t="s">
        <v>311</v>
      </c>
      <c r="F168" s="160" t="s">
        <v>312</v>
      </c>
      <c r="G168" s="161" t="s">
        <v>101</v>
      </c>
      <c r="H168" s="162">
        <v>53.4</v>
      </c>
      <c r="I168" s="163"/>
      <c r="J168" s="164">
        <f>ROUND(I168*H168,2)</f>
        <v>0</v>
      </c>
      <c r="K168" s="165"/>
      <c r="L168" s="34"/>
      <c r="M168" s="166" t="s">
        <v>1</v>
      </c>
      <c r="N168" s="167" t="s">
        <v>38</v>
      </c>
      <c r="O168" s="62"/>
      <c r="P168" s="168">
        <f>O168*H168</f>
        <v>0</v>
      </c>
      <c r="Q168" s="168">
        <v>0.18547</v>
      </c>
      <c r="R168" s="168">
        <f>Q168*H168</f>
        <v>9.9040979999999994</v>
      </c>
      <c r="S168" s="168">
        <v>0</v>
      </c>
      <c r="T168" s="169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143</v>
      </c>
      <c r="AT168" s="170" t="s">
        <v>139</v>
      </c>
      <c r="AU168" s="170" t="s">
        <v>85</v>
      </c>
      <c r="AY168" s="18" t="s">
        <v>137</v>
      </c>
      <c r="BE168" s="171">
        <f>IF(N168="základná",J168,0)</f>
        <v>0</v>
      </c>
      <c r="BF168" s="171">
        <f>IF(N168="znížená",J168,0)</f>
        <v>0</v>
      </c>
      <c r="BG168" s="171">
        <f>IF(N168="zákl. prenesená",J168,0)</f>
        <v>0</v>
      </c>
      <c r="BH168" s="171">
        <f>IF(N168="zníž. prenesená",J168,0)</f>
        <v>0</v>
      </c>
      <c r="BI168" s="171">
        <f>IF(N168="nulová",J168,0)</f>
        <v>0</v>
      </c>
      <c r="BJ168" s="18" t="s">
        <v>85</v>
      </c>
      <c r="BK168" s="171">
        <f>ROUND(I168*H168,2)</f>
        <v>0</v>
      </c>
      <c r="BL168" s="18" t="s">
        <v>143</v>
      </c>
      <c r="BM168" s="170" t="s">
        <v>313</v>
      </c>
    </row>
    <row r="169" spans="1:65" s="13" customFormat="1">
      <c r="B169" s="172"/>
      <c r="D169" s="173" t="s">
        <v>145</v>
      </c>
      <c r="E169" s="174" t="s">
        <v>1</v>
      </c>
      <c r="F169" s="175" t="s">
        <v>314</v>
      </c>
      <c r="H169" s="176">
        <v>19.8</v>
      </c>
      <c r="I169" s="177"/>
      <c r="L169" s="172"/>
      <c r="M169" s="178"/>
      <c r="N169" s="179"/>
      <c r="O169" s="179"/>
      <c r="P169" s="179"/>
      <c r="Q169" s="179"/>
      <c r="R169" s="179"/>
      <c r="S169" s="179"/>
      <c r="T169" s="180"/>
      <c r="AT169" s="174" t="s">
        <v>145</v>
      </c>
      <c r="AU169" s="174" t="s">
        <v>85</v>
      </c>
      <c r="AV169" s="13" t="s">
        <v>85</v>
      </c>
      <c r="AW169" s="13" t="s">
        <v>29</v>
      </c>
      <c r="AX169" s="13" t="s">
        <v>72</v>
      </c>
      <c r="AY169" s="174" t="s">
        <v>137</v>
      </c>
    </row>
    <row r="170" spans="1:65" s="13" customFormat="1">
      <c r="B170" s="172"/>
      <c r="D170" s="173" t="s">
        <v>145</v>
      </c>
      <c r="E170" s="174" t="s">
        <v>1</v>
      </c>
      <c r="F170" s="175" t="s">
        <v>315</v>
      </c>
      <c r="H170" s="176">
        <v>0.6</v>
      </c>
      <c r="I170" s="177"/>
      <c r="L170" s="172"/>
      <c r="M170" s="178"/>
      <c r="N170" s="179"/>
      <c r="O170" s="179"/>
      <c r="P170" s="179"/>
      <c r="Q170" s="179"/>
      <c r="R170" s="179"/>
      <c r="S170" s="179"/>
      <c r="T170" s="180"/>
      <c r="AT170" s="174" t="s">
        <v>145</v>
      </c>
      <c r="AU170" s="174" t="s">
        <v>85</v>
      </c>
      <c r="AV170" s="13" t="s">
        <v>85</v>
      </c>
      <c r="AW170" s="13" t="s">
        <v>29</v>
      </c>
      <c r="AX170" s="13" t="s">
        <v>72</v>
      </c>
      <c r="AY170" s="174" t="s">
        <v>137</v>
      </c>
    </row>
    <row r="171" spans="1:65" s="16" customFormat="1">
      <c r="B171" s="196"/>
      <c r="D171" s="173" t="s">
        <v>145</v>
      </c>
      <c r="E171" s="197" t="s">
        <v>1</v>
      </c>
      <c r="F171" s="198" t="s">
        <v>185</v>
      </c>
      <c r="H171" s="199">
        <v>20.400000000000002</v>
      </c>
      <c r="I171" s="200"/>
      <c r="L171" s="196"/>
      <c r="M171" s="201"/>
      <c r="N171" s="202"/>
      <c r="O171" s="202"/>
      <c r="P171" s="202"/>
      <c r="Q171" s="202"/>
      <c r="R171" s="202"/>
      <c r="S171" s="202"/>
      <c r="T171" s="203"/>
      <c r="AT171" s="197" t="s">
        <v>145</v>
      </c>
      <c r="AU171" s="197" t="s">
        <v>85</v>
      </c>
      <c r="AV171" s="16" t="s">
        <v>152</v>
      </c>
      <c r="AW171" s="16" t="s">
        <v>29</v>
      </c>
      <c r="AX171" s="16" t="s">
        <v>72</v>
      </c>
      <c r="AY171" s="197" t="s">
        <v>137</v>
      </c>
    </row>
    <row r="172" spans="1:65" s="13" customFormat="1">
      <c r="B172" s="172"/>
      <c r="D172" s="173" t="s">
        <v>145</v>
      </c>
      <c r="E172" s="174" t="s">
        <v>1</v>
      </c>
      <c r="F172" s="175" t="s">
        <v>316</v>
      </c>
      <c r="H172" s="176">
        <v>33</v>
      </c>
      <c r="I172" s="177"/>
      <c r="L172" s="172"/>
      <c r="M172" s="178"/>
      <c r="N172" s="179"/>
      <c r="O172" s="179"/>
      <c r="P172" s="179"/>
      <c r="Q172" s="179"/>
      <c r="R172" s="179"/>
      <c r="S172" s="179"/>
      <c r="T172" s="180"/>
      <c r="AT172" s="174" t="s">
        <v>145</v>
      </c>
      <c r="AU172" s="174" t="s">
        <v>85</v>
      </c>
      <c r="AV172" s="13" t="s">
        <v>85</v>
      </c>
      <c r="AW172" s="13" t="s">
        <v>29</v>
      </c>
      <c r="AX172" s="13" t="s">
        <v>72</v>
      </c>
      <c r="AY172" s="174" t="s">
        <v>137</v>
      </c>
    </row>
    <row r="173" spans="1:65" s="16" customFormat="1">
      <c r="B173" s="196"/>
      <c r="D173" s="173" t="s">
        <v>145</v>
      </c>
      <c r="E173" s="197" t="s">
        <v>1</v>
      </c>
      <c r="F173" s="198" t="s">
        <v>185</v>
      </c>
      <c r="H173" s="199">
        <v>33</v>
      </c>
      <c r="I173" s="200"/>
      <c r="L173" s="196"/>
      <c r="M173" s="201"/>
      <c r="N173" s="202"/>
      <c r="O173" s="202"/>
      <c r="P173" s="202"/>
      <c r="Q173" s="202"/>
      <c r="R173" s="202"/>
      <c r="S173" s="202"/>
      <c r="T173" s="203"/>
      <c r="AT173" s="197" t="s">
        <v>145</v>
      </c>
      <c r="AU173" s="197" t="s">
        <v>85</v>
      </c>
      <c r="AV173" s="16" t="s">
        <v>152</v>
      </c>
      <c r="AW173" s="16" t="s">
        <v>29</v>
      </c>
      <c r="AX173" s="16" t="s">
        <v>72</v>
      </c>
      <c r="AY173" s="197" t="s">
        <v>137</v>
      </c>
    </row>
    <row r="174" spans="1:65" s="14" customFormat="1">
      <c r="B174" s="181"/>
      <c r="D174" s="173" t="s">
        <v>145</v>
      </c>
      <c r="E174" s="182" t="s">
        <v>1</v>
      </c>
      <c r="F174" s="183" t="s">
        <v>147</v>
      </c>
      <c r="H174" s="184">
        <v>53.400000000000006</v>
      </c>
      <c r="I174" s="185"/>
      <c r="L174" s="181"/>
      <c r="M174" s="186"/>
      <c r="N174" s="187"/>
      <c r="O174" s="187"/>
      <c r="P174" s="187"/>
      <c r="Q174" s="187"/>
      <c r="R174" s="187"/>
      <c r="S174" s="187"/>
      <c r="T174" s="188"/>
      <c r="AT174" s="182" t="s">
        <v>145</v>
      </c>
      <c r="AU174" s="182" t="s">
        <v>85</v>
      </c>
      <c r="AV174" s="14" t="s">
        <v>143</v>
      </c>
      <c r="AW174" s="14" t="s">
        <v>29</v>
      </c>
      <c r="AX174" s="14" t="s">
        <v>79</v>
      </c>
      <c r="AY174" s="182" t="s">
        <v>137</v>
      </c>
    </row>
    <row r="175" spans="1:65" s="12" customFormat="1" ht="22.9" customHeight="1">
      <c r="B175" s="144"/>
      <c r="D175" s="145" t="s">
        <v>71</v>
      </c>
      <c r="E175" s="155" t="s">
        <v>166</v>
      </c>
      <c r="F175" s="155" t="s">
        <v>186</v>
      </c>
      <c r="I175" s="147"/>
      <c r="J175" s="156">
        <f>BK175</f>
        <v>0</v>
      </c>
      <c r="L175" s="144"/>
      <c r="M175" s="149"/>
      <c r="N175" s="150"/>
      <c r="O175" s="150"/>
      <c r="P175" s="151">
        <f>SUM(P176:P187)</f>
        <v>0</v>
      </c>
      <c r="Q175" s="150"/>
      <c r="R175" s="151">
        <f>SUM(R176:R187)</f>
        <v>81.759600000000006</v>
      </c>
      <c r="S175" s="150"/>
      <c r="T175" s="152">
        <f>SUM(T176:T187)</f>
        <v>0</v>
      </c>
      <c r="AR175" s="145" t="s">
        <v>79</v>
      </c>
      <c r="AT175" s="153" t="s">
        <v>71</v>
      </c>
      <c r="AU175" s="153" t="s">
        <v>79</v>
      </c>
      <c r="AY175" s="145" t="s">
        <v>137</v>
      </c>
      <c r="BK175" s="154">
        <f>SUM(BK176:BK187)</f>
        <v>0</v>
      </c>
    </row>
    <row r="176" spans="1:65" s="2" customFormat="1" ht="33" customHeight="1">
      <c r="A176" s="33"/>
      <c r="B176" s="157"/>
      <c r="C176" s="158" t="s">
        <v>214</v>
      </c>
      <c r="D176" s="158" t="s">
        <v>139</v>
      </c>
      <c r="E176" s="159" t="s">
        <v>317</v>
      </c>
      <c r="F176" s="160" t="s">
        <v>318</v>
      </c>
      <c r="G176" s="161" t="s">
        <v>101</v>
      </c>
      <c r="H176" s="162">
        <v>312</v>
      </c>
      <c r="I176" s="163"/>
      <c r="J176" s="164">
        <f>ROUND(I176*H176,2)</f>
        <v>0</v>
      </c>
      <c r="K176" s="165"/>
      <c r="L176" s="34"/>
      <c r="M176" s="166" t="s">
        <v>1</v>
      </c>
      <c r="N176" s="167" t="s">
        <v>38</v>
      </c>
      <c r="O176" s="62"/>
      <c r="P176" s="168">
        <f>O176*H176</f>
        <v>0</v>
      </c>
      <c r="Q176" s="168">
        <v>0.13188</v>
      </c>
      <c r="R176" s="168">
        <f>Q176*H176</f>
        <v>41.146560000000001</v>
      </c>
      <c r="S176" s="168">
        <v>0</v>
      </c>
      <c r="T176" s="169">
        <f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70" t="s">
        <v>143</v>
      </c>
      <c r="AT176" s="170" t="s">
        <v>139</v>
      </c>
      <c r="AU176" s="170" t="s">
        <v>85</v>
      </c>
      <c r="AY176" s="18" t="s">
        <v>137</v>
      </c>
      <c r="BE176" s="171">
        <f>IF(N176="základná",J176,0)</f>
        <v>0</v>
      </c>
      <c r="BF176" s="171">
        <f>IF(N176="znížená",J176,0)</f>
        <v>0</v>
      </c>
      <c r="BG176" s="171">
        <f>IF(N176="zákl. prenesená",J176,0)</f>
        <v>0</v>
      </c>
      <c r="BH176" s="171">
        <f>IF(N176="zníž. prenesená",J176,0)</f>
        <v>0</v>
      </c>
      <c r="BI176" s="171">
        <f>IF(N176="nulová",J176,0)</f>
        <v>0</v>
      </c>
      <c r="BJ176" s="18" t="s">
        <v>85</v>
      </c>
      <c r="BK176" s="171">
        <f>ROUND(I176*H176,2)</f>
        <v>0</v>
      </c>
      <c r="BL176" s="18" t="s">
        <v>143</v>
      </c>
      <c r="BM176" s="170" t="s">
        <v>319</v>
      </c>
    </row>
    <row r="177" spans="1:65" s="15" customFormat="1">
      <c r="B177" s="189"/>
      <c r="D177" s="173" t="s">
        <v>145</v>
      </c>
      <c r="E177" s="190" t="s">
        <v>1</v>
      </c>
      <c r="F177" s="191" t="s">
        <v>320</v>
      </c>
      <c r="H177" s="190" t="s">
        <v>1</v>
      </c>
      <c r="I177" s="192"/>
      <c r="L177" s="189"/>
      <c r="M177" s="193"/>
      <c r="N177" s="194"/>
      <c r="O177" s="194"/>
      <c r="P177" s="194"/>
      <c r="Q177" s="194"/>
      <c r="R177" s="194"/>
      <c r="S177" s="194"/>
      <c r="T177" s="195"/>
      <c r="AT177" s="190" t="s">
        <v>145</v>
      </c>
      <c r="AU177" s="190" t="s">
        <v>85</v>
      </c>
      <c r="AV177" s="15" t="s">
        <v>79</v>
      </c>
      <c r="AW177" s="15" t="s">
        <v>29</v>
      </c>
      <c r="AX177" s="15" t="s">
        <v>72</v>
      </c>
      <c r="AY177" s="190" t="s">
        <v>137</v>
      </c>
    </row>
    <row r="178" spans="1:65" s="13" customFormat="1">
      <c r="B178" s="172"/>
      <c r="D178" s="173" t="s">
        <v>145</v>
      </c>
      <c r="E178" s="174" t="s">
        <v>1</v>
      </c>
      <c r="F178" s="175" t="s">
        <v>321</v>
      </c>
      <c r="H178" s="176">
        <v>312</v>
      </c>
      <c r="I178" s="177"/>
      <c r="L178" s="172"/>
      <c r="M178" s="178"/>
      <c r="N178" s="179"/>
      <c r="O178" s="179"/>
      <c r="P178" s="179"/>
      <c r="Q178" s="179"/>
      <c r="R178" s="179"/>
      <c r="S178" s="179"/>
      <c r="T178" s="180"/>
      <c r="AT178" s="174" t="s">
        <v>145</v>
      </c>
      <c r="AU178" s="174" t="s">
        <v>85</v>
      </c>
      <c r="AV178" s="13" t="s">
        <v>85</v>
      </c>
      <c r="AW178" s="13" t="s">
        <v>29</v>
      </c>
      <c r="AX178" s="13" t="s">
        <v>72</v>
      </c>
      <c r="AY178" s="174" t="s">
        <v>137</v>
      </c>
    </row>
    <row r="179" spans="1:65" s="14" customFormat="1">
      <c r="B179" s="181"/>
      <c r="D179" s="173" t="s">
        <v>145</v>
      </c>
      <c r="E179" s="182" t="s">
        <v>1</v>
      </c>
      <c r="F179" s="183" t="s">
        <v>147</v>
      </c>
      <c r="H179" s="184">
        <v>312</v>
      </c>
      <c r="I179" s="185"/>
      <c r="L179" s="181"/>
      <c r="M179" s="186"/>
      <c r="N179" s="187"/>
      <c r="O179" s="187"/>
      <c r="P179" s="187"/>
      <c r="Q179" s="187"/>
      <c r="R179" s="187"/>
      <c r="S179" s="187"/>
      <c r="T179" s="188"/>
      <c r="AT179" s="182" t="s">
        <v>145</v>
      </c>
      <c r="AU179" s="182" t="s">
        <v>85</v>
      </c>
      <c r="AV179" s="14" t="s">
        <v>143</v>
      </c>
      <c r="AW179" s="14" t="s">
        <v>29</v>
      </c>
      <c r="AX179" s="14" t="s">
        <v>79</v>
      </c>
      <c r="AY179" s="182" t="s">
        <v>137</v>
      </c>
    </row>
    <row r="180" spans="1:65" s="2" customFormat="1" ht="33" customHeight="1">
      <c r="A180" s="33"/>
      <c r="B180" s="157"/>
      <c r="C180" s="158" t="s">
        <v>146</v>
      </c>
      <c r="D180" s="158" t="s">
        <v>139</v>
      </c>
      <c r="E180" s="159" t="s">
        <v>322</v>
      </c>
      <c r="F180" s="160" t="s">
        <v>323</v>
      </c>
      <c r="G180" s="161" t="s">
        <v>101</v>
      </c>
      <c r="H180" s="162">
        <v>312</v>
      </c>
      <c r="I180" s="163"/>
      <c r="J180" s="164">
        <f>ROUND(I180*H180,2)</f>
        <v>0</v>
      </c>
      <c r="K180" s="165"/>
      <c r="L180" s="34"/>
      <c r="M180" s="166" t="s">
        <v>1</v>
      </c>
      <c r="N180" s="167" t="s">
        <v>38</v>
      </c>
      <c r="O180" s="62"/>
      <c r="P180" s="168">
        <f>O180*H180</f>
        <v>0</v>
      </c>
      <c r="Q180" s="168">
        <v>5.1000000000000004E-4</v>
      </c>
      <c r="R180" s="168">
        <f>Q180*H180</f>
        <v>0.15912000000000001</v>
      </c>
      <c r="S180" s="168">
        <v>0</v>
      </c>
      <c r="T180" s="169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70" t="s">
        <v>143</v>
      </c>
      <c r="AT180" s="170" t="s">
        <v>139</v>
      </c>
      <c r="AU180" s="170" t="s">
        <v>85</v>
      </c>
      <c r="AY180" s="18" t="s">
        <v>137</v>
      </c>
      <c r="BE180" s="171">
        <f>IF(N180="základná",J180,0)</f>
        <v>0</v>
      </c>
      <c r="BF180" s="171">
        <f>IF(N180="znížená",J180,0)</f>
        <v>0</v>
      </c>
      <c r="BG180" s="171">
        <f>IF(N180="zákl. prenesená",J180,0)</f>
        <v>0</v>
      </c>
      <c r="BH180" s="171">
        <f>IF(N180="zníž. prenesená",J180,0)</f>
        <v>0</v>
      </c>
      <c r="BI180" s="171">
        <f>IF(N180="nulová",J180,0)</f>
        <v>0</v>
      </c>
      <c r="BJ180" s="18" t="s">
        <v>85</v>
      </c>
      <c r="BK180" s="171">
        <f>ROUND(I180*H180,2)</f>
        <v>0</v>
      </c>
      <c r="BL180" s="18" t="s">
        <v>143</v>
      </c>
      <c r="BM180" s="170" t="s">
        <v>324</v>
      </c>
    </row>
    <row r="181" spans="1:65" s="15" customFormat="1">
      <c r="B181" s="189"/>
      <c r="D181" s="173" t="s">
        <v>145</v>
      </c>
      <c r="E181" s="190" t="s">
        <v>1</v>
      </c>
      <c r="F181" s="191" t="s">
        <v>320</v>
      </c>
      <c r="H181" s="190" t="s">
        <v>1</v>
      </c>
      <c r="I181" s="192"/>
      <c r="L181" s="189"/>
      <c r="M181" s="193"/>
      <c r="N181" s="194"/>
      <c r="O181" s="194"/>
      <c r="P181" s="194"/>
      <c r="Q181" s="194"/>
      <c r="R181" s="194"/>
      <c r="S181" s="194"/>
      <c r="T181" s="195"/>
      <c r="AT181" s="190" t="s">
        <v>145</v>
      </c>
      <c r="AU181" s="190" t="s">
        <v>85</v>
      </c>
      <c r="AV181" s="15" t="s">
        <v>79</v>
      </c>
      <c r="AW181" s="15" t="s">
        <v>29</v>
      </c>
      <c r="AX181" s="15" t="s">
        <v>72</v>
      </c>
      <c r="AY181" s="190" t="s">
        <v>137</v>
      </c>
    </row>
    <row r="182" spans="1:65" s="13" customFormat="1">
      <c r="B182" s="172"/>
      <c r="D182" s="173" t="s">
        <v>145</v>
      </c>
      <c r="E182" s="174" t="s">
        <v>1</v>
      </c>
      <c r="F182" s="175" t="s">
        <v>321</v>
      </c>
      <c r="H182" s="176">
        <v>312</v>
      </c>
      <c r="I182" s="177"/>
      <c r="L182" s="172"/>
      <c r="M182" s="178"/>
      <c r="N182" s="179"/>
      <c r="O182" s="179"/>
      <c r="P182" s="179"/>
      <c r="Q182" s="179"/>
      <c r="R182" s="179"/>
      <c r="S182" s="179"/>
      <c r="T182" s="180"/>
      <c r="AT182" s="174" t="s">
        <v>145</v>
      </c>
      <c r="AU182" s="174" t="s">
        <v>85</v>
      </c>
      <c r="AV182" s="13" t="s">
        <v>85</v>
      </c>
      <c r="AW182" s="13" t="s">
        <v>29</v>
      </c>
      <c r="AX182" s="13" t="s">
        <v>72</v>
      </c>
      <c r="AY182" s="174" t="s">
        <v>137</v>
      </c>
    </row>
    <row r="183" spans="1:65" s="14" customFormat="1">
      <c r="B183" s="181"/>
      <c r="D183" s="173" t="s">
        <v>145</v>
      </c>
      <c r="E183" s="182" t="s">
        <v>1</v>
      </c>
      <c r="F183" s="183" t="s">
        <v>147</v>
      </c>
      <c r="H183" s="184">
        <v>312</v>
      </c>
      <c r="I183" s="185"/>
      <c r="L183" s="181"/>
      <c r="M183" s="186"/>
      <c r="N183" s="187"/>
      <c r="O183" s="187"/>
      <c r="P183" s="187"/>
      <c r="Q183" s="187"/>
      <c r="R183" s="187"/>
      <c r="S183" s="187"/>
      <c r="T183" s="188"/>
      <c r="AT183" s="182" t="s">
        <v>145</v>
      </c>
      <c r="AU183" s="182" t="s">
        <v>85</v>
      </c>
      <c r="AV183" s="14" t="s">
        <v>143</v>
      </c>
      <c r="AW183" s="14" t="s">
        <v>29</v>
      </c>
      <c r="AX183" s="14" t="s">
        <v>79</v>
      </c>
      <c r="AY183" s="182" t="s">
        <v>137</v>
      </c>
    </row>
    <row r="184" spans="1:65" s="2" customFormat="1" ht="33" customHeight="1">
      <c r="A184" s="33"/>
      <c r="B184" s="157"/>
      <c r="C184" s="158" t="s">
        <v>221</v>
      </c>
      <c r="D184" s="158" t="s">
        <v>139</v>
      </c>
      <c r="E184" s="159" t="s">
        <v>325</v>
      </c>
      <c r="F184" s="160" t="s">
        <v>326</v>
      </c>
      <c r="G184" s="161" t="s">
        <v>101</v>
      </c>
      <c r="H184" s="162">
        <v>312</v>
      </c>
      <c r="I184" s="163"/>
      <c r="J184" s="164">
        <f>ROUND(I184*H184,2)</f>
        <v>0</v>
      </c>
      <c r="K184" s="165"/>
      <c r="L184" s="34"/>
      <c r="M184" s="166" t="s">
        <v>1</v>
      </c>
      <c r="N184" s="167" t="s">
        <v>38</v>
      </c>
      <c r="O184" s="62"/>
      <c r="P184" s="168">
        <f>O184*H184</f>
        <v>0</v>
      </c>
      <c r="Q184" s="168">
        <v>0.12966</v>
      </c>
      <c r="R184" s="168">
        <f>Q184*H184</f>
        <v>40.453919999999997</v>
      </c>
      <c r="S184" s="168">
        <v>0</v>
      </c>
      <c r="T184" s="169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70" t="s">
        <v>143</v>
      </c>
      <c r="AT184" s="170" t="s">
        <v>139</v>
      </c>
      <c r="AU184" s="170" t="s">
        <v>85</v>
      </c>
      <c r="AY184" s="18" t="s">
        <v>137</v>
      </c>
      <c r="BE184" s="171">
        <f>IF(N184="základná",J184,0)</f>
        <v>0</v>
      </c>
      <c r="BF184" s="171">
        <f>IF(N184="znížená",J184,0)</f>
        <v>0</v>
      </c>
      <c r="BG184" s="171">
        <f>IF(N184="zákl. prenesená",J184,0)</f>
        <v>0</v>
      </c>
      <c r="BH184" s="171">
        <f>IF(N184="zníž. prenesená",J184,0)</f>
        <v>0</v>
      </c>
      <c r="BI184" s="171">
        <f>IF(N184="nulová",J184,0)</f>
        <v>0</v>
      </c>
      <c r="BJ184" s="18" t="s">
        <v>85</v>
      </c>
      <c r="BK184" s="171">
        <f>ROUND(I184*H184,2)</f>
        <v>0</v>
      </c>
      <c r="BL184" s="18" t="s">
        <v>143</v>
      </c>
      <c r="BM184" s="170" t="s">
        <v>327</v>
      </c>
    </row>
    <row r="185" spans="1:65" s="15" customFormat="1">
      <c r="B185" s="189"/>
      <c r="D185" s="173" t="s">
        <v>145</v>
      </c>
      <c r="E185" s="190" t="s">
        <v>1</v>
      </c>
      <c r="F185" s="191" t="s">
        <v>320</v>
      </c>
      <c r="H185" s="190" t="s">
        <v>1</v>
      </c>
      <c r="I185" s="192"/>
      <c r="L185" s="189"/>
      <c r="M185" s="193"/>
      <c r="N185" s="194"/>
      <c r="O185" s="194"/>
      <c r="P185" s="194"/>
      <c r="Q185" s="194"/>
      <c r="R185" s="194"/>
      <c r="S185" s="194"/>
      <c r="T185" s="195"/>
      <c r="AT185" s="190" t="s">
        <v>145</v>
      </c>
      <c r="AU185" s="190" t="s">
        <v>85</v>
      </c>
      <c r="AV185" s="15" t="s">
        <v>79</v>
      </c>
      <c r="AW185" s="15" t="s">
        <v>29</v>
      </c>
      <c r="AX185" s="15" t="s">
        <v>72</v>
      </c>
      <c r="AY185" s="190" t="s">
        <v>137</v>
      </c>
    </row>
    <row r="186" spans="1:65" s="13" customFormat="1">
      <c r="B186" s="172"/>
      <c r="D186" s="173" t="s">
        <v>145</v>
      </c>
      <c r="E186" s="174" t="s">
        <v>1</v>
      </c>
      <c r="F186" s="175" t="s">
        <v>321</v>
      </c>
      <c r="H186" s="176">
        <v>312</v>
      </c>
      <c r="I186" s="177"/>
      <c r="L186" s="172"/>
      <c r="M186" s="178"/>
      <c r="N186" s="179"/>
      <c r="O186" s="179"/>
      <c r="P186" s="179"/>
      <c r="Q186" s="179"/>
      <c r="R186" s="179"/>
      <c r="S186" s="179"/>
      <c r="T186" s="180"/>
      <c r="AT186" s="174" t="s">
        <v>145</v>
      </c>
      <c r="AU186" s="174" t="s">
        <v>85</v>
      </c>
      <c r="AV186" s="13" t="s">
        <v>85</v>
      </c>
      <c r="AW186" s="13" t="s">
        <v>29</v>
      </c>
      <c r="AX186" s="13" t="s">
        <v>72</v>
      </c>
      <c r="AY186" s="174" t="s">
        <v>137</v>
      </c>
    </row>
    <row r="187" spans="1:65" s="14" customFormat="1">
      <c r="B187" s="181"/>
      <c r="D187" s="173" t="s">
        <v>145</v>
      </c>
      <c r="E187" s="182" t="s">
        <v>1</v>
      </c>
      <c r="F187" s="183" t="s">
        <v>147</v>
      </c>
      <c r="H187" s="184">
        <v>312</v>
      </c>
      <c r="I187" s="185"/>
      <c r="L187" s="181"/>
      <c r="M187" s="186"/>
      <c r="N187" s="187"/>
      <c r="O187" s="187"/>
      <c r="P187" s="187"/>
      <c r="Q187" s="187"/>
      <c r="R187" s="187"/>
      <c r="S187" s="187"/>
      <c r="T187" s="188"/>
      <c r="AT187" s="182" t="s">
        <v>145</v>
      </c>
      <c r="AU187" s="182" t="s">
        <v>85</v>
      </c>
      <c r="AV187" s="14" t="s">
        <v>143</v>
      </c>
      <c r="AW187" s="14" t="s">
        <v>29</v>
      </c>
      <c r="AX187" s="14" t="s">
        <v>79</v>
      </c>
      <c r="AY187" s="182" t="s">
        <v>137</v>
      </c>
    </row>
    <row r="188" spans="1:65" s="12" customFormat="1" ht="22.9" customHeight="1">
      <c r="B188" s="144"/>
      <c r="D188" s="145" t="s">
        <v>71</v>
      </c>
      <c r="E188" s="155" t="s">
        <v>328</v>
      </c>
      <c r="F188" s="155" t="s">
        <v>329</v>
      </c>
      <c r="I188" s="147"/>
      <c r="J188" s="156">
        <f>BK188</f>
        <v>0</v>
      </c>
      <c r="L188" s="144"/>
      <c r="M188" s="149"/>
      <c r="N188" s="150"/>
      <c r="O188" s="150"/>
      <c r="P188" s="151">
        <f>SUM(P189:P214)</f>
        <v>0</v>
      </c>
      <c r="Q188" s="150"/>
      <c r="R188" s="151">
        <f>SUM(R189:R214)</f>
        <v>178.21289999999999</v>
      </c>
      <c r="S188" s="150"/>
      <c r="T188" s="152">
        <f>SUM(T189:T214)</f>
        <v>0</v>
      </c>
      <c r="AR188" s="145" t="s">
        <v>79</v>
      </c>
      <c r="AT188" s="153" t="s">
        <v>71</v>
      </c>
      <c r="AU188" s="153" t="s">
        <v>79</v>
      </c>
      <c r="AY188" s="145" t="s">
        <v>137</v>
      </c>
      <c r="BK188" s="154">
        <f>SUM(BK189:BK214)</f>
        <v>0</v>
      </c>
    </row>
    <row r="189" spans="1:65" s="2" customFormat="1" ht="33" customHeight="1">
      <c r="A189" s="33"/>
      <c r="B189" s="157"/>
      <c r="C189" s="158" t="s">
        <v>228</v>
      </c>
      <c r="D189" s="158" t="s">
        <v>139</v>
      </c>
      <c r="E189" s="159" t="s">
        <v>325</v>
      </c>
      <c r="F189" s="160" t="s">
        <v>326</v>
      </c>
      <c r="G189" s="161" t="s">
        <v>101</v>
      </c>
      <c r="H189" s="162">
        <v>267</v>
      </c>
      <c r="I189" s="163"/>
      <c r="J189" s="164">
        <f>ROUND(I189*H189,2)</f>
        <v>0</v>
      </c>
      <c r="K189" s="165"/>
      <c r="L189" s="34"/>
      <c r="M189" s="166" t="s">
        <v>1</v>
      </c>
      <c r="N189" s="167" t="s">
        <v>38</v>
      </c>
      <c r="O189" s="62"/>
      <c r="P189" s="168">
        <f>O189*H189</f>
        <v>0</v>
      </c>
      <c r="Q189" s="168">
        <v>0.12966</v>
      </c>
      <c r="R189" s="168">
        <f>Q189*H189</f>
        <v>34.619219999999999</v>
      </c>
      <c r="S189" s="168">
        <v>0</v>
      </c>
      <c r="T189" s="169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70" t="s">
        <v>143</v>
      </c>
      <c r="AT189" s="170" t="s">
        <v>139</v>
      </c>
      <c r="AU189" s="170" t="s">
        <v>85</v>
      </c>
      <c r="AY189" s="18" t="s">
        <v>137</v>
      </c>
      <c r="BE189" s="171">
        <f>IF(N189="základná",J189,0)</f>
        <v>0</v>
      </c>
      <c r="BF189" s="171">
        <f>IF(N189="znížená",J189,0)</f>
        <v>0</v>
      </c>
      <c r="BG189" s="171">
        <f>IF(N189="zákl. prenesená",J189,0)</f>
        <v>0</v>
      </c>
      <c r="BH189" s="171">
        <f>IF(N189="zníž. prenesená",J189,0)</f>
        <v>0</v>
      </c>
      <c r="BI189" s="171">
        <f>IF(N189="nulová",J189,0)</f>
        <v>0</v>
      </c>
      <c r="BJ189" s="18" t="s">
        <v>85</v>
      </c>
      <c r="BK189" s="171">
        <f>ROUND(I189*H189,2)</f>
        <v>0</v>
      </c>
      <c r="BL189" s="18" t="s">
        <v>143</v>
      </c>
      <c r="BM189" s="170" t="s">
        <v>330</v>
      </c>
    </row>
    <row r="190" spans="1:65" s="15" customFormat="1">
      <c r="B190" s="189"/>
      <c r="D190" s="173" t="s">
        <v>145</v>
      </c>
      <c r="E190" s="190" t="s">
        <v>1</v>
      </c>
      <c r="F190" s="191" t="s">
        <v>331</v>
      </c>
      <c r="H190" s="190" t="s">
        <v>1</v>
      </c>
      <c r="I190" s="192"/>
      <c r="L190" s="189"/>
      <c r="M190" s="193"/>
      <c r="N190" s="194"/>
      <c r="O190" s="194"/>
      <c r="P190" s="194"/>
      <c r="Q190" s="194"/>
      <c r="R190" s="194"/>
      <c r="S190" s="194"/>
      <c r="T190" s="195"/>
      <c r="AT190" s="190" t="s">
        <v>145</v>
      </c>
      <c r="AU190" s="190" t="s">
        <v>85</v>
      </c>
      <c r="AV190" s="15" t="s">
        <v>79</v>
      </c>
      <c r="AW190" s="15" t="s">
        <v>29</v>
      </c>
      <c r="AX190" s="15" t="s">
        <v>72</v>
      </c>
      <c r="AY190" s="190" t="s">
        <v>137</v>
      </c>
    </row>
    <row r="191" spans="1:65" s="15" customFormat="1">
      <c r="B191" s="189"/>
      <c r="D191" s="173" t="s">
        <v>145</v>
      </c>
      <c r="E191" s="190" t="s">
        <v>1</v>
      </c>
      <c r="F191" s="191" t="s">
        <v>332</v>
      </c>
      <c r="H191" s="190" t="s">
        <v>1</v>
      </c>
      <c r="I191" s="192"/>
      <c r="L191" s="189"/>
      <c r="M191" s="193"/>
      <c r="N191" s="194"/>
      <c r="O191" s="194"/>
      <c r="P191" s="194"/>
      <c r="Q191" s="194"/>
      <c r="R191" s="194"/>
      <c r="S191" s="194"/>
      <c r="T191" s="195"/>
      <c r="AT191" s="190" t="s">
        <v>145</v>
      </c>
      <c r="AU191" s="190" t="s">
        <v>85</v>
      </c>
      <c r="AV191" s="15" t="s">
        <v>79</v>
      </c>
      <c r="AW191" s="15" t="s">
        <v>29</v>
      </c>
      <c r="AX191" s="15" t="s">
        <v>72</v>
      </c>
      <c r="AY191" s="190" t="s">
        <v>137</v>
      </c>
    </row>
    <row r="192" spans="1:65" s="15" customFormat="1">
      <c r="B192" s="189"/>
      <c r="D192" s="173" t="s">
        <v>145</v>
      </c>
      <c r="E192" s="190" t="s">
        <v>1</v>
      </c>
      <c r="F192" s="191" t="s">
        <v>333</v>
      </c>
      <c r="H192" s="190" t="s">
        <v>1</v>
      </c>
      <c r="I192" s="192"/>
      <c r="L192" s="189"/>
      <c r="M192" s="193"/>
      <c r="N192" s="194"/>
      <c r="O192" s="194"/>
      <c r="P192" s="194"/>
      <c r="Q192" s="194"/>
      <c r="R192" s="194"/>
      <c r="S192" s="194"/>
      <c r="T192" s="195"/>
      <c r="AT192" s="190" t="s">
        <v>145</v>
      </c>
      <c r="AU192" s="190" t="s">
        <v>85</v>
      </c>
      <c r="AV192" s="15" t="s">
        <v>79</v>
      </c>
      <c r="AW192" s="15" t="s">
        <v>29</v>
      </c>
      <c r="AX192" s="15" t="s">
        <v>72</v>
      </c>
      <c r="AY192" s="190" t="s">
        <v>137</v>
      </c>
    </row>
    <row r="193" spans="1:65" s="15" customFormat="1">
      <c r="B193" s="189"/>
      <c r="D193" s="173" t="s">
        <v>145</v>
      </c>
      <c r="E193" s="190" t="s">
        <v>1</v>
      </c>
      <c r="F193" s="191" t="s">
        <v>334</v>
      </c>
      <c r="H193" s="190" t="s">
        <v>1</v>
      </c>
      <c r="I193" s="192"/>
      <c r="L193" s="189"/>
      <c r="M193" s="193"/>
      <c r="N193" s="194"/>
      <c r="O193" s="194"/>
      <c r="P193" s="194"/>
      <c r="Q193" s="194"/>
      <c r="R193" s="194"/>
      <c r="S193" s="194"/>
      <c r="T193" s="195"/>
      <c r="AT193" s="190" t="s">
        <v>145</v>
      </c>
      <c r="AU193" s="190" t="s">
        <v>85</v>
      </c>
      <c r="AV193" s="15" t="s">
        <v>79</v>
      </c>
      <c r="AW193" s="15" t="s">
        <v>29</v>
      </c>
      <c r="AX193" s="15" t="s">
        <v>72</v>
      </c>
      <c r="AY193" s="190" t="s">
        <v>137</v>
      </c>
    </row>
    <row r="194" spans="1:65" s="15" customFormat="1">
      <c r="B194" s="189"/>
      <c r="D194" s="173" t="s">
        <v>145</v>
      </c>
      <c r="E194" s="190" t="s">
        <v>1</v>
      </c>
      <c r="F194" s="191" t="s">
        <v>335</v>
      </c>
      <c r="H194" s="190" t="s">
        <v>1</v>
      </c>
      <c r="I194" s="192"/>
      <c r="L194" s="189"/>
      <c r="M194" s="193"/>
      <c r="N194" s="194"/>
      <c r="O194" s="194"/>
      <c r="P194" s="194"/>
      <c r="Q194" s="194"/>
      <c r="R194" s="194"/>
      <c r="S194" s="194"/>
      <c r="T194" s="195"/>
      <c r="AT194" s="190" t="s">
        <v>145</v>
      </c>
      <c r="AU194" s="190" t="s">
        <v>85</v>
      </c>
      <c r="AV194" s="15" t="s">
        <v>79</v>
      </c>
      <c r="AW194" s="15" t="s">
        <v>29</v>
      </c>
      <c r="AX194" s="15" t="s">
        <v>72</v>
      </c>
      <c r="AY194" s="190" t="s">
        <v>137</v>
      </c>
    </row>
    <row r="195" spans="1:65" s="15" customFormat="1">
      <c r="B195" s="189"/>
      <c r="D195" s="173" t="s">
        <v>145</v>
      </c>
      <c r="E195" s="190" t="s">
        <v>1</v>
      </c>
      <c r="F195" s="191" t="s">
        <v>336</v>
      </c>
      <c r="H195" s="190" t="s">
        <v>1</v>
      </c>
      <c r="I195" s="192"/>
      <c r="L195" s="189"/>
      <c r="M195" s="193"/>
      <c r="N195" s="194"/>
      <c r="O195" s="194"/>
      <c r="P195" s="194"/>
      <c r="Q195" s="194"/>
      <c r="R195" s="194"/>
      <c r="S195" s="194"/>
      <c r="T195" s="195"/>
      <c r="AT195" s="190" t="s">
        <v>145</v>
      </c>
      <c r="AU195" s="190" t="s">
        <v>85</v>
      </c>
      <c r="AV195" s="15" t="s">
        <v>79</v>
      </c>
      <c r="AW195" s="15" t="s">
        <v>29</v>
      </c>
      <c r="AX195" s="15" t="s">
        <v>72</v>
      </c>
      <c r="AY195" s="190" t="s">
        <v>137</v>
      </c>
    </row>
    <row r="196" spans="1:65" s="15" customFormat="1" ht="22.5">
      <c r="B196" s="189"/>
      <c r="D196" s="173" t="s">
        <v>145</v>
      </c>
      <c r="E196" s="190" t="s">
        <v>1</v>
      </c>
      <c r="F196" s="191" t="s">
        <v>337</v>
      </c>
      <c r="H196" s="190" t="s">
        <v>1</v>
      </c>
      <c r="I196" s="192"/>
      <c r="L196" s="189"/>
      <c r="M196" s="193"/>
      <c r="N196" s="194"/>
      <c r="O196" s="194"/>
      <c r="P196" s="194"/>
      <c r="Q196" s="194"/>
      <c r="R196" s="194"/>
      <c r="S196" s="194"/>
      <c r="T196" s="195"/>
      <c r="AT196" s="190" t="s">
        <v>145</v>
      </c>
      <c r="AU196" s="190" t="s">
        <v>85</v>
      </c>
      <c r="AV196" s="15" t="s">
        <v>79</v>
      </c>
      <c r="AW196" s="15" t="s">
        <v>29</v>
      </c>
      <c r="AX196" s="15" t="s">
        <v>72</v>
      </c>
      <c r="AY196" s="190" t="s">
        <v>137</v>
      </c>
    </row>
    <row r="197" spans="1:65" s="15" customFormat="1">
      <c r="B197" s="189"/>
      <c r="D197" s="173" t="s">
        <v>145</v>
      </c>
      <c r="E197" s="190" t="s">
        <v>1</v>
      </c>
      <c r="F197" s="191" t="s">
        <v>338</v>
      </c>
      <c r="H197" s="190" t="s">
        <v>1</v>
      </c>
      <c r="I197" s="192"/>
      <c r="L197" s="189"/>
      <c r="M197" s="193"/>
      <c r="N197" s="194"/>
      <c r="O197" s="194"/>
      <c r="P197" s="194"/>
      <c r="Q197" s="194"/>
      <c r="R197" s="194"/>
      <c r="S197" s="194"/>
      <c r="T197" s="195"/>
      <c r="AT197" s="190" t="s">
        <v>145</v>
      </c>
      <c r="AU197" s="190" t="s">
        <v>85</v>
      </c>
      <c r="AV197" s="15" t="s">
        <v>79</v>
      </c>
      <c r="AW197" s="15" t="s">
        <v>29</v>
      </c>
      <c r="AX197" s="15" t="s">
        <v>72</v>
      </c>
      <c r="AY197" s="190" t="s">
        <v>137</v>
      </c>
    </row>
    <row r="198" spans="1:65" s="13" customFormat="1">
      <c r="B198" s="172"/>
      <c r="D198" s="173" t="s">
        <v>145</v>
      </c>
      <c r="E198" s="174" t="s">
        <v>1</v>
      </c>
      <c r="F198" s="175" t="s">
        <v>102</v>
      </c>
      <c r="H198" s="176">
        <v>267</v>
      </c>
      <c r="I198" s="177"/>
      <c r="L198" s="172"/>
      <c r="M198" s="178"/>
      <c r="N198" s="179"/>
      <c r="O198" s="179"/>
      <c r="P198" s="179"/>
      <c r="Q198" s="179"/>
      <c r="R198" s="179"/>
      <c r="S198" s="179"/>
      <c r="T198" s="180"/>
      <c r="AT198" s="174" t="s">
        <v>145</v>
      </c>
      <c r="AU198" s="174" t="s">
        <v>85</v>
      </c>
      <c r="AV198" s="13" t="s">
        <v>85</v>
      </c>
      <c r="AW198" s="13" t="s">
        <v>29</v>
      </c>
      <c r="AX198" s="13" t="s">
        <v>72</v>
      </c>
      <c r="AY198" s="174" t="s">
        <v>137</v>
      </c>
    </row>
    <row r="199" spans="1:65" s="14" customFormat="1">
      <c r="B199" s="181"/>
      <c r="D199" s="173" t="s">
        <v>145</v>
      </c>
      <c r="E199" s="182" t="s">
        <v>255</v>
      </c>
      <c r="F199" s="183" t="s">
        <v>147</v>
      </c>
      <c r="H199" s="184">
        <v>267</v>
      </c>
      <c r="I199" s="185"/>
      <c r="L199" s="181"/>
      <c r="M199" s="186"/>
      <c r="N199" s="187"/>
      <c r="O199" s="187"/>
      <c r="P199" s="187"/>
      <c r="Q199" s="187"/>
      <c r="R199" s="187"/>
      <c r="S199" s="187"/>
      <c r="T199" s="188"/>
      <c r="AT199" s="182" t="s">
        <v>145</v>
      </c>
      <c r="AU199" s="182" t="s">
        <v>85</v>
      </c>
      <c r="AV199" s="14" t="s">
        <v>143</v>
      </c>
      <c r="AW199" s="14" t="s">
        <v>29</v>
      </c>
      <c r="AX199" s="14" t="s">
        <v>79</v>
      </c>
      <c r="AY199" s="182" t="s">
        <v>137</v>
      </c>
    </row>
    <row r="200" spans="1:65" s="2" customFormat="1" ht="33" customHeight="1">
      <c r="A200" s="33"/>
      <c r="B200" s="157"/>
      <c r="C200" s="158" t="s">
        <v>233</v>
      </c>
      <c r="D200" s="158" t="s">
        <v>139</v>
      </c>
      <c r="E200" s="159" t="s">
        <v>339</v>
      </c>
      <c r="F200" s="160" t="s">
        <v>340</v>
      </c>
      <c r="G200" s="161" t="s">
        <v>101</v>
      </c>
      <c r="H200" s="162">
        <v>267</v>
      </c>
      <c r="I200" s="163"/>
      <c r="J200" s="164">
        <f>ROUND(I200*H200,2)</f>
        <v>0</v>
      </c>
      <c r="K200" s="165"/>
      <c r="L200" s="34"/>
      <c r="M200" s="166" t="s">
        <v>1</v>
      </c>
      <c r="N200" s="167" t="s">
        <v>38</v>
      </c>
      <c r="O200" s="62"/>
      <c r="P200" s="168">
        <f>O200*H200</f>
        <v>0</v>
      </c>
      <c r="Q200" s="168">
        <v>5.6100000000000004E-3</v>
      </c>
      <c r="R200" s="168">
        <f>Q200*H200</f>
        <v>1.49787</v>
      </c>
      <c r="S200" s="168">
        <v>0</v>
      </c>
      <c r="T200" s="169">
        <f>S200*H200</f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70" t="s">
        <v>143</v>
      </c>
      <c r="AT200" s="170" t="s">
        <v>139</v>
      </c>
      <c r="AU200" s="170" t="s">
        <v>85</v>
      </c>
      <c r="AY200" s="18" t="s">
        <v>137</v>
      </c>
      <c r="BE200" s="171">
        <f>IF(N200="základná",J200,0)</f>
        <v>0</v>
      </c>
      <c r="BF200" s="171">
        <f>IF(N200="znížená",J200,0)</f>
        <v>0</v>
      </c>
      <c r="BG200" s="171">
        <f>IF(N200="zákl. prenesená",J200,0)</f>
        <v>0</v>
      </c>
      <c r="BH200" s="171">
        <f>IF(N200="zníž. prenesená",J200,0)</f>
        <v>0</v>
      </c>
      <c r="BI200" s="171">
        <f>IF(N200="nulová",J200,0)</f>
        <v>0</v>
      </c>
      <c r="BJ200" s="18" t="s">
        <v>85</v>
      </c>
      <c r="BK200" s="171">
        <f>ROUND(I200*H200,2)</f>
        <v>0</v>
      </c>
      <c r="BL200" s="18" t="s">
        <v>143</v>
      </c>
      <c r="BM200" s="170" t="s">
        <v>341</v>
      </c>
    </row>
    <row r="201" spans="1:65" s="13" customFormat="1">
      <c r="B201" s="172"/>
      <c r="D201" s="173" t="s">
        <v>145</v>
      </c>
      <c r="E201" s="174" t="s">
        <v>1</v>
      </c>
      <c r="F201" s="175" t="s">
        <v>255</v>
      </c>
      <c r="H201" s="176">
        <v>267</v>
      </c>
      <c r="I201" s="177"/>
      <c r="L201" s="172"/>
      <c r="M201" s="178"/>
      <c r="N201" s="179"/>
      <c r="O201" s="179"/>
      <c r="P201" s="179"/>
      <c r="Q201" s="179"/>
      <c r="R201" s="179"/>
      <c r="S201" s="179"/>
      <c r="T201" s="180"/>
      <c r="AT201" s="174" t="s">
        <v>145</v>
      </c>
      <c r="AU201" s="174" t="s">
        <v>85</v>
      </c>
      <c r="AV201" s="13" t="s">
        <v>85</v>
      </c>
      <c r="AW201" s="13" t="s">
        <v>29</v>
      </c>
      <c r="AX201" s="13" t="s">
        <v>72</v>
      </c>
      <c r="AY201" s="174" t="s">
        <v>137</v>
      </c>
    </row>
    <row r="202" spans="1:65" s="14" customFormat="1">
      <c r="B202" s="181"/>
      <c r="D202" s="173" t="s">
        <v>145</v>
      </c>
      <c r="E202" s="182" t="s">
        <v>1</v>
      </c>
      <c r="F202" s="183" t="s">
        <v>147</v>
      </c>
      <c r="H202" s="184">
        <v>267</v>
      </c>
      <c r="I202" s="185"/>
      <c r="L202" s="181"/>
      <c r="M202" s="186"/>
      <c r="N202" s="187"/>
      <c r="O202" s="187"/>
      <c r="P202" s="187"/>
      <c r="Q202" s="187"/>
      <c r="R202" s="187"/>
      <c r="S202" s="187"/>
      <c r="T202" s="188"/>
      <c r="AT202" s="182" t="s">
        <v>145</v>
      </c>
      <c r="AU202" s="182" t="s">
        <v>85</v>
      </c>
      <c r="AV202" s="14" t="s">
        <v>143</v>
      </c>
      <c r="AW202" s="14" t="s">
        <v>29</v>
      </c>
      <c r="AX202" s="14" t="s">
        <v>79</v>
      </c>
      <c r="AY202" s="182" t="s">
        <v>137</v>
      </c>
    </row>
    <row r="203" spans="1:65" s="2" customFormat="1" ht="33" customHeight="1">
      <c r="A203" s="33"/>
      <c r="B203" s="157"/>
      <c r="C203" s="158" t="s">
        <v>242</v>
      </c>
      <c r="D203" s="158" t="s">
        <v>139</v>
      </c>
      <c r="E203" s="159" t="s">
        <v>342</v>
      </c>
      <c r="F203" s="160" t="s">
        <v>343</v>
      </c>
      <c r="G203" s="161" t="s">
        <v>101</v>
      </c>
      <c r="H203" s="162">
        <v>267</v>
      </c>
      <c r="I203" s="163"/>
      <c r="J203" s="164">
        <f>ROUND(I203*H203,2)</f>
        <v>0</v>
      </c>
      <c r="K203" s="165"/>
      <c r="L203" s="34"/>
      <c r="M203" s="166" t="s">
        <v>1</v>
      </c>
      <c r="N203" s="167" t="s">
        <v>38</v>
      </c>
      <c r="O203" s="62"/>
      <c r="P203" s="168">
        <f>O203*H203</f>
        <v>0</v>
      </c>
      <c r="Q203" s="168">
        <v>0.18462999999999999</v>
      </c>
      <c r="R203" s="168">
        <f>Q203*H203</f>
        <v>49.296209999999995</v>
      </c>
      <c r="S203" s="168">
        <v>0</v>
      </c>
      <c r="T203" s="169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70" t="s">
        <v>143</v>
      </c>
      <c r="AT203" s="170" t="s">
        <v>139</v>
      </c>
      <c r="AU203" s="170" t="s">
        <v>85</v>
      </c>
      <c r="AY203" s="18" t="s">
        <v>137</v>
      </c>
      <c r="BE203" s="171">
        <f>IF(N203="základná",J203,0)</f>
        <v>0</v>
      </c>
      <c r="BF203" s="171">
        <f>IF(N203="znížená",J203,0)</f>
        <v>0</v>
      </c>
      <c r="BG203" s="171">
        <f>IF(N203="zákl. prenesená",J203,0)</f>
        <v>0</v>
      </c>
      <c r="BH203" s="171">
        <f>IF(N203="zníž. prenesená",J203,0)</f>
        <v>0</v>
      </c>
      <c r="BI203" s="171">
        <f>IF(N203="nulová",J203,0)</f>
        <v>0</v>
      </c>
      <c r="BJ203" s="18" t="s">
        <v>85</v>
      </c>
      <c r="BK203" s="171">
        <f>ROUND(I203*H203,2)</f>
        <v>0</v>
      </c>
      <c r="BL203" s="18" t="s">
        <v>143</v>
      </c>
      <c r="BM203" s="170" t="s">
        <v>344</v>
      </c>
    </row>
    <row r="204" spans="1:65" s="13" customFormat="1">
      <c r="B204" s="172"/>
      <c r="D204" s="173" t="s">
        <v>145</v>
      </c>
      <c r="E204" s="174" t="s">
        <v>1</v>
      </c>
      <c r="F204" s="175" t="s">
        <v>255</v>
      </c>
      <c r="H204" s="176">
        <v>267</v>
      </c>
      <c r="I204" s="177"/>
      <c r="L204" s="172"/>
      <c r="M204" s="178"/>
      <c r="N204" s="179"/>
      <c r="O204" s="179"/>
      <c r="P204" s="179"/>
      <c r="Q204" s="179"/>
      <c r="R204" s="179"/>
      <c r="S204" s="179"/>
      <c r="T204" s="180"/>
      <c r="AT204" s="174" t="s">
        <v>145</v>
      </c>
      <c r="AU204" s="174" t="s">
        <v>85</v>
      </c>
      <c r="AV204" s="13" t="s">
        <v>85</v>
      </c>
      <c r="AW204" s="13" t="s">
        <v>29</v>
      </c>
      <c r="AX204" s="13" t="s">
        <v>72</v>
      </c>
      <c r="AY204" s="174" t="s">
        <v>137</v>
      </c>
    </row>
    <row r="205" spans="1:65" s="14" customFormat="1">
      <c r="B205" s="181"/>
      <c r="D205" s="173" t="s">
        <v>145</v>
      </c>
      <c r="E205" s="182" t="s">
        <v>1</v>
      </c>
      <c r="F205" s="183" t="s">
        <v>147</v>
      </c>
      <c r="H205" s="184">
        <v>267</v>
      </c>
      <c r="I205" s="185"/>
      <c r="L205" s="181"/>
      <c r="M205" s="186"/>
      <c r="N205" s="187"/>
      <c r="O205" s="187"/>
      <c r="P205" s="187"/>
      <c r="Q205" s="187"/>
      <c r="R205" s="187"/>
      <c r="S205" s="187"/>
      <c r="T205" s="188"/>
      <c r="AT205" s="182" t="s">
        <v>145</v>
      </c>
      <c r="AU205" s="182" t="s">
        <v>85</v>
      </c>
      <c r="AV205" s="14" t="s">
        <v>143</v>
      </c>
      <c r="AW205" s="14" t="s">
        <v>29</v>
      </c>
      <c r="AX205" s="14" t="s">
        <v>79</v>
      </c>
      <c r="AY205" s="182" t="s">
        <v>137</v>
      </c>
    </row>
    <row r="206" spans="1:65" s="2" customFormat="1" ht="37.9" customHeight="1">
      <c r="A206" s="33"/>
      <c r="B206" s="157"/>
      <c r="C206" s="158" t="s">
        <v>248</v>
      </c>
      <c r="D206" s="158" t="s">
        <v>139</v>
      </c>
      <c r="E206" s="159" t="s">
        <v>345</v>
      </c>
      <c r="F206" s="160" t="s">
        <v>346</v>
      </c>
      <c r="G206" s="161" t="s">
        <v>101</v>
      </c>
      <c r="H206" s="162">
        <v>102</v>
      </c>
      <c r="I206" s="163"/>
      <c r="J206" s="164">
        <f>ROUND(I206*H206,2)</f>
        <v>0</v>
      </c>
      <c r="K206" s="165"/>
      <c r="L206" s="34"/>
      <c r="M206" s="166" t="s">
        <v>1</v>
      </c>
      <c r="N206" s="167" t="s">
        <v>38</v>
      </c>
      <c r="O206" s="62"/>
      <c r="P206" s="168">
        <f>O206*H206</f>
        <v>0</v>
      </c>
      <c r="Q206" s="168">
        <v>0.42405999999999999</v>
      </c>
      <c r="R206" s="168">
        <f>Q206*H206</f>
        <v>43.25412</v>
      </c>
      <c r="S206" s="168">
        <v>0</v>
      </c>
      <c r="T206" s="169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70" t="s">
        <v>143</v>
      </c>
      <c r="AT206" s="170" t="s">
        <v>139</v>
      </c>
      <c r="AU206" s="170" t="s">
        <v>85</v>
      </c>
      <c r="AY206" s="18" t="s">
        <v>137</v>
      </c>
      <c r="BE206" s="171">
        <f>IF(N206="základná",J206,0)</f>
        <v>0</v>
      </c>
      <c r="BF206" s="171">
        <f>IF(N206="znížená",J206,0)</f>
        <v>0</v>
      </c>
      <c r="BG206" s="171">
        <f>IF(N206="zákl. prenesená",J206,0)</f>
        <v>0</v>
      </c>
      <c r="BH206" s="171">
        <f>IF(N206="zníž. prenesená",J206,0)</f>
        <v>0</v>
      </c>
      <c r="BI206" s="171">
        <f>IF(N206="nulová",J206,0)</f>
        <v>0</v>
      </c>
      <c r="BJ206" s="18" t="s">
        <v>85</v>
      </c>
      <c r="BK206" s="171">
        <f>ROUND(I206*H206,2)</f>
        <v>0</v>
      </c>
      <c r="BL206" s="18" t="s">
        <v>143</v>
      </c>
      <c r="BM206" s="170" t="s">
        <v>347</v>
      </c>
    </row>
    <row r="207" spans="1:65" s="13" customFormat="1">
      <c r="B207" s="172"/>
      <c r="D207" s="173" t="s">
        <v>145</v>
      </c>
      <c r="E207" s="174" t="s">
        <v>1</v>
      </c>
      <c r="F207" s="175" t="s">
        <v>177</v>
      </c>
      <c r="H207" s="176">
        <v>102</v>
      </c>
      <c r="I207" s="177"/>
      <c r="L207" s="172"/>
      <c r="M207" s="178"/>
      <c r="N207" s="179"/>
      <c r="O207" s="179"/>
      <c r="P207" s="179"/>
      <c r="Q207" s="179"/>
      <c r="R207" s="179"/>
      <c r="S207" s="179"/>
      <c r="T207" s="180"/>
      <c r="AT207" s="174" t="s">
        <v>145</v>
      </c>
      <c r="AU207" s="174" t="s">
        <v>85</v>
      </c>
      <c r="AV207" s="13" t="s">
        <v>85</v>
      </c>
      <c r="AW207" s="13" t="s">
        <v>29</v>
      </c>
      <c r="AX207" s="13" t="s">
        <v>72</v>
      </c>
      <c r="AY207" s="174" t="s">
        <v>137</v>
      </c>
    </row>
    <row r="208" spans="1:65" s="14" customFormat="1">
      <c r="B208" s="181"/>
      <c r="D208" s="173" t="s">
        <v>145</v>
      </c>
      <c r="E208" s="182" t="s">
        <v>1</v>
      </c>
      <c r="F208" s="183" t="s">
        <v>147</v>
      </c>
      <c r="H208" s="184">
        <v>102</v>
      </c>
      <c r="I208" s="185"/>
      <c r="L208" s="181"/>
      <c r="M208" s="186"/>
      <c r="N208" s="187"/>
      <c r="O208" s="187"/>
      <c r="P208" s="187"/>
      <c r="Q208" s="187"/>
      <c r="R208" s="187"/>
      <c r="S208" s="187"/>
      <c r="T208" s="188"/>
      <c r="AT208" s="182" t="s">
        <v>145</v>
      </c>
      <c r="AU208" s="182" t="s">
        <v>85</v>
      </c>
      <c r="AV208" s="14" t="s">
        <v>143</v>
      </c>
      <c r="AW208" s="14" t="s">
        <v>29</v>
      </c>
      <c r="AX208" s="14" t="s">
        <v>79</v>
      </c>
      <c r="AY208" s="182" t="s">
        <v>137</v>
      </c>
    </row>
    <row r="209" spans="1:65" s="2" customFormat="1" ht="33" customHeight="1">
      <c r="A209" s="33"/>
      <c r="B209" s="157"/>
      <c r="C209" s="158" t="s">
        <v>348</v>
      </c>
      <c r="D209" s="158" t="s">
        <v>139</v>
      </c>
      <c r="E209" s="159" t="s">
        <v>349</v>
      </c>
      <c r="F209" s="160" t="s">
        <v>350</v>
      </c>
      <c r="G209" s="161" t="s">
        <v>101</v>
      </c>
      <c r="H209" s="162">
        <v>102</v>
      </c>
      <c r="I209" s="163"/>
      <c r="J209" s="164">
        <f>ROUND(I209*H209,2)</f>
        <v>0</v>
      </c>
      <c r="K209" s="165"/>
      <c r="L209" s="34"/>
      <c r="M209" s="166" t="s">
        <v>1</v>
      </c>
      <c r="N209" s="167" t="s">
        <v>38</v>
      </c>
      <c r="O209" s="62"/>
      <c r="P209" s="168">
        <f>O209*H209</f>
        <v>0</v>
      </c>
      <c r="Q209" s="168">
        <v>0.48574000000000001</v>
      </c>
      <c r="R209" s="168">
        <f>Q209*H209</f>
        <v>49.545479999999998</v>
      </c>
      <c r="S209" s="168">
        <v>0</v>
      </c>
      <c r="T209" s="169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70" t="s">
        <v>143</v>
      </c>
      <c r="AT209" s="170" t="s">
        <v>139</v>
      </c>
      <c r="AU209" s="170" t="s">
        <v>85</v>
      </c>
      <c r="AY209" s="18" t="s">
        <v>137</v>
      </c>
      <c r="BE209" s="171">
        <f>IF(N209="základná",J209,0)</f>
        <v>0</v>
      </c>
      <c r="BF209" s="171">
        <f>IF(N209="znížená",J209,0)</f>
        <v>0</v>
      </c>
      <c r="BG209" s="171">
        <f>IF(N209="zákl. prenesená",J209,0)</f>
        <v>0</v>
      </c>
      <c r="BH209" s="171">
        <f>IF(N209="zníž. prenesená",J209,0)</f>
        <v>0</v>
      </c>
      <c r="BI209" s="171">
        <f>IF(N209="nulová",J209,0)</f>
        <v>0</v>
      </c>
      <c r="BJ209" s="18" t="s">
        <v>85</v>
      </c>
      <c r="BK209" s="171">
        <f>ROUND(I209*H209,2)</f>
        <v>0</v>
      </c>
      <c r="BL209" s="18" t="s">
        <v>143</v>
      </c>
      <c r="BM209" s="170" t="s">
        <v>351</v>
      </c>
    </row>
    <row r="210" spans="1:65" s="13" customFormat="1">
      <c r="B210" s="172"/>
      <c r="D210" s="173" t="s">
        <v>145</v>
      </c>
      <c r="E210" s="174" t="s">
        <v>1</v>
      </c>
      <c r="F210" s="175" t="s">
        <v>177</v>
      </c>
      <c r="H210" s="176">
        <v>102</v>
      </c>
      <c r="I210" s="177"/>
      <c r="L210" s="172"/>
      <c r="M210" s="178"/>
      <c r="N210" s="179"/>
      <c r="O210" s="179"/>
      <c r="P210" s="179"/>
      <c r="Q210" s="179"/>
      <c r="R210" s="179"/>
      <c r="S210" s="179"/>
      <c r="T210" s="180"/>
      <c r="AT210" s="174" t="s">
        <v>145</v>
      </c>
      <c r="AU210" s="174" t="s">
        <v>85</v>
      </c>
      <c r="AV210" s="13" t="s">
        <v>85</v>
      </c>
      <c r="AW210" s="13" t="s">
        <v>29</v>
      </c>
      <c r="AX210" s="13" t="s">
        <v>72</v>
      </c>
      <c r="AY210" s="174" t="s">
        <v>137</v>
      </c>
    </row>
    <row r="211" spans="1:65" s="14" customFormat="1">
      <c r="B211" s="181"/>
      <c r="D211" s="173" t="s">
        <v>145</v>
      </c>
      <c r="E211" s="182" t="s">
        <v>1</v>
      </c>
      <c r="F211" s="183" t="s">
        <v>147</v>
      </c>
      <c r="H211" s="184">
        <v>102</v>
      </c>
      <c r="I211" s="185"/>
      <c r="L211" s="181"/>
      <c r="M211" s="186"/>
      <c r="N211" s="187"/>
      <c r="O211" s="187"/>
      <c r="P211" s="187"/>
      <c r="Q211" s="187"/>
      <c r="R211" s="187"/>
      <c r="S211" s="187"/>
      <c r="T211" s="188"/>
      <c r="AT211" s="182" t="s">
        <v>145</v>
      </c>
      <c r="AU211" s="182" t="s">
        <v>85</v>
      </c>
      <c r="AV211" s="14" t="s">
        <v>143</v>
      </c>
      <c r="AW211" s="14" t="s">
        <v>29</v>
      </c>
      <c r="AX211" s="14" t="s">
        <v>79</v>
      </c>
      <c r="AY211" s="182" t="s">
        <v>137</v>
      </c>
    </row>
    <row r="212" spans="1:65" s="2" customFormat="1" ht="16.5" customHeight="1">
      <c r="A212" s="33"/>
      <c r="B212" s="157"/>
      <c r="C212" s="158" t="s">
        <v>7</v>
      </c>
      <c r="D212" s="158" t="s">
        <v>139</v>
      </c>
      <c r="E212" s="159" t="s">
        <v>352</v>
      </c>
      <c r="F212" s="160" t="s">
        <v>353</v>
      </c>
      <c r="G212" s="161" t="s">
        <v>101</v>
      </c>
      <c r="H212" s="162">
        <v>102</v>
      </c>
      <c r="I212" s="163"/>
      <c r="J212" s="164">
        <f>ROUND(I212*H212,2)</f>
        <v>0</v>
      </c>
      <c r="K212" s="165"/>
      <c r="L212" s="34"/>
      <c r="M212" s="166" t="s">
        <v>1</v>
      </c>
      <c r="N212" s="167" t="s">
        <v>38</v>
      </c>
      <c r="O212" s="62"/>
      <c r="P212" s="168">
        <f>O212*H212</f>
        <v>0</v>
      </c>
      <c r="Q212" s="168">
        <v>0</v>
      </c>
      <c r="R212" s="168">
        <f>Q212*H212</f>
        <v>0</v>
      </c>
      <c r="S212" s="168">
        <v>0</v>
      </c>
      <c r="T212" s="169">
        <f>S212*H212</f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70" t="s">
        <v>143</v>
      </c>
      <c r="AT212" s="170" t="s">
        <v>139</v>
      </c>
      <c r="AU212" s="170" t="s">
        <v>85</v>
      </c>
      <c r="AY212" s="18" t="s">
        <v>137</v>
      </c>
      <c r="BE212" s="171">
        <f>IF(N212="základná",J212,0)</f>
        <v>0</v>
      </c>
      <c r="BF212" s="171">
        <f>IF(N212="znížená",J212,0)</f>
        <v>0</v>
      </c>
      <c r="BG212" s="171">
        <f>IF(N212="zákl. prenesená",J212,0)</f>
        <v>0</v>
      </c>
      <c r="BH212" s="171">
        <f>IF(N212="zníž. prenesená",J212,0)</f>
        <v>0</v>
      </c>
      <c r="BI212" s="171">
        <f>IF(N212="nulová",J212,0)</f>
        <v>0</v>
      </c>
      <c r="BJ212" s="18" t="s">
        <v>85</v>
      </c>
      <c r="BK212" s="171">
        <f>ROUND(I212*H212,2)</f>
        <v>0</v>
      </c>
      <c r="BL212" s="18" t="s">
        <v>143</v>
      </c>
      <c r="BM212" s="170" t="s">
        <v>354</v>
      </c>
    </row>
    <row r="213" spans="1:65" s="13" customFormat="1">
      <c r="B213" s="172"/>
      <c r="D213" s="173" t="s">
        <v>145</v>
      </c>
      <c r="E213" s="174" t="s">
        <v>1</v>
      </c>
      <c r="F213" s="175" t="s">
        <v>177</v>
      </c>
      <c r="H213" s="176">
        <v>102</v>
      </c>
      <c r="I213" s="177"/>
      <c r="L213" s="172"/>
      <c r="M213" s="178"/>
      <c r="N213" s="179"/>
      <c r="O213" s="179"/>
      <c r="P213" s="179"/>
      <c r="Q213" s="179"/>
      <c r="R213" s="179"/>
      <c r="S213" s="179"/>
      <c r="T213" s="180"/>
      <c r="AT213" s="174" t="s">
        <v>145</v>
      </c>
      <c r="AU213" s="174" t="s">
        <v>85</v>
      </c>
      <c r="AV213" s="13" t="s">
        <v>85</v>
      </c>
      <c r="AW213" s="13" t="s">
        <v>29</v>
      </c>
      <c r="AX213" s="13" t="s">
        <v>72</v>
      </c>
      <c r="AY213" s="174" t="s">
        <v>137</v>
      </c>
    </row>
    <row r="214" spans="1:65" s="14" customFormat="1">
      <c r="B214" s="181"/>
      <c r="D214" s="173" t="s">
        <v>145</v>
      </c>
      <c r="E214" s="182" t="s">
        <v>1</v>
      </c>
      <c r="F214" s="183" t="s">
        <v>147</v>
      </c>
      <c r="H214" s="184">
        <v>102</v>
      </c>
      <c r="I214" s="185"/>
      <c r="L214" s="181"/>
      <c r="M214" s="186"/>
      <c r="N214" s="187"/>
      <c r="O214" s="187"/>
      <c r="P214" s="187"/>
      <c r="Q214" s="187"/>
      <c r="R214" s="187"/>
      <c r="S214" s="187"/>
      <c r="T214" s="188"/>
      <c r="AT214" s="182" t="s">
        <v>145</v>
      </c>
      <c r="AU214" s="182" t="s">
        <v>85</v>
      </c>
      <c r="AV214" s="14" t="s">
        <v>143</v>
      </c>
      <c r="AW214" s="14" t="s">
        <v>29</v>
      </c>
      <c r="AX214" s="14" t="s">
        <v>79</v>
      </c>
      <c r="AY214" s="182" t="s">
        <v>137</v>
      </c>
    </row>
    <row r="215" spans="1:65" s="12" customFormat="1" ht="22.9" customHeight="1">
      <c r="B215" s="144"/>
      <c r="D215" s="145" t="s">
        <v>71</v>
      </c>
      <c r="E215" s="155" t="s">
        <v>355</v>
      </c>
      <c r="F215" s="155" t="s">
        <v>356</v>
      </c>
      <c r="I215" s="147"/>
      <c r="J215" s="156">
        <f>BK215</f>
        <v>0</v>
      </c>
      <c r="L215" s="144"/>
      <c r="M215" s="149"/>
      <c r="N215" s="150"/>
      <c r="O215" s="150"/>
      <c r="P215" s="151">
        <f>SUM(P216:P235)</f>
        <v>0</v>
      </c>
      <c r="Q215" s="150"/>
      <c r="R215" s="151">
        <f>SUM(R216:R235)</f>
        <v>12.568010000000001</v>
      </c>
      <c r="S215" s="150"/>
      <c r="T215" s="152">
        <f>SUM(T216:T235)</f>
        <v>0</v>
      </c>
      <c r="AR215" s="145" t="s">
        <v>79</v>
      </c>
      <c r="AT215" s="153" t="s">
        <v>71</v>
      </c>
      <c r="AU215" s="153" t="s">
        <v>79</v>
      </c>
      <c r="AY215" s="145" t="s">
        <v>137</v>
      </c>
      <c r="BK215" s="154">
        <f>SUM(BK216:BK235)</f>
        <v>0</v>
      </c>
    </row>
    <row r="216" spans="1:65" s="2" customFormat="1" ht="37.9" customHeight="1">
      <c r="A216" s="33"/>
      <c r="B216" s="157"/>
      <c r="C216" s="158" t="s">
        <v>357</v>
      </c>
      <c r="D216" s="158" t="s">
        <v>139</v>
      </c>
      <c r="E216" s="159" t="s">
        <v>358</v>
      </c>
      <c r="F216" s="160" t="s">
        <v>359</v>
      </c>
      <c r="G216" s="161" t="s">
        <v>101</v>
      </c>
      <c r="H216" s="162">
        <v>13</v>
      </c>
      <c r="I216" s="163"/>
      <c r="J216" s="164">
        <f>ROUND(I216*H216,2)</f>
        <v>0</v>
      </c>
      <c r="K216" s="165"/>
      <c r="L216" s="34"/>
      <c r="M216" s="166" t="s">
        <v>1</v>
      </c>
      <c r="N216" s="167" t="s">
        <v>38</v>
      </c>
      <c r="O216" s="62"/>
      <c r="P216" s="168">
        <f>O216*H216</f>
        <v>0</v>
      </c>
      <c r="Q216" s="168">
        <v>9.2499999999999999E-2</v>
      </c>
      <c r="R216" s="168">
        <f>Q216*H216</f>
        <v>1.2024999999999999</v>
      </c>
      <c r="S216" s="168">
        <v>0</v>
      </c>
      <c r="T216" s="169">
        <f>S216*H216</f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70" t="s">
        <v>143</v>
      </c>
      <c r="AT216" s="170" t="s">
        <v>139</v>
      </c>
      <c r="AU216" s="170" t="s">
        <v>85</v>
      </c>
      <c r="AY216" s="18" t="s">
        <v>137</v>
      </c>
      <c r="BE216" s="171">
        <f>IF(N216="základná",J216,0)</f>
        <v>0</v>
      </c>
      <c r="BF216" s="171">
        <f>IF(N216="znížená",J216,0)</f>
        <v>0</v>
      </c>
      <c r="BG216" s="171">
        <f>IF(N216="zákl. prenesená",J216,0)</f>
        <v>0</v>
      </c>
      <c r="BH216" s="171">
        <f>IF(N216="zníž. prenesená",J216,0)</f>
        <v>0</v>
      </c>
      <c r="BI216" s="171">
        <f>IF(N216="nulová",J216,0)</f>
        <v>0</v>
      </c>
      <c r="BJ216" s="18" t="s">
        <v>85</v>
      </c>
      <c r="BK216" s="171">
        <f>ROUND(I216*H216,2)</f>
        <v>0</v>
      </c>
      <c r="BL216" s="18" t="s">
        <v>143</v>
      </c>
      <c r="BM216" s="170" t="s">
        <v>360</v>
      </c>
    </row>
    <row r="217" spans="1:65" s="15" customFormat="1">
      <c r="B217" s="189"/>
      <c r="D217" s="173" t="s">
        <v>145</v>
      </c>
      <c r="E217" s="190" t="s">
        <v>1</v>
      </c>
      <c r="F217" s="191" t="s">
        <v>361</v>
      </c>
      <c r="H217" s="190" t="s">
        <v>1</v>
      </c>
      <c r="I217" s="192"/>
      <c r="L217" s="189"/>
      <c r="M217" s="193"/>
      <c r="N217" s="194"/>
      <c r="O217" s="194"/>
      <c r="P217" s="194"/>
      <c r="Q217" s="194"/>
      <c r="R217" s="194"/>
      <c r="S217" s="194"/>
      <c r="T217" s="195"/>
      <c r="AT217" s="190" t="s">
        <v>145</v>
      </c>
      <c r="AU217" s="190" t="s">
        <v>85</v>
      </c>
      <c r="AV217" s="15" t="s">
        <v>79</v>
      </c>
      <c r="AW217" s="15" t="s">
        <v>29</v>
      </c>
      <c r="AX217" s="15" t="s">
        <v>72</v>
      </c>
      <c r="AY217" s="190" t="s">
        <v>137</v>
      </c>
    </row>
    <row r="218" spans="1:65" s="15" customFormat="1">
      <c r="B218" s="189"/>
      <c r="D218" s="173" t="s">
        <v>145</v>
      </c>
      <c r="E218" s="190" t="s">
        <v>1</v>
      </c>
      <c r="F218" s="191" t="s">
        <v>362</v>
      </c>
      <c r="H218" s="190" t="s">
        <v>1</v>
      </c>
      <c r="I218" s="192"/>
      <c r="L218" s="189"/>
      <c r="M218" s="193"/>
      <c r="N218" s="194"/>
      <c r="O218" s="194"/>
      <c r="P218" s="194"/>
      <c r="Q218" s="194"/>
      <c r="R218" s="194"/>
      <c r="S218" s="194"/>
      <c r="T218" s="195"/>
      <c r="AT218" s="190" t="s">
        <v>145</v>
      </c>
      <c r="AU218" s="190" t="s">
        <v>85</v>
      </c>
      <c r="AV218" s="15" t="s">
        <v>79</v>
      </c>
      <c r="AW218" s="15" t="s">
        <v>29</v>
      </c>
      <c r="AX218" s="15" t="s">
        <v>72</v>
      </c>
      <c r="AY218" s="190" t="s">
        <v>137</v>
      </c>
    </row>
    <row r="219" spans="1:65" s="15" customFormat="1">
      <c r="B219" s="189"/>
      <c r="D219" s="173" t="s">
        <v>145</v>
      </c>
      <c r="E219" s="190" t="s">
        <v>1</v>
      </c>
      <c r="F219" s="191" t="s">
        <v>363</v>
      </c>
      <c r="H219" s="190" t="s">
        <v>1</v>
      </c>
      <c r="I219" s="192"/>
      <c r="L219" s="189"/>
      <c r="M219" s="193"/>
      <c r="N219" s="194"/>
      <c r="O219" s="194"/>
      <c r="P219" s="194"/>
      <c r="Q219" s="194"/>
      <c r="R219" s="194"/>
      <c r="S219" s="194"/>
      <c r="T219" s="195"/>
      <c r="AT219" s="190" t="s">
        <v>145</v>
      </c>
      <c r="AU219" s="190" t="s">
        <v>85</v>
      </c>
      <c r="AV219" s="15" t="s">
        <v>79</v>
      </c>
      <c r="AW219" s="15" t="s">
        <v>29</v>
      </c>
      <c r="AX219" s="15" t="s">
        <v>72</v>
      </c>
      <c r="AY219" s="190" t="s">
        <v>137</v>
      </c>
    </row>
    <row r="220" spans="1:65" s="15" customFormat="1">
      <c r="B220" s="189"/>
      <c r="D220" s="173" t="s">
        <v>145</v>
      </c>
      <c r="E220" s="190" t="s">
        <v>1</v>
      </c>
      <c r="F220" s="191" t="s">
        <v>364</v>
      </c>
      <c r="H220" s="190" t="s">
        <v>1</v>
      </c>
      <c r="I220" s="192"/>
      <c r="L220" s="189"/>
      <c r="M220" s="193"/>
      <c r="N220" s="194"/>
      <c r="O220" s="194"/>
      <c r="P220" s="194"/>
      <c r="Q220" s="194"/>
      <c r="R220" s="194"/>
      <c r="S220" s="194"/>
      <c r="T220" s="195"/>
      <c r="AT220" s="190" t="s">
        <v>145</v>
      </c>
      <c r="AU220" s="190" t="s">
        <v>85</v>
      </c>
      <c r="AV220" s="15" t="s">
        <v>79</v>
      </c>
      <c r="AW220" s="15" t="s">
        <v>29</v>
      </c>
      <c r="AX220" s="15" t="s">
        <v>72</v>
      </c>
      <c r="AY220" s="190" t="s">
        <v>137</v>
      </c>
    </row>
    <row r="221" spans="1:65" s="15" customFormat="1">
      <c r="B221" s="189"/>
      <c r="D221" s="173" t="s">
        <v>145</v>
      </c>
      <c r="E221" s="190" t="s">
        <v>1</v>
      </c>
      <c r="F221" s="191" t="s">
        <v>365</v>
      </c>
      <c r="H221" s="190" t="s">
        <v>1</v>
      </c>
      <c r="I221" s="192"/>
      <c r="L221" s="189"/>
      <c r="M221" s="193"/>
      <c r="N221" s="194"/>
      <c r="O221" s="194"/>
      <c r="P221" s="194"/>
      <c r="Q221" s="194"/>
      <c r="R221" s="194"/>
      <c r="S221" s="194"/>
      <c r="T221" s="195"/>
      <c r="AT221" s="190" t="s">
        <v>145</v>
      </c>
      <c r="AU221" s="190" t="s">
        <v>85</v>
      </c>
      <c r="AV221" s="15" t="s">
        <v>79</v>
      </c>
      <c r="AW221" s="15" t="s">
        <v>29</v>
      </c>
      <c r="AX221" s="15" t="s">
        <v>72</v>
      </c>
      <c r="AY221" s="190" t="s">
        <v>137</v>
      </c>
    </row>
    <row r="222" spans="1:65" s="13" customFormat="1">
      <c r="B222" s="172"/>
      <c r="D222" s="173" t="s">
        <v>145</v>
      </c>
      <c r="E222" s="174" t="s">
        <v>1</v>
      </c>
      <c r="F222" s="175" t="s">
        <v>366</v>
      </c>
      <c r="H222" s="176">
        <v>13</v>
      </c>
      <c r="I222" s="177"/>
      <c r="L222" s="172"/>
      <c r="M222" s="178"/>
      <c r="N222" s="179"/>
      <c r="O222" s="179"/>
      <c r="P222" s="179"/>
      <c r="Q222" s="179"/>
      <c r="R222" s="179"/>
      <c r="S222" s="179"/>
      <c r="T222" s="180"/>
      <c r="AT222" s="174" t="s">
        <v>145</v>
      </c>
      <c r="AU222" s="174" t="s">
        <v>85</v>
      </c>
      <c r="AV222" s="13" t="s">
        <v>85</v>
      </c>
      <c r="AW222" s="13" t="s">
        <v>29</v>
      </c>
      <c r="AX222" s="13" t="s">
        <v>72</v>
      </c>
      <c r="AY222" s="174" t="s">
        <v>137</v>
      </c>
    </row>
    <row r="223" spans="1:65" s="16" customFormat="1">
      <c r="B223" s="196"/>
      <c r="D223" s="173" t="s">
        <v>145</v>
      </c>
      <c r="E223" s="197" t="s">
        <v>253</v>
      </c>
      <c r="F223" s="198" t="s">
        <v>185</v>
      </c>
      <c r="H223" s="199">
        <v>13</v>
      </c>
      <c r="I223" s="200"/>
      <c r="L223" s="196"/>
      <c r="M223" s="201"/>
      <c r="N223" s="202"/>
      <c r="O223" s="202"/>
      <c r="P223" s="202"/>
      <c r="Q223" s="202"/>
      <c r="R223" s="202"/>
      <c r="S223" s="202"/>
      <c r="T223" s="203"/>
      <c r="AT223" s="197" t="s">
        <v>145</v>
      </c>
      <c r="AU223" s="197" t="s">
        <v>85</v>
      </c>
      <c r="AV223" s="16" t="s">
        <v>152</v>
      </c>
      <c r="AW223" s="16" t="s">
        <v>29</v>
      </c>
      <c r="AX223" s="16" t="s">
        <v>72</v>
      </c>
      <c r="AY223" s="197" t="s">
        <v>137</v>
      </c>
    </row>
    <row r="224" spans="1:65" s="14" customFormat="1">
      <c r="B224" s="181"/>
      <c r="D224" s="173" t="s">
        <v>145</v>
      </c>
      <c r="E224" s="182" t="s">
        <v>1</v>
      </c>
      <c r="F224" s="183" t="s">
        <v>147</v>
      </c>
      <c r="H224" s="184">
        <v>13</v>
      </c>
      <c r="I224" s="185"/>
      <c r="L224" s="181"/>
      <c r="M224" s="186"/>
      <c r="N224" s="187"/>
      <c r="O224" s="187"/>
      <c r="P224" s="187"/>
      <c r="Q224" s="187"/>
      <c r="R224" s="187"/>
      <c r="S224" s="187"/>
      <c r="T224" s="188"/>
      <c r="AT224" s="182" t="s">
        <v>145</v>
      </c>
      <c r="AU224" s="182" t="s">
        <v>85</v>
      </c>
      <c r="AV224" s="14" t="s">
        <v>143</v>
      </c>
      <c r="AW224" s="14" t="s">
        <v>29</v>
      </c>
      <c r="AX224" s="14" t="s">
        <v>79</v>
      </c>
      <c r="AY224" s="182" t="s">
        <v>137</v>
      </c>
    </row>
    <row r="225" spans="1:65" s="2" customFormat="1" ht="16.5" customHeight="1">
      <c r="A225" s="33"/>
      <c r="B225" s="157"/>
      <c r="C225" s="207" t="s">
        <v>367</v>
      </c>
      <c r="D225" s="207" t="s">
        <v>266</v>
      </c>
      <c r="E225" s="208" t="s">
        <v>368</v>
      </c>
      <c r="F225" s="209" t="s">
        <v>369</v>
      </c>
      <c r="G225" s="210" t="s">
        <v>101</v>
      </c>
      <c r="H225" s="211">
        <v>13.65</v>
      </c>
      <c r="I225" s="212"/>
      <c r="J225" s="213">
        <f>ROUND(I225*H225,2)</f>
        <v>0</v>
      </c>
      <c r="K225" s="214"/>
      <c r="L225" s="215"/>
      <c r="M225" s="216" t="s">
        <v>1</v>
      </c>
      <c r="N225" s="217" t="s">
        <v>38</v>
      </c>
      <c r="O225" s="62"/>
      <c r="P225" s="168">
        <f>O225*H225</f>
        <v>0</v>
      </c>
      <c r="Q225" s="168">
        <v>0.184</v>
      </c>
      <c r="R225" s="168">
        <f>Q225*H225</f>
        <v>2.5116000000000001</v>
      </c>
      <c r="S225" s="168">
        <v>0</v>
      </c>
      <c r="T225" s="169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70" t="s">
        <v>187</v>
      </c>
      <c r="AT225" s="170" t="s">
        <v>266</v>
      </c>
      <c r="AU225" s="170" t="s">
        <v>85</v>
      </c>
      <c r="AY225" s="18" t="s">
        <v>137</v>
      </c>
      <c r="BE225" s="171">
        <f>IF(N225="základná",J225,0)</f>
        <v>0</v>
      </c>
      <c r="BF225" s="171">
        <f>IF(N225="znížená",J225,0)</f>
        <v>0</v>
      </c>
      <c r="BG225" s="171">
        <f>IF(N225="zákl. prenesená",J225,0)</f>
        <v>0</v>
      </c>
      <c r="BH225" s="171">
        <f>IF(N225="zníž. prenesená",J225,0)</f>
        <v>0</v>
      </c>
      <c r="BI225" s="171">
        <f>IF(N225="nulová",J225,0)</f>
        <v>0</v>
      </c>
      <c r="BJ225" s="18" t="s">
        <v>85</v>
      </c>
      <c r="BK225" s="171">
        <f>ROUND(I225*H225,2)</f>
        <v>0</v>
      </c>
      <c r="BL225" s="18" t="s">
        <v>143</v>
      </c>
      <c r="BM225" s="170" t="s">
        <v>370</v>
      </c>
    </row>
    <row r="226" spans="1:65" s="13" customFormat="1">
      <c r="B226" s="172"/>
      <c r="D226" s="173" t="s">
        <v>145</v>
      </c>
      <c r="F226" s="175" t="s">
        <v>371</v>
      </c>
      <c r="H226" s="176">
        <v>13.65</v>
      </c>
      <c r="I226" s="177"/>
      <c r="L226" s="172"/>
      <c r="M226" s="178"/>
      <c r="N226" s="179"/>
      <c r="O226" s="179"/>
      <c r="P226" s="179"/>
      <c r="Q226" s="179"/>
      <c r="R226" s="179"/>
      <c r="S226" s="179"/>
      <c r="T226" s="180"/>
      <c r="AT226" s="174" t="s">
        <v>145</v>
      </c>
      <c r="AU226" s="174" t="s">
        <v>85</v>
      </c>
      <c r="AV226" s="13" t="s">
        <v>85</v>
      </c>
      <c r="AW226" s="13" t="s">
        <v>3</v>
      </c>
      <c r="AX226" s="13" t="s">
        <v>79</v>
      </c>
      <c r="AY226" s="174" t="s">
        <v>137</v>
      </c>
    </row>
    <row r="227" spans="1:65" s="2" customFormat="1" ht="24.2" customHeight="1">
      <c r="A227" s="33"/>
      <c r="B227" s="157"/>
      <c r="C227" s="158" t="s">
        <v>372</v>
      </c>
      <c r="D227" s="158" t="s">
        <v>139</v>
      </c>
      <c r="E227" s="159" t="s">
        <v>373</v>
      </c>
      <c r="F227" s="160" t="s">
        <v>374</v>
      </c>
      <c r="G227" s="161" t="s">
        <v>101</v>
      </c>
      <c r="H227" s="162">
        <v>13</v>
      </c>
      <c r="I227" s="163"/>
      <c r="J227" s="164">
        <f>ROUND(I227*H227,2)</f>
        <v>0</v>
      </c>
      <c r="K227" s="165"/>
      <c r="L227" s="34"/>
      <c r="M227" s="166" t="s">
        <v>1</v>
      </c>
      <c r="N227" s="167" t="s">
        <v>38</v>
      </c>
      <c r="O227" s="62"/>
      <c r="P227" s="168">
        <f>O227*H227</f>
        <v>0</v>
      </c>
      <c r="Q227" s="168">
        <v>8.0030000000000004E-2</v>
      </c>
      <c r="R227" s="168">
        <f>Q227*H227</f>
        <v>1.0403900000000001</v>
      </c>
      <c r="S227" s="168">
        <v>0</v>
      </c>
      <c r="T227" s="169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70" t="s">
        <v>143</v>
      </c>
      <c r="AT227" s="170" t="s">
        <v>139</v>
      </c>
      <c r="AU227" s="170" t="s">
        <v>85</v>
      </c>
      <c r="AY227" s="18" t="s">
        <v>137</v>
      </c>
      <c r="BE227" s="171">
        <f>IF(N227="základná",J227,0)</f>
        <v>0</v>
      </c>
      <c r="BF227" s="171">
        <f>IF(N227="znížená",J227,0)</f>
        <v>0</v>
      </c>
      <c r="BG227" s="171">
        <f>IF(N227="zákl. prenesená",J227,0)</f>
        <v>0</v>
      </c>
      <c r="BH227" s="171">
        <f>IF(N227="zníž. prenesená",J227,0)</f>
        <v>0</v>
      </c>
      <c r="BI227" s="171">
        <f>IF(N227="nulová",J227,0)</f>
        <v>0</v>
      </c>
      <c r="BJ227" s="18" t="s">
        <v>85</v>
      </c>
      <c r="BK227" s="171">
        <f>ROUND(I227*H227,2)</f>
        <v>0</v>
      </c>
      <c r="BL227" s="18" t="s">
        <v>143</v>
      </c>
      <c r="BM227" s="170" t="s">
        <v>375</v>
      </c>
    </row>
    <row r="228" spans="1:65" s="13" customFormat="1">
      <c r="B228" s="172"/>
      <c r="D228" s="173" t="s">
        <v>145</v>
      </c>
      <c r="E228" s="174" t="s">
        <v>1</v>
      </c>
      <c r="F228" s="175" t="s">
        <v>253</v>
      </c>
      <c r="H228" s="176">
        <v>13</v>
      </c>
      <c r="I228" s="177"/>
      <c r="L228" s="172"/>
      <c r="M228" s="178"/>
      <c r="N228" s="179"/>
      <c r="O228" s="179"/>
      <c r="P228" s="179"/>
      <c r="Q228" s="179"/>
      <c r="R228" s="179"/>
      <c r="S228" s="179"/>
      <c r="T228" s="180"/>
      <c r="AT228" s="174" t="s">
        <v>145</v>
      </c>
      <c r="AU228" s="174" t="s">
        <v>85</v>
      </c>
      <c r="AV228" s="13" t="s">
        <v>85</v>
      </c>
      <c r="AW228" s="13" t="s">
        <v>29</v>
      </c>
      <c r="AX228" s="13" t="s">
        <v>72</v>
      </c>
      <c r="AY228" s="174" t="s">
        <v>137</v>
      </c>
    </row>
    <row r="229" spans="1:65" s="14" customFormat="1">
      <c r="B229" s="181"/>
      <c r="D229" s="173" t="s">
        <v>145</v>
      </c>
      <c r="E229" s="182" t="s">
        <v>1</v>
      </c>
      <c r="F229" s="183" t="s">
        <v>147</v>
      </c>
      <c r="H229" s="184">
        <v>13</v>
      </c>
      <c r="I229" s="185"/>
      <c r="L229" s="181"/>
      <c r="M229" s="186"/>
      <c r="N229" s="187"/>
      <c r="O229" s="187"/>
      <c r="P229" s="187"/>
      <c r="Q229" s="187"/>
      <c r="R229" s="187"/>
      <c r="S229" s="187"/>
      <c r="T229" s="188"/>
      <c r="AT229" s="182" t="s">
        <v>145</v>
      </c>
      <c r="AU229" s="182" t="s">
        <v>85</v>
      </c>
      <c r="AV229" s="14" t="s">
        <v>143</v>
      </c>
      <c r="AW229" s="14" t="s">
        <v>29</v>
      </c>
      <c r="AX229" s="14" t="s">
        <v>79</v>
      </c>
      <c r="AY229" s="182" t="s">
        <v>137</v>
      </c>
    </row>
    <row r="230" spans="1:65" s="2" customFormat="1" ht="33" customHeight="1">
      <c r="A230" s="33"/>
      <c r="B230" s="157"/>
      <c r="C230" s="158" t="s">
        <v>376</v>
      </c>
      <c r="D230" s="158" t="s">
        <v>139</v>
      </c>
      <c r="E230" s="159" t="s">
        <v>377</v>
      </c>
      <c r="F230" s="160" t="s">
        <v>378</v>
      </c>
      <c r="G230" s="161" t="s">
        <v>101</v>
      </c>
      <c r="H230" s="162">
        <v>13</v>
      </c>
      <c r="I230" s="163"/>
      <c r="J230" s="164">
        <f>ROUND(I230*H230,2)</f>
        <v>0</v>
      </c>
      <c r="K230" s="165"/>
      <c r="L230" s="34"/>
      <c r="M230" s="166" t="s">
        <v>1</v>
      </c>
      <c r="N230" s="167" t="s">
        <v>38</v>
      </c>
      <c r="O230" s="62"/>
      <c r="P230" s="168">
        <f>O230*H230</f>
        <v>0</v>
      </c>
      <c r="Q230" s="168">
        <v>0.60104000000000002</v>
      </c>
      <c r="R230" s="168">
        <f>Q230*H230</f>
        <v>7.8135200000000005</v>
      </c>
      <c r="S230" s="168">
        <v>0</v>
      </c>
      <c r="T230" s="169">
        <f>S230*H230</f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70" t="s">
        <v>143</v>
      </c>
      <c r="AT230" s="170" t="s">
        <v>139</v>
      </c>
      <c r="AU230" s="170" t="s">
        <v>85</v>
      </c>
      <c r="AY230" s="18" t="s">
        <v>137</v>
      </c>
      <c r="BE230" s="171">
        <f>IF(N230="základná",J230,0)</f>
        <v>0</v>
      </c>
      <c r="BF230" s="171">
        <f>IF(N230="znížená",J230,0)</f>
        <v>0</v>
      </c>
      <c r="BG230" s="171">
        <f>IF(N230="zákl. prenesená",J230,0)</f>
        <v>0</v>
      </c>
      <c r="BH230" s="171">
        <f>IF(N230="zníž. prenesená",J230,0)</f>
        <v>0</v>
      </c>
      <c r="BI230" s="171">
        <f>IF(N230="nulová",J230,0)</f>
        <v>0</v>
      </c>
      <c r="BJ230" s="18" t="s">
        <v>85</v>
      </c>
      <c r="BK230" s="171">
        <f>ROUND(I230*H230,2)</f>
        <v>0</v>
      </c>
      <c r="BL230" s="18" t="s">
        <v>143</v>
      </c>
      <c r="BM230" s="170" t="s">
        <v>379</v>
      </c>
    </row>
    <row r="231" spans="1:65" s="13" customFormat="1">
      <c r="B231" s="172"/>
      <c r="D231" s="173" t="s">
        <v>145</v>
      </c>
      <c r="E231" s="174" t="s">
        <v>1</v>
      </c>
      <c r="F231" s="175" t="s">
        <v>253</v>
      </c>
      <c r="H231" s="176">
        <v>13</v>
      </c>
      <c r="I231" s="177"/>
      <c r="L231" s="172"/>
      <c r="M231" s="178"/>
      <c r="N231" s="179"/>
      <c r="O231" s="179"/>
      <c r="P231" s="179"/>
      <c r="Q231" s="179"/>
      <c r="R231" s="179"/>
      <c r="S231" s="179"/>
      <c r="T231" s="180"/>
      <c r="AT231" s="174" t="s">
        <v>145</v>
      </c>
      <c r="AU231" s="174" t="s">
        <v>85</v>
      </c>
      <c r="AV231" s="13" t="s">
        <v>85</v>
      </c>
      <c r="AW231" s="13" t="s">
        <v>29</v>
      </c>
      <c r="AX231" s="13" t="s">
        <v>72</v>
      </c>
      <c r="AY231" s="174" t="s">
        <v>137</v>
      </c>
    </row>
    <row r="232" spans="1:65" s="14" customFormat="1">
      <c r="B232" s="181"/>
      <c r="D232" s="173" t="s">
        <v>145</v>
      </c>
      <c r="E232" s="182" t="s">
        <v>1</v>
      </c>
      <c r="F232" s="183" t="s">
        <v>147</v>
      </c>
      <c r="H232" s="184">
        <v>13</v>
      </c>
      <c r="I232" s="185"/>
      <c r="L232" s="181"/>
      <c r="M232" s="186"/>
      <c r="N232" s="187"/>
      <c r="O232" s="187"/>
      <c r="P232" s="187"/>
      <c r="Q232" s="187"/>
      <c r="R232" s="187"/>
      <c r="S232" s="187"/>
      <c r="T232" s="188"/>
      <c r="AT232" s="182" t="s">
        <v>145</v>
      </c>
      <c r="AU232" s="182" t="s">
        <v>85</v>
      </c>
      <c r="AV232" s="14" t="s">
        <v>143</v>
      </c>
      <c r="AW232" s="14" t="s">
        <v>29</v>
      </c>
      <c r="AX232" s="14" t="s">
        <v>79</v>
      </c>
      <c r="AY232" s="182" t="s">
        <v>137</v>
      </c>
    </row>
    <row r="233" spans="1:65" s="2" customFormat="1" ht="16.5" customHeight="1">
      <c r="A233" s="33"/>
      <c r="B233" s="157"/>
      <c r="C233" s="158" t="s">
        <v>380</v>
      </c>
      <c r="D233" s="158" t="s">
        <v>139</v>
      </c>
      <c r="E233" s="159" t="s">
        <v>381</v>
      </c>
      <c r="F233" s="160" t="s">
        <v>382</v>
      </c>
      <c r="G233" s="161" t="s">
        <v>101</v>
      </c>
      <c r="H233" s="162">
        <v>13</v>
      </c>
      <c r="I233" s="163"/>
      <c r="J233" s="164">
        <f>ROUND(I233*H233,2)</f>
        <v>0</v>
      </c>
      <c r="K233" s="165"/>
      <c r="L233" s="34"/>
      <c r="M233" s="166" t="s">
        <v>1</v>
      </c>
      <c r="N233" s="167" t="s">
        <v>38</v>
      </c>
      <c r="O233" s="62"/>
      <c r="P233" s="168">
        <f>O233*H233</f>
        <v>0</v>
      </c>
      <c r="Q233" s="168">
        <v>0</v>
      </c>
      <c r="R233" s="168">
        <f>Q233*H233</f>
        <v>0</v>
      </c>
      <c r="S233" s="168">
        <v>0</v>
      </c>
      <c r="T233" s="169">
        <f>S233*H233</f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70" t="s">
        <v>143</v>
      </c>
      <c r="AT233" s="170" t="s">
        <v>139</v>
      </c>
      <c r="AU233" s="170" t="s">
        <v>85</v>
      </c>
      <c r="AY233" s="18" t="s">
        <v>137</v>
      </c>
      <c r="BE233" s="171">
        <f>IF(N233="základná",J233,0)</f>
        <v>0</v>
      </c>
      <c r="BF233" s="171">
        <f>IF(N233="znížená",J233,0)</f>
        <v>0</v>
      </c>
      <c r="BG233" s="171">
        <f>IF(N233="zákl. prenesená",J233,0)</f>
        <v>0</v>
      </c>
      <c r="BH233" s="171">
        <f>IF(N233="zníž. prenesená",J233,0)</f>
        <v>0</v>
      </c>
      <c r="BI233" s="171">
        <f>IF(N233="nulová",J233,0)</f>
        <v>0</v>
      </c>
      <c r="BJ233" s="18" t="s">
        <v>85</v>
      </c>
      <c r="BK233" s="171">
        <f>ROUND(I233*H233,2)</f>
        <v>0</v>
      </c>
      <c r="BL233" s="18" t="s">
        <v>143</v>
      </c>
      <c r="BM233" s="170" t="s">
        <v>383</v>
      </c>
    </row>
    <row r="234" spans="1:65" s="13" customFormat="1">
      <c r="B234" s="172"/>
      <c r="D234" s="173" t="s">
        <v>145</v>
      </c>
      <c r="E234" s="174" t="s">
        <v>1</v>
      </c>
      <c r="F234" s="175" t="s">
        <v>253</v>
      </c>
      <c r="H234" s="176">
        <v>13</v>
      </c>
      <c r="I234" s="177"/>
      <c r="L234" s="172"/>
      <c r="M234" s="178"/>
      <c r="N234" s="179"/>
      <c r="O234" s="179"/>
      <c r="P234" s="179"/>
      <c r="Q234" s="179"/>
      <c r="R234" s="179"/>
      <c r="S234" s="179"/>
      <c r="T234" s="180"/>
      <c r="AT234" s="174" t="s">
        <v>145</v>
      </c>
      <c r="AU234" s="174" t="s">
        <v>85</v>
      </c>
      <c r="AV234" s="13" t="s">
        <v>85</v>
      </c>
      <c r="AW234" s="13" t="s">
        <v>29</v>
      </c>
      <c r="AX234" s="13" t="s">
        <v>72</v>
      </c>
      <c r="AY234" s="174" t="s">
        <v>137</v>
      </c>
    </row>
    <row r="235" spans="1:65" s="14" customFormat="1">
      <c r="B235" s="181"/>
      <c r="D235" s="173" t="s">
        <v>145</v>
      </c>
      <c r="E235" s="182" t="s">
        <v>1</v>
      </c>
      <c r="F235" s="183" t="s">
        <v>147</v>
      </c>
      <c r="H235" s="184">
        <v>13</v>
      </c>
      <c r="I235" s="185"/>
      <c r="L235" s="181"/>
      <c r="M235" s="186"/>
      <c r="N235" s="187"/>
      <c r="O235" s="187"/>
      <c r="P235" s="187"/>
      <c r="Q235" s="187"/>
      <c r="R235" s="187"/>
      <c r="S235" s="187"/>
      <c r="T235" s="188"/>
      <c r="AT235" s="182" t="s">
        <v>145</v>
      </c>
      <c r="AU235" s="182" t="s">
        <v>85</v>
      </c>
      <c r="AV235" s="14" t="s">
        <v>143</v>
      </c>
      <c r="AW235" s="14" t="s">
        <v>29</v>
      </c>
      <c r="AX235" s="14" t="s">
        <v>79</v>
      </c>
      <c r="AY235" s="182" t="s">
        <v>137</v>
      </c>
    </row>
    <row r="236" spans="1:65" s="12" customFormat="1" ht="22.9" customHeight="1">
      <c r="B236" s="144"/>
      <c r="D236" s="145" t="s">
        <v>71</v>
      </c>
      <c r="E236" s="155" t="s">
        <v>196</v>
      </c>
      <c r="F236" s="155" t="s">
        <v>197</v>
      </c>
      <c r="I236" s="147"/>
      <c r="J236" s="156">
        <f>BK236</f>
        <v>0</v>
      </c>
      <c r="L236" s="144"/>
      <c r="M236" s="149"/>
      <c r="N236" s="150"/>
      <c r="O236" s="150"/>
      <c r="P236" s="151">
        <f>SUM(P237:P257)</f>
        <v>0</v>
      </c>
      <c r="Q236" s="150"/>
      <c r="R236" s="151">
        <f>SUM(R237:R257)</f>
        <v>26.021049999999999</v>
      </c>
      <c r="S236" s="150"/>
      <c r="T236" s="152">
        <f>SUM(T237:T257)</f>
        <v>0</v>
      </c>
      <c r="AR236" s="145" t="s">
        <v>79</v>
      </c>
      <c r="AT236" s="153" t="s">
        <v>71</v>
      </c>
      <c r="AU236" s="153" t="s">
        <v>79</v>
      </c>
      <c r="AY236" s="145" t="s">
        <v>137</v>
      </c>
      <c r="BK236" s="154">
        <f>SUM(BK237:BK257)</f>
        <v>0</v>
      </c>
    </row>
    <row r="237" spans="1:65" s="2" customFormat="1" ht="21.75" customHeight="1">
      <c r="A237" s="33"/>
      <c r="B237" s="157"/>
      <c r="C237" s="158" t="s">
        <v>384</v>
      </c>
      <c r="D237" s="158" t="s">
        <v>139</v>
      </c>
      <c r="E237" s="159" t="s">
        <v>385</v>
      </c>
      <c r="F237" s="160" t="s">
        <v>386</v>
      </c>
      <c r="G237" s="161" t="s">
        <v>387</v>
      </c>
      <c r="H237" s="162">
        <v>4</v>
      </c>
      <c r="I237" s="163"/>
      <c r="J237" s="164">
        <f>ROUND(I237*H237,2)</f>
        <v>0</v>
      </c>
      <c r="K237" s="165"/>
      <c r="L237" s="34"/>
      <c r="M237" s="166" t="s">
        <v>1</v>
      </c>
      <c r="N237" s="167" t="s">
        <v>38</v>
      </c>
      <c r="O237" s="62"/>
      <c r="P237" s="168">
        <f>O237*H237</f>
        <v>0</v>
      </c>
      <c r="Q237" s="168">
        <v>0</v>
      </c>
      <c r="R237" s="168">
        <f>Q237*H237</f>
        <v>0</v>
      </c>
      <c r="S237" s="168">
        <v>0</v>
      </c>
      <c r="T237" s="169">
        <f>S237*H237</f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70" t="s">
        <v>143</v>
      </c>
      <c r="AT237" s="170" t="s">
        <v>139</v>
      </c>
      <c r="AU237" s="170" t="s">
        <v>85</v>
      </c>
      <c r="AY237" s="18" t="s">
        <v>137</v>
      </c>
      <c r="BE237" s="171">
        <f>IF(N237="základná",J237,0)</f>
        <v>0</v>
      </c>
      <c r="BF237" s="171">
        <f>IF(N237="znížená",J237,0)</f>
        <v>0</v>
      </c>
      <c r="BG237" s="171">
        <f>IF(N237="zákl. prenesená",J237,0)</f>
        <v>0</v>
      </c>
      <c r="BH237" s="171">
        <f>IF(N237="zníž. prenesená",J237,0)</f>
        <v>0</v>
      </c>
      <c r="BI237" s="171">
        <f>IF(N237="nulová",J237,0)</f>
        <v>0</v>
      </c>
      <c r="BJ237" s="18" t="s">
        <v>85</v>
      </c>
      <c r="BK237" s="171">
        <f>ROUND(I237*H237,2)</f>
        <v>0</v>
      </c>
      <c r="BL237" s="18" t="s">
        <v>143</v>
      </c>
      <c r="BM237" s="170" t="s">
        <v>388</v>
      </c>
    </row>
    <row r="238" spans="1:65" s="13" customFormat="1">
      <c r="B238" s="172"/>
      <c r="D238" s="173" t="s">
        <v>145</v>
      </c>
      <c r="E238" s="174" t="s">
        <v>1</v>
      </c>
      <c r="F238" s="175" t="s">
        <v>143</v>
      </c>
      <c r="H238" s="176">
        <v>4</v>
      </c>
      <c r="I238" s="177"/>
      <c r="L238" s="172"/>
      <c r="M238" s="178"/>
      <c r="N238" s="179"/>
      <c r="O238" s="179"/>
      <c r="P238" s="179"/>
      <c r="Q238" s="179"/>
      <c r="R238" s="179"/>
      <c r="S238" s="179"/>
      <c r="T238" s="180"/>
      <c r="AT238" s="174" t="s">
        <v>145</v>
      </c>
      <c r="AU238" s="174" t="s">
        <v>85</v>
      </c>
      <c r="AV238" s="13" t="s">
        <v>85</v>
      </c>
      <c r="AW238" s="13" t="s">
        <v>29</v>
      </c>
      <c r="AX238" s="13" t="s">
        <v>79</v>
      </c>
      <c r="AY238" s="174" t="s">
        <v>137</v>
      </c>
    </row>
    <row r="239" spans="1:65" s="2" customFormat="1" ht="33" customHeight="1">
      <c r="A239" s="33"/>
      <c r="B239" s="157"/>
      <c r="C239" s="158" t="s">
        <v>389</v>
      </c>
      <c r="D239" s="158" t="s">
        <v>139</v>
      </c>
      <c r="E239" s="159" t="s">
        <v>390</v>
      </c>
      <c r="F239" s="160" t="s">
        <v>391</v>
      </c>
      <c r="G239" s="161" t="s">
        <v>101</v>
      </c>
      <c r="H239" s="162">
        <v>6.6</v>
      </c>
      <c r="I239" s="163"/>
      <c r="J239" s="164">
        <f>ROUND(I239*H239,2)</f>
        <v>0</v>
      </c>
      <c r="K239" s="165"/>
      <c r="L239" s="34"/>
      <c r="M239" s="166" t="s">
        <v>1</v>
      </c>
      <c r="N239" s="167" t="s">
        <v>38</v>
      </c>
      <c r="O239" s="62"/>
      <c r="P239" s="168">
        <f>O239*H239</f>
        <v>0</v>
      </c>
      <c r="Q239" s="168">
        <v>1.2E-2</v>
      </c>
      <c r="R239" s="168">
        <f>Q239*H239</f>
        <v>7.9199999999999993E-2</v>
      </c>
      <c r="S239" s="168">
        <v>0</v>
      </c>
      <c r="T239" s="169">
        <f>S239*H239</f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70" t="s">
        <v>143</v>
      </c>
      <c r="AT239" s="170" t="s">
        <v>139</v>
      </c>
      <c r="AU239" s="170" t="s">
        <v>85</v>
      </c>
      <c r="AY239" s="18" t="s">
        <v>137</v>
      </c>
      <c r="BE239" s="171">
        <f>IF(N239="základná",J239,0)</f>
        <v>0</v>
      </c>
      <c r="BF239" s="171">
        <f>IF(N239="znížená",J239,0)</f>
        <v>0</v>
      </c>
      <c r="BG239" s="171">
        <f>IF(N239="zákl. prenesená",J239,0)</f>
        <v>0</v>
      </c>
      <c r="BH239" s="171">
        <f>IF(N239="zníž. prenesená",J239,0)</f>
        <v>0</v>
      </c>
      <c r="BI239" s="171">
        <f>IF(N239="nulová",J239,0)</f>
        <v>0</v>
      </c>
      <c r="BJ239" s="18" t="s">
        <v>85</v>
      </c>
      <c r="BK239" s="171">
        <f>ROUND(I239*H239,2)</f>
        <v>0</v>
      </c>
      <c r="BL239" s="18" t="s">
        <v>143</v>
      </c>
      <c r="BM239" s="170" t="s">
        <v>392</v>
      </c>
    </row>
    <row r="240" spans="1:65" s="13" customFormat="1">
      <c r="B240" s="172"/>
      <c r="D240" s="173" t="s">
        <v>145</v>
      </c>
      <c r="E240" s="174" t="s">
        <v>1</v>
      </c>
      <c r="F240" s="175" t="s">
        <v>393</v>
      </c>
      <c r="H240" s="176">
        <v>6.6</v>
      </c>
      <c r="I240" s="177"/>
      <c r="L240" s="172"/>
      <c r="M240" s="178"/>
      <c r="N240" s="179"/>
      <c r="O240" s="179"/>
      <c r="P240" s="179"/>
      <c r="Q240" s="179"/>
      <c r="R240" s="179"/>
      <c r="S240" s="179"/>
      <c r="T240" s="180"/>
      <c r="AT240" s="174" t="s">
        <v>145</v>
      </c>
      <c r="AU240" s="174" t="s">
        <v>85</v>
      </c>
      <c r="AV240" s="13" t="s">
        <v>85</v>
      </c>
      <c r="AW240" s="13" t="s">
        <v>29</v>
      </c>
      <c r="AX240" s="13" t="s">
        <v>72</v>
      </c>
      <c r="AY240" s="174" t="s">
        <v>137</v>
      </c>
    </row>
    <row r="241" spans="1:65" s="14" customFormat="1">
      <c r="B241" s="181"/>
      <c r="D241" s="173" t="s">
        <v>145</v>
      </c>
      <c r="E241" s="182" t="s">
        <v>1</v>
      </c>
      <c r="F241" s="183" t="s">
        <v>147</v>
      </c>
      <c r="H241" s="184">
        <v>6.6</v>
      </c>
      <c r="I241" s="185"/>
      <c r="L241" s="181"/>
      <c r="M241" s="186"/>
      <c r="N241" s="187"/>
      <c r="O241" s="187"/>
      <c r="P241" s="187"/>
      <c r="Q241" s="187"/>
      <c r="R241" s="187"/>
      <c r="S241" s="187"/>
      <c r="T241" s="188"/>
      <c r="AT241" s="182" t="s">
        <v>145</v>
      </c>
      <c r="AU241" s="182" t="s">
        <v>85</v>
      </c>
      <c r="AV241" s="14" t="s">
        <v>143</v>
      </c>
      <c r="AW241" s="14" t="s">
        <v>29</v>
      </c>
      <c r="AX241" s="14" t="s">
        <v>79</v>
      </c>
      <c r="AY241" s="182" t="s">
        <v>137</v>
      </c>
    </row>
    <row r="242" spans="1:65" s="2" customFormat="1" ht="33" customHeight="1">
      <c r="A242" s="33"/>
      <c r="B242" s="157"/>
      <c r="C242" s="158" t="s">
        <v>394</v>
      </c>
      <c r="D242" s="158" t="s">
        <v>139</v>
      </c>
      <c r="E242" s="159" t="s">
        <v>395</v>
      </c>
      <c r="F242" s="160" t="s">
        <v>396</v>
      </c>
      <c r="G242" s="161" t="s">
        <v>142</v>
      </c>
      <c r="H242" s="162">
        <v>13</v>
      </c>
      <c r="I242" s="163"/>
      <c r="J242" s="164">
        <f>ROUND(I242*H242,2)</f>
        <v>0</v>
      </c>
      <c r="K242" s="165"/>
      <c r="L242" s="34"/>
      <c r="M242" s="166" t="s">
        <v>1</v>
      </c>
      <c r="N242" s="167" t="s">
        <v>38</v>
      </c>
      <c r="O242" s="62"/>
      <c r="P242" s="168">
        <f>O242*H242</f>
        <v>0</v>
      </c>
      <c r="Q242" s="168">
        <v>0.15223</v>
      </c>
      <c r="R242" s="168">
        <f>Q242*H242</f>
        <v>1.97899</v>
      </c>
      <c r="S242" s="168">
        <v>0</v>
      </c>
      <c r="T242" s="169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70" t="s">
        <v>143</v>
      </c>
      <c r="AT242" s="170" t="s">
        <v>139</v>
      </c>
      <c r="AU242" s="170" t="s">
        <v>85</v>
      </c>
      <c r="AY242" s="18" t="s">
        <v>137</v>
      </c>
      <c r="BE242" s="171">
        <f>IF(N242="základná",J242,0)</f>
        <v>0</v>
      </c>
      <c r="BF242" s="171">
        <f>IF(N242="znížená",J242,0)</f>
        <v>0</v>
      </c>
      <c r="BG242" s="171">
        <f>IF(N242="zákl. prenesená",J242,0)</f>
        <v>0</v>
      </c>
      <c r="BH242" s="171">
        <f>IF(N242="zníž. prenesená",J242,0)</f>
        <v>0</v>
      </c>
      <c r="BI242" s="171">
        <f>IF(N242="nulová",J242,0)</f>
        <v>0</v>
      </c>
      <c r="BJ242" s="18" t="s">
        <v>85</v>
      </c>
      <c r="BK242" s="171">
        <f>ROUND(I242*H242,2)</f>
        <v>0</v>
      </c>
      <c r="BL242" s="18" t="s">
        <v>143</v>
      </c>
      <c r="BM242" s="170" t="s">
        <v>397</v>
      </c>
    </row>
    <row r="243" spans="1:65" s="13" customFormat="1">
      <c r="B243" s="172"/>
      <c r="D243" s="173" t="s">
        <v>145</v>
      </c>
      <c r="E243" s="174" t="s">
        <v>1</v>
      </c>
      <c r="F243" s="175" t="s">
        <v>398</v>
      </c>
      <c r="H243" s="176">
        <v>13</v>
      </c>
      <c r="I243" s="177"/>
      <c r="L243" s="172"/>
      <c r="M243" s="178"/>
      <c r="N243" s="179"/>
      <c r="O243" s="179"/>
      <c r="P243" s="179"/>
      <c r="Q243" s="179"/>
      <c r="R243" s="179"/>
      <c r="S243" s="179"/>
      <c r="T243" s="180"/>
      <c r="AT243" s="174" t="s">
        <v>145</v>
      </c>
      <c r="AU243" s="174" t="s">
        <v>85</v>
      </c>
      <c r="AV243" s="13" t="s">
        <v>85</v>
      </c>
      <c r="AW243" s="13" t="s">
        <v>29</v>
      </c>
      <c r="AX243" s="13" t="s">
        <v>72</v>
      </c>
      <c r="AY243" s="174" t="s">
        <v>137</v>
      </c>
    </row>
    <row r="244" spans="1:65" s="14" customFormat="1">
      <c r="B244" s="181"/>
      <c r="D244" s="173" t="s">
        <v>145</v>
      </c>
      <c r="E244" s="182" t="s">
        <v>1</v>
      </c>
      <c r="F244" s="183" t="s">
        <v>147</v>
      </c>
      <c r="H244" s="184">
        <v>13</v>
      </c>
      <c r="I244" s="185"/>
      <c r="L244" s="181"/>
      <c r="M244" s="186"/>
      <c r="N244" s="187"/>
      <c r="O244" s="187"/>
      <c r="P244" s="187"/>
      <c r="Q244" s="187"/>
      <c r="R244" s="187"/>
      <c r="S244" s="187"/>
      <c r="T244" s="188"/>
      <c r="AT244" s="182" t="s">
        <v>145</v>
      </c>
      <c r="AU244" s="182" t="s">
        <v>85</v>
      </c>
      <c r="AV244" s="14" t="s">
        <v>143</v>
      </c>
      <c r="AW244" s="14" t="s">
        <v>29</v>
      </c>
      <c r="AX244" s="14" t="s">
        <v>79</v>
      </c>
      <c r="AY244" s="182" t="s">
        <v>137</v>
      </c>
    </row>
    <row r="245" spans="1:65" s="2" customFormat="1" ht="24.2" customHeight="1">
      <c r="A245" s="33"/>
      <c r="B245" s="157"/>
      <c r="C245" s="207" t="s">
        <v>399</v>
      </c>
      <c r="D245" s="207" t="s">
        <v>266</v>
      </c>
      <c r="E245" s="208" t="s">
        <v>400</v>
      </c>
      <c r="F245" s="209" t="s">
        <v>401</v>
      </c>
      <c r="G245" s="210" t="s">
        <v>251</v>
      </c>
      <c r="H245" s="211">
        <v>13</v>
      </c>
      <c r="I245" s="212"/>
      <c r="J245" s="213">
        <f>ROUND(I245*H245,2)</f>
        <v>0</v>
      </c>
      <c r="K245" s="214"/>
      <c r="L245" s="215"/>
      <c r="M245" s="216" t="s">
        <v>1</v>
      </c>
      <c r="N245" s="217" t="s">
        <v>38</v>
      </c>
      <c r="O245" s="62"/>
      <c r="P245" s="168">
        <f>O245*H245</f>
        <v>0</v>
      </c>
      <c r="Q245" s="168">
        <v>0.09</v>
      </c>
      <c r="R245" s="168">
        <f>Q245*H245</f>
        <v>1.17</v>
      </c>
      <c r="S245" s="168">
        <v>0</v>
      </c>
      <c r="T245" s="169">
        <f>S245*H245</f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70" t="s">
        <v>187</v>
      </c>
      <c r="AT245" s="170" t="s">
        <v>266</v>
      </c>
      <c r="AU245" s="170" t="s">
        <v>85</v>
      </c>
      <c r="AY245" s="18" t="s">
        <v>137</v>
      </c>
      <c r="BE245" s="171">
        <f>IF(N245="základná",J245,0)</f>
        <v>0</v>
      </c>
      <c r="BF245" s="171">
        <f>IF(N245="znížená",J245,0)</f>
        <v>0</v>
      </c>
      <c r="BG245" s="171">
        <f>IF(N245="zákl. prenesená",J245,0)</f>
        <v>0</v>
      </c>
      <c r="BH245" s="171">
        <f>IF(N245="zníž. prenesená",J245,0)</f>
        <v>0</v>
      </c>
      <c r="BI245" s="171">
        <f>IF(N245="nulová",J245,0)</f>
        <v>0</v>
      </c>
      <c r="BJ245" s="18" t="s">
        <v>85</v>
      </c>
      <c r="BK245" s="171">
        <f>ROUND(I245*H245,2)</f>
        <v>0</v>
      </c>
      <c r="BL245" s="18" t="s">
        <v>143</v>
      </c>
      <c r="BM245" s="170" t="s">
        <v>402</v>
      </c>
    </row>
    <row r="246" spans="1:65" s="13" customFormat="1">
      <c r="B246" s="172"/>
      <c r="D246" s="173" t="s">
        <v>145</v>
      </c>
      <c r="E246" s="174" t="s">
        <v>1</v>
      </c>
      <c r="F246" s="175" t="s">
        <v>146</v>
      </c>
      <c r="H246" s="176">
        <v>13</v>
      </c>
      <c r="I246" s="177"/>
      <c r="L246" s="172"/>
      <c r="M246" s="178"/>
      <c r="N246" s="179"/>
      <c r="O246" s="179"/>
      <c r="P246" s="179"/>
      <c r="Q246" s="179"/>
      <c r="R246" s="179"/>
      <c r="S246" s="179"/>
      <c r="T246" s="180"/>
      <c r="AT246" s="174" t="s">
        <v>145</v>
      </c>
      <c r="AU246" s="174" t="s">
        <v>85</v>
      </c>
      <c r="AV246" s="13" t="s">
        <v>85</v>
      </c>
      <c r="AW246" s="13" t="s">
        <v>29</v>
      </c>
      <c r="AX246" s="13" t="s">
        <v>79</v>
      </c>
      <c r="AY246" s="174" t="s">
        <v>137</v>
      </c>
    </row>
    <row r="247" spans="1:65" s="2" customFormat="1" ht="37.9" customHeight="1">
      <c r="A247" s="33"/>
      <c r="B247" s="157"/>
      <c r="C247" s="158" t="s">
        <v>403</v>
      </c>
      <c r="D247" s="158" t="s">
        <v>139</v>
      </c>
      <c r="E247" s="159" t="s">
        <v>404</v>
      </c>
      <c r="F247" s="160" t="s">
        <v>405</v>
      </c>
      <c r="G247" s="161" t="s">
        <v>142</v>
      </c>
      <c r="H247" s="162">
        <v>3</v>
      </c>
      <c r="I247" s="163"/>
      <c r="J247" s="164">
        <f>ROUND(I247*H247,2)</f>
        <v>0</v>
      </c>
      <c r="K247" s="165"/>
      <c r="L247" s="34"/>
      <c r="M247" s="166" t="s">
        <v>1</v>
      </c>
      <c r="N247" s="167" t="s">
        <v>38</v>
      </c>
      <c r="O247" s="62"/>
      <c r="P247" s="168">
        <f>O247*H247</f>
        <v>0</v>
      </c>
      <c r="Q247" s="168">
        <v>8.3180000000000004E-2</v>
      </c>
      <c r="R247" s="168">
        <f>Q247*H247</f>
        <v>0.24954000000000001</v>
      </c>
      <c r="S247" s="168">
        <v>0</v>
      </c>
      <c r="T247" s="169">
        <f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70" t="s">
        <v>143</v>
      </c>
      <c r="AT247" s="170" t="s">
        <v>139</v>
      </c>
      <c r="AU247" s="170" t="s">
        <v>85</v>
      </c>
      <c r="AY247" s="18" t="s">
        <v>137</v>
      </c>
      <c r="BE247" s="171">
        <f>IF(N247="základná",J247,0)</f>
        <v>0</v>
      </c>
      <c r="BF247" s="171">
        <f>IF(N247="znížená",J247,0)</f>
        <v>0</v>
      </c>
      <c r="BG247" s="171">
        <f>IF(N247="zákl. prenesená",J247,0)</f>
        <v>0</v>
      </c>
      <c r="BH247" s="171">
        <f>IF(N247="zníž. prenesená",J247,0)</f>
        <v>0</v>
      </c>
      <c r="BI247" s="171">
        <f>IF(N247="nulová",J247,0)</f>
        <v>0</v>
      </c>
      <c r="BJ247" s="18" t="s">
        <v>85</v>
      </c>
      <c r="BK247" s="171">
        <f>ROUND(I247*H247,2)</f>
        <v>0</v>
      </c>
      <c r="BL247" s="18" t="s">
        <v>143</v>
      </c>
      <c r="BM247" s="170" t="s">
        <v>406</v>
      </c>
    </row>
    <row r="248" spans="1:65" s="13" customFormat="1">
      <c r="B248" s="172"/>
      <c r="D248" s="173" t="s">
        <v>145</v>
      </c>
      <c r="E248" s="174" t="s">
        <v>1</v>
      </c>
      <c r="F248" s="175" t="s">
        <v>407</v>
      </c>
      <c r="H248" s="176">
        <v>3</v>
      </c>
      <c r="I248" s="177"/>
      <c r="L248" s="172"/>
      <c r="M248" s="178"/>
      <c r="N248" s="179"/>
      <c r="O248" s="179"/>
      <c r="P248" s="179"/>
      <c r="Q248" s="179"/>
      <c r="R248" s="179"/>
      <c r="S248" s="179"/>
      <c r="T248" s="180"/>
      <c r="AT248" s="174" t="s">
        <v>145</v>
      </c>
      <c r="AU248" s="174" t="s">
        <v>85</v>
      </c>
      <c r="AV248" s="13" t="s">
        <v>85</v>
      </c>
      <c r="AW248" s="13" t="s">
        <v>29</v>
      </c>
      <c r="AX248" s="13" t="s">
        <v>72</v>
      </c>
      <c r="AY248" s="174" t="s">
        <v>137</v>
      </c>
    </row>
    <row r="249" spans="1:65" s="14" customFormat="1">
      <c r="B249" s="181"/>
      <c r="D249" s="173" t="s">
        <v>145</v>
      </c>
      <c r="E249" s="182" t="s">
        <v>1</v>
      </c>
      <c r="F249" s="183" t="s">
        <v>147</v>
      </c>
      <c r="H249" s="184">
        <v>3</v>
      </c>
      <c r="I249" s="185"/>
      <c r="L249" s="181"/>
      <c r="M249" s="186"/>
      <c r="N249" s="187"/>
      <c r="O249" s="187"/>
      <c r="P249" s="187"/>
      <c r="Q249" s="187"/>
      <c r="R249" s="187"/>
      <c r="S249" s="187"/>
      <c r="T249" s="188"/>
      <c r="AT249" s="182" t="s">
        <v>145</v>
      </c>
      <c r="AU249" s="182" t="s">
        <v>85</v>
      </c>
      <c r="AV249" s="14" t="s">
        <v>143</v>
      </c>
      <c r="AW249" s="14" t="s">
        <v>29</v>
      </c>
      <c r="AX249" s="14" t="s">
        <v>79</v>
      </c>
      <c r="AY249" s="182" t="s">
        <v>137</v>
      </c>
    </row>
    <row r="250" spans="1:65" s="2" customFormat="1" ht="21.75" customHeight="1">
      <c r="A250" s="33"/>
      <c r="B250" s="157"/>
      <c r="C250" s="207" t="s">
        <v>408</v>
      </c>
      <c r="D250" s="207" t="s">
        <v>266</v>
      </c>
      <c r="E250" s="208" t="s">
        <v>409</v>
      </c>
      <c r="F250" s="209" t="s">
        <v>410</v>
      </c>
      <c r="G250" s="210" t="s">
        <v>251</v>
      </c>
      <c r="H250" s="211">
        <v>3</v>
      </c>
      <c r="I250" s="212"/>
      <c r="J250" s="213">
        <f>ROUND(I250*H250,2)</f>
        <v>0</v>
      </c>
      <c r="K250" s="214"/>
      <c r="L250" s="215"/>
      <c r="M250" s="216" t="s">
        <v>1</v>
      </c>
      <c r="N250" s="217" t="s">
        <v>38</v>
      </c>
      <c r="O250" s="62"/>
      <c r="P250" s="168">
        <f>O250*H250</f>
        <v>0</v>
      </c>
      <c r="Q250" s="168">
        <v>2.3E-2</v>
      </c>
      <c r="R250" s="168">
        <f>Q250*H250</f>
        <v>6.9000000000000006E-2</v>
      </c>
      <c r="S250" s="168">
        <v>0</v>
      </c>
      <c r="T250" s="169">
        <f>S250*H250</f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70" t="s">
        <v>187</v>
      </c>
      <c r="AT250" s="170" t="s">
        <v>266</v>
      </c>
      <c r="AU250" s="170" t="s">
        <v>85</v>
      </c>
      <c r="AY250" s="18" t="s">
        <v>137</v>
      </c>
      <c r="BE250" s="171">
        <f>IF(N250="základná",J250,0)</f>
        <v>0</v>
      </c>
      <c r="BF250" s="171">
        <f>IF(N250="znížená",J250,0)</f>
        <v>0</v>
      </c>
      <c r="BG250" s="171">
        <f>IF(N250="zákl. prenesená",J250,0)</f>
        <v>0</v>
      </c>
      <c r="BH250" s="171">
        <f>IF(N250="zníž. prenesená",J250,0)</f>
        <v>0</v>
      </c>
      <c r="BI250" s="171">
        <f>IF(N250="nulová",J250,0)</f>
        <v>0</v>
      </c>
      <c r="BJ250" s="18" t="s">
        <v>85</v>
      </c>
      <c r="BK250" s="171">
        <f>ROUND(I250*H250,2)</f>
        <v>0</v>
      </c>
      <c r="BL250" s="18" t="s">
        <v>143</v>
      </c>
      <c r="BM250" s="170" t="s">
        <v>411</v>
      </c>
    </row>
    <row r="251" spans="1:65" s="2" customFormat="1" ht="16.5" customHeight="1">
      <c r="A251" s="33"/>
      <c r="B251" s="157"/>
      <c r="C251" s="158" t="s">
        <v>412</v>
      </c>
      <c r="D251" s="158" t="s">
        <v>139</v>
      </c>
      <c r="E251" s="159" t="s">
        <v>413</v>
      </c>
      <c r="F251" s="160" t="s">
        <v>414</v>
      </c>
      <c r="G251" s="161" t="s">
        <v>142</v>
      </c>
      <c r="H251" s="162">
        <v>66</v>
      </c>
      <c r="I251" s="163"/>
      <c r="J251" s="164">
        <f>ROUND(I251*H251,2)</f>
        <v>0</v>
      </c>
      <c r="K251" s="165"/>
      <c r="L251" s="34"/>
      <c r="M251" s="166" t="s">
        <v>1</v>
      </c>
      <c r="N251" s="167" t="s">
        <v>38</v>
      </c>
      <c r="O251" s="62"/>
      <c r="P251" s="168">
        <f>O251*H251</f>
        <v>0</v>
      </c>
      <c r="Q251" s="168">
        <v>0.21251999999999999</v>
      </c>
      <c r="R251" s="168">
        <f>Q251*H251</f>
        <v>14.026319999999998</v>
      </c>
      <c r="S251" s="168">
        <v>0</v>
      </c>
      <c r="T251" s="169">
        <f>S251*H251</f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70" t="s">
        <v>143</v>
      </c>
      <c r="AT251" s="170" t="s">
        <v>139</v>
      </c>
      <c r="AU251" s="170" t="s">
        <v>85</v>
      </c>
      <c r="AY251" s="18" t="s">
        <v>137</v>
      </c>
      <c r="BE251" s="171">
        <f>IF(N251="základná",J251,0)</f>
        <v>0</v>
      </c>
      <c r="BF251" s="171">
        <f>IF(N251="znížená",J251,0)</f>
        <v>0</v>
      </c>
      <c r="BG251" s="171">
        <f>IF(N251="zákl. prenesená",J251,0)</f>
        <v>0</v>
      </c>
      <c r="BH251" s="171">
        <f>IF(N251="zníž. prenesená",J251,0)</f>
        <v>0</v>
      </c>
      <c r="BI251" s="171">
        <f>IF(N251="nulová",J251,0)</f>
        <v>0</v>
      </c>
      <c r="BJ251" s="18" t="s">
        <v>85</v>
      </c>
      <c r="BK251" s="171">
        <f>ROUND(I251*H251,2)</f>
        <v>0</v>
      </c>
      <c r="BL251" s="18" t="s">
        <v>143</v>
      </c>
      <c r="BM251" s="170" t="s">
        <v>415</v>
      </c>
    </row>
    <row r="252" spans="1:65" s="13" customFormat="1">
      <c r="B252" s="172"/>
      <c r="D252" s="173" t="s">
        <v>145</v>
      </c>
      <c r="E252" s="174" t="s">
        <v>1</v>
      </c>
      <c r="F252" s="175" t="s">
        <v>156</v>
      </c>
      <c r="H252" s="176">
        <v>66</v>
      </c>
      <c r="I252" s="177"/>
      <c r="L252" s="172"/>
      <c r="M252" s="178"/>
      <c r="N252" s="179"/>
      <c r="O252" s="179"/>
      <c r="P252" s="179"/>
      <c r="Q252" s="179"/>
      <c r="R252" s="179"/>
      <c r="S252" s="179"/>
      <c r="T252" s="180"/>
      <c r="AT252" s="174" t="s">
        <v>145</v>
      </c>
      <c r="AU252" s="174" t="s">
        <v>85</v>
      </c>
      <c r="AV252" s="13" t="s">
        <v>85</v>
      </c>
      <c r="AW252" s="13" t="s">
        <v>29</v>
      </c>
      <c r="AX252" s="13" t="s">
        <v>72</v>
      </c>
      <c r="AY252" s="174" t="s">
        <v>137</v>
      </c>
    </row>
    <row r="253" spans="1:65" s="14" customFormat="1">
      <c r="B253" s="181"/>
      <c r="D253" s="173" t="s">
        <v>145</v>
      </c>
      <c r="E253" s="182" t="s">
        <v>1</v>
      </c>
      <c r="F253" s="183" t="s">
        <v>147</v>
      </c>
      <c r="H253" s="184">
        <v>66</v>
      </c>
      <c r="I253" s="185"/>
      <c r="L253" s="181"/>
      <c r="M253" s="186"/>
      <c r="N253" s="187"/>
      <c r="O253" s="187"/>
      <c r="P253" s="187"/>
      <c r="Q253" s="187"/>
      <c r="R253" s="187"/>
      <c r="S253" s="187"/>
      <c r="T253" s="188"/>
      <c r="AT253" s="182" t="s">
        <v>145</v>
      </c>
      <c r="AU253" s="182" t="s">
        <v>85</v>
      </c>
      <c r="AV253" s="14" t="s">
        <v>143</v>
      </c>
      <c r="AW253" s="14" t="s">
        <v>29</v>
      </c>
      <c r="AX253" s="14" t="s">
        <v>79</v>
      </c>
      <c r="AY253" s="182" t="s">
        <v>137</v>
      </c>
    </row>
    <row r="254" spans="1:65" s="2" customFormat="1" ht="24.2" customHeight="1">
      <c r="A254" s="33"/>
      <c r="B254" s="157"/>
      <c r="C254" s="207" t="s">
        <v>416</v>
      </c>
      <c r="D254" s="207" t="s">
        <v>266</v>
      </c>
      <c r="E254" s="208" t="s">
        <v>417</v>
      </c>
      <c r="F254" s="209" t="s">
        <v>418</v>
      </c>
      <c r="G254" s="210" t="s">
        <v>251</v>
      </c>
      <c r="H254" s="211">
        <v>264</v>
      </c>
      <c r="I254" s="212"/>
      <c r="J254" s="213">
        <f>ROUND(I254*H254,2)</f>
        <v>0</v>
      </c>
      <c r="K254" s="214"/>
      <c r="L254" s="215"/>
      <c r="M254" s="216" t="s">
        <v>1</v>
      </c>
      <c r="N254" s="217" t="s">
        <v>38</v>
      </c>
      <c r="O254" s="62"/>
      <c r="P254" s="168">
        <f>O254*H254</f>
        <v>0</v>
      </c>
      <c r="Q254" s="168">
        <v>3.2000000000000001E-2</v>
      </c>
      <c r="R254" s="168">
        <f>Q254*H254</f>
        <v>8.4480000000000004</v>
      </c>
      <c r="S254" s="168">
        <v>0</v>
      </c>
      <c r="T254" s="169">
        <f>S254*H254</f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70" t="s">
        <v>187</v>
      </c>
      <c r="AT254" s="170" t="s">
        <v>266</v>
      </c>
      <c r="AU254" s="170" t="s">
        <v>85</v>
      </c>
      <c r="AY254" s="18" t="s">
        <v>137</v>
      </c>
      <c r="BE254" s="171">
        <f>IF(N254="základná",J254,0)</f>
        <v>0</v>
      </c>
      <c r="BF254" s="171">
        <f>IF(N254="znížená",J254,0)</f>
        <v>0</v>
      </c>
      <c r="BG254" s="171">
        <f>IF(N254="zákl. prenesená",J254,0)</f>
        <v>0</v>
      </c>
      <c r="BH254" s="171">
        <f>IF(N254="zníž. prenesená",J254,0)</f>
        <v>0</v>
      </c>
      <c r="BI254" s="171">
        <f>IF(N254="nulová",J254,0)</f>
        <v>0</v>
      </c>
      <c r="BJ254" s="18" t="s">
        <v>85</v>
      </c>
      <c r="BK254" s="171">
        <f>ROUND(I254*H254,2)</f>
        <v>0</v>
      </c>
      <c r="BL254" s="18" t="s">
        <v>143</v>
      </c>
      <c r="BM254" s="170" t="s">
        <v>419</v>
      </c>
    </row>
    <row r="255" spans="1:65" s="15" customFormat="1">
      <c r="B255" s="189"/>
      <c r="D255" s="173" t="s">
        <v>145</v>
      </c>
      <c r="E255" s="190" t="s">
        <v>1</v>
      </c>
      <c r="F255" s="191" t="s">
        <v>420</v>
      </c>
      <c r="H255" s="190" t="s">
        <v>1</v>
      </c>
      <c r="I255" s="192"/>
      <c r="L255" s="189"/>
      <c r="M255" s="193"/>
      <c r="N255" s="194"/>
      <c r="O255" s="194"/>
      <c r="P255" s="194"/>
      <c r="Q255" s="194"/>
      <c r="R255" s="194"/>
      <c r="S255" s="194"/>
      <c r="T255" s="195"/>
      <c r="AT255" s="190" t="s">
        <v>145</v>
      </c>
      <c r="AU255" s="190" t="s">
        <v>85</v>
      </c>
      <c r="AV255" s="15" t="s">
        <v>79</v>
      </c>
      <c r="AW255" s="15" t="s">
        <v>29</v>
      </c>
      <c r="AX255" s="15" t="s">
        <v>72</v>
      </c>
      <c r="AY255" s="190" t="s">
        <v>137</v>
      </c>
    </row>
    <row r="256" spans="1:65" s="13" customFormat="1">
      <c r="B256" s="172"/>
      <c r="D256" s="173" t="s">
        <v>145</v>
      </c>
      <c r="E256" s="174" t="s">
        <v>1</v>
      </c>
      <c r="F256" s="175" t="s">
        <v>421</v>
      </c>
      <c r="H256" s="176">
        <v>264</v>
      </c>
      <c r="I256" s="177"/>
      <c r="L256" s="172"/>
      <c r="M256" s="178"/>
      <c r="N256" s="179"/>
      <c r="O256" s="179"/>
      <c r="P256" s="179"/>
      <c r="Q256" s="179"/>
      <c r="R256" s="179"/>
      <c r="S256" s="179"/>
      <c r="T256" s="180"/>
      <c r="AT256" s="174" t="s">
        <v>145</v>
      </c>
      <c r="AU256" s="174" t="s">
        <v>85</v>
      </c>
      <c r="AV256" s="13" t="s">
        <v>85</v>
      </c>
      <c r="AW256" s="13" t="s">
        <v>29</v>
      </c>
      <c r="AX256" s="13" t="s">
        <v>72</v>
      </c>
      <c r="AY256" s="174" t="s">
        <v>137</v>
      </c>
    </row>
    <row r="257" spans="1:65" s="14" customFormat="1">
      <c r="B257" s="181"/>
      <c r="D257" s="173" t="s">
        <v>145</v>
      </c>
      <c r="E257" s="182" t="s">
        <v>1</v>
      </c>
      <c r="F257" s="183" t="s">
        <v>147</v>
      </c>
      <c r="H257" s="184">
        <v>264</v>
      </c>
      <c r="I257" s="185"/>
      <c r="L257" s="181"/>
      <c r="M257" s="186"/>
      <c r="N257" s="187"/>
      <c r="O257" s="187"/>
      <c r="P257" s="187"/>
      <c r="Q257" s="187"/>
      <c r="R257" s="187"/>
      <c r="S257" s="187"/>
      <c r="T257" s="188"/>
      <c r="AT257" s="182" t="s">
        <v>145</v>
      </c>
      <c r="AU257" s="182" t="s">
        <v>85</v>
      </c>
      <c r="AV257" s="14" t="s">
        <v>143</v>
      </c>
      <c r="AW257" s="14" t="s">
        <v>29</v>
      </c>
      <c r="AX257" s="14" t="s">
        <v>79</v>
      </c>
      <c r="AY257" s="182" t="s">
        <v>137</v>
      </c>
    </row>
    <row r="258" spans="1:65" s="12" customFormat="1" ht="22.9" customHeight="1">
      <c r="B258" s="144"/>
      <c r="D258" s="145" t="s">
        <v>71</v>
      </c>
      <c r="E258" s="155" t="s">
        <v>422</v>
      </c>
      <c r="F258" s="155" t="s">
        <v>423</v>
      </c>
      <c r="I258" s="147"/>
      <c r="J258" s="156">
        <f>BK258</f>
        <v>0</v>
      </c>
      <c r="L258" s="144"/>
      <c r="M258" s="149"/>
      <c r="N258" s="150"/>
      <c r="O258" s="150"/>
      <c r="P258" s="151">
        <f>SUM(P259:P260)</f>
        <v>0</v>
      </c>
      <c r="Q258" s="150"/>
      <c r="R258" s="151">
        <f>SUM(R259:R260)</f>
        <v>0</v>
      </c>
      <c r="S258" s="150"/>
      <c r="T258" s="152">
        <f>SUM(T259:T260)</f>
        <v>0</v>
      </c>
      <c r="AR258" s="145" t="s">
        <v>79</v>
      </c>
      <c r="AT258" s="153" t="s">
        <v>71</v>
      </c>
      <c r="AU258" s="153" t="s">
        <v>79</v>
      </c>
      <c r="AY258" s="145" t="s">
        <v>137</v>
      </c>
      <c r="BK258" s="154">
        <f>SUM(BK259:BK260)</f>
        <v>0</v>
      </c>
    </row>
    <row r="259" spans="1:65" s="2" customFormat="1" ht="24.2" customHeight="1">
      <c r="A259" s="33"/>
      <c r="B259" s="157"/>
      <c r="C259" s="158" t="s">
        <v>424</v>
      </c>
      <c r="D259" s="158" t="s">
        <v>139</v>
      </c>
      <c r="E259" s="159" t="s">
        <v>425</v>
      </c>
      <c r="F259" s="160" t="s">
        <v>426</v>
      </c>
      <c r="G259" s="161" t="s">
        <v>427</v>
      </c>
      <c r="H259" s="162">
        <v>1</v>
      </c>
      <c r="I259" s="163"/>
      <c r="J259" s="164">
        <f>ROUND(I259*H259,2)</f>
        <v>0</v>
      </c>
      <c r="K259" s="165"/>
      <c r="L259" s="34"/>
      <c r="M259" s="166" t="s">
        <v>1</v>
      </c>
      <c r="N259" s="167" t="s">
        <v>38</v>
      </c>
      <c r="O259" s="62"/>
      <c r="P259" s="168">
        <f>O259*H259</f>
        <v>0</v>
      </c>
      <c r="Q259" s="168">
        <v>0</v>
      </c>
      <c r="R259" s="168">
        <f>Q259*H259</f>
        <v>0</v>
      </c>
      <c r="S259" s="168">
        <v>0</v>
      </c>
      <c r="T259" s="169">
        <f>S259*H259</f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70" t="s">
        <v>143</v>
      </c>
      <c r="AT259" s="170" t="s">
        <v>139</v>
      </c>
      <c r="AU259" s="170" t="s">
        <v>85</v>
      </c>
      <c r="AY259" s="18" t="s">
        <v>137</v>
      </c>
      <c r="BE259" s="171">
        <f>IF(N259="základná",J259,0)</f>
        <v>0</v>
      </c>
      <c r="BF259" s="171">
        <f>IF(N259="znížená",J259,0)</f>
        <v>0</v>
      </c>
      <c r="BG259" s="171">
        <f>IF(N259="zákl. prenesená",J259,0)</f>
        <v>0</v>
      </c>
      <c r="BH259" s="171">
        <f>IF(N259="zníž. prenesená",J259,0)</f>
        <v>0</v>
      </c>
      <c r="BI259" s="171">
        <f>IF(N259="nulová",J259,0)</f>
        <v>0</v>
      </c>
      <c r="BJ259" s="18" t="s">
        <v>85</v>
      </c>
      <c r="BK259" s="171">
        <f>ROUND(I259*H259,2)</f>
        <v>0</v>
      </c>
      <c r="BL259" s="18" t="s">
        <v>143</v>
      </c>
      <c r="BM259" s="170" t="s">
        <v>428</v>
      </c>
    </row>
    <row r="260" spans="1:65" s="13" customFormat="1">
      <c r="B260" s="172"/>
      <c r="D260" s="173" t="s">
        <v>145</v>
      </c>
      <c r="E260" s="174" t="s">
        <v>1</v>
      </c>
      <c r="F260" s="175" t="s">
        <v>79</v>
      </c>
      <c r="H260" s="176">
        <v>1</v>
      </c>
      <c r="I260" s="177"/>
      <c r="L260" s="172"/>
      <c r="M260" s="178"/>
      <c r="N260" s="179"/>
      <c r="O260" s="179"/>
      <c r="P260" s="179"/>
      <c r="Q260" s="179"/>
      <c r="R260" s="179"/>
      <c r="S260" s="179"/>
      <c r="T260" s="180"/>
      <c r="AT260" s="174" t="s">
        <v>145</v>
      </c>
      <c r="AU260" s="174" t="s">
        <v>85</v>
      </c>
      <c r="AV260" s="13" t="s">
        <v>85</v>
      </c>
      <c r="AW260" s="13" t="s">
        <v>29</v>
      </c>
      <c r="AX260" s="13" t="s">
        <v>79</v>
      </c>
      <c r="AY260" s="174" t="s">
        <v>137</v>
      </c>
    </row>
    <row r="261" spans="1:65" s="12" customFormat="1" ht="22.9" customHeight="1">
      <c r="B261" s="144"/>
      <c r="D261" s="145" t="s">
        <v>71</v>
      </c>
      <c r="E261" s="155" t="s">
        <v>429</v>
      </c>
      <c r="F261" s="155" t="s">
        <v>430</v>
      </c>
      <c r="I261" s="147"/>
      <c r="J261" s="156">
        <f>BK261</f>
        <v>0</v>
      </c>
      <c r="L261" s="144"/>
      <c r="M261" s="149"/>
      <c r="N261" s="150"/>
      <c r="O261" s="150"/>
      <c r="P261" s="151">
        <f>P262</f>
        <v>0</v>
      </c>
      <c r="Q261" s="150"/>
      <c r="R261" s="151">
        <f>R262</f>
        <v>0</v>
      </c>
      <c r="S261" s="150"/>
      <c r="T261" s="152">
        <f>T262</f>
        <v>0</v>
      </c>
      <c r="AR261" s="145" t="s">
        <v>79</v>
      </c>
      <c r="AT261" s="153" t="s">
        <v>71</v>
      </c>
      <c r="AU261" s="153" t="s">
        <v>79</v>
      </c>
      <c r="AY261" s="145" t="s">
        <v>137</v>
      </c>
      <c r="BK261" s="154">
        <f>BK262</f>
        <v>0</v>
      </c>
    </row>
    <row r="262" spans="1:65" s="2" customFormat="1" ht="33" customHeight="1">
      <c r="A262" s="33"/>
      <c r="B262" s="157"/>
      <c r="C262" s="158" t="s">
        <v>431</v>
      </c>
      <c r="D262" s="158" t="s">
        <v>139</v>
      </c>
      <c r="E262" s="159" t="s">
        <v>432</v>
      </c>
      <c r="F262" s="160" t="s">
        <v>433</v>
      </c>
      <c r="G262" s="161" t="s">
        <v>212</v>
      </c>
      <c r="H262" s="162">
        <v>309.25</v>
      </c>
      <c r="I262" s="163"/>
      <c r="J262" s="164">
        <f>ROUND(I262*H262,2)</f>
        <v>0</v>
      </c>
      <c r="K262" s="165"/>
      <c r="L262" s="34"/>
      <c r="M262" s="218" t="s">
        <v>1</v>
      </c>
      <c r="N262" s="219" t="s">
        <v>38</v>
      </c>
      <c r="O262" s="220"/>
      <c r="P262" s="221">
        <f>O262*H262</f>
        <v>0</v>
      </c>
      <c r="Q262" s="221">
        <v>0</v>
      </c>
      <c r="R262" s="221">
        <f>Q262*H262</f>
        <v>0</v>
      </c>
      <c r="S262" s="221">
        <v>0</v>
      </c>
      <c r="T262" s="222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70" t="s">
        <v>143</v>
      </c>
      <c r="AT262" s="170" t="s">
        <v>139</v>
      </c>
      <c r="AU262" s="170" t="s">
        <v>85</v>
      </c>
      <c r="AY262" s="18" t="s">
        <v>137</v>
      </c>
      <c r="BE262" s="171">
        <f>IF(N262="základná",J262,0)</f>
        <v>0</v>
      </c>
      <c r="BF262" s="171">
        <f>IF(N262="znížená",J262,0)</f>
        <v>0</v>
      </c>
      <c r="BG262" s="171">
        <f>IF(N262="zákl. prenesená",J262,0)</f>
        <v>0</v>
      </c>
      <c r="BH262" s="171">
        <f>IF(N262="zníž. prenesená",J262,0)</f>
        <v>0</v>
      </c>
      <c r="BI262" s="171">
        <f>IF(N262="nulová",J262,0)</f>
        <v>0</v>
      </c>
      <c r="BJ262" s="18" t="s">
        <v>85</v>
      </c>
      <c r="BK262" s="171">
        <f>ROUND(I262*H262,2)</f>
        <v>0</v>
      </c>
      <c r="BL262" s="18" t="s">
        <v>143</v>
      </c>
      <c r="BM262" s="170" t="s">
        <v>434</v>
      </c>
    </row>
    <row r="263" spans="1:65" s="2" customFormat="1" ht="6.95" customHeight="1">
      <c r="A263" s="33"/>
      <c r="B263" s="51"/>
      <c r="C263" s="52"/>
      <c r="D263" s="52"/>
      <c r="E263" s="52"/>
      <c r="F263" s="52"/>
      <c r="G263" s="52"/>
      <c r="H263" s="52"/>
      <c r="I263" s="52"/>
      <c r="J263" s="52"/>
      <c r="K263" s="52"/>
      <c r="L263" s="34"/>
      <c r="M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</row>
  </sheetData>
  <autoFilter ref="C131:K262"/>
  <mergeCells count="12">
    <mergeCell ref="E124:H124"/>
    <mergeCell ref="L2:V2"/>
    <mergeCell ref="E85:H85"/>
    <mergeCell ref="E87:H87"/>
    <mergeCell ref="E89:H89"/>
    <mergeCell ref="E120:H120"/>
    <mergeCell ref="E122:H122"/>
    <mergeCell ref="E7:H7"/>
    <mergeCell ref="E9:H9"/>
    <mergeCell ref="E11:H11"/>
    <mergeCell ref="E20:H20"/>
    <mergeCell ref="E29:H29"/>
  </mergeCells>
  <pageMargins left="0.39370078740157483" right="0.39370078740157483" top="0.39370078740157483" bottom="0.39370078740157483" header="0" footer="0"/>
  <pageSetup paperSize="9" scale="87" fitToHeight="100" orientation="portrait" blackAndWhite="1" r:id="rId1"/>
  <headerFooter>
    <oddFooter>&amp;CStrana &amp;P z &amp;N</oddFooter>
  </headerFooter>
  <rowBreaks count="1" manualBreakCount="1">
    <brk id="174" min="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5"/>
  <sheetViews>
    <sheetView showGridLines="0" workbookViewId="0">
      <selection activeCell="A110" sqref="A110:XFD11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257" t="s">
        <v>5</v>
      </c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8" t="s">
        <v>95</v>
      </c>
      <c r="AZ2" s="102" t="s">
        <v>435</v>
      </c>
      <c r="BA2" s="102" t="s">
        <v>436</v>
      </c>
      <c r="BB2" s="102" t="s">
        <v>286</v>
      </c>
      <c r="BC2" s="102" t="s">
        <v>437</v>
      </c>
      <c r="BD2" s="102" t="s">
        <v>85</v>
      </c>
    </row>
    <row r="3" spans="1:5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72</v>
      </c>
      <c r="AZ3" s="102" t="s">
        <v>438</v>
      </c>
      <c r="BA3" s="102" t="s">
        <v>438</v>
      </c>
      <c r="BB3" s="102" t="s">
        <v>286</v>
      </c>
      <c r="BC3" s="102" t="s">
        <v>439</v>
      </c>
      <c r="BD3" s="102" t="s">
        <v>85</v>
      </c>
    </row>
    <row r="4" spans="1:56" s="1" customFormat="1" ht="24.95" customHeight="1">
      <c r="B4" s="21"/>
      <c r="D4" s="22" t="s">
        <v>103</v>
      </c>
      <c r="L4" s="21"/>
      <c r="M4" s="103" t="s">
        <v>9</v>
      </c>
      <c r="AT4" s="18" t="s">
        <v>3</v>
      </c>
      <c r="AZ4" s="102" t="s">
        <v>440</v>
      </c>
      <c r="BA4" s="102" t="s">
        <v>441</v>
      </c>
      <c r="BB4" s="102" t="s">
        <v>286</v>
      </c>
      <c r="BC4" s="102" t="s">
        <v>442</v>
      </c>
      <c r="BD4" s="102" t="s">
        <v>85</v>
      </c>
    </row>
    <row r="5" spans="1:56" s="1" customFormat="1" ht="6.95" customHeight="1">
      <c r="B5" s="21"/>
      <c r="L5" s="21"/>
      <c r="AZ5" s="102" t="s">
        <v>443</v>
      </c>
      <c r="BA5" s="102" t="s">
        <v>444</v>
      </c>
      <c r="BB5" s="102" t="s">
        <v>286</v>
      </c>
      <c r="BC5" s="102" t="s">
        <v>445</v>
      </c>
      <c r="BD5" s="102" t="s">
        <v>85</v>
      </c>
    </row>
    <row r="6" spans="1:56" s="1" customFormat="1" ht="12" customHeight="1">
      <c r="B6" s="21"/>
      <c r="D6" s="28" t="s">
        <v>14</v>
      </c>
      <c r="L6" s="21"/>
    </row>
    <row r="7" spans="1:56" s="1" customFormat="1" ht="16.5" customHeight="1">
      <c r="B7" s="21"/>
      <c r="E7" s="273" t="str">
        <f>'Rekapitulácia stavby'!K6</f>
        <v>OPORNÝ MÚR na ul.Stračia v Nitre</v>
      </c>
      <c r="F7" s="274"/>
      <c r="G7" s="274"/>
      <c r="H7" s="274"/>
      <c r="L7" s="21"/>
    </row>
    <row r="8" spans="1:56" s="1" customFormat="1" ht="12" customHeight="1">
      <c r="B8" s="21"/>
      <c r="D8" s="28" t="s">
        <v>104</v>
      </c>
      <c r="L8" s="21"/>
    </row>
    <row r="9" spans="1:56" s="2" customFormat="1" ht="16.5" customHeight="1">
      <c r="A9" s="33"/>
      <c r="B9" s="34"/>
      <c r="C9" s="33"/>
      <c r="D9" s="33"/>
      <c r="E9" s="273" t="s">
        <v>446</v>
      </c>
      <c r="F9" s="272"/>
      <c r="G9" s="272"/>
      <c r="H9" s="272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56" s="2" customFormat="1" ht="12" customHeight="1">
      <c r="A10" s="33"/>
      <c r="B10" s="34"/>
      <c r="C10" s="33"/>
      <c r="D10" s="28" t="s">
        <v>106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56" s="2" customFormat="1" ht="16.5" customHeight="1">
      <c r="A11" s="33"/>
      <c r="B11" s="34"/>
      <c r="C11" s="33"/>
      <c r="D11" s="33"/>
      <c r="E11" s="251" t="s">
        <v>447</v>
      </c>
      <c r="F11" s="272"/>
      <c r="G11" s="272"/>
      <c r="H11" s="272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5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5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56" s="2" customFormat="1" ht="12" customHeight="1">
      <c r="A14" s="33"/>
      <c r="B14" s="34"/>
      <c r="C14" s="33"/>
      <c r="D14" s="28" t="s">
        <v>18</v>
      </c>
      <c r="E14" s="33"/>
      <c r="F14" s="26" t="s">
        <v>108</v>
      </c>
      <c r="G14" s="33"/>
      <c r="H14" s="33"/>
      <c r="I14" s="28" t="s">
        <v>20</v>
      </c>
      <c r="J14" s="59" t="str">
        <f>'Rekapitulácia stavby'!AN8</f>
        <v xml:space="preserve"> 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5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56" s="2" customFormat="1" ht="12" customHeight="1">
      <c r="A16" s="33"/>
      <c r="B16" s="34"/>
      <c r="C16" s="33"/>
      <c r="D16" s="28" t="s">
        <v>21</v>
      </c>
      <c r="E16" s="33"/>
      <c r="F16" s="33"/>
      <c r="G16" s="33"/>
      <c r="H16" s="33"/>
      <c r="I16" s="28" t="s">
        <v>22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23</v>
      </c>
      <c r="F17" s="33"/>
      <c r="G17" s="33"/>
      <c r="H17" s="33"/>
      <c r="I17" s="28" t="s">
        <v>24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25</v>
      </c>
      <c r="E19" s="33"/>
      <c r="F19" s="33"/>
      <c r="G19" s="33"/>
      <c r="H19" s="33"/>
      <c r="I19" s="28" t="s">
        <v>22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75" t="str">
        <f>'Rekapitulácia stavby'!E14</f>
        <v>Vyplň údaj</v>
      </c>
      <c r="F20" s="276"/>
      <c r="G20" s="276"/>
      <c r="H20" s="276"/>
      <c r="I20" s="28" t="s">
        <v>24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27</v>
      </c>
      <c r="E22" s="33"/>
      <c r="F22" s="33"/>
      <c r="G22" s="33"/>
      <c r="H22" s="33"/>
      <c r="I22" s="28" t="s">
        <v>22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448</v>
      </c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30</v>
      </c>
      <c r="E25" s="33"/>
      <c r="F25" s="33"/>
      <c r="G25" s="33"/>
      <c r="H25" s="33"/>
      <c r="I25" s="28" t="s">
        <v>22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110</v>
      </c>
      <c r="F26" s="33"/>
      <c r="G26" s="33"/>
      <c r="H26" s="33"/>
      <c r="I26" s="28" t="s">
        <v>24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31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71" t="s">
        <v>1</v>
      </c>
      <c r="F29" s="271"/>
      <c r="G29" s="271"/>
      <c r="H29" s="271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7" t="s">
        <v>32</v>
      </c>
      <c r="E32" s="33"/>
      <c r="F32" s="33"/>
      <c r="G32" s="33"/>
      <c r="H32" s="33"/>
      <c r="I32" s="33"/>
      <c r="J32" s="75">
        <f>ROUND(J125,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34</v>
      </c>
      <c r="G34" s="33"/>
      <c r="H34" s="33"/>
      <c r="I34" s="37" t="s">
        <v>33</v>
      </c>
      <c r="J34" s="37" t="s">
        <v>35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8" t="s">
        <v>36</v>
      </c>
      <c r="E35" s="39" t="s">
        <v>37</v>
      </c>
      <c r="F35" s="109">
        <f>ROUND((SUM(BE125:BE184)),  2)</f>
        <v>0</v>
      </c>
      <c r="G35" s="110"/>
      <c r="H35" s="110"/>
      <c r="I35" s="111">
        <v>0.2</v>
      </c>
      <c r="J35" s="109">
        <f>ROUND(((SUM(BE125:BE184))*I35),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38</v>
      </c>
      <c r="F36" s="109">
        <f>ROUND((SUM(BF125:BF184)),  2)</f>
        <v>0</v>
      </c>
      <c r="G36" s="110"/>
      <c r="H36" s="110"/>
      <c r="I36" s="111">
        <v>0.2</v>
      </c>
      <c r="J36" s="109">
        <f>ROUND(((SUM(BF125:BF184))*I36),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39</v>
      </c>
      <c r="F37" s="112">
        <f>ROUND((SUM(BG125:BG184)),  2)</f>
        <v>0</v>
      </c>
      <c r="G37" s="33"/>
      <c r="H37" s="33"/>
      <c r="I37" s="113">
        <v>0.2</v>
      </c>
      <c r="J37" s="112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40</v>
      </c>
      <c r="F38" s="112">
        <f>ROUND((SUM(BH125:BH184)),  2)</f>
        <v>0</v>
      </c>
      <c r="G38" s="33"/>
      <c r="H38" s="33"/>
      <c r="I38" s="113">
        <v>0.2</v>
      </c>
      <c r="J38" s="112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41</v>
      </c>
      <c r="F39" s="109">
        <f>ROUND((SUM(BI125:BI184)),  2)</f>
        <v>0</v>
      </c>
      <c r="G39" s="110"/>
      <c r="H39" s="110"/>
      <c r="I39" s="111">
        <v>0</v>
      </c>
      <c r="J39" s="109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4"/>
      <c r="D41" s="115" t="s">
        <v>42</v>
      </c>
      <c r="E41" s="64"/>
      <c r="F41" s="64"/>
      <c r="G41" s="116" t="s">
        <v>43</v>
      </c>
      <c r="H41" s="117" t="s">
        <v>44</v>
      </c>
      <c r="I41" s="64"/>
      <c r="J41" s="118">
        <f>SUM(J32:J39)</f>
        <v>0</v>
      </c>
      <c r="K41" s="119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45</v>
      </c>
      <c r="E50" s="48"/>
      <c r="F50" s="48"/>
      <c r="G50" s="47" t="s">
        <v>46</v>
      </c>
      <c r="H50" s="48"/>
      <c r="I50" s="48"/>
      <c r="J50" s="48"/>
      <c r="K50" s="48"/>
      <c r="L50" s="46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9" t="s">
        <v>47</v>
      </c>
      <c r="E61" s="36"/>
      <c r="F61" s="120" t="s">
        <v>48</v>
      </c>
      <c r="G61" s="49" t="s">
        <v>47</v>
      </c>
      <c r="H61" s="36"/>
      <c r="I61" s="36"/>
      <c r="J61" s="121" t="s">
        <v>48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7" t="s">
        <v>49</v>
      </c>
      <c r="E65" s="50"/>
      <c r="F65" s="50"/>
      <c r="G65" s="47" t="s">
        <v>50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9" t="s">
        <v>47</v>
      </c>
      <c r="E76" s="36"/>
      <c r="F76" s="120" t="s">
        <v>48</v>
      </c>
      <c r="G76" s="49" t="s">
        <v>47</v>
      </c>
      <c r="H76" s="36"/>
      <c r="I76" s="36"/>
      <c r="J76" s="121" t="s">
        <v>48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111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73" t="str">
        <f>E7</f>
        <v>OPORNÝ MÚR na ul.Stračia v Nitre</v>
      </c>
      <c r="F85" s="274"/>
      <c r="G85" s="274"/>
      <c r="H85" s="274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104</v>
      </c>
      <c r="L86" s="21"/>
    </row>
    <row r="87" spans="1:31" s="2" customFormat="1" ht="16.5" customHeight="1">
      <c r="A87" s="33"/>
      <c r="B87" s="34"/>
      <c r="C87" s="33"/>
      <c r="D87" s="33"/>
      <c r="E87" s="273" t="s">
        <v>446</v>
      </c>
      <c r="F87" s="272"/>
      <c r="G87" s="272"/>
      <c r="H87" s="272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106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51" t="str">
        <f>E11</f>
        <v>SO02.1 - SO02.1 Buracie práce oporný múr</v>
      </c>
      <c r="F89" s="272"/>
      <c r="G89" s="272"/>
      <c r="H89" s="272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 xml:space="preserve">Stračia ulica </v>
      </c>
      <c r="G91" s="33"/>
      <c r="H91" s="33"/>
      <c r="I91" s="28" t="s">
        <v>20</v>
      </c>
      <c r="J91" s="59" t="str">
        <f>IF(J14="","",J14)</f>
        <v xml:space="preserve"> 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customHeight="1">
      <c r="A93" s="33"/>
      <c r="B93" s="34"/>
      <c r="C93" s="28" t="s">
        <v>21</v>
      </c>
      <c r="D93" s="33"/>
      <c r="E93" s="33"/>
      <c r="F93" s="26" t="str">
        <f>E17</f>
        <v>Mesto Nitra Štefánikova tr.80/60, 95006 Nitra</v>
      </c>
      <c r="G93" s="33"/>
      <c r="H93" s="33"/>
      <c r="I93" s="28" t="s">
        <v>27</v>
      </c>
      <c r="J93" s="31" t="str">
        <f>E23</f>
        <v xml:space="preserve">IPROS s.r.o.Ing.Drobena 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25</v>
      </c>
      <c r="D94" s="33"/>
      <c r="E94" s="33"/>
      <c r="F94" s="26" t="str">
        <f>IF(E20="","",E20)</f>
        <v>Vyplň údaj</v>
      </c>
      <c r="G94" s="33"/>
      <c r="H94" s="33"/>
      <c r="I94" s="28" t="s">
        <v>30</v>
      </c>
      <c r="J94" s="31" t="str">
        <f>E26</f>
        <v>Katarína Šinská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2" t="s">
        <v>112</v>
      </c>
      <c r="D96" s="114"/>
      <c r="E96" s="114"/>
      <c r="F96" s="114"/>
      <c r="G96" s="114"/>
      <c r="H96" s="114"/>
      <c r="I96" s="114"/>
      <c r="J96" s="123" t="s">
        <v>113</v>
      </c>
      <c r="K96" s="114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4" t="s">
        <v>114</v>
      </c>
      <c r="D98" s="33"/>
      <c r="E98" s="33"/>
      <c r="F98" s="33"/>
      <c r="G98" s="33"/>
      <c r="H98" s="33"/>
      <c r="I98" s="33"/>
      <c r="J98" s="75">
        <f>J125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115</v>
      </c>
    </row>
    <row r="99" spans="1:47" s="9" customFormat="1" ht="24.95" customHeight="1">
      <c r="B99" s="125"/>
      <c r="D99" s="126" t="s">
        <v>116</v>
      </c>
      <c r="E99" s="127"/>
      <c r="F99" s="127"/>
      <c r="G99" s="127"/>
      <c r="H99" s="127"/>
      <c r="I99" s="127"/>
      <c r="J99" s="128">
        <f>J126</f>
        <v>0</v>
      </c>
      <c r="L99" s="125"/>
    </row>
    <row r="100" spans="1:47" s="10" customFormat="1" ht="19.899999999999999" customHeight="1">
      <c r="B100" s="129"/>
      <c r="D100" s="130" t="s">
        <v>117</v>
      </c>
      <c r="E100" s="131"/>
      <c r="F100" s="131"/>
      <c r="G100" s="131"/>
      <c r="H100" s="131"/>
      <c r="I100" s="131"/>
      <c r="J100" s="132">
        <f>J127</f>
        <v>0</v>
      </c>
      <c r="L100" s="129"/>
    </row>
    <row r="101" spans="1:47" s="10" customFormat="1" ht="19.899999999999999" customHeight="1">
      <c r="B101" s="129"/>
      <c r="D101" s="130" t="s">
        <v>120</v>
      </c>
      <c r="E101" s="131"/>
      <c r="F101" s="131"/>
      <c r="G101" s="131"/>
      <c r="H101" s="131"/>
      <c r="I101" s="131"/>
      <c r="J101" s="132">
        <f>J151</f>
        <v>0</v>
      </c>
      <c r="L101" s="129"/>
    </row>
    <row r="102" spans="1:47" s="9" customFormat="1" ht="24.95" customHeight="1">
      <c r="B102" s="125"/>
      <c r="D102" s="126" t="s">
        <v>449</v>
      </c>
      <c r="E102" s="127"/>
      <c r="F102" s="127"/>
      <c r="G102" s="127"/>
      <c r="H102" s="127"/>
      <c r="I102" s="127"/>
      <c r="J102" s="128">
        <f>J169</f>
        <v>0</v>
      </c>
      <c r="L102" s="125"/>
    </row>
    <row r="103" spans="1:47" s="10" customFormat="1" ht="19.899999999999999" customHeight="1">
      <c r="B103" s="129"/>
      <c r="D103" s="130" t="s">
        <v>450</v>
      </c>
      <c r="E103" s="131"/>
      <c r="F103" s="131"/>
      <c r="G103" s="131"/>
      <c r="H103" s="131"/>
      <c r="I103" s="131"/>
      <c r="J103" s="132">
        <f>J170</f>
        <v>0</v>
      </c>
      <c r="L103" s="129"/>
    </row>
    <row r="104" spans="1:47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47" s="2" customFormat="1" ht="6.95" customHeight="1">
      <c r="A105" s="33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47" s="2" customFormat="1" ht="6.95" customHeight="1">
      <c r="A109" s="33"/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24.95" customHeight="1">
      <c r="A110" s="33"/>
      <c r="B110" s="34"/>
      <c r="C110" s="22" t="s">
        <v>123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2" customHeight="1">
      <c r="A112" s="33"/>
      <c r="B112" s="34"/>
      <c r="C112" s="28" t="s">
        <v>14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73" t="str">
        <f>E7</f>
        <v>OPORNÝ MÚR na ul.Stračia v Nitre</v>
      </c>
      <c r="F113" s="274"/>
      <c r="G113" s="274"/>
      <c r="H113" s="274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1" customFormat="1" ht="12" customHeight="1">
      <c r="B114" s="21"/>
      <c r="C114" s="28" t="s">
        <v>104</v>
      </c>
      <c r="L114" s="21"/>
    </row>
    <row r="115" spans="1:65" s="2" customFormat="1" ht="16.5" customHeight="1">
      <c r="A115" s="33"/>
      <c r="B115" s="34"/>
      <c r="C115" s="33"/>
      <c r="D115" s="33"/>
      <c r="E115" s="273" t="s">
        <v>446</v>
      </c>
      <c r="F115" s="272"/>
      <c r="G115" s="272"/>
      <c r="H115" s="272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2" customHeight="1">
      <c r="A116" s="33"/>
      <c r="B116" s="34"/>
      <c r="C116" s="28" t="s">
        <v>106</v>
      </c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6.5" customHeight="1">
      <c r="A117" s="33"/>
      <c r="B117" s="34"/>
      <c r="C117" s="33"/>
      <c r="D117" s="33"/>
      <c r="E117" s="251" t="str">
        <f>E11</f>
        <v>SO02.1 - SO02.1 Buracie práce oporný múr</v>
      </c>
      <c r="F117" s="272"/>
      <c r="G117" s="272"/>
      <c r="H117" s="272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2" customHeight="1">
      <c r="A119" s="33"/>
      <c r="B119" s="34"/>
      <c r="C119" s="28" t="s">
        <v>18</v>
      </c>
      <c r="D119" s="33"/>
      <c r="E119" s="33"/>
      <c r="F119" s="26" t="str">
        <f>F14</f>
        <v xml:space="preserve">Stračia ulica </v>
      </c>
      <c r="G119" s="33"/>
      <c r="H119" s="33"/>
      <c r="I119" s="28" t="s">
        <v>20</v>
      </c>
      <c r="J119" s="59" t="str">
        <f>IF(J14="","",J14)</f>
        <v xml:space="preserve"> </v>
      </c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6.9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25.7" customHeight="1">
      <c r="A121" s="33"/>
      <c r="B121" s="34"/>
      <c r="C121" s="28" t="s">
        <v>21</v>
      </c>
      <c r="D121" s="33"/>
      <c r="E121" s="33"/>
      <c r="F121" s="26" t="str">
        <f>E17</f>
        <v>Mesto Nitra Štefánikova tr.80/60, 95006 Nitra</v>
      </c>
      <c r="G121" s="33"/>
      <c r="H121" s="33"/>
      <c r="I121" s="28" t="s">
        <v>27</v>
      </c>
      <c r="J121" s="31" t="str">
        <f>E23</f>
        <v xml:space="preserve">IPROS s.r.o.Ing.Drobena 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5.2" customHeight="1">
      <c r="A122" s="33"/>
      <c r="B122" s="34"/>
      <c r="C122" s="28" t="s">
        <v>25</v>
      </c>
      <c r="D122" s="33"/>
      <c r="E122" s="33"/>
      <c r="F122" s="26" t="str">
        <f>IF(E20="","",E20)</f>
        <v>Vyplň údaj</v>
      </c>
      <c r="G122" s="33"/>
      <c r="H122" s="33"/>
      <c r="I122" s="28" t="s">
        <v>30</v>
      </c>
      <c r="J122" s="31" t="str">
        <f>E26</f>
        <v>Katarína Šinská</v>
      </c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2" customFormat="1" ht="10.3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5" s="11" customFormat="1" ht="29.25" customHeight="1">
      <c r="A124" s="133"/>
      <c r="B124" s="134"/>
      <c r="C124" s="135" t="s">
        <v>124</v>
      </c>
      <c r="D124" s="136" t="s">
        <v>57</v>
      </c>
      <c r="E124" s="136" t="s">
        <v>53</v>
      </c>
      <c r="F124" s="136" t="s">
        <v>54</v>
      </c>
      <c r="G124" s="136" t="s">
        <v>125</v>
      </c>
      <c r="H124" s="136" t="s">
        <v>126</v>
      </c>
      <c r="I124" s="136" t="s">
        <v>127</v>
      </c>
      <c r="J124" s="137" t="s">
        <v>113</v>
      </c>
      <c r="K124" s="138" t="s">
        <v>128</v>
      </c>
      <c r="L124" s="139"/>
      <c r="M124" s="66" t="s">
        <v>1</v>
      </c>
      <c r="N124" s="67" t="s">
        <v>36</v>
      </c>
      <c r="O124" s="67" t="s">
        <v>129</v>
      </c>
      <c r="P124" s="67" t="s">
        <v>130</v>
      </c>
      <c r="Q124" s="67" t="s">
        <v>131</v>
      </c>
      <c r="R124" s="67" t="s">
        <v>132</v>
      </c>
      <c r="S124" s="67" t="s">
        <v>133</v>
      </c>
      <c r="T124" s="68" t="s">
        <v>134</v>
      </c>
      <c r="U124" s="133"/>
      <c r="V124" s="133"/>
      <c r="W124" s="133"/>
      <c r="X124" s="133"/>
      <c r="Y124" s="133"/>
      <c r="Z124" s="133"/>
      <c r="AA124" s="133"/>
      <c r="AB124" s="133"/>
      <c r="AC124" s="133"/>
      <c r="AD124" s="133"/>
      <c r="AE124" s="133"/>
    </row>
    <row r="125" spans="1:65" s="2" customFormat="1" ht="22.9" customHeight="1">
      <c r="A125" s="33"/>
      <c r="B125" s="34"/>
      <c r="C125" s="73" t="s">
        <v>114</v>
      </c>
      <c r="D125" s="33"/>
      <c r="E125" s="33"/>
      <c r="F125" s="33"/>
      <c r="G125" s="33"/>
      <c r="H125" s="33"/>
      <c r="I125" s="33"/>
      <c r="J125" s="140">
        <f>BK125</f>
        <v>0</v>
      </c>
      <c r="K125" s="33"/>
      <c r="L125" s="34"/>
      <c r="M125" s="69"/>
      <c r="N125" s="60"/>
      <c r="O125" s="70"/>
      <c r="P125" s="141">
        <f>P126+P169</f>
        <v>0</v>
      </c>
      <c r="Q125" s="70"/>
      <c r="R125" s="141">
        <f>R126+R169</f>
        <v>0</v>
      </c>
      <c r="S125" s="70"/>
      <c r="T125" s="142">
        <f>T126+T169</f>
        <v>406.23869999999999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T125" s="18" t="s">
        <v>71</v>
      </c>
      <c r="AU125" s="18" t="s">
        <v>115</v>
      </c>
      <c r="BK125" s="143">
        <f>BK126+BK169</f>
        <v>0</v>
      </c>
    </row>
    <row r="126" spans="1:65" s="12" customFormat="1" ht="25.9" customHeight="1">
      <c r="B126" s="144"/>
      <c r="D126" s="145" t="s">
        <v>71</v>
      </c>
      <c r="E126" s="146" t="s">
        <v>135</v>
      </c>
      <c r="F126" s="146" t="s">
        <v>136</v>
      </c>
      <c r="I126" s="147"/>
      <c r="J126" s="148">
        <f>BK126</f>
        <v>0</v>
      </c>
      <c r="L126" s="144"/>
      <c r="M126" s="149"/>
      <c r="N126" s="150"/>
      <c r="O126" s="150"/>
      <c r="P126" s="151">
        <f>P127+P151</f>
        <v>0</v>
      </c>
      <c r="Q126" s="150"/>
      <c r="R126" s="151">
        <f>R127+R151</f>
        <v>0</v>
      </c>
      <c r="S126" s="150"/>
      <c r="T126" s="152">
        <f>T127+T151</f>
        <v>405.62399999999997</v>
      </c>
      <c r="AR126" s="145" t="s">
        <v>79</v>
      </c>
      <c r="AT126" s="153" t="s">
        <v>71</v>
      </c>
      <c r="AU126" s="153" t="s">
        <v>72</v>
      </c>
      <c r="AY126" s="145" t="s">
        <v>137</v>
      </c>
      <c r="BK126" s="154">
        <f>BK127+BK151</f>
        <v>0</v>
      </c>
    </row>
    <row r="127" spans="1:65" s="12" customFormat="1" ht="22.9" customHeight="1">
      <c r="B127" s="144"/>
      <c r="D127" s="145" t="s">
        <v>71</v>
      </c>
      <c r="E127" s="155" t="s">
        <v>79</v>
      </c>
      <c r="F127" s="155" t="s">
        <v>138</v>
      </c>
      <c r="I127" s="147"/>
      <c r="J127" s="156">
        <f>BK127</f>
        <v>0</v>
      </c>
      <c r="L127" s="144"/>
      <c r="M127" s="149"/>
      <c r="N127" s="150"/>
      <c r="O127" s="150"/>
      <c r="P127" s="151">
        <f>SUM(P128:P150)</f>
        <v>0</v>
      </c>
      <c r="Q127" s="150"/>
      <c r="R127" s="151">
        <f>SUM(R128:R150)</f>
        <v>0</v>
      </c>
      <c r="S127" s="150"/>
      <c r="T127" s="152">
        <f>SUM(T128:T150)</f>
        <v>0</v>
      </c>
      <c r="AR127" s="145" t="s">
        <v>79</v>
      </c>
      <c r="AT127" s="153" t="s">
        <v>71</v>
      </c>
      <c r="AU127" s="153" t="s">
        <v>79</v>
      </c>
      <c r="AY127" s="145" t="s">
        <v>137</v>
      </c>
      <c r="BK127" s="154">
        <f>SUM(BK128:BK150)</f>
        <v>0</v>
      </c>
    </row>
    <row r="128" spans="1:65" s="2" customFormat="1" ht="24.2" customHeight="1">
      <c r="A128" s="33"/>
      <c r="B128" s="157"/>
      <c r="C128" s="158" t="s">
        <v>79</v>
      </c>
      <c r="D128" s="158" t="s">
        <v>139</v>
      </c>
      <c r="E128" s="159" t="s">
        <v>451</v>
      </c>
      <c r="F128" s="160" t="s">
        <v>452</v>
      </c>
      <c r="G128" s="161" t="s">
        <v>286</v>
      </c>
      <c r="H128" s="162">
        <v>126.143</v>
      </c>
      <c r="I128" s="163"/>
      <c r="J128" s="164">
        <f>ROUND(I128*H128,2)</f>
        <v>0</v>
      </c>
      <c r="K128" s="165"/>
      <c r="L128" s="34"/>
      <c r="M128" s="166" t="s">
        <v>1</v>
      </c>
      <c r="N128" s="167" t="s">
        <v>38</v>
      </c>
      <c r="O128" s="62"/>
      <c r="P128" s="168">
        <f>O128*H128</f>
        <v>0</v>
      </c>
      <c r="Q128" s="168">
        <v>0</v>
      </c>
      <c r="R128" s="168">
        <f>Q128*H128</f>
        <v>0</v>
      </c>
      <c r="S128" s="168">
        <v>0</v>
      </c>
      <c r="T128" s="169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70" t="s">
        <v>143</v>
      </c>
      <c r="AT128" s="170" t="s">
        <v>139</v>
      </c>
      <c r="AU128" s="170" t="s">
        <v>85</v>
      </c>
      <c r="AY128" s="18" t="s">
        <v>137</v>
      </c>
      <c r="BE128" s="171">
        <f>IF(N128="základná",J128,0)</f>
        <v>0</v>
      </c>
      <c r="BF128" s="171">
        <f>IF(N128="znížená",J128,0)</f>
        <v>0</v>
      </c>
      <c r="BG128" s="171">
        <f>IF(N128="zákl. prenesená",J128,0)</f>
        <v>0</v>
      </c>
      <c r="BH128" s="171">
        <f>IF(N128="zníž. prenesená",J128,0)</f>
        <v>0</v>
      </c>
      <c r="BI128" s="171">
        <f>IF(N128="nulová",J128,0)</f>
        <v>0</v>
      </c>
      <c r="BJ128" s="18" t="s">
        <v>85</v>
      </c>
      <c r="BK128" s="171">
        <f>ROUND(I128*H128,2)</f>
        <v>0</v>
      </c>
      <c r="BL128" s="18" t="s">
        <v>143</v>
      </c>
      <c r="BM128" s="170" t="s">
        <v>453</v>
      </c>
    </row>
    <row r="129" spans="1:65" s="13" customFormat="1">
      <c r="B129" s="172"/>
      <c r="D129" s="173" t="s">
        <v>145</v>
      </c>
      <c r="E129" s="174" t="s">
        <v>1</v>
      </c>
      <c r="F129" s="175" t="s">
        <v>454</v>
      </c>
      <c r="H129" s="176">
        <v>126.143</v>
      </c>
      <c r="I129" s="177"/>
      <c r="L129" s="172"/>
      <c r="M129" s="178"/>
      <c r="N129" s="179"/>
      <c r="O129" s="179"/>
      <c r="P129" s="179"/>
      <c r="Q129" s="179"/>
      <c r="R129" s="179"/>
      <c r="S129" s="179"/>
      <c r="T129" s="180"/>
      <c r="AT129" s="174" t="s">
        <v>145</v>
      </c>
      <c r="AU129" s="174" t="s">
        <v>85</v>
      </c>
      <c r="AV129" s="13" t="s">
        <v>85</v>
      </c>
      <c r="AW129" s="13" t="s">
        <v>29</v>
      </c>
      <c r="AX129" s="13" t="s">
        <v>72</v>
      </c>
      <c r="AY129" s="174" t="s">
        <v>137</v>
      </c>
    </row>
    <row r="130" spans="1:65" s="14" customFormat="1">
      <c r="B130" s="181"/>
      <c r="D130" s="173" t="s">
        <v>145</v>
      </c>
      <c r="E130" s="182" t="s">
        <v>1</v>
      </c>
      <c r="F130" s="183" t="s">
        <v>147</v>
      </c>
      <c r="H130" s="184">
        <v>126.143</v>
      </c>
      <c r="I130" s="185"/>
      <c r="L130" s="181"/>
      <c r="M130" s="186"/>
      <c r="N130" s="187"/>
      <c r="O130" s="187"/>
      <c r="P130" s="187"/>
      <c r="Q130" s="187"/>
      <c r="R130" s="187"/>
      <c r="S130" s="187"/>
      <c r="T130" s="188"/>
      <c r="AT130" s="182" t="s">
        <v>145</v>
      </c>
      <c r="AU130" s="182" t="s">
        <v>85</v>
      </c>
      <c r="AV130" s="14" t="s">
        <v>143</v>
      </c>
      <c r="AW130" s="14" t="s">
        <v>29</v>
      </c>
      <c r="AX130" s="14" t="s">
        <v>79</v>
      </c>
      <c r="AY130" s="182" t="s">
        <v>137</v>
      </c>
    </row>
    <row r="131" spans="1:65" s="2" customFormat="1" ht="24.2" customHeight="1">
      <c r="A131" s="33"/>
      <c r="B131" s="157"/>
      <c r="C131" s="158" t="s">
        <v>85</v>
      </c>
      <c r="D131" s="158" t="s">
        <v>139</v>
      </c>
      <c r="E131" s="159" t="s">
        <v>455</v>
      </c>
      <c r="F131" s="160" t="s">
        <v>456</v>
      </c>
      <c r="G131" s="161" t="s">
        <v>286</v>
      </c>
      <c r="H131" s="162">
        <v>420.47500000000002</v>
      </c>
      <c r="I131" s="163"/>
      <c r="J131" s="164">
        <f>ROUND(I131*H131,2)</f>
        <v>0</v>
      </c>
      <c r="K131" s="165"/>
      <c r="L131" s="34"/>
      <c r="M131" s="166" t="s">
        <v>1</v>
      </c>
      <c r="N131" s="167" t="s">
        <v>38</v>
      </c>
      <c r="O131" s="62"/>
      <c r="P131" s="168">
        <f>O131*H131</f>
        <v>0</v>
      </c>
      <c r="Q131" s="168">
        <v>0</v>
      </c>
      <c r="R131" s="168">
        <f>Q131*H131</f>
        <v>0</v>
      </c>
      <c r="S131" s="168">
        <v>0</v>
      </c>
      <c r="T131" s="169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70" t="s">
        <v>143</v>
      </c>
      <c r="AT131" s="170" t="s">
        <v>139</v>
      </c>
      <c r="AU131" s="170" t="s">
        <v>85</v>
      </c>
      <c r="AY131" s="18" t="s">
        <v>137</v>
      </c>
      <c r="BE131" s="171">
        <f>IF(N131="základná",J131,0)</f>
        <v>0</v>
      </c>
      <c r="BF131" s="171">
        <f>IF(N131="znížená",J131,0)</f>
        <v>0</v>
      </c>
      <c r="BG131" s="171">
        <f>IF(N131="zákl. prenesená",J131,0)</f>
        <v>0</v>
      </c>
      <c r="BH131" s="171">
        <f>IF(N131="zníž. prenesená",J131,0)</f>
        <v>0</v>
      </c>
      <c r="BI131" s="171">
        <f>IF(N131="nulová",J131,0)</f>
        <v>0</v>
      </c>
      <c r="BJ131" s="18" t="s">
        <v>85</v>
      </c>
      <c r="BK131" s="171">
        <f>ROUND(I131*H131,2)</f>
        <v>0</v>
      </c>
      <c r="BL131" s="18" t="s">
        <v>143</v>
      </c>
      <c r="BM131" s="170" t="s">
        <v>457</v>
      </c>
    </row>
    <row r="132" spans="1:65" s="15" customFormat="1" ht="22.5">
      <c r="B132" s="189"/>
      <c r="D132" s="173" t="s">
        <v>145</v>
      </c>
      <c r="E132" s="190" t="s">
        <v>1</v>
      </c>
      <c r="F132" s="191" t="s">
        <v>458</v>
      </c>
      <c r="H132" s="190" t="s">
        <v>1</v>
      </c>
      <c r="I132" s="192"/>
      <c r="L132" s="189"/>
      <c r="M132" s="193"/>
      <c r="N132" s="194"/>
      <c r="O132" s="194"/>
      <c r="P132" s="194"/>
      <c r="Q132" s="194"/>
      <c r="R132" s="194"/>
      <c r="S132" s="194"/>
      <c r="T132" s="195"/>
      <c r="AT132" s="190" t="s">
        <v>145</v>
      </c>
      <c r="AU132" s="190" t="s">
        <v>85</v>
      </c>
      <c r="AV132" s="15" t="s">
        <v>79</v>
      </c>
      <c r="AW132" s="15" t="s">
        <v>29</v>
      </c>
      <c r="AX132" s="15" t="s">
        <v>72</v>
      </c>
      <c r="AY132" s="190" t="s">
        <v>137</v>
      </c>
    </row>
    <row r="133" spans="1:65" s="13" customFormat="1">
      <c r="B133" s="172"/>
      <c r="D133" s="173" t="s">
        <v>145</v>
      </c>
      <c r="E133" s="174" t="s">
        <v>1</v>
      </c>
      <c r="F133" s="175" t="s">
        <v>459</v>
      </c>
      <c r="H133" s="176">
        <v>420.47500000000002</v>
      </c>
      <c r="I133" s="177"/>
      <c r="L133" s="172"/>
      <c r="M133" s="178"/>
      <c r="N133" s="179"/>
      <c r="O133" s="179"/>
      <c r="P133" s="179"/>
      <c r="Q133" s="179"/>
      <c r="R133" s="179"/>
      <c r="S133" s="179"/>
      <c r="T133" s="180"/>
      <c r="AT133" s="174" t="s">
        <v>145</v>
      </c>
      <c r="AU133" s="174" t="s">
        <v>85</v>
      </c>
      <c r="AV133" s="13" t="s">
        <v>85</v>
      </c>
      <c r="AW133" s="13" t="s">
        <v>29</v>
      </c>
      <c r="AX133" s="13" t="s">
        <v>72</v>
      </c>
      <c r="AY133" s="174" t="s">
        <v>137</v>
      </c>
    </row>
    <row r="134" spans="1:65" s="14" customFormat="1">
      <c r="B134" s="181"/>
      <c r="D134" s="173" t="s">
        <v>145</v>
      </c>
      <c r="E134" s="182" t="s">
        <v>440</v>
      </c>
      <c r="F134" s="183" t="s">
        <v>147</v>
      </c>
      <c r="H134" s="184">
        <v>420.47500000000002</v>
      </c>
      <c r="I134" s="185"/>
      <c r="L134" s="181"/>
      <c r="M134" s="186"/>
      <c r="N134" s="187"/>
      <c r="O134" s="187"/>
      <c r="P134" s="187"/>
      <c r="Q134" s="187"/>
      <c r="R134" s="187"/>
      <c r="S134" s="187"/>
      <c r="T134" s="188"/>
      <c r="AT134" s="182" t="s">
        <v>145</v>
      </c>
      <c r="AU134" s="182" t="s">
        <v>85</v>
      </c>
      <c r="AV134" s="14" t="s">
        <v>143</v>
      </c>
      <c r="AW134" s="14" t="s">
        <v>29</v>
      </c>
      <c r="AX134" s="14" t="s">
        <v>79</v>
      </c>
      <c r="AY134" s="182" t="s">
        <v>137</v>
      </c>
    </row>
    <row r="135" spans="1:65" s="2" customFormat="1" ht="24.2" customHeight="1">
      <c r="A135" s="33"/>
      <c r="B135" s="157"/>
      <c r="C135" s="158" t="s">
        <v>152</v>
      </c>
      <c r="D135" s="158" t="s">
        <v>139</v>
      </c>
      <c r="E135" s="159" t="s">
        <v>460</v>
      </c>
      <c r="F135" s="160" t="s">
        <v>461</v>
      </c>
      <c r="G135" s="161" t="s">
        <v>286</v>
      </c>
      <c r="H135" s="162">
        <v>126.143</v>
      </c>
      <c r="I135" s="163"/>
      <c r="J135" s="164">
        <f>ROUND(I135*H135,2)</f>
        <v>0</v>
      </c>
      <c r="K135" s="165"/>
      <c r="L135" s="34"/>
      <c r="M135" s="166" t="s">
        <v>1</v>
      </c>
      <c r="N135" s="167" t="s">
        <v>38</v>
      </c>
      <c r="O135" s="62"/>
      <c r="P135" s="168">
        <f>O135*H135</f>
        <v>0</v>
      </c>
      <c r="Q135" s="168">
        <v>0</v>
      </c>
      <c r="R135" s="168">
        <f>Q135*H135</f>
        <v>0</v>
      </c>
      <c r="S135" s="168">
        <v>0</v>
      </c>
      <c r="T135" s="169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70" t="s">
        <v>143</v>
      </c>
      <c r="AT135" s="170" t="s">
        <v>139</v>
      </c>
      <c r="AU135" s="170" t="s">
        <v>85</v>
      </c>
      <c r="AY135" s="18" t="s">
        <v>137</v>
      </c>
      <c r="BE135" s="171">
        <f>IF(N135="základná",J135,0)</f>
        <v>0</v>
      </c>
      <c r="BF135" s="171">
        <f>IF(N135="znížená",J135,0)</f>
        <v>0</v>
      </c>
      <c r="BG135" s="171">
        <f>IF(N135="zákl. prenesená",J135,0)</f>
        <v>0</v>
      </c>
      <c r="BH135" s="171">
        <f>IF(N135="zníž. prenesená",J135,0)</f>
        <v>0</v>
      </c>
      <c r="BI135" s="171">
        <f>IF(N135="nulová",J135,0)</f>
        <v>0</v>
      </c>
      <c r="BJ135" s="18" t="s">
        <v>85</v>
      </c>
      <c r="BK135" s="171">
        <f>ROUND(I135*H135,2)</f>
        <v>0</v>
      </c>
      <c r="BL135" s="18" t="s">
        <v>143</v>
      </c>
      <c r="BM135" s="170" t="s">
        <v>462</v>
      </c>
    </row>
    <row r="136" spans="1:65" s="13" customFormat="1">
      <c r="B136" s="172"/>
      <c r="D136" s="173" t="s">
        <v>145</v>
      </c>
      <c r="E136" s="174" t="s">
        <v>1</v>
      </c>
      <c r="F136" s="175" t="s">
        <v>454</v>
      </c>
      <c r="H136" s="176">
        <v>126.143</v>
      </c>
      <c r="I136" s="177"/>
      <c r="L136" s="172"/>
      <c r="M136" s="178"/>
      <c r="N136" s="179"/>
      <c r="O136" s="179"/>
      <c r="P136" s="179"/>
      <c r="Q136" s="179"/>
      <c r="R136" s="179"/>
      <c r="S136" s="179"/>
      <c r="T136" s="180"/>
      <c r="AT136" s="174" t="s">
        <v>145</v>
      </c>
      <c r="AU136" s="174" t="s">
        <v>85</v>
      </c>
      <c r="AV136" s="13" t="s">
        <v>85</v>
      </c>
      <c r="AW136" s="13" t="s">
        <v>29</v>
      </c>
      <c r="AX136" s="13" t="s">
        <v>72</v>
      </c>
      <c r="AY136" s="174" t="s">
        <v>137</v>
      </c>
    </row>
    <row r="137" spans="1:65" s="14" customFormat="1">
      <c r="B137" s="181"/>
      <c r="D137" s="173" t="s">
        <v>145</v>
      </c>
      <c r="E137" s="182" t="s">
        <v>1</v>
      </c>
      <c r="F137" s="183" t="s">
        <v>147</v>
      </c>
      <c r="H137" s="184">
        <v>126.143</v>
      </c>
      <c r="I137" s="185"/>
      <c r="L137" s="181"/>
      <c r="M137" s="186"/>
      <c r="N137" s="187"/>
      <c r="O137" s="187"/>
      <c r="P137" s="187"/>
      <c r="Q137" s="187"/>
      <c r="R137" s="187"/>
      <c r="S137" s="187"/>
      <c r="T137" s="188"/>
      <c r="AT137" s="182" t="s">
        <v>145</v>
      </c>
      <c r="AU137" s="182" t="s">
        <v>85</v>
      </c>
      <c r="AV137" s="14" t="s">
        <v>143</v>
      </c>
      <c r="AW137" s="14" t="s">
        <v>29</v>
      </c>
      <c r="AX137" s="14" t="s">
        <v>79</v>
      </c>
      <c r="AY137" s="182" t="s">
        <v>137</v>
      </c>
    </row>
    <row r="138" spans="1:65" s="2" customFormat="1" ht="24.2" customHeight="1">
      <c r="A138" s="33"/>
      <c r="B138" s="157"/>
      <c r="C138" s="158" t="s">
        <v>143</v>
      </c>
      <c r="D138" s="158" t="s">
        <v>139</v>
      </c>
      <c r="E138" s="159" t="s">
        <v>463</v>
      </c>
      <c r="F138" s="160" t="s">
        <v>464</v>
      </c>
      <c r="G138" s="161" t="s">
        <v>286</v>
      </c>
      <c r="H138" s="162">
        <v>390.47500000000002</v>
      </c>
      <c r="I138" s="163"/>
      <c r="J138" s="164">
        <f>ROUND(I138*H138,2)</f>
        <v>0</v>
      </c>
      <c r="K138" s="165"/>
      <c r="L138" s="34"/>
      <c r="M138" s="166" t="s">
        <v>1</v>
      </c>
      <c r="N138" s="167" t="s">
        <v>38</v>
      </c>
      <c r="O138" s="62"/>
      <c r="P138" s="168">
        <f>O138*H138</f>
        <v>0</v>
      </c>
      <c r="Q138" s="168">
        <v>0</v>
      </c>
      <c r="R138" s="168">
        <f>Q138*H138</f>
        <v>0</v>
      </c>
      <c r="S138" s="168">
        <v>0</v>
      </c>
      <c r="T138" s="169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70" t="s">
        <v>143</v>
      </c>
      <c r="AT138" s="170" t="s">
        <v>139</v>
      </c>
      <c r="AU138" s="170" t="s">
        <v>85</v>
      </c>
      <c r="AY138" s="18" t="s">
        <v>137</v>
      </c>
      <c r="BE138" s="171">
        <f>IF(N138="základná",J138,0)</f>
        <v>0</v>
      </c>
      <c r="BF138" s="171">
        <f>IF(N138="znížená",J138,0)</f>
        <v>0</v>
      </c>
      <c r="BG138" s="171">
        <f>IF(N138="zákl. prenesená",J138,0)</f>
        <v>0</v>
      </c>
      <c r="BH138" s="171">
        <f>IF(N138="zníž. prenesená",J138,0)</f>
        <v>0</v>
      </c>
      <c r="BI138" s="171">
        <f>IF(N138="nulová",J138,0)</f>
        <v>0</v>
      </c>
      <c r="BJ138" s="18" t="s">
        <v>85</v>
      </c>
      <c r="BK138" s="171">
        <f>ROUND(I138*H138,2)</f>
        <v>0</v>
      </c>
      <c r="BL138" s="18" t="s">
        <v>143</v>
      </c>
      <c r="BM138" s="170" t="s">
        <v>465</v>
      </c>
    </row>
    <row r="139" spans="1:65" s="13" customFormat="1">
      <c r="B139" s="172"/>
      <c r="D139" s="173" t="s">
        <v>145</v>
      </c>
      <c r="E139" s="174" t="s">
        <v>1</v>
      </c>
      <c r="F139" s="175" t="s">
        <v>443</v>
      </c>
      <c r="H139" s="176">
        <v>390.47500000000002</v>
      </c>
      <c r="I139" s="177"/>
      <c r="L139" s="172"/>
      <c r="M139" s="178"/>
      <c r="N139" s="179"/>
      <c r="O139" s="179"/>
      <c r="P139" s="179"/>
      <c r="Q139" s="179"/>
      <c r="R139" s="179"/>
      <c r="S139" s="179"/>
      <c r="T139" s="180"/>
      <c r="AT139" s="174" t="s">
        <v>145</v>
      </c>
      <c r="AU139" s="174" t="s">
        <v>85</v>
      </c>
      <c r="AV139" s="13" t="s">
        <v>85</v>
      </c>
      <c r="AW139" s="13" t="s">
        <v>29</v>
      </c>
      <c r="AX139" s="13" t="s">
        <v>72</v>
      </c>
      <c r="AY139" s="174" t="s">
        <v>137</v>
      </c>
    </row>
    <row r="140" spans="1:65" s="14" customFormat="1">
      <c r="B140" s="181"/>
      <c r="D140" s="173" t="s">
        <v>145</v>
      </c>
      <c r="E140" s="182" t="s">
        <v>1</v>
      </c>
      <c r="F140" s="183" t="s">
        <v>147</v>
      </c>
      <c r="H140" s="184">
        <v>390.47500000000002</v>
      </c>
      <c r="I140" s="185"/>
      <c r="L140" s="181"/>
      <c r="M140" s="186"/>
      <c r="N140" s="187"/>
      <c r="O140" s="187"/>
      <c r="P140" s="187"/>
      <c r="Q140" s="187"/>
      <c r="R140" s="187"/>
      <c r="S140" s="187"/>
      <c r="T140" s="188"/>
      <c r="AT140" s="182" t="s">
        <v>145</v>
      </c>
      <c r="AU140" s="182" t="s">
        <v>85</v>
      </c>
      <c r="AV140" s="14" t="s">
        <v>143</v>
      </c>
      <c r="AW140" s="14" t="s">
        <v>29</v>
      </c>
      <c r="AX140" s="14" t="s">
        <v>79</v>
      </c>
      <c r="AY140" s="182" t="s">
        <v>137</v>
      </c>
    </row>
    <row r="141" spans="1:65" s="2" customFormat="1" ht="37.9" customHeight="1">
      <c r="A141" s="33"/>
      <c r="B141" s="157"/>
      <c r="C141" s="158" t="s">
        <v>166</v>
      </c>
      <c r="D141" s="158" t="s">
        <v>139</v>
      </c>
      <c r="E141" s="159" t="s">
        <v>466</v>
      </c>
      <c r="F141" s="160" t="s">
        <v>467</v>
      </c>
      <c r="G141" s="161" t="s">
        <v>286</v>
      </c>
      <c r="H141" s="162">
        <v>390.47500000000002</v>
      </c>
      <c r="I141" s="163"/>
      <c r="J141" s="164">
        <f>ROUND(I141*H141,2)</f>
        <v>0</v>
      </c>
      <c r="K141" s="165"/>
      <c r="L141" s="34"/>
      <c r="M141" s="166" t="s">
        <v>1</v>
      </c>
      <c r="N141" s="167" t="s">
        <v>38</v>
      </c>
      <c r="O141" s="62"/>
      <c r="P141" s="168">
        <f>O141*H141</f>
        <v>0</v>
      </c>
      <c r="Q141" s="168">
        <v>0</v>
      </c>
      <c r="R141" s="168">
        <f>Q141*H141</f>
        <v>0</v>
      </c>
      <c r="S141" s="168">
        <v>0</v>
      </c>
      <c r="T141" s="169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70" t="s">
        <v>143</v>
      </c>
      <c r="AT141" s="170" t="s">
        <v>139</v>
      </c>
      <c r="AU141" s="170" t="s">
        <v>85</v>
      </c>
      <c r="AY141" s="18" t="s">
        <v>137</v>
      </c>
      <c r="BE141" s="171">
        <f>IF(N141="základná",J141,0)</f>
        <v>0</v>
      </c>
      <c r="BF141" s="171">
        <f>IF(N141="znížená",J141,0)</f>
        <v>0</v>
      </c>
      <c r="BG141" s="171">
        <f>IF(N141="zákl. prenesená",J141,0)</f>
        <v>0</v>
      </c>
      <c r="BH141" s="171">
        <f>IF(N141="zníž. prenesená",J141,0)</f>
        <v>0</v>
      </c>
      <c r="BI141" s="171">
        <f>IF(N141="nulová",J141,0)</f>
        <v>0</v>
      </c>
      <c r="BJ141" s="18" t="s">
        <v>85</v>
      </c>
      <c r="BK141" s="171">
        <f>ROUND(I141*H141,2)</f>
        <v>0</v>
      </c>
      <c r="BL141" s="18" t="s">
        <v>143</v>
      </c>
      <c r="BM141" s="170" t="s">
        <v>468</v>
      </c>
    </row>
    <row r="142" spans="1:65" s="13" customFormat="1">
      <c r="B142" s="172"/>
      <c r="D142" s="173" t="s">
        <v>145</v>
      </c>
      <c r="E142" s="174" t="s">
        <v>1</v>
      </c>
      <c r="F142" s="175" t="s">
        <v>440</v>
      </c>
      <c r="H142" s="176">
        <v>420.47500000000002</v>
      </c>
      <c r="I142" s="177"/>
      <c r="L142" s="172"/>
      <c r="M142" s="178"/>
      <c r="N142" s="179"/>
      <c r="O142" s="179"/>
      <c r="P142" s="179"/>
      <c r="Q142" s="179"/>
      <c r="R142" s="179"/>
      <c r="S142" s="179"/>
      <c r="T142" s="180"/>
      <c r="AT142" s="174" t="s">
        <v>145</v>
      </c>
      <c r="AU142" s="174" t="s">
        <v>85</v>
      </c>
      <c r="AV142" s="13" t="s">
        <v>85</v>
      </c>
      <c r="AW142" s="13" t="s">
        <v>29</v>
      </c>
      <c r="AX142" s="13" t="s">
        <v>72</v>
      </c>
      <c r="AY142" s="174" t="s">
        <v>137</v>
      </c>
    </row>
    <row r="143" spans="1:65" s="13" customFormat="1" ht="22.5">
      <c r="B143" s="172"/>
      <c r="D143" s="173" t="s">
        <v>145</v>
      </c>
      <c r="E143" s="174" t="s">
        <v>1</v>
      </c>
      <c r="F143" s="175" t="s">
        <v>469</v>
      </c>
      <c r="H143" s="176">
        <v>-30</v>
      </c>
      <c r="I143" s="177"/>
      <c r="L143" s="172"/>
      <c r="M143" s="178"/>
      <c r="N143" s="179"/>
      <c r="O143" s="179"/>
      <c r="P143" s="179"/>
      <c r="Q143" s="179"/>
      <c r="R143" s="179"/>
      <c r="S143" s="179"/>
      <c r="T143" s="180"/>
      <c r="AT143" s="174" t="s">
        <v>145</v>
      </c>
      <c r="AU143" s="174" t="s">
        <v>85</v>
      </c>
      <c r="AV143" s="13" t="s">
        <v>85</v>
      </c>
      <c r="AW143" s="13" t="s">
        <v>29</v>
      </c>
      <c r="AX143" s="13" t="s">
        <v>72</v>
      </c>
      <c r="AY143" s="174" t="s">
        <v>137</v>
      </c>
    </row>
    <row r="144" spans="1:65" s="14" customFormat="1">
      <c r="B144" s="181"/>
      <c r="D144" s="173" t="s">
        <v>145</v>
      </c>
      <c r="E144" s="182" t="s">
        <v>443</v>
      </c>
      <c r="F144" s="183" t="s">
        <v>147</v>
      </c>
      <c r="H144" s="184">
        <v>390.47500000000002</v>
      </c>
      <c r="I144" s="185"/>
      <c r="L144" s="181"/>
      <c r="M144" s="186"/>
      <c r="N144" s="187"/>
      <c r="O144" s="187"/>
      <c r="P144" s="187"/>
      <c r="Q144" s="187"/>
      <c r="R144" s="187"/>
      <c r="S144" s="187"/>
      <c r="T144" s="188"/>
      <c r="AT144" s="182" t="s">
        <v>145</v>
      </c>
      <c r="AU144" s="182" t="s">
        <v>85</v>
      </c>
      <c r="AV144" s="14" t="s">
        <v>143</v>
      </c>
      <c r="AW144" s="14" t="s">
        <v>29</v>
      </c>
      <c r="AX144" s="14" t="s">
        <v>79</v>
      </c>
      <c r="AY144" s="182" t="s">
        <v>137</v>
      </c>
    </row>
    <row r="145" spans="1:65" s="2" customFormat="1" ht="44.25" customHeight="1">
      <c r="A145" s="33"/>
      <c r="B145" s="157"/>
      <c r="C145" s="158" t="s">
        <v>172</v>
      </c>
      <c r="D145" s="158" t="s">
        <v>139</v>
      </c>
      <c r="E145" s="159" t="s">
        <v>470</v>
      </c>
      <c r="F145" s="160" t="s">
        <v>471</v>
      </c>
      <c r="G145" s="161" t="s">
        <v>286</v>
      </c>
      <c r="H145" s="162">
        <v>1171.425</v>
      </c>
      <c r="I145" s="163"/>
      <c r="J145" s="164">
        <f>ROUND(I145*H145,2)</f>
        <v>0</v>
      </c>
      <c r="K145" s="165"/>
      <c r="L145" s="34"/>
      <c r="M145" s="166" t="s">
        <v>1</v>
      </c>
      <c r="N145" s="167" t="s">
        <v>38</v>
      </c>
      <c r="O145" s="62"/>
      <c r="P145" s="168">
        <f>O145*H145</f>
        <v>0</v>
      </c>
      <c r="Q145" s="168">
        <v>0</v>
      </c>
      <c r="R145" s="168">
        <f>Q145*H145</f>
        <v>0</v>
      </c>
      <c r="S145" s="168">
        <v>0</v>
      </c>
      <c r="T145" s="169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143</v>
      </c>
      <c r="AT145" s="170" t="s">
        <v>139</v>
      </c>
      <c r="AU145" s="170" t="s">
        <v>85</v>
      </c>
      <c r="AY145" s="18" t="s">
        <v>137</v>
      </c>
      <c r="BE145" s="171">
        <f>IF(N145="základná",J145,0)</f>
        <v>0</v>
      </c>
      <c r="BF145" s="171">
        <f>IF(N145="znížená",J145,0)</f>
        <v>0</v>
      </c>
      <c r="BG145" s="171">
        <f>IF(N145="zákl. prenesená",J145,0)</f>
        <v>0</v>
      </c>
      <c r="BH145" s="171">
        <f>IF(N145="zníž. prenesená",J145,0)</f>
        <v>0</v>
      </c>
      <c r="BI145" s="171">
        <f>IF(N145="nulová",J145,0)</f>
        <v>0</v>
      </c>
      <c r="BJ145" s="18" t="s">
        <v>85</v>
      </c>
      <c r="BK145" s="171">
        <f>ROUND(I145*H145,2)</f>
        <v>0</v>
      </c>
      <c r="BL145" s="18" t="s">
        <v>143</v>
      </c>
      <c r="BM145" s="170" t="s">
        <v>472</v>
      </c>
    </row>
    <row r="146" spans="1:65" s="13" customFormat="1">
      <c r="B146" s="172"/>
      <c r="D146" s="173" t="s">
        <v>145</v>
      </c>
      <c r="E146" s="174" t="s">
        <v>1</v>
      </c>
      <c r="F146" s="175" t="s">
        <v>473</v>
      </c>
      <c r="H146" s="176">
        <v>1171.425</v>
      </c>
      <c r="I146" s="177"/>
      <c r="L146" s="172"/>
      <c r="M146" s="178"/>
      <c r="N146" s="179"/>
      <c r="O146" s="179"/>
      <c r="P146" s="179"/>
      <c r="Q146" s="179"/>
      <c r="R146" s="179"/>
      <c r="S146" s="179"/>
      <c r="T146" s="180"/>
      <c r="AT146" s="174" t="s">
        <v>145</v>
      </c>
      <c r="AU146" s="174" t="s">
        <v>85</v>
      </c>
      <c r="AV146" s="13" t="s">
        <v>85</v>
      </c>
      <c r="AW146" s="13" t="s">
        <v>29</v>
      </c>
      <c r="AX146" s="13" t="s">
        <v>72</v>
      </c>
      <c r="AY146" s="174" t="s">
        <v>137</v>
      </c>
    </row>
    <row r="147" spans="1:65" s="14" customFormat="1">
      <c r="B147" s="181"/>
      <c r="D147" s="173" t="s">
        <v>145</v>
      </c>
      <c r="E147" s="182" t="s">
        <v>1</v>
      </c>
      <c r="F147" s="183" t="s">
        <v>147</v>
      </c>
      <c r="H147" s="184">
        <v>1171.425</v>
      </c>
      <c r="I147" s="185"/>
      <c r="L147" s="181"/>
      <c r="M147" s="186"/>
      <c r="N147" s="187"/>
      <c r="O147" s="187"/>
      <c r="P147" s="187"/>
      <c r="Q147" s="187"/>
      <c r="R147" s="187"/>
      <c r="S147" s="187"/>
      <c r="T147" s="188"/>
      <c r="AT147" s="182" t="s">
        <v>145</v>
      </c>
      <c r="AU147" s="182" t="s">
        <v>85</v>
      </c>
      <c r="AV147" s="14" t="s">
        <v>143</v>
      </c>
      <c r="AW147" s="14" t="s">
        <v>29</v>
      </c>
      <c r="AX147" s="14" t="s">
        <v>79</v>
      </c>
      <c r="AY147" s="182" t="s">
        <v>137</v>
      </c>
    </row>
    <row r="148" spans="1:65" s="2" customFormat="1" ht="21.75" customHeight="1">
      <c r="A148" s="33"/>
      <c r="B148" s="157"/>
      <c r="C148" s="158" t="s">
        <v>180</v>
      </c>
      <c r="D148" s="158" t="s">
        <v>139</v>
      </c>
      <c r="E148" s="159" t="s">
        <v>474</v>
      </c>
      <c r="F148" s="160" t="s">
        <v>475</v>
      </c>
      <c r="G148" s="161" t="s">
        <v>212</v>
      </c>
      <c r="H148" s="162">
        <v>702.85500000000002</v>
      </c>
      <c r="I148" s="163"/>
      <c r="J148" s="164">
        <f>ROUND(I148*H148,2)</f>
        <v>0</v>
      </c>
      <c r="K148" s="165"/>
      <c r="L148" s="34"/>
      <c r="M148" s="166" t="s">
        <v>1</v>
      </c>
      <c r="N148" s="167" t="s">
        <v>38</v>
      </c>
      <c r="O148" s="62"/>
      <c r="P148" s="168">
        <f>O148*H148</f>
        <v>0</v>
      </c>
      <c r="Q148" s="168">
        <v>0</v>
      </c>
      <c r="R148" s="168">
        <f>Q148*H148</f>
        <v>0</v>
      </c>
      <c r="S148" s="168">
        <v>0</v>
      </c>
      <c r="T148" s="169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70" t="s">
        <v>143</v>
      </c>
      <c r="AT148" s="170" t="s">
        <v>139</v>
      </c>
      <c r="AU148" s="170" t="s">
        <v>85</v>
      </c>
      <c r="AY148" s="18" t="s">
        <v>137</v>
      </c>
      <c r="BE148" s="171">
        <f>IF(N148="základná",J148,0)</f>
        <v>0</v>
      </c>
      <c r="BF148" s="171">
        <f>IF(N148="znížená",J148,0)</f>
        <v>0</v>
      </c>
      <c r="BG148" s="171">
        <f>IF(N148="zákl. prenesená",J148,0)</f>
        <v>0</v>
      </c>
      <c r="BH148" s="171">
        <f>IF(N148="zníž. prenesená",J148,0)</f>
        <v>0</v>
      </c>
      <c r="BI148" s="171">
        <f>IF(N148="nulová",J148,0)</f>
        <v>0</v>
      </c>
      <c r="BJ148" s="18" t="s">
        <v>85</v>
      </c>
      <c r="BK148" s="171">
        <f>ROUND(I148*H148,2)</f>
        <v>0</v>
      </c>
      <c r="BL148" s="18" t="s">
        <v>143</v>
      </c>
      <c r="BM148" s="170" t="s">
        <v>476</v>
      </c>
    </row>
    <row r="149" spans="1:65" s="13" customFormat="1">
      <c r="B149" s="172"/>
      <c r="D149" s="173" t="s">
        <v>145</v>
      </c>
      <c r="E149" s="174" t="s">
        <v>1</v>
      </c>
      <c r="F149" s="175" t="s">
        <v>477</v>
      </c>
      <c r="H149" s="176">
        <v>702.85500000000002</v>
      </c>
      <c r="I149" s="177"/>
      <c r="L149" s="172"/>
      <c r="M149" s="178"/>
      <c r="N149" s="179"/>
      <c r="O149" s="179"/>
      <c r="P149" s="179"/>
      <c r="Q149" s="179"/>
      <c r="R149" s="179"/>
      <c r="S149" s="179"/>
      <c r="T149" s="180"/>
      <c r="AT149" s="174" t="s">
        <v>145</v>
      </c>
      <c r="AU149" s="174" t="s">
        <v>85</v>
      </c>
      <c r="AV149" s="13" t="s">
        <v>85</v>
      </c>
      <c r="AW149" s="13" t="s">
        <v>29</v>
      </c>
      <c r="AX149" s="13" t="s">
        <v>72</v>
      </c>
      <c r="AY149" s="174" t="s">
        <v>137</v>
      </c>
    </row>
    <row r="150" spans="1:65" s="14" customFormat="1">
      <c r="B150" s="181"/>
      <c r="D150" s="173" t="s">
        <v>145</v>
      </c>
      <c r="E150" s="182" t="s">
        <v>1</v>
      </c>
      <c r="F150" s="183" t="s">
        <v>147</v>
      </c>
      <c r="H150" s="184">
        <v>702.85500000000002</v>
      </c>
      <c r="I150" s="185"/>
      <c r="L150" s="181"/>
      <c r="M150" s="186"/>
      <c r="N150" s="187"/>
      <c r="O150" s="187"/>
      <c r="P150" s="187"/>
      <c r="Q150" s="187"/>
      <c r="R150" s="187"/>
      <c r="S150" s="187"/>
      <c r="T150" s="188"/>
      <c r="AT150" s="182" t="s">
        <v>145</v>
      </c>
      <c r="AU150" s="182" t="s">
        <v>85</v>
      </c>
      <c r="AV150" s="14" t="s">
        <v>143</v>
      </c>
      <c r="AW150" s="14" t="s">
        <v>29</v>
      </c>
      <c r="AX150" s="14" t="s">
        <v>79</v>
      </c>
      <c r="AY150" s="182" t="s">
        <v>137</v>
      </c>
    </row>
    <row r="151" spans="1:65" s="12" customFormat="1" ht="22.9" customHeight="1">
      <c r="B151" s="144"/>
      <c r="D151" s="145" t="s">
        <v>71</v>
      </c>
      <c r="E151" s="155" t="s">
        <v>196</v>
      </c>
      <c r="F151" s="155" t="s">
        <v>197</v>
      </c>
      <c r="I151" s="147"/>
      <c r="J151" s="156">
        <f>BK151</f>
        <v>0</v>
      </c>
      <c r="L151" s="144"/>
      <c r="M151" s="149"/>
      <c r="N151" s="150"/>
      <c r="O151" s="150"/>
      <c r="P151" s="151">
        <f>SUM(P152:P168)</f>
        <v>0</v>
      </c>
      <c r="Q151" s="150"/>
      <c r="R151" s="151">
        <f>SUM(R152:R168)</f>
        <v>0</v>
      </c>
      <c r="S151" s="150"/>
      <c r="T151" s="152">
        <f>SUM(T152:T168)</f>
        <v>405.62399999999997</v>
      </c>
      <c r="AR151" s="145" t="s">
        <v>79</v>
      </c>
      <c r="AT151" s="153" t="s">
        <v>71</v>
      </c>
      <c r="AU151" s="153" t="s">
        <v>79</v>
      </c>
      <c r="AY151" s="145" t="s">
        <v>137</v>
      </c>
      <c r="BK151" s="154">
        <f>SUM(BK152:BK168)</f>
        <v>0</v>
      </c>
    </row>
    <row r="152" spans="1:65" s="2" customFormat="1" ht="24.2" customHeight="1">
      <c r="A152" s="33"/>
      <c r="B152" s="157"/>
      <c r="C152" s="158" t="s">
        <v>187</v>
      </c>
      <c r="D152" s="158" t="s">
        <v>139</v>
      </c>
      <c r="E152" s="159" t="s">
        <v>478</v>
      </c>
      <c r="F152" s="160" t="s">
        <v>479</v>
      </c>
      <c r="G152" s="161" t="s">
        <v>286</v>
      </c>
      <c r="H152" s="162">
        <v>169.01</v>
      </c>
      <c r="I152" s="163"/>
      <c r="J152" s="164">
        <f>ROUND(I152*H152,2)</f>
        <v>0</v>
      </c>
      <c r="K152" s="165"/>
      <c r="L152" s="34"/>
      <c r="M152" s="166" t="s">
        <v>1</v>
      </c>
      <c r="N152" s="167" t="s">
        <v>38</v>
      </c>
      <c r="O152" s="62"/>
      <c r="P152" s="168">
        <f>O152*H152</f>
        <v>0</v>
      </c>
      <c r="Q152" s="168">
        <v>0</v>
      </c>
      <c r="R152" s="168">
        <f>Q152*H152</f>
        <v>0</v>
      </c>
      <c r="S152" s="168">
        <v>2.4</v>
      </c>
      <c r="T152" s="169">
        <f>S152*H152</f>
        <v>405.62399999999997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70" t="s">
        <v>143</v>
      </c>
      <c r="AT152" s="170" t="s">
        <v>139</v>
      </c>
      <c r="AU152" s="170" t="s">
        <v>85</v>
      </c>
      <c r="AY152" s="18" t="s">
        <v>137</v>
      </c>
      <c r="BE152" s="171">
        <f>IF(N152="základná",J152,0)</f>
        <v>0</v>
      </c>
      <c r="BF152" s="171">
        <f>IF(N152="znížená",J152,0)</f>
        <v>0</v>
      </c>
      <c r="BG152" s="171">
        <f>IF(N152="zákl. prenesená",J152,0)</f>
        <v>0</v>
      </c>
      <c r="BH152" s="171">
        <f>IF(N152="zníž. prenesená",J152,0)</f>
        <v>0</v>
      </c>
      <c r="BI152" s="171">
        <f>IF(N152="nulová",J152,0)</f>
        <v>0</v>
      </c>
      <c r="BJ152" s="18" t="s">
        <v>85</v>
      </c>
      <c r="BK152" s="171">
        <f>ROUND(I152*H152,2)</f>
        <v>0</v>
      </c>
      <c r="BL152" s="18" t="s">
        <v>143</v>
      </c>
      <c r="BM152" s="170" t="s">
        <v>480</v>
      </c>
    </row>
    <row r="153" spans="1:65" s="15" customFormat="1">
      <c r="B153" s="189"/>
      <c r="D153" s="173" t="s">
        <v>145</v>
      </c>
      <c r="E153" s="190" t="s">
        <v>1</v>
      </c>
      <c r="F153" s="191" t="s">
        <v>481</v>
      </c>
      <c r="H153" s="190" t="s">
        <v>1</v>
      </c>
      <c r="I153" s="192"/>
      <c r="L153" s="189"/>
      <c r="M153" s="193"/>
      <c r="N153" s="194"/>
      <c r="O153" s="194"/>
      <c r="P153" s="194"/>
      <c r="Q153" s="194"/>
      <c r="R153" s="194"/>
      <c r="S153" s="194"/>
      <c r="T153" s="195"/>
      <c r="AT153" s="190" t="s">
        <v>145</v>
      </c>
      <c r="AU153" s="190" t="s">
        <v>85</v>
      </c>
      <c r="AV153" s="15" t="s">
        <v>79</v>
      </c>
      <c r="AW153" s="15" t="s">
        <v>29</v>
      </c>
      <c r="AX153" s="15" t="s">
        <v>72</v>
      </c>
      <c r="AY153" s="190" t="s">
        <v>137</v>
      </c>
    </row>
    <row r="154" spans="1:65" s="13" customFormat="1">
      <c r="B154" s="172"/>
      <c r="D154" s="173" t="s">
        <v>145</v>
      </c>
      <c r="E154" s="174" t="s">
        <v>1</v>
      </c>
      <c r="F154" s="175" t="s">
        <v>482</v>
      </c>
      <c r="H154" s="176">
        <v>169.01</v>
      </c>
      <c r="I154" s="177"/>
      <c r="L154" s="172"/>
      <c r="M154" s="178"/>
      <c r="N154" s="179"/>
      <c r="O154" s="179"/>
      <c r="P154" s="179"/>
      <c r="Q154" s="179"/>
      <c r="R154" s="179"/>
      <c r="S154" s="179"/>
      <c r="T154" s="180"/>
      <c r="AT154" s="174" t="s">
        <v>145</v>
      </c>
      <c r="AU154" s="174" t="s">
        <v>85</v>
      </c>
      <c r="AV154" s="13" t="s">
        <v>85</v>
      </c>
      <c r="AW154" s="13" t="s">
        <v>29</v>
      </c>
      <c r="AX154" s="13" t="s">
        <v>72</v>
      </c>
      <c r="AY154" s="174" t="s">
        <v>137</v>
      </c>
    </row>
    <row r="155" spans="1:65" s="14" customFormat="1">
      <c r="B155" s="181"/>
      <c r="D155" s="173" t="s">
        <v>145</v>
      </c>
      <c r="E155" s="182" t="s">
        <v>1</v>
      </c>
      <c r="F155" s="183" t="s">
        <v>483</v>
      </c>
      <c r="H155" s="184">
        <v>169.01</v>
      </c>
      <c r="I155" s="185"/>
      <c r="L155" s="181"/>
      <c r="M155" s="186"/>
      <c r="N155" s="187"/>
      <c r="O155" s="187"/>
      <c r="P155" s="187"/>
      <c r="Q155" s="187"/>
      <c r="R155" s="187"/>
      <c r="S155" s="187"/>
      <c r="T155" s="188"/>
      <c r="AT155" s="182" t="s">
        <v>145</v>
      </c>
      <c r="AU155" s="182" t="s">
        <v>85</v>
      </c>
      <c r="AV155" s="14" t="s">
        <v>143</v>
      </c>
      <c r="AW155" s="14" t="s">
        <v>29</v>
      </c>
      <c r="AX155" s="14" t="s">
        <v>79</v>
      </c>
      <c r="AY155" s="182" t="s">
        <v>137</v>
      </c>
    </row>
    <row r="156" spans="1:65" s="2" customFormat="1" ht="24.2" customHeight="1">
      <c r="A156" s="33"/>
      <c r="B156" s="157"/>
      <c r="C156" s="158" t="s">
        <v>196</v>
      </c>
      <c r="D156" s="158" t="s">
        <v>139</v>
      </c>
      <c r="E156" s="159" t="s">
        <v>484</v>
      </c>
      <c r="F156" s="160" t="s">
        <v>216</v>
      </c>
      <c r="G156" s="161" t="s">
        <v>212</v>
      </c>
      <c r="H156" s="162">
        <v>405.62400000000002</v>
      </c>
      <c r="I156" s="163"/>
      <c r="J156" s="164">
        <f>ROUND(I156*H156,2)</f>
        <v>0</v>
      </c>
      <c r="K156" s="165"/>
      <c r="L156" s="34"/>
      <c r="M156" s="166" t="s">
        <v>1</v>
      </c>
      <c r="N156" s="167" t="s">
        <v>38</v>
      </c>
      <c r="O156" s="62"/>
      <c r="P156" s="168">
        <f>O156*H156</f>
        <v>0</v>
      </c>
      <c r="Q156" s="168">
        <v>0</v>
      </c>
      <c r="R156" s="168">
        <f>Q156*H156</f>
        <v>0</v>
      </c>
      <c r="S156" s="168">
        <v>0</v>
      </c>
      <c r="T156" s="169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70" t="s">
        <v>143</v>
      </c>
      <c r="AT156" s="170" t="s">
        <v>139</v>
      </c>
      <c r="AU156" s="170" t="s">
        <v>85</v>
      </c>
      <c r="AY156" s="18" t="s">
        <v>137</v>
      </c>
      <c r="BE156" s="171">
        <f>IF(N156="základná",J156,0)</f>
        <v>0</v>
      </c>
      <c r="BF156" s="171">
        <f>IF(N156="znížená",J156,0)</f>
        <v>0</v>
      </c>
      <c r="BG156" s="171">
        <f>IF(N156="zákl. prenesená",J156,0)</f>
        <v>0</v>
      </c>
      <c r="BH156" s="171">
        <f>IF(N156="zníž. prenesená",J156,0)</f>
        <v>0</v>
      </c>
      <c r="BI156" s="171">
        <f>IF(N156="nulová",J156,0)</f>
        <v>0</v>
      </c>
      <c r="BJ156" s="18" t="s">
        <v>85</v>
      </c>
      <c r="BK156" s="171">
        <f>ROUND(I156*H156,2)</f>
        <v>0</v>
      </c>
      <c r="BL156" s="18" t="s">
        <v>143</v>
      </c>
      <c r="BM156" s="170" t="s">
        <v>485</v>
      </c>
    </row>
    <row r="157" spans="1:65" s="15" customFormat="1">
      <c r="B157" s="189"/>
      <c r="D157" s="173" t="s">
        <v>145</v>
      </c>
      <c r="E157" s="190" t="s">
        <v>1</v>
      </c>
      <c r="F157" s="191" t="s">
        <v>486</v>
      </c>
      <c r="H157" s="190" t="s">
        <v>1</v>
      </c>
      <c r="I157" s="192"/>
      <c r="L157" s="189"/>
      <c r="M157" s="193"/>
      <c r="N157" s="194"/>
      <c r="O157" s="194"/>
      <c r="P157" s="194"/>
      <c r="Q157" s="194"/>
      <c r="R157" s="194"/>
      <c r="S157" s="194"/>
      <c r="T157" s="195"/>
      <c r="AT157" s="190" t="s">
        <v>145</v>
      </c>
      <c r="AU157" s="190" t="s">
        <v>85</v>
      </c>
      <c r="AV157" s="15" t="s">
        <v>79</v>
      </c>
      <c r="AW157" s="15" t="s">
        <v>29</v>
      </c>
      <c r="AX157" s="15" t="s">
        <v>72</v>
      </c>
      <c r="AY157" s="190" t="s">
        <v>137</v>
      </c>
    </row>
    <row r="158" spans="1:65" s="13" customFormat="1">
      <c r="B158" s="172"/>
      <c r="D158" s="173" t="s">
        <v>145</v>
      </c>
      <c r="E158" s="174" t="s">
        <v>1</v>
      </c>
      <c r="F158" s="175" t="s">
        <v>487</v>
      </c>
      <c r="H158" s="176">
        <v>405.62400000000002</v>
      </c>
      <c r="I158" s="177"/>
      <c r="L158" s="172"/>
      <c r="M158" s="178"/>
      <c r="N158" s="179"/>
      <c r="O158" s="179"/>
      <c r="P158" s="179"/>
      <c r="Q158" s="179"/>
      <c r="R158" s="179"/>
      <c r="S158" s="179"/>
      <c r="T158" s="180"/>
      <c r="AT158" s="174" t="s">
        <v>145</v>
      </c>
      <c r="AU158" s="174" t="s">
        <v>85</v>
      </c>
      <c r="AV158" s="13" t="s">
        <v>85</v>
      </c>
      <c r="AW158" s="13" t="s">
        <v>29</v>
      </c>
      <c r="AX158" s="13" t="s">
        <v>72</v>
      </c>
      <c r="AY158" s="174" t="s">
        <v>137</v>
      </c>
    </row>
    <row r="159" spans="1:65" s="14" customFormat="1">
      <c r="B159" s="181"/>
      <c r="D159" s="173" t="s">
        <v>145</v>
      </c>
      <c r="E159" s="182" t="s">
        <v>435</v>
      </c>
      <c r="F159" s="183" t="s">
        <v>483</v>
      </c>
      <c r="H159" s="184">
        <v>405.62400000000002</v>
      </c>
      <c r="I159" s="185"/>
      <c r="L159" s="181"/>
      <c r="M159" s="186"/>
      <c r="N159" s="187"/>
      <c r="O159" s="187"/>
      <c r="P159" s="187"/>
      <c r="Q159" s="187"/>
      <c r="R159" s="187"/>
      <c r="S159" s="187"/>
      <c r="T159" s="188"/>
      <c r="AT159" s="182" t="s">
        <v>145</v>
      </c>
      <c r="AU159" s="182" t="s">
        <v>85</v>
      </c>
      <c r="AV159" s="14" t="s">
        <v>143</v>
      </c>
      <c r="AW159" s="14" t="s">
        <v>29</v>
      </c>
      <c r="AX159" s="14" t="s">
        <v>79</v>
      </c>
      <c r="AY159" s="182" t="s">
        <v>137</v>
      </c>
    </row>
    <row r="160" spans="1:65" s="2" customFormat="1" ht="21.75" customHeight="1">
      <c r="A160" s="33"/>
      <c r="B160" s="157"/>
      <c r="C160" s="158" t="s">
        <v>202</v>
      </c>
      <c r="D160" s="158" t="s">
        <v>139</v>
      </c>
      <c r="E160" s="159" t="s">
        <v>218</v>
      </c>
      <c r="F160" s="160" t="s">
        <v>219</v>
      </c>
      <c r="G160" s="161" t="s">
        <v>212</v>
      </c>
      <c r="H160" s="162">
        <v>405.62400000000002</v>
      </c>
      <c r="I160" s="163"/>
      <c r="J160" s="164">
        <f>ROUND(I160*H160,2)</f>
        <v>0</v>
      </c>
      <c r="K160" s="165"/>
      <c r="L160" s="34"/>
      <c r="M160" s="166" t="s">
        <v>1</v>
      </c>
      <c r="N160" s="167" t="s">
        <v>38</v>
      </c>
      <c r="O160" s="62"/>
      <c r="P160" s="168">
        <f>O160*H160</f>
        <v>0</v>
      </c>
      <c r="Q160" s="168">
        <v>0</v>
      </c>
      <c r="R160" s="168">
        <f>Q160*H160</f>
        <v>0</v>
      </c>
      <c r="S160" s="168">
        <v>0</v>
      </c>
      <c r="T160" s="169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70" t="s">
        <v>143</v>
      </c>
      <c r="AT160" s="170" t="s">
        <v>139</v>
      </c>
      <c r="AU160" s="170" t="s">
        <v>85</v>
      </c>
      <c r="AY160" s="18" t="s">
        <v>137</v>
      </c>
      <c r="BE160" s="171">
        <f>IF(N160="základná",J160,0)</f>
        <v>0</v>
      </c>
      <c r="BF160" s="171">
        <f>IF(N160="znížená",J160,0)</f>
        <v>0</v>
      </c>
      <c r="BG160" s="171">
        <f>IF(N160="zákl. prenesená",J160,0)</f>
        <v>0</v>
      </c>
      <c r="BH160" s="171">
        <f>IF(N160="zníž. prenesená",J160,0)</f>
        <v>0</v>
      </c>
      <c r="BI160" s="171">
        <f>IF(N160="nulová",J160,0)</f>
        <v>0</v>
      </c>
      <c r="BJ160" s="18" t="s">
        <v>85</v>
      </c>
      <c r="BK160" s="171">
        <f>ROUND(I160*H160,2)</f>
        <v>0</v>
      </c>
      <c r="BL160" s="18" t="s">
        <v>143</v>
      </c>
      <c r="BM160" s="170" t="s">
        <v>488</v>
      </c>
    </row>
    <row r="161" spans="1:65" s="13" customFormat="1">
      <c r="B161" s="172"/>
      <c r="D161" s="173" t="s">
        <v>145</v>
      </c>
      <c r="E161" s="174" t="s">
        <v>1</v>
      </c>
      <c r="F161" s="175" t="s">
        <v>435</v>
      </c>
      <c r="H161" s="176">
        <v>405.62400000000002</v>
      </c>
      <c r="I161" s="177"/>
      <c r="L161" s="172"/>
      <c r="M161" s="178"/>
      <c r="N161" s="179"/>
      <c r="O161" s="179"/>
      <c r="P161" s="179"/>
      <c r="Q161" s="179"/>
      <c r="R161" s="179"/>
      <c r="S161" s="179"/>
      <c r="T161" s="180"/>
      <c r="AT161" s="174" t="s">
        <v>145</v>
      </c>
      <c r="AU161" s="174" t="s">
        <v>85</v>
      </c>
      <c r="AV161" s="13" t="s">
        <v>85</v>
      </c>
      <c r="AW161" s="13" t="s">
        <v>29</v>
      </c>
      <c r="AX161" s="13" t="s">
        <v>72</v>
      </c>
      <c r="AY161" s="174" t="s">
        <v>137</v>
      </c>
    </row>
    <row r="162" spans="1:65" s="14" customFormat="1">
      <c r="B162" s="181"/>
      <c r="D162" s="173" t="s">
        <v>145</v>
      </c>
      <c r="E162" s="182" t="s">
        <v>1</v>
      </c>
      <c r="F162" s="183" t="s">
        <v>147</v>
      </c>
      <c r="H162" s="184">
        <v>405.62400000000002</v>
      </c>
      <c r="I162" s="185"/>
      <c r="L162" s="181"/>
      <c r="M162" s="186"/>
      <c r="N162" s="187"/>
      <c r="O162" s="187"/>
      <c r="P162" s="187"/>
      <c r="Q162" s="187"/>
      <c r="R162" s="187"/>
      <c r="S162" s="187"/>
      <c r="T162" s="188"/>
      <c r="AT162" s="182" t="s">
        <v>145</v>
      </c>
      <c r="AU162" s="182" t="s">
        <v>85</v>
      </c>
      <c r="AV162" s="14" t="s">
        <v>143</v>
      </c>
      <c r="AW162" s="14" t="s">
        <v>29</v>
      </c>
      <c r="AX162" s="14" t="s">
        <v>79</v>
      </c>
      <c r="AY162" s="182" t="s">
        <v>137</v>
      </c>
    </row>
    <row r="163" spans="1:65" s="2" customFormat="1" ht="24.2" customHeight="1">
      <c r="A163" s="33"/>
      <c r="B163" s="157"/>
      <c r="C163" s="158" t="s">
        <v>209</v>
      </c>
      <c r="D163" s="158" t="s">
        <v>139</v>
      </c>
      <c r="E163" s="159" t="s">
        <v>489</v>
      </c>
      <c r="F163" s="160" t="s">
        <v>490</v>
      </c>
      <c r="G163" s="161" t="s">
        <v>212</v>
      </c>
      <c r="H163" s="162">
        <v>405.62400000000002</v>
      </c>
      <c r="I163" s="163"/>
      <c r="J163" s="164">
        <f>ROUND(I163*H163,2)</f>
        <v>0</v>
      </c>
      <c r="K163" s="165"/>
      <c r="L163" s="34"/>
      <c r="M163" s="166" t="s">
        <v>1</v>
      </c>
      <c r="N163" s="167" t="s">
        <v>38</v>
      </c>
      <c r="O163" s="62"/>
      <c r="P163" s="168">
        <f>O163*H163</f>
        <v>0</v>
      </c>
      <c r="Q163" s="168">
        <v>0</v>
      </c>
      <c r="R163" s="168">
        <f>Q163*H163</f>
        <v>0</v>
      </c>
      <c r="S163" s="168">
        <v>0</v>
      </c>
      <c r="T163" s="169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143</v>
      </c>
      <c r="AT163" s="170" t="s">
        <v>139</v>
      </c>
      <c r="AU163" s="170" t="s">
        <v>85</v>
      </c>
      <c r="AY163" s="18" t="s">
        <v>137</v>
      </c>
      <c r="BE163" s="171">
        <f>IF(N163="základná",J163,0)</f>
        <v>0</v>
      </c>
      <c r="BF163" s="171">
        <f>IF(N163="znížená",J163,0)</f>
        <v>0</v>
      </c>
      <c r="BG163" s="171">
        <f>IF(N163="zákl. prenesená",J163,0)</f>
        <v>0</v>
      </c>
      <c r="BH163" s="171">
        <f>IF(N163="zníž. prenesená",J163,0)</f>
        <v>0</v>
      </c>
      <c r="BI163" s="171">
        <f>IF(N163="nulová",J163,0)</f>
        <v>0</v>
      </c>
      <c r="BJ163" s="18" t="s">
        <v>85</v>
      </c>
      <c r="BK163" s="171">
        <f>ROUND(I163*H163,2)</f>
        <v>0</v>
      </c>
      <c r="BL163" s="18" t="s">
        <v>143</v>
      </c>
      <c r="BM163" s="170" t="s">
        <v>491</v>
      </c>
    </row>
    <row r="164" spans="1:65" s="13" customFormat="1">
      <c r="B164" s="172"/>
      <c r="D164" s="173" t="s">
        <v>145</v>
      </c>
      <c r="E164" s="174" t="s">
        <v>1</v>
      </c>
      <c r="F164" s="175" t="s">
        <v>435</v>
      </c>
      <c r="H164" s="176">
        <v>405.62400000000002</v>
      </c>
      <c r="I164" s="177"/>
      <c r="L164" s="172"/>
      <c r="M164" s="178"/>
      <c r="N164" s="179"/>
      <c r="O164" s="179"/>
      <c r="P164" s="179"/>
      <c r="Q164" s="179"/>
      <c r="R164" s="179"/>
      <c r="S164" s="179"/>
      <c r="T164" s="180"/>
      <c r="AT164" s="174" t="s">
        <v>145</v>
      </c>
      <c r="AU164" s="174" t="s">
        <v>85</v>
      </c>
      <c r="AV164" s="13" t="s">
        <v>85</v>
      </c>
      <c r="AW164" s="13" t="s">
        <v>29</v>
      </c>
      <c r="AX164" s="13" t="s">
        <v>72</v>
      </c>
      <c r="AY164" s="174" t="s">
        <v>137</v>
      </c>
    </row>
    <row r="165" spans="1:65" s="14" customFormat="1">
      <c r="B165" s="181"/>
      <c r="D165" s="173" t="s">
        <v>145</v>
      </c>
      <c r="E165" s="182" t="s">
        <v>1</v>
      </c>
      <c r="F165" s="183" t="s">
        <v>147</v>
      </c>
      <c r="H165" s="184">
        <v>405.62400000000002</v>
      </c>
      <c r="I165" s="185"/>
      <c r="L165" s="181"/>
      <c r="M165" s="186"/>
      <c r="N165" s="187"/>
      <c r="O165" s="187"/>
      <c r="P165" s="187"/>
      <c r="Q165" s="187"/>
      <c r="R165" s="187"/>
      <c r="S165" s="187"/>
      <c r="T165" s="188"/>
      <c r="AT165" s="182" t="s">
        <v>145</v>
      </c>
      <c r="AU165" s="182" t="s">
        <v>85</v>
      </c>
      <c r="AV165" s="14" t="s">
        <v>143</v>
      </c>
      <c r="AW165" s="14" t="s">
        <v>29</v>
      </c>
      <c r="AX165" s="14" t="s">
        <v>79</v>
      </c>
      <c r="AY165" s="182" t="s">
        <v>137</v>
      </c>
    </row>
    <row r="166" spans="1:65" s="2" customFormat="1" ht="24.2" customHeight="1">
      <c r="A166" s="33"/>
      <c r="B166" s="157"/>
      <c r="C166" s="158" t="s">
        <v>214</v>
      </c>
      <c r="D166" s="158" t="s">
        <v>139</v>
      </c>
      <c r="E166" s="159" t="s">
        <v>234</v>
      </c>
      <c r="F166" s="160" t="s">
        <v>235</v>
      </c>
      <c r="G166" s="161" t="s">
        <v>212</v>
      </c>
      <c r="H166" s="162">
        <v>405.62400000000002</v>
      </c>
      <c r="I166" s="163"/>
      <c r="J166" s="164">
        <f>ROUND(I166*H166,2)</f>
        <v>0</v>
      </c>
      <c r="K166" s="165"/>
      <c r="L166" s="34"/>
      <c r="M166" s="166" t="s">
        <v>1</v>
      </c>
      <c r="N166" s="167" t="s">
        <v>38</v>
      </c>
      <c r="O166" s="62"/>
      <c r="P166" s="168">
        <f>O166*H166</f>
        <v>0</v>
      </c>
      <c r="Q166" s="168">
        <v>0</v>
      </c>
      <c r="R166" s="168">
        <f>Q166*H166</f>
        <v>0</v>
      </c>
      <c r="S166" s="168">
        <v>0</v>
      </c>
      <c r="T166" s="169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143</v>
      </c>
      <c r="AT166" s="170" t="s">
        <v>139</v>
      </c>
      <c r="AU166" s="170" t="s">
        <v>85</v>
      </c>
      <c r="AY166" s="18" t="s">
        <v>137</v>
      </c>
      <c r="BE166" s="171">
        <f>IF(N166="základná",J166,0)</f>
        <v>0</v>
      </c>
      <c r="BF166" s="171">
        <f>IF(N166="znížená",J166,0)</f>
        <v>0</v>
      </c>
      <c r="BG166" s="171">
        <f>IF(N166="zákl. prenesená",J166,0)</f>
        <v>0</v>
      </c>
      <c r="BH166" s="171">
        <f>IF(N166="zníž. prenesená",J166,0)</f>
        <v>0</v>
      </c>
      <c r="BI166" s="171">
        <f>IF(N166="nulová",J166,0)</f>
        <v>0</v>
      </c>
      <c r="BJ166" s="18" t="s">
        <v>85</v>
      </c>
      <c r="BK166" s="171">
        <f>ROUND(I166*H166,2)</f>
        <v>0</v>
      </c>
      <c r="BL166" s="18" t="s">
        <v>143</v>
      </c>
      <c r="BM166" s="170" t="s">
        <v>492</v>
      </c>
    </row>
    <row r="167" spans="1:65" s="13" customFormat="1">
      <c r="B167" s="172"/>
      <c r="D167" s="173" t="s">
        <v>145</v>
      </c>
      <c r="E167" s="174" t="s">
        <v>1</v>
      </c>
      <c r="F167" s="175" t="s">
        <v>435</v>
      </c>
      <c r="H167" s="176">
        <v>405.62400000000002</v>
      </c>
      <c r="I167" s="177"/>
      <c r="L167" s="172"/>
      <c r="M167" s="178"/>
      <c r="N167" s="179"/>
      <c r="O167" s="179"/>
      <c r="P167" s="179"/>
      <c r="Q167" s="179"/>
      <c r="R167" s="179"/>
      <c r="S167" s="179"/>
      <c r="T167" s="180"/>
      <c r="AT167" s="174" t="s">
        <v>145</v>
      </c>
      <c r="AU167" s="174" t="s">
        <v>85</v>
      </c>
      <c r="AV167" s="13" t="s">
        <v>85</v>
      </c>
      <c r="AW167" s="13" t="s">
        <v>29</v>
      </c>
      <c r="AX167" s="13" t="s">
        <v>72</v>
      </c>
      <c r="AY167" s="174" t="s">
        <v>137</v>
      </c>
    </row>
    <row r="168" spans="1:65" s="14" customFormat="1">
      <c r="B168" s="181"/>
      <c r="D168" s="173" t="s">
        <v>145</v>
      </c>
      <c r="E168" s="182" t="s">
        <v>1</v>
      </c>
      <c r="F168" s="183" t="s">
        <v>147</v>
      </c>
      <c r="H168" s="184">
        <v>405.62400000000002</v>
      </c>
      <c r="I168" s="185"/>
      <c r="L168" s="181"/>
      <c r="M168" s="186"/>
      <c r="N168" s="187"/>
      <c r="O168" s="187"/>
      <c r="P168" s="187"/>
      <c r="Q168" s="187"/>
      <c r="R168" s="187"/>
      <c r="S168" s="187"/>
      <c r="T168" s="188"/>
      <c r="AT168" s="182" t="s">
        <v>145</v>
      </c>
      <c r="AU168" s="182" t="s">
        <v>85</v>
      </c>
      <c r="AV168" s="14" t="s">
        <v>143</v>
      </c>
      <c r="AW168" s="14" t="s">
        <v>29</v>
      </c>
      <c r="AX168" s="14" t="s">
        <v>79</v>
      </c>
      <c r="AY168" s="182" t="s">
        <v>137</v>
      </c>
    </row>
    <row r="169" spans="1:65" s="12" customFormat="1" ht="25.9" customHeight="1">
      <c r="B169" s="144"/>
      <c r="D169" s="145" t="s">
        <v>71</v>
      </c>
      <c r="E169" s="146" t="s">
        <v>493</v>
      </c>
      <c r="F169" s="146" t="s">
        <v>494</v>
      </c>
      <c r="I169" s="147"/>
      <c r="J169" s="148">
        <f>BK169</f>
        <v>0</v>
      </c>
      <c r="L169" s="144"/>
      <c r="M169" s="149"/>
      <c r="N169" s="150"/>
      <c r="O169" s="150"/>
      <c r="P169" s="151">
        <f>P170</f>
        <v>0</v>
      </c>
      <c r="Q169" s="150"/>
      <c r="R169" s="151">
        <f>R170</f>
        <v>0</v>
      </c>
      <c r="S169" s="150"/>
      <c r="T169" s="152">
        <f>T170</f>
        <v>0.61469999999999991</v>
      </c>
      <c r="AR169" s="145" t="s">
        <v>85</v>
      </c>
      <c r="AT169" s="153" t="s">
        <v>71</v>
      </c>
      <c r="AU169" s="153" t="s">
        <v>72</v>
      </c>
      <c r="AY169" s="145" t="s">
        <v>137</v>
      </c>
      <c r="BK169" s="154">
        <f>BK170</f>
        <v>0</v>
      </c>
    </row>
    <row r="170" spans="1:65" s="12" customFormat="1" ht="22.9" customHeight="1">
      <c r="B170" s="144"/>
      <c r="D170" s="145" t="s">
        <v>71</v>
      </c>
      <c r="E170" s="155" t="s">
        <v>495</v>
      </c>
      <c r="F170" s="155" t="s">
        <v>496</v>
      </c>
      <c r="I170" s="147"/>
      <c r="J170" s="156">
        <f>BK170</f>
        <v>0</v>
      </c>
      <c r="L170" s="144"/>
      <c r="M170" s="149"/>
      <c r="N170" s="150"/>
      <c r="O170" s="150"/>
      <c r="P170" s="151">
        <f>SUM(P171:P184)</f>
        <v>0</v>
      </c>
      <c r="Q170" s="150"/>
      <c r="R170" s="151">
        <f>SUM(R171:R184)</f>
        <v>0</v>
      </c>
      <c r="S170" s="150"/>
      <c r="T170" s="152">
        <f>SUM(T171:T184)</f>
        <v>0.61469999999999991</v>
      </c>
      <c r="AR170" s="145" t="s">
        <v>85</v>
      </c>
      <c r="AT170" s="153" t="s">
        <v>71</v>
      </c>
      <c r="AU170" s="153" t="s">
        <v>79</v>
      </c>
      <c r="AY170" s="145" t="s">
        <v>137</v>
      </c>
      <c r="BK170" s="154">
        <f>SUM(BK171:BK184)</f>
        <v>0</v>
      </c>
    </row>
    <row r="171" spans="1:65" s="2" customFormat="1" ht="24.2" customHeight="1">
      <c r="A171" s="33"/>
      <c r="B171" s="157"/>
      <c r="C171" s="158" t="s">
        <v>146</v>
      </c>
      <c r="D171" s="158" t="s">
        <v>139</v>
      </c>
      <c r="E171" s="159" t="s">
        <v>497</v>
      </c>
      <c r="F171" s="160" t="s">
        <v>498</v>
      </c>
      <c r="G171" s="161" t="s">
        <v>142</v>
      </c>
      <c r="H171" s="162">
        <v>68.3</v>
      </c>
      <c r="I171" s="163"/>
      <c r="J171" s="164">
        <f>ROUND(I171*H171,2)</f>
        <v>0</v>
      </c>
      <c r="K171" s="165"/>
      <c r="L171" s="34"/>
      <c r="M171" s="166" t="s">
        <v>1</v>
      </c>
      <c r="N171" s="167" t="s">
        <v>38</v>
      </c>
      <c r="O171" s="62"/>
      <c r="P171" s="168">
        <f>O171*H171</f>
        <v>0</v>
      </c>
      <c r="Q171" s="168">
        <v>0</v>
      </c>
      <c r="R171" s="168">
        <f>Q171*H171</f>
        <v>0</v>
      </c>
      <c r="S171" s="168">
        <v>8.9999999999999993E-3</v>
      </c>
      <c r="T171" s="169">
        <f>S171*H171</f>
        <v>0.61469999999999991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70" t="s">
        <v>233</v>
      </c>
      <c r="AT171" s="170" t="s">
        <v>139</v>
      </c>
      <c r="AU171" s="170" t="s">
        <v>85</v>
      </c>
      <c r="AY171" s="18" t="s">
        <v>137</v>
      </c>
      <c r="BE171" s="171">
        <f>IF(N171="základná",J171,0)</f>
        <v>0</v>
      </c>
      <c r="BF171" s="171">
        <f>IF(N171="znížená",J171,0)</f>
        <v>0</v>
      </c>
      <c r="BG171" s="171">
        <f>IF(N171="zákl. prenesená",J171,0)</f>
        <v>0</v>
      </c>
      <c r="BH171" s="171">
        <f>IF(N171="zníž. prenesená",J171,0)</f>
        <v>0</v>
      </c>
      <c r="BI171" s="171">
        <f>IF(N171="nulová",J171,0)</f>
        <v>0</v>
      </c>
      <c r="BJ171" s="18" t="s">
        <v>85</v>
      </c>
      <c r="BK171" s="171">
        <f>ROUND(I171*H171,2)</f>
        <v>0</v>
      </c>
      <c r="BL171" s="18" t="s">
        <v>233</v>
      </c>
      <c r="BM171" s="170" t="s">
        <v>499</v>
      </c>
    </row>
    <row r="172" spans="1:65" s="13" customFormat="1">
      <c r="B172" s="172"/>
      <c r="D172" s="173" t="s">
        <v>145</v>
      </c>
      <c r="E172" s="174" t="s">
        <v>1</v>
      </c>
      <c r="F172" s="175" t="s">
        <v>500</v>
      </c>
      <c r="H172" s="176">
        <v>68.3</v>
      </c>
      <c r="I172" s="177"/>
      <c r="L172" s="172"/>
      <c r="M172" s="178"/>
      <c r="N172" s="179"/>
      <c r="O172" s="179"/>
      <c r="P172" s="179"/>
      <c r="Q172" s="179"/>
      <c r="R172" s="179"/>
      <c r="S172" s="179"/>
      <c r="T172" s="180"/>
      <c r="AT172" s="174" t="s">
        <v>145</v>
      </c>
      <c r="AU172" s="174" t="s">
        <v>85</v>
      </c>
      <c r="AV172" s="13" t="s">
        <v>85</v>
      </c>
      <c r="AW172" s="13" t="s">
        <v>29</v>
      </c>
      <c r="AX172" s="13" t="s">
        <v>72</v>
      </c>
      <c r="AY172" s="174" t="s">
        <v>137</v>
      </c>
    </row>
    <row r="173" spans="1:65" s="14" customFormat="1">
      <c r="B173" s="181"/>
      <c r="D173" s="173" t="s">
        <v>145</v>
      </c>
      <c r="E173" s="182" t="s">
        <v>1</v>
      </c>
      <c r="F173" s="183" t="s">
        <v>147</v>
      </c>
      <c r="H173" s="184">
        <v>68.3</v>
      </c>
      <c r="I173" s="185"/>
      <c r="L173" s="181"/>
      <c r="M173" s="186"/>
      <c r="N173" s="187"/>
      <c r="O173" s="187"/>
      <c r="P173" s="187"/>
      <c r="Q173" s="187"/>
      <c r="R173" s="187"/>
      <c r="S173" s="187"/>
      <c r="T173" s="188"/>
      <c r="AT173" s="182" t="s">
        <v>145</v>
      </c>
      <c r="AU173" s="182" t="s">
        <v>85</v>
      </c>
      <c r="AV173" s="14" t="s">
        <v>143</v>
      </c>
      <c r="AW173" s="14" t="s">
        <v>29</v>
      </c>
      <c r="AX173" s="14" t="s">
        <v>79</v>
      </c>
      <c r="AY173" s="182" t="s">
        <v>137</v>
      </c>
    </row>
    <row r="174" spans="1:65" s="2" customFormat="1" ht="21.75" customHeight="1">
      <c r="A174" s="33"/>
      <c r="B174" s="157"/>
      <c r="C174" s="158" t="s">
        <v>221</v>
      </c>
      <c r="D174" s="158" t="s">
        <v>139</v>
      </c>
      <c r="E174" s="159" t="s">
        <v>501</v>
      </c>
      <c r="F174" s="160" t="s">
        <v>502</v>
      </c>
      <c r="G174" s="161" t="s">
        <v>142</v>
      </c>
      <c r="H174" s="162">
        <v>68.3</v>
      </c>
      <c r="I174" s="163"/>
      <c r="J174" s="164">
        <f>ROUND(I174*H174,2)</f>
        <v>0</v>
      </c>
      <c r="K174" s="165"/>
      <c r="L174" s="34"/>
      <c r="M174" s="166" t="s">
        <v>1</v>
      </c>
      <c r="N174" s="167" t="s">
        <v>38</v>
      </c>
      <c r="O174" s="62"/>
      <c r="P174" s="168">
        <f>O174*H174</f>
        <v>0</v>
      </c>
      <c r="Q174" s="168">
        <v>0</v>
      </c>
      <c r="R174" s="168">
        <f>Q174*H174</f>
        <v>0</v>
      </c>
      <c r="S174" s="168">
        <v>0</v>
      </c>
      <c r="T174" s="169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233</v>
      </c>
      <c r="AT174" s="170" t="s">
        <v>139</v>
      </c>
      <c r="AU174" s="170" t="s">
        <v>85</v>
      </c>
      <c r="AY174" s="18" t="s">
        <v>137</v>
      </c>
      <c r="BE174" s="171">
        <f>IF(N174="základná",J174,0)</f>
        <v>0</v>
      </c>
      <c r="BF174" s="171">
        <f>IF(N174="znížená",J174,0)</f>
        <v>0</v>
      </c>
      <c r="BG174" s="171">
        <f>IF(N174="zákl. prenesená",J174,0)</f>
        <v>0</v>
      </c>
      <c r="BH174" s="171">
        <f>IF(N174="zníž. prenesená",J174,0)</f>
        <v>0</v>
      </c>
      <c r="BI174" s="171">
        <f>IF(N174="nulová",J174,0)</f>
        <v>0</v>
      </c>
      <c r="BJ174" s="18" t="s">
        <v>85</v>
      </c>
      <c r="BK174" s="171">
        <f>ROUND(I174*H174,2)</f>
        <v>0</v>
      </c>
      <c r="BL174" s="18" t="s">
        <v>233</v>
      </c>
      <c r="BM174" s="170" t="s">
        <v>503</v>
      </c>
    </row>
    <row r="175" spans="1:65" s="13" customFormat="1">
      <c r="B175" s="172"/>
      <c r="D175" s="173" t="s">
        <v>145</v>
      </c>
      <c r="E175" s="174" t="s">
        <v>1</v>
      </c>
      <c r="F175" s="175" t="s">
        <v>500</v>
      </c>
      <c r="H175" s="176">
        <v>68.3</v>
      </c>
      <c r="I175" s="177"/>
      <c r="L175" s="172"/>
      <c r="M175" s="178"/>
      <c r="N175" s="179"/>
      <c r="O175" s="179"/>
      <c r="P175" s="179"/>
      <c r="Q175" s="179"/>
      <c r="R175" s="179"/>
      <c r="S175" s="179"/>
      <c r="T175" s="180"/>
      <c r="AT175" s="174" t="s">
        <v>145</v>
      </c>
      <c r="AU175" s="174" t="s">
        <v>85</v>
      </c>
      <c r="AV175" s="13" t="s">
        <v>85</v>
      </c>
      <c r="AW175" s="13" t="s">
        <v>29</v>
      </c>
      <c r="AX175" s="13" t="s">
        <v>72</v>
      </c>
      <c r="AY175" s="174" t="s">
        <v>137</v>
      </c>
    </row>
    <row r="176" spans="1:65" s="14" customFormat="1">
      <c r="B176" s="181"/>
      <c r="D176" s="173" t="s">
        <v>145</v>
      </c>
      <c r="E176" s="182" t="s">
        <v>1</v>
      </c>
      <c r="F176" s="183" t="s">
        <v>147</v>
      </c>
      <c r="H176" s="184">
        <v>68.3</v>
      </c>
      <c r="I176" s="185"/>
      <c r="L176" s="181"/>
      <c r="M176" s="186"/>
      <c r="N176" s="187"/>
      <c r="O176" s="187"/>
      <c r="P176" s="187"/>
      <c r="Q176" s="187"/>
      <c r="R176" s="187"/>
      <c r="S176" s="187"/>
      <c r="T176" s="188"/>
      <c r="AT176" s="182" t="s">
        <v>145</v>
      </c>
      <c r="AU176" s="182" t="s">
        <v>85</v>
      </c>
      <c r="AV176" s="14" t="s">
        <v>143</v>
      </c>
      <c r="AW176" s="14" t="s">
        <v>29</v>
      </c>
      <c r="AX176" s="14" t="s">
        <v>79</v>
      </c>
      <c r="AY176" s="182" t="s">
        <v>137</v>
      </c>
    </row>
    <row r="177" spans="1:65" s="2" customFormat="1" ht="33" customHeight="1">
      <c r="A177" s="33"/>
      <c r="B177" s="157"/>
      <c r="C177" s="158" t="s">
        <v>228</v>
      </c>
      <c r="D177" s="158" t="s">
        <v>139</v>
      </c>
      <c r="E177" s="159" t="s">
        <v>504</v>
      </c>
      <c r="F177" s="160" t="s">
        <v>505</v>
      </c>
      <c r="G177" s="161" t="s">
        <v>506</v>
      </c>
      <c r="H177" s="162">
        <v>40</v>
      </c>
      <c r="I177" s="163"/>
      <c r="J177" s="164">
        <f>ROUND(I177*H177,2)</f>
        <v>0</v>
      </c>
      <c r="K177" s="165"/>
      <c r="L177" s="34"/>
      <c r="M177" s="166" t="s">
        <v>1</v>
      </c>
      <c r="N177" s="167" t="s">
        <v>38</v>
      </c>
      <c r="O177" s="62"/>
      <c r="P177" s="168">
        <f>O177*H177</f>
        <v>0</v>
      </c>
      <c r="Q177" s="168">
        <v>0</v>
      </c>
      <c r="R177" s="168">
        <f>Q177*H177</f>
        <v>0</v>
      </c>
      <c r="S177" s="168">
        <v>0</v>
      </c>
      <c r="T177" s="169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70" t="s">
        <v>233</v>
      </c>
      <c r="AT177" s="170" t="s">
        <v>139</v>
      </c>
      <c r="AU177" s="170" t="s">
        <v>85</v>
      </c>
      <c r="AY177" s="18" t="s">
        <v>137</v>
      </c>
      <c r="BE177" s="171">
        <f>IF(N177="základná",J177,0)</f>
        <v>0</v>
      </c>
      <c r="BF177" s="171">
        <f>IF(N177="znížená",J177,0)</f>
        <v>0</v>
      </c>
      <c r="BG177" s="171">
        <f>IF(N177="zákl. prenesená",J177,0)</f>
        <v>0</v>
      </c>
      <c r="BH177" s="171">
        <f>IF(N177="zníž. prenesená",J177,0)</f>
        <v>0</v>
      </c>
      <c r="BI177" s="171">
        <f>IF(N177="nulová",J177,0)</f>
        <v>0</v>
      </c>
      <c r="BJ177" s="18" t="s">
        <v>85</v>
      </c>
      <c r="BK177" s="171">
        <f>ROUND(I177*H177,2)</f>
        <v>0</v>
      </c>
      <c r="BL177" s="18" t="s">
        <v>233</v>
      </c>
      <c r="BM177" s="170" t="s">
        <v>507</v>
      </c>
    </row>
    <row r="178" spans="1:65" s="15" customFormat="1">
      <c r="B178" s="189"/>
      <c r="D178" s="173" t="s">
        <v>145</v>
      </c>
      <c r="E178" s="190" t="s">
        <v>1</v>
      </c>
      <c r="F178" s="191" t="s">
        <v>508</v>
      </c>
      <c r="H178" s="190" t="s">
        <v>1</v>
      </c>
      <c r="I178" s="192"/>
      <c r="L178" s="189"/>
      <c r="M178" s="193"/>
      <c r="N178" s="194"/>
      <c r="O178" s="194"/>
      <c r="P178" s="194"/>
      <c r="Q178" s="194"/>
      <c r="R178" s="194"/>
      <c r="S178" s="194"/>
      <c r="T178" s="195"/>
      <c r="AT178" s="190" t="s">
        <v>145</v>
      </c>
      <c r="AU178" s="190" t="s">
        <v>85</v>
      </c>
      <c r="AV178" s="15" t="s">
        <v>79</v>
      </c>
      <c r="AW178" s="15" t="s">
        <v>29</v>
      </c>
      <c r="AX178" s="15" t="s">
        <v>72</v>
      </c>
      <c r="AY178" s="190" t="s">
        <v>137</v>
      </c>
    </row>
    <row r="179" spans="1:65" s="15" customFormat="1">
      <c r="B179" s="189"/>
      <c r="D179" s="173" t="s">
        <v>145</v>
      </c>
      <c r="E179" s="190" t="s">
        <v>1</v>
      </c>
      <c r="F179" s="191" t="s">
        <v>509</v>
      </c>
      <c r="H179" s="190" t="s">
        <v>1</v>
      </c>
      <c r="I179" s="192"/>
      <c r="L179" s="189"/>
      <c r="M179" s="193"/>
      <c r="N179" s="194"/>
      <c r="O179" s="194"/>
      <c r="P179" s="194"/>
      <c r="Q179" s="194"/>
      <c r="R179" s="194"/>
      <c r="S179" s="194"/>
      <c r="T179" s="195"/>
      <c r="AT179" s="190" t="s">
        <v>145</v>
      </c>
      <c r="AU179" s="190" t="s">
        <v>85</v>
      </c>
      <c r="AV179" s="15" t="s">
        <v>79</v>
      </c>
      <c r="AW179" s="15" t="s">
        <v>29</v>
      </c>
      <c r="AX179" s="15" t="s">
        <v>72</v>
      </c>
      <c r="AY179" s="190" t="s">
        <v>137</v>
      </c>
    </row>
    <row r="180" spans="1:65" s="13" customFormat="1">
      <c r="B180" s="172"/>
      <c r="D180" s="173" t="s">
        <v>145</v>
      </c>
      <c r="E180" s="174" t="s">
        <v>1</v>
      </c>
      <c r="F180" s="175" t="s">
        <v>510</v>
      </c>
      <c r="H180" s="176">
        <v>40</v>
      </c>
      <c r="I180" s="177"/>
      <c r="L180" s="172"/>
      <c r="M180" s="178"/>
      <c r="N180" s="179"/>
      <c r="O180" s="179"/>
      <c r="P180" s="179"/>
      <c r="Q180" s="179"/>
      <c r="R180" s="179"/>
      <c r="S180" s="179"/>
      <c r="T180" s="180"/>
      <c r="AT180" s="174" t="s">
        <v>145</v>
      </c>
      <c r="AU180" s="174" t="s">
        <v>85</v>
      </c>
      <c r="AV180" s="13" t="s">
        <v>85</v>
      </c>
      <c r="AW180" s="13" t="s">
        <v>29</v>
      </c>
      <c r="AX180" s="13" t="s">
        <v>72</v>
      </c>
      <c r="AY180" s="174" t="s">
        <v>137</v>
      </c>
    </row>
    <row r="181" spans="1:65" s="14" customFormat="1">
      <c r="B181" s="181"/>
      <c r="D181" s="173" t="s">
        <v>145</v>
      </c>
      <c r="E181" s="182" t="s">
        <v>1</v>
      </c>
      <c r="F181" s="183" t="s">
        <v>147</v>
      </c>
      <c r="H181" s="184">
        <v>40</v>
      </c>
      <c r="I181" s="185"/>
      <c r="L181" s="181"/>
      <c r="M181" s="186"/>
      <c r="N181" s="187"/>
      <c r="O181" s="187"/>
      <c r="P181" s="187"/>
      <c r="Q181" s="187"/>
      <c r="R181" s="187"/>
      <c r="S181" s="187"/>
      <c r="T181" s="188"/>
      <c r="AT181" s="182" t="s">
        <v>145</v>
      </c>
      <c r="AU181" s="182" t="s">
        <v>85</v>
      </c>
      <c r="AV181" s="14" t="s">
        <v>143</v>
      </c>
      <c r="AW181" s="14" t="s">
        <v>29</v>
      </c>
      <c r="AX181" s="14" t="s">
        <v>79</v>
      </c>
      <c r="AY181" s="182" t="s">
        <v>137</v>
      </c>
    </row>
    <row r="182" spans="1:65" s="2" customFormat="1" ht="16.5" customHeight="1">
      <c r="A182" s="33"/>
      <c r="B182" s="157"/>
      <c r="C182" s="158" t="s">
        <v>233</v>
      </c>
      <c r="D182" s="158" t="s">
        <v>139</v>
      </c>
      <c r="E182" s="159" t="s">
        <v>249</v>
      </c>
      <c r="F182" s="160" t="s">
        <v>250</v>
      </c>
      <c r="G182" s="161" t="s">
        <v>251</v>
      </c>
      <c r="H182" s="162">
        <v>2</v>
      </c>
      <c r="I182" s="163"/>
      <c r="J182" s="164">
        <f>ROUND(I182*H182,2)</f>
        <v>0</v>
      </c>
      <c r="K182" s="165"/>
      <c r="L182" s="34"/>
      <c r="M182" s="166" t="s">
        <v>1</v>
      </c>
      <c r="N182" s="167" t="s">
        <v>38</v>
      </c>
      <c r="O182" s="62"/>
      <c r="P182" s="168">
        <f>O182*H182</f>
        <v>0</v>
      </c>
      <c r="Q182" s="168">
        <v>0</v>
      </c>
      <c r="R182" s="168">
        <f>Q182*H182</f>
        <v>0</v>
      </c>
      <c r="S182" s="168">
        <v>0</v>
      </c>
      <c r="T182" s="169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233</v>
      </c>
      <c r="AT182" s="170" t="s">
        <v>139</v>
      </c>
      <c r="AU182" s="170" t="s">
        <v>85</v>
      </c>
      <c r="AY182" s="18" t="s">
        <v>137</v>
      </c>
      <c r="BE182" s="171">
        <f>IF(N182="základná",J182,0)</f>
        <v>0</v>
      </c>
      <c r="BF182" s="171">
        <f>IF(N182="znížená",J182,0)</f>
        <v>0</v>
      </c>
      <c r="BG182" s="171">
        <f>IF(N182="zákl. prenesená",J182,0)</f>
        <v>0</v>
      </c>
      <c r="BH182" s="171">
        <f>IF(N182="zníž. prenesená",J182,0)</f>
        <v>0</v>
      </c>
      <c r="BI182" s="171">
        <f>IF(N182="nulová",J182,0)</f>
        <v>0</v>
      </c>
      <c r="BJ182" s="18" t="s">
        <v>85</v>
      </c>
      <c r="BK182" s="171">
        <f>ROUND(I182*H182,2)</f>
        <v>0</v>
      </c>
      <c r="BL182" s="18" t="s">
        <v>233</v>
      </c>
      <c r="BM182" s="170" t="s">
        <v>511</v>
      </c>
    </row>
    <row r="183" spans="1:65" s="13" customFormat="1">
      <c r="B183" s="172"/>
      <c r="D183" s="173" t="s">
        <v>145</v>
      </c>
      <c r="E183" s="174" t="s">
        <v>1</v>
      </c>
      <c r="F183" s="175" t="s">
        <v>85</v>
      </c>
      <c r="H183" s="176">
        <v>2</v>
      </c>
      <c r="I183" s="177"/>
      <c r="L183" s="172"/>
      <c r="M183" s="178"/>
      <c r="N183" s="179"/>
      <c r="O183" s="179"/>
      <c r="P183" s="179"/>
      <c r="Q183" s="179"/>
      <c r="R183" s="179"/>
      <c r="S183" s="179"/>
      <c r="T183" s="180"/>
      <c r="AT183" s="174" t="s">
        <v>145</v>
      </c>
      <c r="AU183" s="174" t="s">
        <v>85</v>
      </c>
      <c r="AV183" s="13" t="s">
        <v>85</v>
      </c>
      <c r="AW183" s="13" t="s">
        <v>29</v>
      </c>
      <c r="AX183" s="13" t="s">
        <v>72</v>
      </c>
      <c r="AY183" s="174" t="s">
        <v>137</v>
      </c>
    </row>
    <row r="184" spans="1:65" s="14" customFormat="1">
      <c r="B184" s="181"/>
      <c r="D184" s="173" t="s">
        <v>145</v>
      </c>
      <c r="E184" s="182" t="s">
        <v>1</v>
      </c>
      <c r="F184" s="183" t="s">
        <v>147</v>
      </c>
      <c r="H184" s="184">
        <v>2</v>
      </c>
      <c r="I184" s="185"/>
      <c r="L184" s="181"/>
      <c r="M184" s="223"/>
      <c r="N184" s="224"/>
      <c r="O184" s="224"/>
      <c r="P184" s="224"/>
      <c r="Q184" s="224"/>
      <c r="R184" s="224"/>
      <c r="S184" s="224"/>
      <c r="T184" s="225"/>
      <c r="AT184" s="182" t="s">
        <v>145</v>
      </c>
      <c r="AU184" s="182" t="s">
        <v>85</v>
      </c>
      <c r="AV184" s="14" t="s">
        <v>143</v>
      </c>
      <c r="AW184" s="14" t="s">
        <v>29</v>
      </c>
      <c r="AX184" s="14" t="s">
        <v>79</v>
      </c>
      <c r="AY184" s="182" t="s">
        <v>137</v>
      </c>
    </row>
    <row r="185" spans="1:65" s="2" customFormat="1" ht="6.95" customHeight="1">
      <c r="A185" s="33"/>
      <c r="B185" s="51"/>
      <c r="C185" s="52"/>
      <c r="D185" s="52"/>
      <c r="E185" s="52"/>
      <c r="F185" s="52"/>
      <c r="G185" s="52"/>
      <c r="H185" s="52"/>
      <c r="I185" s="52"/>
      <c r="J185" s="52"/>
      <c r="K185" s="52"/>
      <c r="L185" s="34"/>
      <c r="M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</row>
  </sheetData>
  <autoFilter ref="C124:K184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0078740157483" right="0.39370078740157483" top="0.39370078740157483" bottom="0.39370078740157483" header="0" footer="0"/>
  <pageSetup paperSize="9" scale="87" fitToHeight="100" orientation="portrait" blackAndWhite="1" r:id="rId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83"/>
  <sheetViews>
    <sheetView showGridLines="0" workbookViewId="0">
      <selection activeCell="J14" sqref="J1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257" t="s">
        <v>5</v>
      </c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8" t="s">
        <v>98</v>
      </c>
      <c r="AZ2" s="102" t="s">
        <v>512</v>
      </c>
      <c r="BA2" s="102" t="s">
        <v>513</v>
      </c>
      <c r="BB2" s="102" t="s">
        <v>286</v>
      </c>
      <c r="BC2" s="102" t="s">
        <v>442</v>
      </c>
      <c r="BD2" s="102" t="s">
        <v>85</v>
      </c>
    </row>
    <row r="3" spans="1:5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72</v>
      </c>
    </row>
    <row r="4" spans="1:56" s="1" customFormat="1" ht="24.95" customHeight="1">
      <c r="B4" s="21"/>
      <c r="D4" s="22" t="s">
        <v>103</v>
      </c>
      <c r="L4" s="21"/>
      <c r="M4" s="103" t="s">
        <v>9</v>
      </c>
      <c r="AT4" s="18" t="s">
        <v>3</v>
      </c>
    </row>
    <row r="5" spans="1:56" s="1" customFormat="1" ht="6.95" customHeight="1">
      <c r="B5" s="21"/>
      <c r="L5" s="21"/>
    </row>
    <row r="6" spans="1:56" s="1" customFormat="1" ht="12" customHeight="1">
      <c r="B6" s="21"/>
      <c r="D6" s="28" t="s">
        <v>14</v>
      </c>
      <c r="L6" s="21"/>
    </row>
    <row r="7" spans="1:56" s="1" customFormat="1" ht="16.5" customHeight="1">
      <c r="B7" s="21"/>
      <c r="E7" s="273" t="str">
        <f>'Rekapitulácia stavby'!K6</f>
        <v>OPORNÝ MÚR na ul.Stračia v Nitre</v>
      </c>
      <c r="F7" s="274"/>
      <c r="G7" s="274"/>
      <c r="H7" s="274"/>
      <c r="L7" s="21"/>
    </row>
    <row r="8" spans="1:56" s="1" customFormat="1" ht="12" customHeight="1">
      <c r="B8" s="21"/>
      <c r="D8" s="28" t="s">
        <v>104</v>
      </c>
      <c r="L8" s="21"/>
    </row>
    <row r="9" spans="1:56" s="2" customFormat="1" ht="16.5" customHeight="1">
      <c r="A9" s="33"/>
      <c r="B9" s="34"/>
      <c r="C9" s="33"/>
      <c r="D9" s="33"/>
      <c r="E9" s="273" t="s">
        <v>446</v>
      </c>
      <c r="F9" s="272"/>
      <c r="G9" s="272"/>
      <c r="H9" s="272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56" s="2" customFormat="1" ht="12" customHeight="1">
      <c r="A10" s="33"/>
      <c r="B10" s="34"/>
      <c r="C10" s="33"/>
      <c r="D10" s="28" t="s">
        <v>106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56" s="2" customFormat="1" ht="16.5" customHeight="1">
      <c r="A11" s="33"/>
      <c r="B11" s="34"/>
      <c r="C11" s="33"/>
      <c r="D11" s="33"/>
      <c r="E11" s="251" t="s">
        <v>514</v>
      </c>
      <c r="F11" s="272"/>
      <c r="G11" s="272"/>
      <c r="H11" s="272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5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5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56" s="2" customFormat="1" ht="12" customHeight="1">
      <c r="A14" s="33"/>
      <c r="B14" s="34"/>
      <c r="C14" s="33"/>
      <c r="D14" s="28" t="s">
        <v>18</v>
      </c>
      <c r="E14" s="33"/>
      <c r="F14" s="26" t="s">
        <v>108</v>
      </c>
      <c r="G14" s="33"/>
      <c r="H14" s="33"/>
      <c r="I14" s="28" t="s">
        <v>20</v>
      </c>
      <c r="J14" s="59" t="str">
        <f>'Rekapitulácia stavby'!AN8</f>
        <v xml:space="preserve"> 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5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56" s="2" customFormat="1" ht="12" customHeight="1">
      <c r="A16" s="33"/>
      <c r="B16" s="34"/>
      <c r="C16" s="33"/>
      <c r="D16" s="28" t="s">
        <v>21</v>
      </c>
      <c r="E16" s="33"/>
      <c r="F16" s="33"/>
      <c r="G16" s="33"/>
      <c r="H16" s="33"/>
      <c r="I16" s="28" t="s">
        <v>22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23</v>
      </c>
      <c r="F17" s="33"/>
      <c r="G17" s="33"/>
      <c r="H17" s="33"/>
      <c r="I17" s="28" t="s">
        <v>24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25</v>
      </c>
      <c r="E19" s="33"/>
      <c r="F19" s="33"/>
      <c r="G19" s="33"/>
      <c r="H19" s="33"/>
      <c r="I19" s="28" t="s">
        <v>22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75" t="str">
        <f>'Rekapitulácia stavby'!E14</f>
        <v>Vyplň údaj</v>
      </c>
      <c r="F20" s="276"/>
      <c r="G20" s="276"/>
      <c r="H20" s="276"/>
      <c r="I20" s="28" t="s">
        <v>24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27</v>
      </c>
      <c r="E22" s="33"/>
      <c r="F22" s="33"/>
      <c r="G22" s="33"/>
      <c r="H22" s="33"/>
      <c r="I22" s="28" t="s">
        <v>22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448</v>
      </c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30</v>
      </c>
      <c r="E25" s="33"/>
      <c r="F25" s="33"/>
      <c r="G25" s="33"/>
      <c r="H25" s="33"/>
      <c r="I25" s="28" t="s">
        <v>22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110</v>
      </c>
      <c r="F26" s="33"/>
      <c r="G26" s="33"/>
      <c r="H26" s="33"/>
      <c r="I26" s="28" t="s">
        <v>24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31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71" t="s">
        <v>1</v>
      </c>
      <c r="F29" s="271"/>
      <c r="G29" s="271"/>
      <c r="H29" s="271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7" t="s">
        <v>32</v>
      </c>
      <c r="E32" s="33"/>
      <c r="F32" s="33"/>
      <c r="G32" s="33"/>
      <c r="H32" s="33"/>
      <c r="I32" s="33"/>
      <c r="J32" s="75">
        <f>ROUND(J131,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34</v>
      </c>
      <c r="G34" s="33"/>
      <c r="H34" s="33"/>
      <c r="I34" s="37" t="s">
        <v>33</v>
      </c>
      <c r="J34" s="37" t="s">
        <v>35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8" t="s">
        <v>36</v>
      </c>
      <c r="E35" s="39" t="s">
        <v>37</v>
      </c>
      <c r="F35" s="109">
        <f>ROUND((SUM(BE131:BE282)),  2)</f>
        <v>0</v>
      </c>
      <c r="G35" s="110"/>
      <c r="H35" s="110"/>
      <c r="I35" s="111">
        <v>0.2</v>
      </c>
      <c r="J35" s="109">
        <f>ROUND(((SUM(BE131:BE282))*I35),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38</v>
      </c>
      <c r="F36" s="109">
        <f>ROUND((SUM(BF131:BF282)),  2)</f>
        <v>0</v>
      </c>
      <c r="G36" s="110"/>
      <c r="H36" s="110"/>
      <c r="I36" s="111">
        <v>0.2</v>
      </c>
      <c r="J36" s="109">
        <f>ROUND(((SUM(BF131:BF282))*I36),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39</v>
      </c>
      <c r="F37" s="112">
        <f>ROUND((SUM(BG131:BG282)),  2)</f>
        <v>0</v>
      </c>
      <c r="G37" s="33"/>
      <c r="H37" s="33"/>
      <c r="I37" s="113">
        <v>0.2</v>
      </c>
      <c r="J37" s="112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40</v>
      </c>
      <c r="F38" s="112">
        <f>ROUND((SUM(BH131:BH282)),  2)</f>
        <v>0</v>
      </c>
      <c r="G38" s="33"/>
      <c r="H38" s="33"/>
      <c r="I38" s="113">
        <v>0.2</v>
      </c>
      <c r="J38" s="112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41</v>
      </c>
      <c r="F39" s="109">
        <f>ROUND((SUM(BI131:BI282)),  2)</f>
        <v>0</v>
      </c>
      <c r="G39" s="110"/>
      <c r="H39" s="110"/>
      <c r="I39" s="111">
        <v>0</v>
      </c>
      <c r="J39" s="109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4"/>
      <c r="D41" s="115" t="s">
        <v>42</v>
      </c>
      <c r="E41" s="64"/>
      <c r="F41" s="64"/>
      <c r="G41" s="116" t="s">
        <v>43</v>
      </c>
      <c r="H41" s="117" t="s">
        <v>44</v>
      </c>
      <c r="I41" s="64"/>
      <c r="J41" s="118">
        <f>SUM(J32:J39)</f>
        <v>0</v>
      </c>
      <c r="K41" s="119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45</v>
      </c>
      <c r="E50" s="48"/>
      <c r="F50" s="48"/>
      <c r="G50" s="47" t="s">
        <v>46</v>
      </c>
      <c r="H50" s="48"/>
      <c r="I50" s="48"/>
      <c r="J50" s="48"/>
      <c r="K50" s="48"/>
      <c r="L50" s="46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9" t="s">
        <v>47</v>
      </c>
      <c r="E61" s="36"/>
      <c r="F61" s="120" t="s">
        <v>48</v>
      </c>
      <c r="G61" s="49" t="s">
        <v>47</v>
      </c>
      <c r="H61" s="36"/>
      <c r="I61" s="36"/>
      <c r="J61" s="121" t="s">
        <v>48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7" t="s">
        <v>49</v>
      </c>
      <c r="E65" s="50"/>
      <c r="F65" s="50"/>
      <c r="G65" s="47" t="s">
        <v>50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9" t="s">
        <v>47</v>
      </c>
      <c r="E76" s="36"/>
      <c r="F76" s="120" t="s">
        <v>48</v>
      </c>
      <c r="G76" s="49" t="s">
        <v>47</v>
      </c>
      <c r="H76" s="36"/>
      <c r="I76" s="36"/>
      <c r="J76" s="121" t="s">
        <v>48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111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73" t="str">
        <f>E7</f>
        <v>OPORNÝ MÚR na ul.Stračia v Nitre</v>
      </c>
      <c r="F85" s="274"/>
      <c r="G85" s="274"/>
      <c r="H85" s="274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104</v>
      </c>
      <c r="L86" s="21"/>
    </row>
    <row r="87" spans="1:31" s="2" customFormat="1" ht="16.5" customHeight="1">
      <c r="A87" s="33"/>
      <c r="B87" s="34"/>
      <c r="C87" s="33"/>
      <c r="D87" s="33"/>
      <c r="E87" s="273" t="s">
        <v>446</v>
      </c>
      <c r="F87" s="272"/>
      <c r="G87" s="272"/>
      <c r="H87" s="272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106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51" t="str">
        <f>E11</f>
        <v xml:space="preserve">SO02.2 - SO02.2 Oporný  múr nové konštrukcie </v>
      </c>
      <c r="F89" s="272"/>
      <c r="G89" s="272"/>
      <c r="H89" s="272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 xml:space="preserve">Stračia ulica </v>
      </c>
      <c r="G91" s="33"/>
      <c r="H91" s="33"/>
      <c r="I91" s="28" t="s">
        <v>20</v>
      </c>
      <c r="J91" s="59" t="str">
        <f>IF(J14="","",J14)</f>
        <v xml:space="preserve"> 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customHeight="1">
      <c r="A93" s="33"/>
      <c r="B93" s="34"/>
      <c r="C93" s="28" t="s">
        <v>21</v>
      </c>
      <c r="D93" s="33"/>
      <c r="E93" s="33"/>
      <c r="F93" s="26" t="str">
        <f>E17</f>
        <v>Mesto Nitra Štefánikova tr.80/60, 95006 Nitra</v>
      </c>
      <c r="G93" s="33"/>
      <c r="H93" s="33"/>
      <c r="I93" s="28" t="s">
        <v>27</v>
      </c>
      <c r="J93" s="31" t="str">
        <f>E23</f>
        <v xml:space="preserve">IPROS s.r.o.Ing.Drobena 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25</v>
      </c>
      <c r="D94" s="33"/>
      <c r="E94" s="33"/>
      <c r="F94" s="26" t="str">
        <f>IF(E20="","",E20)</f>
        <v>Vyplň údaj</v>
      </c>
      <c r="G94" s="33"/>
      <c r="H94" s="33"/>
      <c r="I94" s="28" t="s">
        <v>30</v>
      </c>
      <c r="J94" s="31" t="str">
        <f>E26</f>
        <v>Katarína Šinská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2" t="s">
        <v>112</v>
      </c>
      <c r="D96" s="114"/>
      <c r="E96" s="114"/>
      <c r="F96" s="114"/>
      <c r="G96" s="114"/>
      <c r="H96" s="114"/>
      <c r="I96" s="114"/>
      <c r="J96" s="123" t="s">
        <v>113</v>
      </c>
      <c r="K96" s="114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4" t="s">
        <v>114</v>
      </c>
      <c r="D98" s="33"/>
      <c r="E98" s="33"/>
      <c r="F98" s="33"/>
      <c r="G98" s="33"/>
      <c r="H98" s="33"/>
      <c r="I98" s="33"/>
      <c r="J98" s="75">
        <f>J131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115</v>
      </c>
    </row>
    <row r="99" spans="1:47" s="9" customFormat="1" ht="24.95" customHeight="1">
      <c r="B99" s="125"/>
      <c r="D99" s="126" t="s">
        <v>515</v>
      </c>
      <c r="E99" s="127"/>
      <c r="F99" s="127"/>
      <c r="G99" s="127"/>
      <c r="H99" s="127"/>
      <c r="I99" s="127"/>
      <c r="J99" s="128">
        <f>J132</f>
        <v>0</v>
      </c>
      <c r="L99" s="125"/>
    </row>
    <row r="100" spans="1:47" s="10" customFormat="1" ht="19.899999999999999" customHeight="1">
      <c r="B100" s="129"/>
      <c r="D100" s="130" t="s">
        <v>516</v>
      </c>
      <c r="E100" s="131"/>
      <c r="F100" s="131"/>
      <c r="G100" s="131"/>
      <c r="H100" s="131"/>
      <c r="I100" s="131"/>
      <c r="J100" s="132">
        <f>J133</f>
        <v>0</v>
      </c>
      <c r="L100" s="129"/>
    </row>
    <row r="101" spans="1:47" s="10" customFormat="1" ht="19.899999999999999" customHeight="1">
      <c r="B101" s="129"/>
      <c r="D101" s="130" t="s">
        <v>117</v>
      </c>
      <c r="E101" s="131"/>
      <c r="F101" s="131"/>
      <c r="G101" s="131"/>
      <c r="H101" s="131"/>
      <c r="I101" s="131"/>
      <c r="J101" s="132">
        <f>J137</f>
        <v>0</v>
      </c>
      <c r="L101" s="129"/>
    </row>
    <row r="102" spans="1:47" s="10" customFormat="1" ht="19.899999999999999" customHeight="1">
      <c r="B102" s="129"/>
      <c r="D102" s="130" t="s">
        <v>259</v>
      </c>
      <c r="E102" s="131"/>
      <c r="F102" s="131"/>
      <c r="G102" s="131"/>
      <c r="H102" s="131"/>
      <c r="I102" s="131"/>
      <c r="J102" s="132">
        <f>J153</f>
        <v>0</v>
      </c>
      <c r="L102" s="129"/>
    </row>
    <row r="103" spans="1:47" s="10" customFormat="1" ht="19.899999999999999" customHeight="1">
      <c r="B103" s="129"/>
      <c r="D103" s="130" t="s">
        <v>517</v>
      </c>
      <c r="E103" s="131"/>
      <c r="F103" s="131"/>
      <c r="G103" s="131"/>
      <c r="H103" s="131"/>
      <c r="I103" s="131"/>
      <c r="J103" s="132">
        <f>J189</f>
        <v>0</v>
      </c>
      <c r="L103" s="129"/>
    </row>
    <row r="104" spans="1:47" s="10" customFormat="1" ht="19.899999999999999" customHeight="1">
      <c r="B104" s="129"/>
      <c r="D104" s="130" t="s">
        <v>260</v>
      </c>
      <c r="E104" s="131"/>
      <c r="F104" s="131"/>
      <c r="G104" s="131"/>
      <c r="H104" s="131"/>
      <c r="I104" s="131"/>
      <c r="J104" s="132">
        <f>J205</f>
        <v>0</v>
      </c>
      <c r="L104" s="129"/>
    </row>
    <row r="105" spans="1:47" s="10" customFormat="1" ht="19.899999999999999" customHeight="1">
      <c r="B105" s="129"/>
      <c r="D105" s="130" t="s">
        <v>120</v>
      </c>
      <c r="E105" s="131"/>
      <c r="F105" s="131"/>
      <c r="G105" s="131"/>
      <c r="H105" s="131"/>
      <c r="I105" s="131"/>
      <c r="J105" s="132">
        <f>J216</f>
        <v>0</v>
      </c>
      <c r="L105" s="129"/>
    </row>
    <row r="106" spans="1:47" s="10" customFormat="1" ht="19.899999999999999" customHeight="1">
      <c r="B106" s="129"/>
      <c r="D106" s="130" t="s">
        <v>265</v>
      </c>
      <c r="E106" s="131"/>
      <c r="F106" s="131"/>
      <c r="G106" s="131"/>
      <c r="H106" s="131"/>
      <c r="I106" s="131"/>
      <c r="J106" s="132">
        <f>J234</f>
        <v>0</v>
      </c>
      <c r="L106" s="129"/>
    </row>
    <row r="107" spans="1:47" s="9" customFormat="1" ht="24.95" customHeight="1">
      <c r="B107" s="125"/>
      <c r="D107" s="126" t="s">
        <v>449</v>
      </c>
      <c r="E107" s="127"/>
      <c r="F107" s="127"/>
      <c r="G107" s="127"/>
      <c r="H107" s="127"/>
      <c r="I107" s="127"/>
      <c r="J107" s="128">
        <f>J236</f>
        <v>0</v>
      </c>
      <c r="L107" s="125"/>
    </row>
    <row r="108" spans="1:47" s="10" customFormat="1" ht="19.899999999999999" customHeight="1">
      <c r="B108" s="129"/>
      <c r="D108" s="130" t="s">
        <v>518</v>
      </c>
      <c r="E108" s="131"/>
      <c r="F108" s="131"/>
      <c r="G108" s="131"/>
      <c r="H108" s="131"/>
      <c r="I108" s="131"/>
      <c r="J108" s="132">
        <f>J237</f>
        <v>0</v>
      </c>
      <c r="L108" s="129"/>
    </row>
    <row r="109" spans="1:47" s="10" customFormat="1" ht="19.899999999999999" customHeight="1">
      <c r="B109" s="129"/>
      <c r="D109" s="130" t="s">
        <v>450</v>
      </c>
      <c r="E109" s="131"/>
      <c r="F109" s="131"/>
      <c r="G109" s="131"/>
      <c r="H109" s="131"/>
      <c r="I109" s="131"/>
      <c r="J109" s="132">
        <f>J245</f>
        <v>0</v>
      </c>
      <c r="L109" s="129"/>
    </row>
    <row r="110" spans="1:47" s="2" customFormat="1" ht="21.75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6.95" customHeight="1">
      <c r="A111" s="33"/>
      <c r="B111" s="51"/>
      <c r="C111" s="52"/>
      <c r="D111" s="52"/>
      <c r="E111" s="52"/>
      <c r="F111" s="52"/>
      <c r="G111" s="52"/>
      <c r="H111" s="52"/>
      <c r="I111" s="52"/>
      <c r="J111" s="52"/>
      <c r="K111" s="52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5" spans="1:31" s="2" customFormat="1" ht="6.95" customHeight="1">
      <c r="A115" s="33"/>
      <c r="B115" s="53"/>
      <c r="C115" s="54"/>
      <c r="D115" s="54"/>
      <c r="E115" s="54"/>
      <c r="F115" s="54"/>
      <c r="G115" s="54"/>
      <c r="H115" s="54"/>
      <c r="I115" s="54"/>
      <c r="J115" s="54"/>
      <c r="K115" s="54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24.95" customHeight="1">
      <c r="A116" s="33"/>
      <c r="B116" s="34"/>
      <c r="C116" s="22" t="s">
        <v>123</v>
      </c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6.95" customHeight="1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12" customHeight="1">
      <c r="A118" s="33"/>
      <c r="B118" s="34"/>
      <c r="C118" s="28" t="s">
        <v>14</v>
      </c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16.5" customHeight="1">
      <c r="A119" s="33"/>
      <c r="B119" s="34"/>
      <c r="C119" s="33"/>
      <c r="D119" s="33"/>
      <c r="E119" s="273" t="str">
        <f>E7</f>
        <v>OPORNÝ MÚR na ul.Stračia v Nitre</v>
      </c>
      <c r="F119" s="274"/>
      <c r="G119" s="274"/>
      <c r="H119" s="274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1" customFormat="1" ht="12" customHeight="1">
      <c r="B120" s="21"/>
      <c r="C120" s="28" t="s">
        <v>104</v>
      </c>
      <c r="L120" s="21"/>
    </row>
    <row r="121" spans="1:31" s="2" customFormat="1" ht="16.5" customHeight="1">
      <c r="A121" s="33"/>
      <c r="B121" s="34"/>
      <c r="C121" s="33"/>
      <c r="D121" s="33"/>
      <c r="E121" s="273" t="s">
        <v>446</v>
      </c>
      <c r="F121" s="272"/>
      <c r="G121" s="272"/>
      <c r="H121" s="272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12" customHeight="1">
      <c r="A122" s="33"/>
      <c r="B122" s="34"/>
      <c r="C122" s="28" t="s">
        <v>106</v>
      </c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6.5" customHeight="1">
      <c r="A123" s="33"/>
      <c r="B123" s="34"/>
      <c r="C123" s="33"/>
      <c r="D123" s="33"/>
      <c r="E123" s="251" t="str">
        <f>E11</f>
        <v xml:space="preserve">SO02.2 - SO02.2 Oporný  múr nové konštrukcie </v>
      </c>
      <c r="F123" s="272"/>
      <c r="G123" s="272"/>
      <c r="H123" s="272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6.9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12" customHeight="1">
      <c r="A125" s="33"/>
      <c r="B125" s="34"/>
      <c r="C125" s="28" t="s">
        <v>18</v>
      </c>
      <c r="D125" s="33"/>
      <c r="E125" s="33"/>
      <c r="F125" s="26" t="str">
        <f>F14</f>
        <v xml:space="preserve">Stračia ulica </v>
      </c>
      <c r="G125" s="33"/>
      <c r="H125" s="33"/>
      <c r="I125" s="28" t="s">
        <v>20</v>
      </c>
      <c r="J125" s="59" t="str">
        <f>IF(J14="","",J14)</f>
        <v xml:space="preserve"> </v>
      </c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6.95" customHeight="1">
      <c r="A126" s="33"/>
      <c r="B126" s="34"/>
      <c r="C126" s="33"/>
      <c r="D126" s="33"/>
      <c r="E126" s="33"/>
      <c r="F126" s="33"/>
      <c r="G126" s="33"/>
      <c r="H126" s="33"/>
      <c r="I126" s="33"/>
      <c r="J126" s="33"/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25.7" customHeight="1">
      <c r="A127" s="33"/>
      <c r="B127" s="34"/>
      <c r="C127" s="28" t="s">
        <v>21</v>
      </c>
      <c r="D127" s="33"/>
      <c r="E127" s="33"/>
      <c r="F127" s="26" t="str">
        <f>E17</f>
        <v>Mesto Nitra Štefánikova tr.80/60, 95006 Nitra</v>
      </c>
      <c r="G127" s="33"/>
      <c r="H127" s="33"/>
      <c r="I127" s="28" t="s">
        <v>27</v>
      </c>
      <c r="J127" s="31" t="str">
        <f>E23</f>
        <v xml:space="preserve">IPROS s.r.o.Ing.Drobena </v>
      </c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5.2" customHeight="1">
      <c r="A128" s="33"/>
      <c r="B128" s="34"/>
      <c r="C128" s="28" t="s">
        <v>25</v>
      </c>
      <c r="D128" s="33"/>
      <c r="E128" s="33"/>
      <c r="F128" s="26" t="str">
        <f>IF(E20="","",E20)</f>
        <v>Vyplň údaj</v>
      </c>
      <c r="G128" s="33"/>
      <c r="H128" s="33"/>
      <c r="I128" s="28" t="s">
        <v>30</v>
      </c>
      <c r="J128" s="31" t="str">
        <f>E26</f>
        <v>Katarína Šinská</v>
      </c>
      <c r="K128" s="33"/>
      <c r="L128" s="46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10.35" customHeight="1">
      <c r="A129" s="33"/>
      <c r="B129" s="34"/>
      <c r="C129" s="33"/>
      <c r="D129" s="33"/>
      <c r="E129" s="33"/>
      <c r="F129" s="33"/>
      <c r="G129" s="33"/>
      <c r="H129" s="33"/>
      <c r="I129" s="33"/>
      <c r="J129" s="33"/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11" customFormat="1" ht="29.25" customHeight="1">
      <c r="A130" s="133"/>
      <c r="B130" s="134"/>
      <c r="C130" s="135" t="s">
        <v>124</v>
      </c>
      <c r="D130" s="136" t="s">
        <v>57</v>
      </c>
      <c r="E130" s="136" t="s">
        <v>53</v>
      </c>
      <c r="F130" s="136" t="s">
        <v>54</v>
      </c>
      <c r="G130" s="136" t="s">
        <v>125</v>
      </c>
      <c r="H130" s="136" t="s">
        <v>126</v>
      </c>
      <c r="I130" s="136" t="s">
        <v>127</v>
      </c>
      <c r="J130" s="137" t="s">
        <v>113</v>
      </c>
      <c r="K130" s="138" t="s">
        <v>128</v>
      </c>
      <c r="L130" s="139"/>
      <c r="M130" s="66" t="s">
        <v>1</v>
      </c>
      <c r="N130" s="67" t="s">
        <v>36</v>
      </c>
      <c r="O130" s="67" t="s">
        <v>129</v>
      </c>
      <c r="P130" s="67" t="s">
        <v>130</v>
      </c>
      <c r="Q130" s="67" t="s">
        <v>131</v>
      </c>
      <c r="R130" s="67" t="s">
        <v>132</v>
      </c>
      <c r="S130" s="67" t="s">
        <v>133</v>
      </c>
      <c r="T130" s="68" t="s">
        <v>134</v>
      </c>
      <c r="U130" s="133"/>
      <c r="V130" s="133"/>
      <c r="W130" s="133"/>
      <c r="X130" s="133"/>
      <c r="Y130" s="133"/>
      <c r="Z130" s="133"/>
      <c r="AA130" s="133"/>
      <c r="AB130" s="133"/>
      <c r="AC130" s="133"/>
      <c r="AD130" s="133"/>
      <c r="AE130" s="133"/>
    </row>
    <row r="131" spans="1:65" s="2" customFormat="1" ht="22.9" customHeight="1">
      <c r="A131" s="33"/>
      <c r="B131" s="34"/>
      <c r="C131" s="73" t="s">
        <v>114</v>
      </c>
      <c r="D131" s="33"/>
      <c r="E131" s="33"/>
      <c r="F131" s="33"/>
      <c r="G131" s="33"/>
      <c r="H131" s="33"/>
      <c r="I131" s="33"/>
      <c r="J131" s="140">
        <f>BK131</f>
        <v>0</v>
      </c>
      <c r="K131" s="33"/>
      <c r="L131" s="34"/>
      <c r="M131" s="69"/>
      <c r="N131" s="60"/>
      <c r="O131" s="70"/>
      <c r="P131" s="141">
        <f>P132+P236</f>
        <v>0</v>
      </c>
      <c r="Q131" s="70"/>
      <c r="R131" s="141">
        <f>R132+R236</f>
        <v>1331.9255638500001</v>
      </c>
      <c r="S131" s="70"/>
      <c r="T131" s="142">
        <f>T132+T236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T131" s="18" t="s">
        <v>71</v>
      </c>
      <c r="AU131" s="18" t="s">
        <v>115</v>
      </c>
      <c r="BK131" s="143">
        <f>BK132+BK236</f>
        <v>0</v>
      </c>
    </row>
    <row r="132" spans="1:65" s="12" customFormat="1" ht="25.9" customHeight="1">
      <c r="B132" s="144"/>
      <c r="D132" s="145" t="s">
        <v>71</v>
      </c>
      <c r="E132" s="146" t="s">
        <v>135</v>
      </c>
      <c r="F132" s="146" t="s">
        <v>135</v>
      </c>
      <c r="I132" s="147"/>
      <c r="J132" s="148">
        <f>BK132</f>
        <v>0</v>
      </c>
      <c r="L132" s="144"/>
      <c r="M132" s="149"/>
      <c r="N132" s="150"/>
      <c r="O132" s="150"/>
      <c r="P132" s="151">
        <f>P133+P137+P153+P189+P205+P216+P234</f>
        <v>0</v>
      </c>
      <c r="Q132" s="150"/>
      <c r="R132" s="151">
        <f>R133+R137+R153+R189+R205+R216+R234</f>
        <v>1328.29870185</v>
      </c>
      <c r="S132" s="150"/>
      <c r="T132" s="152">
        <f>T133+T137+T153+T189+T205+T216+T234</f>
        <v>0</v>
      </c>
      <c r="AR132" s="145" t="s">
        <v>79</v>
      </c>
      <c r="AT132" s="153" t="s">
        <v>71</v>
      </c>
      <c r="AU132" s="153" t="s">
        <v>72</v>
      </c>
      <c r="AY132" s="145" t="s">
        <v>137</v>
      </c>
      <c r="BK132" s="154">
        <f>BK133+BK137+BK153+BK189+BK205+BK216+BK234</f>
        <v>0</v>
      </c>
    </row>
    <row r="133" spans="1:65" s="12" customFormat="1" ht="22.9" customHeight="1">
      <c r="B133" s="144"/>
      <c r="D133" s="145" t="s">
        <v>71</v>
      </c>
      <c r="E133" s="155" t="s">
        <v>519</v>
      </c>
      <c r="F133" s="155" t="s">
        <v>520</v>
      </c>
      <c r="I133" s="147"/>
      <c r="J133" s="156">
        <f>BK133</f>
        <v>0</v>
      </c>
      <c r="L133" s="144"/>
      <c r="M133" s="149"/>
      <c r="N133" s="150"/>
      <c r="O133" s="150"/>
      <c r="P133" s="151">
        <f>SUM(P134:P136)</f>
        <v>0</v>
      </c>
      <c r="Q133" s="150"/>
      <c r="R133" s="151">
        <f>SUM(R134:R136)</f>
        <v>0</v>
      </c>
      <c r="S133" s="150"/>
      <c r="T133" s="152">
        <f>SUM(T134:T136)</f>
        <v>0</v>
      </c>
      <c r="AR133" s="145" t="s">
        <v>143</v>
      </c>
      <c r="AT133" s="153" t="s">
        <v>71</v>
      </c>
      <c r="AU133" s="153" t="s">
        <v>79</v>
      </c>
      <c r="AY133" s="145" t="s">
        <v>137</v>
      </c>
      <c r="BK133" s="154">
        <f>SUM(BK134:BK136)</f>
        <v>0</v>
      </c>
    </row>
    <row r="134" spans="1:65" s="2" customFormat="1" ht="24.2" customHeight="1">
      <c r="A134" s="33"/>
      <c r="B134" s="157"/>
      <c r="C134" s="158" t="s">
        <v>79</v>
      </c>
      <c r="D134" s="158" t="s">
        <v>139</v>
      </c>
      <c r="E134" s="159" t="s">
        <v>521</v>
      </c>
      <c r="F134" s="160" t="s">
        <v>522</v>
      </c>
      <c r="G134" s="161" t="s">
        <v>276</v>
      </c>
      <c r="H134" s="162">
        <v>1</v>
      </c>
      <c r="I134" s="163"/>
      <c r="J134" s="164">
        <f>ROUND(I134*H134,2)</f>
        <v>0</v>
      </c>
      <c r="K134" s="165"/>
      <c r="L134" s="34"/>
      <c r="M134" s="166" t="s">
        <v>1</v>
      </c>
      <c r="N134" s="167" t="s">
        <v>38</v>
      </c>
      <c r="O134" s="62"/>
      <c r="P134" s="168">
        <f>O134*H134</f>
        <v>0</v>
      </c>
      <c r="Q134" s="168">
        <v>0</v>
      </c>
      <c r="R134" s="168">
        <f>Q134*H134</f>
        <v>0</v>
      </c>
      <c r="S134" s="168">
        <v>0</v>
      </c>
      <c r="T134" s="169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70" t="s">
        <v>143</v>
      </c>
      <c r="AT134" s="170" t="s">
        <v>139</v>
      </c>
      <c r="AU134" s="170" t="s">
        <v>85</v>
      </c>
      <c r="AY134" s="18" t="s">
        <v>137</v>
      </c>
      <c r="BE134" s="171">
        <f>IF(N134="základná",J134,0)</f>
        <v>0</v>
      </c>
      <c r="BF134" s="171">
        <f>IF(N134="znížená",J134,0)</f>
        <v>0</v>
      </c>
      <c r="BG134" s="171">
        <f>IF(N134="zákl. prenesená",J134,0)</f>
        <v>0</v>
      </c>
      <c r="BH134" s="171">
        <f>IF(N134="zníž. prenesená",J134,0)</f>
        <v>0</v>
      </c>
      <c r="BI134" s="171">
        <f>IF(N134="nulová",J134,0)</f>
        <v>0</v>
      </c>
      <c r="BJ134" s="18" t="s">
        <v>85</v>
      </c>
      <c r="BK134" s="171">
        <f>ROUND(I134*H134,2)</f>
        <v>0</v>
      </c>
      <c r="BL134" s="18" t="s">
        <v>143</v>
      </c>
      <c r="BM134" s="170" t="s">
        <v>523</v>
      </c>
    </row>
    <row r="135" spans="1:65" s="13" customFormat="1">
      <c r="B135" s="172"/>
      <c r="D135" s="173" t="s">
        <v>145</v>
      </c>
      <c r="E135" s="174" t="s">
        <v>1</v>
      </c>
      <c r="F135" s="175" t="s">
        <v>79</v>
      </c>
      <c r="H135" s="176">
        <v>1</v>
      </c>
      <c r="I135" s="177"/>
      <c r="L135" s="172"/>
      <c r="M135" s="178"/>
      <c r="N135" s="179"/>
      <c r="O135" s="179"/>
      <c r="P135" s="179"/>
      <c r="Q135" s="179"/>
      <c r="R135" s="179"/>
      <c r="S135" s="179"/>
      <c r="T135" s="180"/>
      <c r="AT135" s="174" t="s">
        <v>145</v>
      </c>
      <c r="AU135" s="174" t="s">
        <v>85</v>
      </c>
      <c r="AV135" s="13" t="s">
        <v>85</v>
      </c>
      <c r="AW135" s="13" t="s">
        <v>29</v>
      </c>
      <c r="AX135" s="13" t="s">
        <v>72</v>
      </c>
      <c r="AY135" s="174" t="s">
        <v>137</v>
      </c>
    </row>
    <row r="136" spans="1:65" s="14" customFormat="1">
      <c r="B136" s="181"/>
      <c r="D136" s="173" t="s">
        <v>145</v>
      </c>
      <c r="E136" s="182" t="s">
        <v>1</v>
      </c>
      <c r="F136" s="183" t="s">
        <v>147</v>
      </c>
      <c r="H136" s="184">
        <v>1</v>
      </c>
      <c r="I136" s="185"/>
      <c r="L136" s="181"/>
      <c r="M136" s="186"/>
      <c r="N136" s="187"/>
      <c r="O136" s="187"/>
      <c r="P136" s="187"/>
      <c r="Q136" s="187"/>
      <c r="R136" s="187"/>
      <c r="S136" s="187"/>
      <c r="T136" s="188"/>
      <c r="AT136" s="182" t="s">
        <v>145</v>
      </c>
      <c r="AU136" s="182" t="s">
        <v>85</v>
      </c>
      <c r="AV136" s="14" t="s">
        <v>143</v>
      </c>
      <c r="AW136" s="14" t="s">
        <v>29</v>
      </c>
      <c r="AX136" s="14" t="s">
        <v>79</v>
      </c>
      <c r="AY136" s="182" t="s">
        <v>137</v>
      </c>
    </row>
    <row r="137" spans="1:65" s="12" customFormat="1" ht="22.9" customHeight="1">
      <c r="B137" s="144"/>
      <c r="D137" s="145" t="s">
        <v>71</v>
      </c>
      <c r="E137" s="155" t="s">
        <v>79</v>
      </c>
      <c r="F137" s="155" t="s">
        <v>138</v>
      </c>
      <c r="I137" s="147"/>
      <c r="J137" s="156">
        <f>BK137</f>
        <v>0</v>
      </c>
      <c r="L137" s="144"/>
      <c r="M137" s="149"/>
      <c r="N137" s="150"/>
      <c r="O137" s="150"/>
      <c r="P137" s="151">
        <f>SUM(P138:P152)</f>
        <v>0</v>
      </c>
      <c r="Q137" s="150"/>
      <c r="R137" s="151">
        <f>SUM(R138:R152)</f>
        <v>971.29700000000003</v>
      </c>
      <c r="S137" s="150"/>
      <c r="T137" s="152">
        <f>SUM(T138:T152)</f>
        <v>0</v>
      </c>
      <c r="AR137" s="145" t="s">
        <v>79</v>
      </c>
      <c r="AT137" s="153" t="s">
        <v>71</v>
      </c>
      <c r="AU137" s="153" t="s">
        <v>79</v>
      </c>
      <c r="AY137" s="145" t="s">
        <v>137</v>
      </c>
      <c r="BK137" s="154">
        <f>SUM(BK138:BK152)</f>
        <v>0</v>
      </c>
    </row>
    <row r="138" spans="1:65" s="2" customFormat="1" ht="37.9" customHeight="1">
      <c r="A138" s="33"/>
      <c r="B138" s="157"/>
      <c r="C138" s="158" t="s">
        <v>85</v>
      </c>
      <c r="D138" s="158" t="s">
        <v>139</v>
      </c>
      <c r="E138" s="159" t="s">
        <v>524</v>
      </c>
      <c r="F138" s="160" t="s">
        <v>525</v>
      </c>
      <c r="G138" s="161" t="s">
        <v>286</v>
      </c>
      <c r="H138" s="162">
        <v>420.47500000000002</v>
      </c>
      <c r="I138" s="163"/>
      <c r="J138" s="164">
        <f>ROUND(I138*H138,2)</f>
        <v>0</v>
      </c>
      <c r="K138" s="165"/>
      <c r="L138" s="34"/>
      <c r="M138" s="166" t="s">
        <v>1</v>
      </c>
      <c r="N138" s="167" t="s">
        <v>38</v>
      </c>
      <c r="O138" s="62"/>
      <c r="P138" s="168">
        <f>O138*H138</f>
        <v>0</v>
      </c>
      <c r="Q138" s="168">
        <v>0</v>
      </c>
      <c r="R138" s="168">
        <f>Q138*H138</f>
        <v>0</v>
      </c>
      <c r="S138" s="168">
        <v>0</v>
      </c>
      <c r="T138" s="169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70" t="s">
        <v>143</v>
      </c>
      <c r="AT138" s="170" t="s">
        <v>139</v>
      </c>
      <c r="AU138" s="170" t="s">
        <v>85</v>
      </c>
      <c r="AY138" s="18" t="s">
        <v>137</v>
      </c>
      <c r="BE138" s="171">
        <f>IF(N138="základná",J138,0)</f>
        <v>0</v>
      </c>
      <c r="BF138" s="171">
        <f>IF(N138="znížená",J138,0)</f>
        <v>0</v>
      </c>
      <c r="BG138" s="171">
        <f>IF(N138="zákl. prenesená",J138,0)</f>
        <v>0</v>
      </c>
      <c r="BH138" s="171">
        <f>IF(N138="zníž. prenesená",J138,0)</f>
        <v>0</v>
      </c>
      <c r="BI138" s="171">
        <f>IF(N138="nulová",J138,0)</f>
        <v>0</v>
      </c>
      <c r="BJ138" s="18" t="s">
        <v>85</v>
      </c>
      <c r="BK138" s="171">
        <f>ROUND(I138*H138,2)</f>
        <v>0</v>
      </c>
      <c r="BL138" s="18" t="s">
        <v>143</v>
      </c>
      <c r="BM138" s="170" t="s">
        <v>526</v>
      </c>
    </row>
    <row r="139" spans="1:65" s="15" customFormat="1" ht="22.5">
      <c r="B139" s="189"/>
      <c r="D139" s="173" t="s">
        <v>145</v>
      </c>
      <c r="E139" s="190" t="s">
        <v>1</v>
      </c>
      <c r="F139" s="191" t="s">
        <v>527</v>
      </c>
      <c r="H139" s="190" t="s">
        <v>1</v>
      </c>
      <c r="I139" s="192"/>
      <c r="L139" s="189"/>
      <c r="M139" s="193"/>
      <c r="N139" s="194"/>
      <c r="O139" s="194"/>
      <c r="P139" s="194"/>
      <c r="Q139" s="194"/>
      <c r="R139" s="194"/>
      <c r="S139" s="194"/>
      <c r="T139" s="195"/>
      <c r="AT139" s="190" t="s">
        <v>145</v>
      </c>
      <c r="AU139" s="190" t="s">
        <v>85</v>
      </c>
      <c r="AV139" s="15" t="s">
        <v>79</v>
      </c>
      <c r="AW139" s="15" t="s">
        <v>29</v>
      </c>
      <c r="AX139" s="15" t="s">
        <v>72</v>
      </c>
      <c r="AY139" s="190" t="s">
        <v>137</v>
      </c>
    </row>
    <row r="140" spans="1:65" s="13" customFormat="1">
      <c r="B140" s="172"/>
      <c r="D140" s="173" t="s">
        <v>145</v>
      </c>
      <c r="E140" s="174" t="s">
        <v>1</v>
      </c>
      <c r="F140" s="175" t="s">
        <v>459</v>
      </c>
      <c r="H140" s="176">
        <v>420.47500000000002</v>
      </c>
      <c r="I140" s="177"/>
      <c r="L140" s="172"/>
      <c r="M140" s="178"/>
      <c r="N140" s="179"/>
      <c r="O140" s="179"/>
      <c r="P140" s="179"/>
      <c r="Q140" s="179"/>
      <c r="R140" s="179"/>
      <c r="S140" s="179"/>
      <c r="T140" s="180"/>
      <c r="AT140" s="174" t="s">
        <v>145</v>
      </c>
      <c r="AU140" s="174" t="s">
        <v>85</v>
      </c>
      <c r="AV140" s="13" t="s">
        <v>85</v>
      </c>
      <c r="AW140" s="13" t="s">
        <v>29</v>
      </c>
      <c r="AX140" s="13" t="s">
        <v>72</v>
      </c>
      <c r="AY140" s="174" t="s">
        <v>137</v>
      </c>
    </row>
    <row r="141" spans="1:65" s="14" customFormat="1">
      <c r="B141" s="181"/>
      <c r="D141" s="173" t="s">
        <v>145</v>
      </c>
      <c r="E141" s="182" t="s">
        <v>512</v>
      </c>
      <c r="F141" s="183" t="s">
        <v>528</v>
      </c>
      <c r="H141" s="184">
        <v>420.47500000000002</v>
      </c>
      <c r="I141" s="185"/>
      <c r="L141" s="181"/>
      <c r="M141" s="186"/>
      <c r="N141" s="187"/>
      <c r="O141" s="187"/>
      <c r="P141" s="187"/>
      <c r="Q141" s="187"/>
      <c r="R141" s="187"/>
      <c r="S141" s="187"/>
      <c r="T141" s="188"/>
      <c r="AT141" s="182" t="s">
        <v>145</v>
      </c>
      <c r="AU141" s="182" t="s">
        <v>85</v>
      </c>
      <c r="AV141" s="14" t="s">
        <v>143</v>
      </c>
      <c r="AW141" s="14" t="s">
        <v>29</v>
      </c>
      <c r="AX141" s="14" t="s">
        <v>79</v>
      </c>
      <c r="AY141" s="182" t="s">
        <v>137</v>
      </c>
    </row>
    <row r="142" spans="1:65" s="2" customFormat="1" ht="16.5" customHeight="1">
      <c r="A142" s="33"/>
      <c r="B142" s="157"/>
      <c r="C142" s="207" t="s">
        <v>152</v>
      </c>
      <c r="D142" s="207" t="s">
        <v>266</v>
      </c>
      <c r="E142" s="208" t="s">
        <v>529</v>
      </c>
      <c r="F142" s="209" t="s">
        <v>530</v>
      </c>
      <c r="G142" s="210" t="s">
        <v>212</v>
      </c>
      <c r="H142" s="211">
        <v>971.29700000000003</v>
      </c>
      <c r="I142" s="212"/>
      <c r="J142" s="213">
        <f>ROUND(I142*H142,2)</f>
        <v>0</v>
      </c>
      <c r="K142" s="214"/>
      <c r="L142" s="215"/>
      <c r="M142" s="216" t="s">
        <v>1</v>
      </c>
      <c r="N142" s="217" t="s">
        <v>38</v>
      </c>
      <c r="O142" s="62"/>
      <c r="P142" s="168">
        <f>O142*H142</f>
        <v>0</v>
      </c>
      <c r="Q142" s="168">
        <v>1</v>
      </c>
      <c r="R142" s="168">
        <f>Q142*H142</f>
        <v>971.29700000000003</v>
      </c>
      <c r="S142" s="168">
        <v>0</v>
      </c>
      <c r="T142" s="169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187</v>
      </c>
      <c r="AT142" s="170" t="s">
        <v>266</v>
      </c>
      <c r="AU142" s="170" t="s">
        <v>85</v>
      </c>
      <c r="AY142" s="18" t="s">
        <v>137</v>
      </c>
      <c r="BE142" s="171">
        <f>IF(N142="základná",J142,0)</f>
        <v>0</v>
      </c>
      <c r="BF142" s="171">
        <f>IF(N142="znížená",J142,0)</f>
        <v>0</v>
      </c>
      <c r="BG142" s="171">
        <f>IF(N142="zákl. prenesená",J142,0)</f>
        <v>0</v>
      </c>
      <c r="BH142" s="171">
        <f>IF(N142="zníž. prenesená",J142,0)</f>
        <v>0</v>
      </c>
      <c r="BI142" s="171">
        <f>IF(N142="nulová",J142,0)</f>
        <v>0</v>
      </c>
      <c r="BJ142" s="18" t="s">
        <v>85</v>
      </c>
      <c r="BK142" s="171">
        <f>ROUND(I142*H142,2)</f>
        <v>0</v>
      </c>
      <c r="BL142" s="18" t="s">
        <v>143</v>
      </c>
      <c r="BM142" s="170" t="s">
        <v>531</v>
      </c>
    </row>
    <row r="143" spans="1:65" s="13" customFormat="1" ht="22.5">
      <c r="B143" s="172"/>
      <c r="D143" s="173" t="s">
        <v>145</v>
      </c>
      <c r="E143" s="174" t="s">
        <v>1</v>
      </c>
      <c r="F143" s="175" t="s">
        <v>532</v>
      </c>
      <c r="H143" s="176">
        <v>971.29700000000003</v>
      </c>
      <c r="I143" s="177"/>
      <c r="L143" s="172"/>
      <c r="M143" s="178"/>
      <c r="N143" s="179"/>
      <c r="O143" s="179"/>
      <c r="P143" s="179"/>
      <c r="Q143" s="179"/>
      <c r="R143" s="179"/>
      <c r="S143" s="179"/>
      <c r="T143" s="180"/>
      <c r="AT143" s="174" t="s">
        <v>145</v>
      </c>
      <c r="AU143" s="174" t="s">
        <v>85</v>
      </c>
      <c r="AV143" s="13" t="s">
        <v>85</v>
      </c>
      <c r="AW143" s="13" t="s">
        <v>29</v>
      </c>
      <c r="AX143" s="13" t="s">
        <v>72</v>
      </c>
      <c r="AY143" s="174" t="s">
        <v>137</v>
      </c>
    </row>
    <row r="144" spans="1:65" s="14" customFormat="1">
      <c r="B144" s="181"/>
      <c r="D144" s="173" t="s">
        <v>145</v>
      </c>
      <c r="E144" s="182" t="s">
        <v>1</v>
      </c>
      <c r="F144" s="183" t="s">
        <v>147</v>
      </c>
      <c r="H144" s="184">
        <v>971.29700000000003</v>
      </c>
      <c r="I144" s="185"/>
      <c r="L144" s="181"/>
      <c r="M144" s="186"/>
      <c r="N144" s="187"/>
      <c r="O144" s="187"/>
      <c r="P144" s="187"/>
      <c r="Q144" s="187"/>
      <c r="R144" s="187"/>
      <c r="S144" s="187"/>
      <c r="T144" s="188"/>
      <c r="AT144" s="182" t="s">
        <v>145</v>
      </c>
      <c r="AU144" s="182" t="s">
        <v>85</v>
      </c>
      <c r="AV144" s="14" t="s">
        <v>143</v>
      </c>
      <c r="AW144" s="14" t="s">
        <v>29</v>
      </c>
      <c r="AX144" s="14" t="s">
        <v>79</v>
      </c>
      <c r="AY144" s="182" t="s">
        <v>137</v>
      </c>
    </row>
    <row r="145" spans="1:65" s="2" customFormat="1" ht="37.9" customHeight="1">
      <c r="A145" s="33"/>
      <c r="B145" s="157"/>
      <c r="C145" s="158" t="s">
        <v>143</v>
      </c>
      <c r="D145" s="158" t="s">
        <v>139</v>
      </c>
      <c r="E145" s="159" t="s">
        <v>533</v>
      </c>
      <c r="F145" s="160" t="s">
        <v>534</v>
      </c>
      <c r="G145" s="161" t="s">
        <v>286</v>
      </c>
      <c r="H145" s="162">
        <v>26.062999999999999</v>
      </c>
      <c r="I145" s="163"/>
      <c r="J145" s="164">
        <f>ROUND(I145*H145,2)</f>
        <v>0</v>
      </c>
      <c r="K145" s="165"/>
      <c r="L145" s="34"/>
      <c r="M145" s="166" t="s">
        <v>1</v>
      </c>
      <c r="N145" s="167" t="s">
        <v>38</v>
      </c>
      <c r="O145" s="62"/>
      <c r="P145" s="168">
        <f>O145*H145</f>
        <v>0</v>
      </c>
      <c r="Q145" s="168">
        <v>0</v>
      </c>
      <c r="R145" s="168">
        <f>Q145*H145</f>
        <v>0</v>
      </c>
      <c r="S145" s="168">
        <v>0</v>
      </c>
      <c r="T145" s="169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143</v>
      </c>
      <c r="AT145" s="170" t="s">
        <v>139</v>
      </c>
      <c r="AU145" s="170" t="s">
        <v>85</v>
      </c>
      <c r="AY145" s="18" t="s">
        <v>137</v>
      </c>
      <c r="BE145" s="171">
        <f>IF(N145="základná",J145,0)</f>
        <v>0</v>
      </c>
      <c r="BF145" s="171">
        <f>IF(N145="znížená",J145,0)</f>
        <v>0</v>
      </c>
      <c r="BG145" s="171">
        <f>IF(N145="zákl. prenesená",J145,0)</f>
        <v>0</v>
      </c>
      <c r="BH145" s="171">
        <f>IF(N145="zníž. prenesená",J145,0)</f>
        <v>0</v>
      </c>
      <c r="BI145" s="171">
        <f>IF(N145="nulová",J145,0)</f>
        <v>0</v>
      </c>
      <c r="BJ145" s="18" t="s">
        <v>85</v>
      </c>
      <c r="BK145" s="171">
        <f>ROUND(I145*H145,2)</f>
        <v>0</v>
      </c>
      <c r="BL145" s="18" t="s">
        <v>143</v>
      </c>
      <c r="BM145" s="170" t="s">
        <v>535</v>
      </c>
    </row>
    <row r="146" spans="1:65" s="15" customFormat="1">
      <c r="B146" s="189"/>
      <c r="D146" s="173" t="s">
        <v>145</v>
      </c>
      <c r="E146" s="190" t="s">
        <v>1</v>
      </c>
      <c r="F146" s="191" t="s">
        <v>536</v>
      </c>
      <c r="H146" s="190" t="s">
        <v>1</v>
      </c>
      <c r="I146" s="192"/>
      <c r="L146" s="189"/>
      <c r="M146" s="193"/>
      <c r="N146" s="194"/>
      <c r="O146" s="194"/>
      <c r="P146" s="194"/>
      <c r="Q146" s="194"/>
      <c r="R146" s="194"/>
      <c r="S146" s="194"/>
      <c r="T146" s="195"/>
      <c r="AT146" s="190" t="s">
        <v>145</v>
      </c>
      <c r="AU146" s="190" t="s">
        <v>85</v>
      </c>
      <c r="AV146" s="15" t="s">
        <v>79</v>
      </c>
      <c r="AW146" s="15" t="s">
        <v>29</v>
      </c>
      <c r="AX146" s="15" t="s">
        <v>72</v>
      </c>
      <c r="AY146" s="190" t="s">
        <v>137</v>
      </c>
    </row>
    <row r="147" spans="1:65" s="13" customFormat="1">
      <c r="B147" s="172"/>
      <c r="D147" s="173" t="s">
        <v>145</v>
      </c>
      <c r="E147" s="174" t="s">
        <v>1</v>
      </c>
      <c r="F147" s="175" t="s">
        <v>537</v>
      </c>
      <c r="H147" s="176">
        <v>26.062999999999999</v>
      </c>
      <c r="I147" s="177"/>
      <c r="L147" s="172"/>
      <c r="M147" s="178"/>
      <c r="N147" s="179"/>
      <c r="O147" s="179"/>
      <c r="P147" s="179"/>
      <c r="Q147" s="179"/>
      <c r="R147" s="179"/>
      <c r="S147" s="179"/>
      <c r="T147" s="180"/>
      <c r="AT147" s="174" t="s">
        <v>145</v>
      </c>
      <c r="AU147" s="174" t="s">
        <v>85</v>
      </c>
      <c r="AV147" s="13" t="s">
        <v>85</v>
      </c>
      <c r="AW147" s="13" t="s">
        <v>29</v>
      </c>
      <c r="AX147" s="13" t="s">
        <v>72</v>
      </c>
      <c r="AY147" s="174" t="s">
        <v>137</v>
      </c>
    </row>
    <row r="148" spans="1:65" s="14" customFormat="1">
      <c r="B148" s="181"/>
      <c r="D148" s="173" t="s">
        <v>145</v>
      </c>
      <c r="E148" s="182" t="s">
        <v>1</v>
      </c>
      <c r="F148" s="183" t="s">
        <v>147</v>
      </c>
      <c r="H148" s="184">
        <v>26.062999999999999</v>
      </c>
      <c r="I148" s="185"/>
      <c r="L148" s="181"/>
      <c r="M148" s="186"/>
      <c r="N148" s="187"/>
      <c r="O148" s="187"/>
      <c r="P148" s="187"/>
      <c r="Q148" s="187"/>
      <c r="R148" s="187"/>
      <c r="S148" s="187"/>
      <c r="T148" s="188"/>
      <c r="AT148" s="182" t="s">
        <v>145</v>
      </c>
      <c r="AU148" s="182" t="s">
        <v>85</v>
      </c>
      <c r="AV148" s="14" t="s">
        <v>143</v>
      </c>
      <c r="AW148" s="14" t="s">
        <v>29</v>
      </c>
      <c r="AX148" s="14" t="s">
        <v>79</v>
      </c>
      <c r="AY148" s="182" t="s">
        <v>137</v>
      </c>
    </row>
    <row r="149" spans="1:65" s="2" customFormat="1" ht="21.75" customHeight="1">
      <c r="A149" s="33"/>
      <c r="B149" s="157"/>
      <c r="C149" s="158" t="s">
        <v>166</v>
      </c>
      <c r="D149" s="158" t="s">
        <v>139</v>
      </c>
      <c r="E149" s="159" t="s">
        <v>538</v>
      </c>
      <c r="F149" s="160" t="s">
        <v>539</v>
      </c>
      <c r="G149" s="161" t="s">
        <v>101</v>
      </c>
      <c r="H149" s="162">
        <v>15.9</v>
      </c>
      <c r="I149" s="163"/>
      <c r="J149" s="164">
        <f>ROUND(I149*H149,2)</f>
        <v>0</v>
      </c>
      <c r="K149" s="165"/>
      <c r="L149" s="34"/>
      <c r="M149" s="166" t="s">
        <v>1</v>
      </c>
      <c r="N149" s="167" t="s">
        <v>38</v>
      </c>
      <c r="O149" s="62"/>
      <c r="P149" s="168">
        <f>O149*H149</f>
        <v>0</v>
      </c>
      <c r="Q149" s="168">
        <v>0</v>
      </c>
      <c r="R149" s="168">
        <f>Q149*H149</f>
        <v>0</v>
      </c>
      <c r="S149" s="168">
        <v>0</v>
      </c>
      <c r="T149" s="169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70" t="s">
        <v>143</v>
      </c>
      <c r="AT149" s="170" t="s">
        <v>139</v>
      </c>
      <c r="AU149" s="170" t="s">
        <v>85</v>
      </c>
      <c r="AY149" s="18" t="s">
        <v>137</v>
      </c>
      <c r="BE149" s="171">
        <f>IF(N149="základná",J149,0)</f>
        <v>0</v>
      </c>
      <c r="BF149" s="171">
        <f>IF(N149="znížená",J149,0)</f>
        <v>0</v>
      </c>
      <c r="BG149" s="171">
        <f>IF(N149="zákl. prenesená",J149,0)</f>
        <v>0</v>
      </c>
      <c r="BH149" s="171">
        <f>IF(N149="zníž. prenesená",J149,0)</f>
        <v>0</v>
      </c>
      <c r="BI149" s="171">
        <f>IF(N149="nulová",J149,0)</f>
        <v>0</v>
      </c>
      <c r="BJ149" s="18" t="s">
        <v>85</v>
      </c>
      <c r="BK149" s="171">
        <f>ROUND(I149*H149,2)</f>
        <v>0</v>
      </c>
      <c r="BL149" s="18" t="s">
        <v>143</v>
      </c>
      <c r="BM149" s="170" t="s">
        <v>540</v>
      </c>
    </row>
    <row r="150" spans="1:65" s="15" customFormat="1">
      <c r="B150" s="189"/>
      <c r="D150" s="173" t="s">
        <v>145</v>
      </c>
      <c r="E150" s="190" t="s">
        <v>1</v>
      </c>
      <c r="F150" s="191" t="s">
        <v>541</v>
      </c>
      <c r="H150" s="190" t="s">
        <v>1</v>
      </c>
      <c r="I150" s="192"/>
      <c r="L150" s="189"/>
      <c r="M150" s="193"/>
      <c r="N150" s="194"/>
      <c r="O150" s="194"/>
      <c r="P150" s="194"/>
      <c r="Q150" s="194"/>
      <c r="R150" s="194"/>
      <c r="S150" s="194"/>
      <c r="T150" s="195"/>
      <c r="AT150" s="190" t="s">
        <v>145</v>
      </c>
      <c r="AU150" s="190" t="s">
        <v>85</v>
      </c>
      <c r="AV150" s="15" t="s">
        <v>79</v>
      </c>
      <c r="AW150" s="15" t="s">
        <v>29</v>
      </c>
      <c r="AX150" s="15" t="s">
        <v>72</v>
      </c>
      <c r="AY150" s="190" t="s">
        <v>137</v>
      </c>
    </row>
    <row r="151" spans="1:65" s="13" customFormat="1">
      <c r="B151" s="172"/>
      <c r="D151" s="173" t="s">
        <v>145</v>
      </c>
      <c r="E151" s="174" t="s">
        <v>1</v>
      </c>
      <c r="F151" s="175" t="s">
        <v>542</v>
      </c>
      <c r="H151" s="176">
        <v>15.9</v>
      </c>
      <c r="I151" s="177"/>
      <c r="L151" s="172"/>
      <c r="M151" s="178"/>
      <c r="N151" s="179"/>
      <c r="O151" s="179"/>
      <c r="P151" s="179"/>
      <c r="Q151" s="179"/>
      <c r="R151" s="179"/>
      <c r="S151" s="179"/>
      <c r="T151" s="180"/>
      <c r="AT151" s="174" t="s">
        <v>145</v>
      </c>
      <c r="AU151" s="174" t="s">
        <v>85</v>
      </c>
      <c r="AV151" s="13" t="s">
        <v>85</v>
      </c>
      <c r="AW151" s="13" t="s">
        <v>29</v>
      </c>
      <c r="AX151" s="13" t="s">
        <v>72</v>
      </c>
      <c r="AY151" s="174" t="s">
        <v>137</v>
      </c>
    </row>
    <row r="152" spans="1:65" s="14" customFormat="1">
      <c r="B152" s="181"/>
      <c r="D152" s="173" t="s">
        <v>145</v>
      </c>
      <c r="E152" s="182" t="s">
        <v>1</v>
      </c>
      <c r="F152" s="183" t="s">
        <v>543</v>
      </c>
      <c r="H152" s="184">
        <v>15.9</v>
      </c>
      <c r="I152" s="185"/>
      <c r="L152" s="181"/>
      <c r="M152" s="186"/>
      <c r="N152" s="187"/>
      <c r="O152" s="187"/>
      <c r="P152" s="187"/>
      <c r="Q152" s="187"/>
      <c r="R152" s="187"/>
      <c r="S152" s="187"/>
      <c r="T152" s="188"/>
      <c r="AT152" s="182" t="s">
        <v>145</v>
      </c>
      <c r="AU152" s="182" t="s">
        <v>85</v>
      </c>
      <c r="AV152" s="14" t="s">
        <v>143</v>
      </c>
      <c r="AW152" s="14" t="s">
        <v>29</v>
      </c>
      <c r="AX152" s="14" t="s">
        <v>79</v>
      </c>
      <c r="AY152" s="182" t="s">
        <v>137</v>
      </c>
    </row>
    <row r="153" spans="1:65" s="12" customFormat="1" ht="22.9" customHeight="1">
      <c r="B153" s="144"/>
      <c r="D153" s="145" t="s">
        <v>71</v>
      </c>
      <c r="E153" s="155" t="s">
        <v>85</v>
      </c>
      <c r="F153" s="155" t="s">
        <v>297</v>
      </c>
      <c r="I153" s="147"/>
      <c r="J153" s="156">
        <f>BK153</f>
        <v>0</v>
      </c>
      <c r="L153" s="144"/>
      <c r="M153" s="149"/>
      <c r="N153" s="150"/>
      <c r="O153" s="150"/>
      <c r="P153" s="151">
        <f>SUM(P154:P188)</f>
        <v>0</v>
      </c>
      <c r="Q153" s="150"/>
      <c r="R153" s="151">
        <f>SUM(R154:R188)</f>
        <v>80.563808850000001</v>
      </c>
      <c r="S153" s="150"/>
      <c r="T153" s="152">
        <f>SUM(T154:T188)</f>
        <v>0</v>
      </c>
      <c r="AR153" s="145" t="s">
        <v>79</v>
      </c>
      <c r="AT153" s="153" t="s">
        <v>71</v>
      </c>
      <c r="AU153" s="153" t="s">
        <v>79</v>
      </c>
      <c r="AY153" s="145" t="s">
        <v>137</v>
      </c>
      <c r="BK153" s="154">
        <f>SUM(BK154:BK188)</f>
        <v>0</v>
      </c>
    </row>
    <row r="154" spans="1:65" s="2" customFormat="1" ht="33" customHeight="1">
      <c r="A154" s="33"/>
      <c r="B154" s="157"/>
      <c r="C154" s="158" t="s">
        <v>172</v>
      </c>
      <c r="D154" s="158" t="s">
        <v>139</v>
      </c>
      <c r="E154" s="159" t="s">
        <v>544</v>
      </c>
      <c r="F154" s="160" t="s">
        <v>545</v>
      </c>
      <c r="G154" s="161" t="s">
        <v>101</v>
      </c>
      <c r="H154" s="162">
        <v>218.75</v>
      </c>
      <c r="I154" s="163"/>
      <c r="J154" s="164">
        <f>ROUND(I154*H154,2)</f>
        <v>0</v>
      </c>
      <c r="K154" s="165"/>
      <c r="L154" s="34"/>
      <c r="M154" s="166" t="s">
        <v>1</v>
      </c>
      <c r="N154" s="167" t="s">
        <v>38</v>
      </c>
      <c r="O154" s="62"/>
      <c r="P154" s="168">
        <f>O154*H154</f>
        <v>0</v>
      </c>
      <c r="Q154" s="168">
        <v>1.8000000000000001E-4</v>
      </c>
      <c r="R154" s="168">
        <f>Q154*H154</f>
        <v>3.9375E-2</v>
      </c>
      <c r="S154" s="168">
        <v>0</v>
      </c>
      <c r="T154" s="169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70" t="s">
        <v>143</v>
      </c>
      <c r="AT154" s="170" t="s">
        <v>139</v>
      </c>
      <c r="AU154" s="170" t="s">
        <v>85</v>
      </c>
      <c r="AY154" s="18" t="s">
        <v>137</v>
      </c>
      <c r="BE154" s="171">
        <f>IF(N154="základná",J154,0)</f>
        <v>0</v>
      </c>
      <c r="BF154" s="171">
        <f>IF(N154="znížená",J154,0)</f>
        <v>0</v>
      </c>
      <c r="BG154" s="171">
        <f>IF(N154="zákl. prenesená",J154,0)</f>
        <v>0</v>
      </c>
      <c r="BH154" s="171">
        <f>IF(N154="zníž. prenesená",J154,0)</f>
        <v>0</v>
      </c>
      <c r="BI154" s="171">
        <f>IF(N154="nulová",J154,0)</f>
        <v>0</v>
      </c>
      <c r="BJ154" s="18" t="s">
        <v>85</v>
      </c>
      <c r="BK154" s="171">
        <f>ROUND(I154*H154,2)</f>
        <v>0</v>
      </c>
      <c r="BL154" s="18" t="s">
        <v>143</v>
      </c>
      <c r="BM154" s="170" t="s">
        <v>546</v>
      </c>
    </row>
    <row r="155" spans="1:65" s="15" customFormat="1">
      <c r="B155" s="189"/>
      <c r="D155" s="173" t="s">
        <v>145</v>
      </c>
      <c r="E155" s="190" t="s">
        <v>1</v>
      </c>
      <c r="F155" s="191" t="s">
        <v>541</v>
      </c>
      <c r="H155" s="190" t="s">
        <v>1</v>
      </c>
      <c r="I155" s="192"/>
      <c r="L155" s="189"/>
      <c r="M155" s="193"/>
      <c r="N155" s="194"/>
      <c r="O155" s="194"/>
      <c r="P155" s="194"/>
      <c r="Q155" s="194"/>
      <c r="R155" s="194"/>
      <c r="S155" s="194"/>
      <c r="T155" s="195"/>
      <c r="AT155" s="190" t="s">
        <v>145</v>
      </c>
      <c r="AU155" s="190" t="s">
        <v>85</v>
      </c>
      <c r="AV155" s="15" t="s">
        <v>79</v>
      </c>
      <c r="AW155" s="15" t="s">
        <v>29</v>
      </c>
      <c r="AX155" s="15" t="s">
        <v>72</v>
      </c>
      <c r="AY155" s="190" t="s">
        <v>137</v>
      </c>
    </row>
    <row r="156" spans="1:65" s="13" customFormat="1">
      <c r="B156" s="172"/>
      <c r="D156" s="173" t="s">
        <v>145</v>
      </c>
      <c r="E156" s="174" t="s">
        <v>1</v>
      </c>
      <c r="F156" s="175" t="s">
        <v>547</v>
      </c>
      <c r="H156" s="176">
        <v>40</v>
      </c>
      <c r="I156" s="177"/>
      <c r="L156" s="172"/>
      <c r="M156" s="178"/>
      <c r="N156" s="179"/>
      <c r="O156" s="179"/>
      <c r="P156" s="179"/>
      <c r="Q156" s="179"/>
      <c r="R156" s="179"/>
      <c r="S156" s="179"/>
      <c r="T156" s="180"/>
      <c r="AT156" s="174" t="s">
        <v>145</v>
      </c>
      <c r="AU156" s="174" t="s">
        <v>85</v>
      </c>
      <c r="AV156" s="13" t="s">
        <v>85</v>
      </c>
      <c r="AW156" s="13" t="s">
        <v>29</v>
      </c>
      <c r="AX156" s="13" t="s">
        <v>72</v>
      </c>
      <c r="AY156" s="174" t="s">
        <v>137</v>
      </c>
    </row>
    <row r="157" spans="1:65" s="16" customFormat="1">
      <c r="B157" s="196"/>
      <c r="D157" s="173" t="s">
        <v>145</v>
      </c>
      <c r="E157" s="197" t="s">
        <v>1</v>
      </c>
      <c r="F157" s="198" t="s">
        <v>185</v>
      </c>
      <c r="H157" s="199">
        <v>40</v>
      </c>
      <c r="I157" s="200"/>
      <c r="L157" s="196"/>
      <c r="M157" s="201"/>
      <c r="N157" s="202"/>
      <c r="O157" s="202"/>
      <c r="P157" s="202"/>
      <c r="Q157" s="202"/>
      <c r="R157" s="202"/>
      <c r="S157" s="202"/>
      <c r="T157" s="203"/>
      <c r="AT157" s="197" t="s">
        <v>145</v>
      </c>
      <c r="AU157" s="197" t="s">
        <v>85</v>
      </c>
      <c r="AV157" s="16" t="s">
        <v>152</v>
      </c>
      <c r="AW157" s="16" t="s">
        <v>29</v>
      </c>
      <c r="AX157" s="16" t="s">
        <v>72</v>
      </c>
      <c r="AY157" s="197" t="s">
        <v>137</v>
      </c>
    </row>
    <row r="158" spans="1:65" s="15" customFormat="1" ht="22.5">
      <c r="B158" s="189"/>
      <c r="D158" s="173" t="s">
        <v>145</v>
      </c>
      <c r="E158" s="190" t="s">
        <v>1</v>
      </c>
      <c r="F158" s="191" t="s">
        <v>548</v>
      </c>
      <c r="H158" s="190" t="s">
        <v>1</v>
      </c>
      <c r="I158" s="192"/>
      <c r="L158" s="189"/>
      <c r="M158" s="193"/>
      <c r="N158" s="194"/>
      <c r="O158" s="194"/>
      <c r="P158" s="194"/>
      <c r="Q158" s="194"/>
      <c r="R158" s="194"/>
      <c r="S158" s="194"/>
      <c r="T158" s="195"/>
      <c r="AT158" s="190" t="s">
        <v>145</v>
      </c>
      <c r="AU158" s="190" t="s">
        <v>85</v>
      </c>
      <c r="AV158" s="15" t="s">
        <v>79</v>
      </c>
      <c r="AW158" s="15" t="s">
        <v>29</v>
      </c>
      <c r="AX158" s="15" t="s">
        <v>72</v>
      </c>
      <c r="AY158" s="190" t="s">
        <v>137</v>
      </c>
    </row>
    <row r="159" spans="1:65" s="13" customFormat="1">
      <c r="B159" s="172"/>
      <c r="D159" s="173" t="s">
        <v>145</v>
      </c>
      <c r="E159" s="174" t="s">
        <v>1</v>
      </c>
      <c r="F159" s="175" t="s">
        <v>549</v>
      </c>
      <c r="H159" s="176">
        <v>173.75</v>
      </c>
      <c r="I159" s="177"/>
      <c r="L159" s="172"/>
      <c r="M159" s="178"/>
      <c r="N159" s="179"/>
      <c r="O159" s="179"/>
      <c r="P159" s="179"/>
      <c r="Q159" s="179"/>
      <c r="R159" s="179"/>
      <c r="S159" s="179"/>
      <c r="T159" s="180"/>
      <c r="AT159" s="174" t="s">
        <v>145</v>
      </c>
      <c r="AU159" s="174" t="s">
        <v>85</v>
      </c>
      <c r="AV159" s="13" t="s">
        <v>85</v>
      </c>
      <c r="AW159" s="13" t="s">
        <v>29</v>
      </c>
      <c r="AX159" s="13" t="s">
        <v>72</v>
      </c>
      <c r="AY159" s="174" t="s">
        <v>137</v>
      </c>
    </row>
    <row r="160" spans="1:65" s="13" customFormat="1">
      <c r="B160" s="172"/>
      <c r="D160" s="173" t="s">
        <v>145</v>
      </c>
      <c r="E160" s="174" t="s">
        <v>1</v>
      </c>
      <c r="F160" s="175" t="s">
        <v>550</v>
      </c>
      <c r="H160" s="176">
        <v>5</v>
      </c>
      <c r="I160" s="177"/>
      <c r="L160" s="172"/>
      <c r="M160" s="178"/>
      <c r="N160" s="179"/>
      <c r="O160" s="179"/>
      <c r="P160" s="179"/>
      <c r="Q160" s="179"/>
      <c r="R160" s="179"/>
      <c r="S160" s="179"/>
      <c r="T160" s="180"/>
      <c r="AT160" s="174" t="s">
        <v>145</v>
      </c>
      <c r="AU160" s="174" t="s">
        <v>85</v>
      </c>
      <c r="AV160" s="13" t="s">
        <v>85</v>
      </c>
      <c r="AW160" s="13" t="s">
        <v>29</v>
      </c>
      <c r="AX160" s="13" t="s">
        <v>72</v>
      </c>
      <c r="AY160" s="174" t="s">
        <v>137</v>
      </c>
    </row>
    <row r="161" spans="1:65" s="16" customFormat="1">
      <c r="B161" s="196"/>
      <c r="D161" s="173" t="s">
        <v>145</v>
      </c>
      <c r="E161" s="197" t="s">
        <v>1</v>
      </c>
      <c r="F161" s="198" t="s">
        <v>185</v>
      </c>
      <c r="H161" s="199">
        <v>178.75</v>
      </c>
      <c r="I161" s="200"/>
      <c r="L161" s="196"/>
      <c r="M161" s="201"/>
      <c r="N161" s="202"/>
      <c r="O161" s="202"/>
      <c r="P161" s="202"/>
      <c r="Q161" s="202"/>
      <c r="R161" s="202"/>
      <c r="S161" s="202"/>
      <c r="T161" s="203"/>
      <c r="AT161" s="197" t="s">
        <v>145</v>
      </c>
      <c r="AU161" s="197" t="s">
        <v>85</v>
      </c>
      <c r="AV161" s="16" t="s">
        <v>152</v>
      </c>
      <c r="AW161" s="16" t="s">
        <v>29</v>
      </c>
      <c r="AX161" s="16" t="s">
        <v>72</v>
      </c>
      <c r="AY161" s="197" t="s">
        <v>137</v>
      </c>
    </row>
    <row r="162" spans="1:65" s="14" customFormat="1">
      <c r="B162" s="181"/>
      <c r="D162" s="173" t="s">
        <v>145</v>
      </c>
      <c r="E162" s="182" t="s">
        <v>1</v>
      </c>
      <c r="F162" s="183" t="s">
        <v>147</v>
      </c>
      <c r="H162" s="184">
        <v>218.75</v>
      </c>
      <c r="I162" s="185"/>
      <c r="L162" s="181"/>
      <c r="M162" s="186"/>
      <c r="N162" s="187"/>
      <c r="O162" s="187"/>
      <c r="P162" s="187"/>
      <c r="Q162" s="187"/>
      <c r="R162" s="187"/>
      <c r="S162" s="187"/>
      <c r="T162" s="188"/>
      <c r="AT162" s="182" t="s">
        <v>145</v>
      </c>
      <c r="AU162" s="182" t="s">
        <v>85</v>
      </c>
      <c r="AV162" s="14" t="s">
        <v>143</v>
      </c>
      <c r="AW162" s="14" t="s">
        <v>29</v>
      </c>
      <c r="AX162" s="14" t="s">
        <v>79</v>
      </c>
      <c r="AY162" s="182" t="s">
        <v>137</v>
      </c>
    </row>
    <row r="163" spans="1:65" s="2" customFormat="1" ht="24.2" customHeight="1">
      <c r="A163" s="33"/>
      <c r="B163" s="157"/>
      <c r="C163" s="207" t="s">
        <v>180</v>
      </c>
      <c r="D163" s="207" t="s">
        <v>266</v>
      </c>
      <c r="E163" s="208" t="s">
        <v>551</v>
      </c>
      <c r="F163" s="209" t="s">
        <v>552</v>
      </c>
      <c r="G163" s="210" t="s">
        <v>101</v>
      </c>
      <c r="H163" s="211">
        <v>229.68799999999999</v>
      </c>
      <c r="I163" s="212"/>
      <c r="J163" s="213">
        <f>ROUND(I163*H163,2)</f>
        <v>0</v>
      </c>
      <c r="K163" s="214"/>
      <c r="L163" s="215"/>
      <c r="M163" s="216" t="s">
        <v>1</v>
      </c>
      <c r="N163" s="217" t="s">
        <v>38</v>
      </c>
      <c r="O163" s="62"/>
      <c r="P163" s="168">
        <f>O163*H163</f>
        <v>0</v>
      </c>
      <c r="Q163" s="168">
        <v>2.9999999999999997E-4</v>
      </c>
      <c r="R163" s="168">
        <f>Q163*H163</f>
        <v>6.8906399999999993E-2</v>
      </c>
      <c r="S163" s="168">
        <v>0</v>
      </c>
      <c r="T163" s="169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187</v>
      </c>
      <c r="AT163" s="170" t="s">
        <v>266</v>
      </c>
      <c r="AU163" s="170" t="s">
        <v>85</v>
      </c>
      <c r="AY163" s="18" t="s">
        <v>137</v>
      </c>
      <c r="BE163" s="171">
        <f>IF(N163="základná",J163,0)</f>
        <v>0</v>
      </c>
      <c r="BF163" s="171">
        <f>IF(N163="znížená",J163,0)</f>
        <v>0</v>
      </c>
      <c r="BG163" s="171">
        <f>IF(N163="zákl. prenesená",J163,0)</f>
        <v>0</v>
      </c>
      <c r="BH163" s="171">
        <f>IF(N163="zníž. prenesená",J163,0)</f>
        <v>0</v>
      </c>
      <c r="BI163" s="171">
        <f>IF(N163="nulová",J163,0)</f>
        <v>0</v>
      </c>
      <c r="BJ163" s="18" t="s">
        <v>85</v>
      </c>
      <c r="BK163" s="171">
        <f>ROUND(I163*H163,2)</f>
        <v>0</v>
      </c>
      <c r="BL163" s="18" t="s">
        <v>143</v>
      </c>
      <c r="BM163" s="170" t="s">
        <v>553</v>
      </c>
    </row>
    <row r="164" spans="1:65" s="13" customFormat="1">
      <c r="B164" s="172"/>
      <c r="D164" s="173" t="s">
        <v>145</v>
      </c>
      <c r="F164" s="175" t="s">
        <v>554</v>
      </c>
      <c r="H164" s="176">
        <v>229.68799999999999</v>
      </c>
      <c r="I164" s="177"/>
      <c r="L164" s="172"/>
      <c r="M164" s="178"/>
      <c r="N164" s="179"/>
      <c r="O164" s="179"/>
      <c r="P164" s="179"/>
      <c r="Q164" s="179"/>
      <c r="R164" s="179"/>
      <c r="S164" s="179"/>
      <c r="T164" s="180"/>
      <c r="AT164" s="174" t="s">
        <v>145</v>
      </c>
      <c r="AU164" s="174" t="s">
        <v>85</v>
      </c>
      <c r="AV164" s="13" t="s">
        <v>85</v>
      </c>
      <c r="AW164" s="13" t="s">
        <v>3</v>
      </c>
      <c r="AX164" s="13" t="s">
        <v>79</v>
      </c>
      <c r="AY164" s="174" t="s">
        <v>137</v>
      </c>
    </row>
    <row r="165" spans="1:65" s="2" customFormat="1" ht="24.2" customHeight="1">
      <c r="A165" s="33"/>
      <c r="B165" s="157"/>
      <c r="C165" s="158" t="s">
        <v>187</v>
      </c>
      <c r="D165" s="158" t="s">
        <v>139</v>
      </c>
      <c r="E165" s="159" t="s">
        <v>555</v>
      </c>
      <c r="F165" s="160" t="s">
        <v>556</v>
      </c>
      <c r="G165" s="161" t="s">
        <v>142</v>
      </c>
      <c r="H165" s="162">
        <v>79.5</v>
      </c>
      <c r="I165" s="163"/>
      <c r="J165" s="164">
        <f>ROUND(I165*H165,2)</f>
        <v>0</v>
      </c>
      <c r="K165" s="165"/>
      <c r="L165" s="34"/>
      <c r="M165" s="166" t="s">
        <v>1</v>
      </c>
      <c r="N165" s="167" t="s">
        <v>38</v>
      </c>
      <c r="O165" s="62"/>
      <c r="P165" s="168">
        <f>O165*H165</f>
        <v>0</v>
      </c>
      <c r="Q165" s="168">
        <v>0</v>
      </c>
      <c r="R165" s="168">
        <f>Q165*H165</f>
        <v>0</v>
      </c>
      <c r="S165" s="168">
        <v>0</v>
      </c>
      <c r="T165" s="169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233</v>
      </c>
      <c r="AT165" s="170" t="s">
        <v>139</v>
      </c>
      <c r="AU165" s="170" t="s">
        <v>85</v>
      </c>
      <c r="AY165" s="18" t="s">
        <v>137</v>
      </c>
      <c r="BE165" s="171">
        <f>IF(N165="základná",J165,0)</f>
        <v>0</v>
      </c>
      <c r="BF165" s="171">
        <f>IF(N165="znížená",J165,0)</f>
        <v>0</v>
      </c>
      <c r="BG165" s="171">
        <f>IF(N165="zákl. prenesená",J165,0)</f>
        <v>0</v>
      </c>
      <c r="BH165" s="171">
        <f>IF(N165="zníž. prenesená",J165,0)</f>
        <v>0</v>
      </c>
      <c r="BI165" s="171">
        <f>IF(N165="nulová",J165,0)</f>
        <v>0</v>
      </c>
      <c r="BJ165" s="18" t="s">
        <v>85</v>
      </c>
      <c r="BK165" s="171">
        <f>ROUND(I165*H165,2)</f>
        <v>0</v>
      </c>
      <c r="BL165" s="18" t="s">
        <v>233</v>
      </c>
      <c r="BM165" s="170" t="s">
        <v>557</v>
      </c>
    </row>
    <row r="166" spans="1:65" s="15" customFormat="1">
      <c r="B166" s="189"/>
      <c r="D166" s="173" t="s">
        <v>145</v>
      </c>
      <c r="E166" s="190" t="s">
        <v>1</v>
      </c>
      <c r="F166" s="191" t="s">
        <v>541</v>
      </c>
      <c r="H166" s="190" t="s">
        <v>1</v>
      </c>
      <c r="I166" s="192"/>
      <c r="L166" s="189"/>
      <c r="M166" s="193"/>
      <c r="N166" s="194"/>
      <c r="O166" s="194"/>
      <c r="P166" s="194"/>
      <c r="Q166" s="194"/>
      <c r="R166" s="194"/>
      <c r="S166" s="194"/>
      <c r="T166" s="195"/>
      <c r="AT166" s="190" t="s">
        <v>145</v>
      </c>
      <c r="AU166" s="190" t="s">
        <v>85</v>
      </c>
      <c r="AV166" s="15" t="s">
        <v>79</v>
      </c>
      <c r="AW166" s="15" t="s">
        <v>29</v>
      </c>
      <c r="AX166" s="15" t="s">
        <v>72</v>
      </c>
      <c r="AY166" s="190" t="s">
        <v>137</v>
      </c>
    </row>
    <row r="167" spans="1:65" s="13" customFormat="1">
      <c r="B167" s="172"/>
      <c r="D167" s="173" t="s">
        <v>145</v>
      </c>
      <c r="E167" s="174" t="s">
        <v>1</v>
      </c>
      <c r="F167" s="175" t="s">
        <v>558</v>
      </c>
      <c r="H167" s="176">
        <v>79.5</v>
      </c>
      <c r="I167" s="177"/>
      <c r="L167" s="172"/>
      <c r="M167" s="178"/>
      <c r="N167" s="179"/>
      <c r="O167" s="179"/>
      <c r="P167" s="179"/>
      <c r="Q167" s="179"/>
      <c r="R167" s="179"/>
      <c r="S167" s="179"/>
      <c r="T167" s="180"/>
      <c r="AT167" s="174" t="s">
        <v>145</v>
      </c>
      <c r="AU167" s="174" t="s">
        <v>85</v>
      </c>
      <c r="AV167" s="13" t="s">
        <v>85</v>
      </c>
      <c r="AW167" s="13" t="s">
        <v>29</v>
      </c>
      <c r="AX167" s="13" t="s">
        <v>72</v>
      </c>
      <c r="AY167" s="174" t="s">
        <v>137</v>
      </c>
    </row>
    <row r="168" spans="1:65" s="14" customFormat="1">
      <c r="B168" s="181"/>
      <c r="D168" s="173" t="s">
        <v>145</v>
      </c>
      <c r="E168" s="182" t="s">
        <v>1</v>
      </c>
      <c r="F168" s="183" t="s">
        <v>543</v>
      </c>
      <c r="H168" s="184">
        <v>79.5</v>
      </c>
      <c r="I168" s="185"/>
      <c r="L168" s="181"/>
      <c r="M168" s="186"/>
      <c r="N168" s="187"/>
      <c r="O168" s="187"/>
      <c r="P168" s="187"/>
      <c r="Q168" s="187"/>
      <c r="R168" s="187"/>
      <c r="S168" s="187"/>
      <c r="T168" s="188"/>
      <c r="AT168" s="182" t="s">
        <v>145</v>
      </c>
      <c r="AU168" s="182" t="s">
        <v>85</v>
      </c>
      <c r="AV168" s="14" t="s">
        <v>143</v>
      </c>
      <c r="AW168" s="14" t="s">
        <v>29</v>
      </c>
      <c r="AX168" s="14" t="s">
        <v>79</v>
      </c>
      <c r="AY168" s="182" t="s">
        <v>137</v>
      </c>
    </row>
    <row r="169" spans="1:65" s="2" customFormat="1" ht="24.2" customHeight="1">
      <c r="A169" s="33"/>
      <c r="B169" s="157"/>
      <c r="C169" s="207" t="s">
        <v>196</v>
      </c>
      <c r="D169" s="207" t="s">
        <v>266</v>
      </c>
      <c r="E169" s="208" t="s">
        <v>559</v>
      </c>
      <c r="F169" s="209" t="s">
        <v>560</v>
      </c>
      <c r="G169" s="210" t="s">
        <v>142</v>
      </c>
      <c r="H169" s="211">
        <v>87.45</v>
      </c>
      <c r="I169" s="212"/>
      <c r="J169" s="213">
        <f>ROUND(I169*H169,2)</f>
        <v>0</v>
      </c>
      <c r="K169" s="214"/>
      <c r="L169" s="215"/>
      <c r="M169" s="216" t="s">
        <v>1</v>
      </c>
      <c r="N169" s="217" t="s">
        <v>38</v>
      </c>
      <c r="O169" s="62"/>
      <c r="P169" s="168">
        <f>O169*H169</f>
        <v>0</v>
      </c>
      <c r="Q169" s="168">
        <v>2.5000000000000001E-3</v>
      </c>
      <c r="R169" s="168">
        <f>Q169*H169</f>
        <v>0.21862500000000001</v>
      </c>
      <c r="S169" s="168">
        <v>0</v>
      </c>
      <c r="T169" s="169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70" t="s">
        <v>412</v>
      </c>
      <c r="AT169" s="170" t="s">
        <v>266</v>
      </c>
      <c r="AU169" s="170" t="s">
        <v>85</v>
      </c>
      <c r="AY169" s="18" t="s">
        <v>137</v>
      </c>
      <c r="BE169" s="171">
        <f>IF(N169="základná",J169,0)</f>
        <v>0</v>
      </c>
      <c r="BF169" s="171">
        <f>IF(N169="znížená",J169,0)</f>
        <v>0</v>
      </c>
      <c r="BG169" s="171">
        <f>IF(N169="zákl. prenesená",J169,0)</f>
        <v>0</v>
      </c>
      <c r="BH169" s="171">
        <f>IF(N169="zníž. prenesená",J169,0)</f>
        <v>0</v>
      </c>
      <c r="BI169" s="171">
        <f>IF(N169="nulová",J169,0)</f>
        <v>0</v>
      </c>
      <c r="BJ169" s="18" t="s">
        <v>85</v>
      </c>
      <c r="BK169" s="171">
        <f>ROUND(I169*H169,2)</f>
        <v>0</v>
      </c>
      <c r="BL169" s="18" t="s">
        <v>233</v>
      </c>
      <c r="BM169" s="170" t="s">
        <v>561</v>
      </c>
    </row>
    <row r="170" spans="1:65" s="13" customFormat="1">
      <c r="B170" s="172"/>
      <c r="D170" s="173" t="s">
        <v>145</v>
      </c>
      <c r="F170" s="175" t="s">
        <v>562</v>
      </c>
      <c r="H170" s="176">
        <v>87.45</v>
      </c>
      <c r="I170" s="177"/>
      <c r="L170" s="172"/>
      <c r="M170" s="178"/>
      <c r="N170" s="179"/>
      <c r="O170" s="179"/>
      <c r="P170" s="179"/>
      <c r="Q170" s="179"/>
      <c r="R170" s="179"/>
      <c r="S170" s="179"/>
      <c r="T170" s="180"/>
      <c r="AT170" s="174" t="s">
        <v>145</v>
      </c>
      <c r="AU170" s="174" t="s">
        <v>85</v>
      </c>
      <c r="AV170" s="13" t="s">
        <v>85</v>
      </c>
      <c r="AW170" s="13" t="s">
        <v>3</v>
      </c>
      <c r="AX170" s="13" t="s">
        <v>79</v>
      </c>
      <c r="AY170" s="174" t="s">
        <v>137</v>
      </c>
    </row>
    <row r="171" spans="1:65" s="2" customFormat="1" ht="33" customHeight="1">
      <c r="A171" s="33"/>
      <c r="B171" s="157"/>
      <c r="C171" s="158" t="s">
        <v>202</v>
      </c>
      <c r="D171" s="158" t="s">
        <v>139</v>
      </c>
      <c r="E171" s="159" t="s">
        <v>563</v>
      </c>
      <c r="F171" s="160" t="s">
        <v>564</v>
      </c>
      <c r="G171" s="161" t="s">
        <v>101</v>
      </c>
      <c r="H171" s="162">
        <v>152</v>
      </c>
      <c r="I171" s="163"/>
      <c r="J171" s="164">
        <f>ROUND(I171*H171,2)</f>
        <v>0</v>
      </c>
      <c r="K171" s="165"/>
      <c r="L171" s="34"/>
      <c r="M171" s="166" t="s">
        <v>1</v>
      </c>
      <c r="N171" s="167" t="s">
        <v>38</v>
      </c>
      <c r="O171" s="62"/>
      <c r="P171" s="168">
        <f>O171*H171</f>
        <v>0</v>
      </c>
      <c r="Q171" s="168">
        <v>0</v>
      </c>
      <c r="R171" s="168">
        <f>Q171*H171</f>
        <v>0</v>
      </c>
      <c r="S171" s="168">
        <v>0</v>
      </c>
      <c r="T171" s="169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70" t="s">
        <v>143</v>
      </c>
      <c r="AT171" s="170" t="s">
        <v>139</v>
      </c>
      <c r="AU171" s="170" t="s">
        <v>85</v>
      </c>
      <c r="AY171" s="18" t="s">
        <v>137</v>
      </c>
      <c r="BE171" s="171">
        <f>IF(N171="základná",J171,0)</f>
        <v>0</v>
      </c>
      <c r="BF171" s="171">
        <f>IF(N171="znížená",J171,0)</f>
        <v>0</v>
      </c>
      <c r="BG171" s="171">
        <f>IF(N171="zákl. prenesená",J171,0)</f>
        <v>0</v>
      </c>
      <c r="BH171" s="171">
        <f>IF(N171="zníž. prenesená",J171,0)</f>
        <v>0</v>
      </c>
      <c r="BI171" s="171">
        <f>IF(N171="nulová",J171,0)</f>
        <v>0</v>
      </c>
      <c r="BJ171" s="18" t="s">
        <v>85</v>
      </c>
      <c r="BK171" s="171">
        <f>ROUND(I171*H171,2)</f>
        <v>0</v>
      </c>
      <c r="BL171" s="18" t="s">
        <v>143</v>
      </c>
      <c r="BM171" s="170" t="s">
        <v>565</v>
      </c>
    </row>
    <row r="172" spans="1:65" s="15" customFormat="1">
      <c r="B172" s="189"/>
      <c r="D172" s="173" t="s">
        <v>145</v>
      </c>
      <c r="E172" s="190" t="s">
        <v>1</v>
      </c>
      <c r="F172" s="191" t="s">
        <v>566</v>
      </c>
      <c r="H172" s="190" t="s">
        <v>1</v>
      </c>
      <c r="I172" s="192"/>
      <c r="L172" s="189"/>
      <c r="M172" s="193"/>
      <c r="N172" s="194"/>
      <c r="O172" s="194"/>
      <c r="P172" s="194"/>
      <c r="Q172" s="194"/>
      <c r="R172" s="194"/>
      <c r="S172" s="194"/>
      <c r="T172" s="195"/>
      <c r="AT172" s="190" t="s">
        <v>145</v>
      </c>
      <c r="AU172" s="190" t="s">
        <v>85</v>
      </c>
      <c r="AV172" s="15" t="s">
        <v>79</v>
      </c>
      <c r="AW172" s="15" t="s">
        <v>29</v>
      </c>
      <c r="AX172" s="15" t="s">
        <v>72</v>
      </c>
      <c r="AY172" s="190" t="s">
        <v>137</v>
      </c>
    </row>
    <row r="173" spans="1:65" s="13" customFormat="1">
      <c r="B173" s="172"/>
      <c r="D173" s="173" t="s">
        <v>145</v>
      </c>
      <c r="E173" s="174" t="s">
        <v>1</v>
      </c>
      <c r="F173" s="175" t="s">
        <v>567</v>
      </c>
      <c r="H173" s="176">
        <v>151.54499999999999</v>
      </c>
      <c r="I173" s="177"/>
      <c r="L173" s="172"/>
      <c r="M173" s="178"/>
      <c r="N173" s="179"/>
      <c r="O173" s="179"/>
      <c r="P173" s="179"/>
      <c r="Q173" s="179"/>
      <c r="R173" s="179"/>
      <c r="S173" s="179"/>
      <c r="T173" s="180"/>
      <c r="AT173" s="174" t="s">
        <v>145</v>
      </c>
      <c r="AU173" s="174" t="s">
        <v>85</v>
      </c>
      <c r="AV173" s="13" t="s">
        <v>85</v>
      </c>
      <c r="AW173" s="13" t="s">
        <v>29</v>
      </c>
      <c r="AX173" s="13" t="s">
        <v>72</v>
      </c>
      <c r="AY173" s="174" t="s">
        <v>137</v>
      </c>
    </row>
    <row r="174" spans="1:65" s="13" customFormat="1">
      <c r="B174" s="172"/>
      <c r="D174" s="173" t="s">
        <v>145</v>
      </c>
      <c r="E174" s="174" t="s">
        <v>1</v>
      </c>
      <c r="F174" s="175" t="s">
        <v>568</v>
      </c>
      <c r="H174" s="176">
        <v>0.45500000000000002</v>
      </c>
      <c r="I174" s="177"/>
      <c r="L174" s="172"/>
      <c r="M174" s="178"/>
      <c r="N174" s="179"/>
      <c r="O174" s="179"/>
      <c r="P174" s="179"/>
      <c r="Q174" s="179"/>
      <c r="R174" s="179"/>
      <c r="S174" s="179"/>
      <c r="T174" s="180"/>
      <c r="AT174" s="174" t="s">
        <v>145</v>
      </c>
      <c r="AU174" s="174" t="s">
        <v>85</v>
      </c>
      <c r="AV174" s="13" t="s">
        <v>85</v>
      </c>
      <c r="AW174" s="13" t="s">
        <v>29</v>
      </c>
      <c r="AX174" s="13" t="s">
        <v>72</v>
      </c>
      <c r="AY174" s="174" t="s">
        <v>137</v>
      </c>
    </row>
    <row r="175" spans="1:65" s="16" customFormat="1">
      <c r="B175" s="196"/>
      <c r="D175" s="173" t="s">
        <v>145</v>
      </c>
      <c r="E175" s="197" t="s">
        <v>1</v>
      </c>
      <c r="F175" s="198" t="s">
        <v>569</v>
      </c>
      <c r="H175" s="199">
        <v>152</v>
      </c>
      <c r="I175" s="200"/>
      <c r="L175" s="196"/>
      <c r="M175" s="201"/>
      <c r="N175" s="202"/>
      <c r="O175" s="202"/>
      <c r="P175" s="202"/>
      <c r="Q175" s="202"/>
      <c r="R175" s="202"/>
      <c r="S175" s="202"/>
      <c r="T175" s="203"/>
      <c r="AT175" s="197" t="s">
        <v>145</v>
      </c>
      <c r="AU175" s="197" t="s">
        <v>85</v>
      </c>
      <c r="AV175" s="16" t="s">
        <v>152</v>
      </c>
      <c r="AW175" s="16" t="s">
        <v>29</v>
      </c>
      <c r="AX175" s="16" t="s">
        <v>72</v>
      </c>
      <c r="AY175" s="197" t="s">
        <v>137</v>
      </c>
    </row>
    <row r="176" spans="1:65" s="14" customFormat="1">
      <c r="B176" s="181"/>
      <c r="D176" s="173" t="s">
        <v>145</v>
      </c>
      <c r="E176" s="182" t="s">
        <v>1</v>
      </c>
      <c r="F176" s="183" t="s">
        <v>147</v>
      </c>
      <c r="H176" s="184">
        <v>152</v>
      </c>
      <c r="I176" s="185"/>
      <c r="L176" s="181"/>
      <c r="M176" s="186"/>
      <c r="N176" s="187"/>
      <c r="O176" s="187"/>
      <c r="P176" s="187"/>
      <c r="Q176" s="187"/>
      <c r="R176" s="187"/>
      <c r="S176" s="187"/>
      <c r="T176" s="188"/>
      <c r="AT176" s="182" t="s">
        <v>145</v>
      </c>
      <c r="AU176" s="182" t="s">
        <v>85</v>
      </c>
      <c r="AV176" s="14" t="s">
        <v>143</v>
      </c>
      <c r="AW176" s="14" t="s">
        <v>29</v>
      </c>
      <c r="AX176" s="14" t="s">
        <v>79</v>
      </c>
      <c r="AY176" s="182" t="s">
        <v>137</v>
      </c>
    </row>
    <row r="177" spans="1:65" s="2" customFormat="1" ht="16.5" customHeight="1">
      <c r="A177" s="33"/>
      <c r="B177" s="157"/>
      <c r="C177" s="158" t="s">
        <v>209</v>
      </c>
      <c r="D177" s="158" t="s">
        <v>139</v>
      </c>
      <c r="E177" s="159" t="s">
        <v>570</v>
      </c>
      <c r="F177" s="160" t="s">
        <v>571</v>
      </c>
      <c r="G177" s="161" t="s">
        <v>286</v>
      </c>
      <c r="H177" s="162">
        <v>38.526000000000003</v>
      </c>
      <c r="I177" s="163"/>
      <c r="J177" s="164">
        <f>ROUND(I177*H177,2)</f>
        <v>0</v>
      </c>
      <c r="K177" s="165"/>
      <c r="L177" s="34"/>
      <c r="M177" s="166" t="s">
        <v>1</v>
      </c>
      <c r="N177" s="167" t="s">
        <v>38</v>
      </c>
      <c r="O177" s="62"/>
      <c r="P177" s="168">
        <f>O177*H177</f>
        <v>0</v>
      </c>
      <c r="Q177" s="168">
        <v>2.0663999999999998</v>
      </c>
      <c r="R177" s="168">
        <f>Q177*H177</f>
        <v>79.610126399999999</v>
      </c>
      <c r="S177" s="168">
        <v>0</v>
      </c>
      <c r="T177" s="169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70" t="s">
        <v>143</v>
      </c>
      <c r="AT177" s="170" t="s">
        <v>139</v>
      </c>
      <c r="AU177" s="170" t="s">
        <v>85</v>
      </c>
      <c r="AY177" s="18" t="s">
        <v>137</v>
      </c>
      <c r="BE177" s="171">
        <f>IF(N177="základná",J177,0)</f>
        <v>0</v>
      </c>
      <c r="BF177" s="171">
        <f>IF(N177="znížená",J177,0)</f>
        <v>0</v>
      </c>
      <c r="BG177" s="171">
        <f>IF(N177="zákl. prenesená",J177,0)</f>
        <v>0</v>
      </c>
      <c r="BH177" s="171">
        <f>IF(N177="zníž. prenesená",J177,0)</f>
        <v>0</v>
      </c>
      <c r="BI177" s="171">
        <f>IF(N177="nulová",J177,0)</f>
        <v>0</v>
      </c>
      <c r="BJ177" s="18" t="s">
        <v>85</v>
      </c>
      <c r="BK177" s="171">
        <f>ROUND(I177*H177,2)</f>
        <v>0</v>
      </c>
      <c r="BL177" s="18" t="s">
        <v>143</v>
      </c>
      <c r="BM177" s="170" t="s">
        <v>572</v>
      </c>
    </row>
    <row r="178" spans="1:65" s="15" customFormat="1">
      <c r="B178" s="189"/>
      <c r="D178" s="173" t="s">
        <v>145</v>
      </c>
      <c r="E178" s="190" t="s">
        <v>1</v>
      </c>
      <c r="F178" s="191" t="s">
        <v>573</v>
      </c>
      <c r="H178" s="190" t="s">
        <v>1</v>
      </c>
      <c r="I178" s="192"/>
      <c r="L178" s="189"/>
      <c r="M178" s="193"/>
      <c r="N178" s="194"/>
      <c r="O178" s="194"/>
      <c r="P178" s="194"/>
      <c r="Q178" s="194"/>
      <c r="R178" s="194"/>
      <c r="S178" s="194"/>
      <c r="T178" s="195"/>
      <c r="AT178" s="190" t="s">
        <v>145</v>
      </c>
      <c r="AU178" s="190" t="s">
        <v>85</v>
      </c>
      <c r="AV178" s="15" t="s">
        <v>79</v>
      </c>
      <c r="AW178" s="15" t="s">
        <v>29</v>
      </c>
      <c r="AX178" s="15" t="s">
        <v>72</v>
      </c>
      <c r="AY178" s="190" t="s">
        <v>137</v>
      </c>
    </row>
    <row r="179" spans="1:65" s="15" customFormat="1">
      <c r="B179" s="189"/>
      <c r="D179" s="173" t="s">
        <v>145</v>
      </c>
      <c r="E179" s="190" t="s">
        <v>1</v>
      </c>
      <c r="F179" s="191" t="s">
        <v>574</v>
      </c>
      <c r="H179" s="190" t="s">
        <v>1</v>
      </c>
      <c r="I179" s="192"/>
      <c r="L179" s="189"/>
      <c r="M179" s="193"/>
      <c r="N179" s="194"/>
      <c r="O179" s="194"/>
      <c r="P179" s="194"/>
      <c r="Q179" s="194"/>
      <c r="R179" s="194"/>
      <c r="S179" s="194"/>
      <c r="T179" s="195"/>
      <c r="AT179" s="190" t="s">
        <v>145</v>
      </c>
      <c r="AU179" s="190" t="s">
        <v>85</v>
      </c>
      <c r="AV179" s="15" t="s">
        <v>79</v>
      </c>
      <c r="AW179" s="15" t="s">
        <v>29</v>
      </c>
      <c r="AX179" s="15" t="s">
        <v>72</v>
      </c>
      <c r="AY179" s="190" t="s">
        <v>137</v>
      </c>
    </row>
    <row r="180" spans="1:65" s="13" customFormat="1">
      <c r="B180" s="172"/>
      <c r="D180" s="173" t="s">
        <v>145</v>
      </c>
      <c r="E180" s="174" t="s">
        <v>1</v>
      </c>
      <c r="F180" s="175" t="s">
        <v>575</v>
      </c>
      <c r="H180" s="176">
        <v>37.886000000000003</v>
      </c>
      <c r="I180" s="177"/>
      <c r="L180" s="172"/>
      <c r="M180" s="178"/>
      <c r="N180" s="179"/>
      <c r="O180" s="179"/>
      <c r="P180" s="179"/>
      <c r="Q180" s="179"/>
      <c r="R180" s="179"/>
      <c r="S180" s="179"/>
      <c r="T180" s="180"/>
      <c r="AT180" s="174" t="s">
        <v>145</v>
      </c>
      <c r="AU180" s="174" t="s">
        <v>85</v>
      </c>
      <c r="AV180" s="13" t="s">
        <v>85</v>
      </c>
      <c r="AW180" s="13" t="s">
        <v>29</v>
      </c>
      <c r="AX180" s="13" t="s">
        <v>72</v>
      </c>
      <c r="AY180" s="174" t="s">
        <v>137</v>
      </c>
    </row>
    <row r="181" spans="1:65" s="15" customFormat="1">
      <c r="B181" s="189"/>
      <c r="D181" s="173" t="s">
        <v>145</v>
      </c>
      <c r="E181" s="190" t="s">
        <v>1</v>
      </c>
      <c r="F181" s="191" t="s">
        <v>576</v>
      </c>
      <c r="H181" s="190" t="s">
        <v>1</v>
      </c>
      <c r="I181" s="192"/>
      <c r="L181" s="189"/>
      <c r="M181" s="193"/>
      <c r="N181" s="194"/>
      <c r="O181" s="194"/>
      <c r="P181" s="194"/>
      <c r="Q181" s="194"/>
      <c r="R181" s="194"/>
      <c r="S181" s="194"/>
      <c r="T181" s="195"/>
      <c r="AT181" s="190" t="s">
        <v>145</v>
      </c>
      <c r="AU181" s="190" t="s">
        <v>85</v>
      </c>
      <c r="AV181" s="15" t="s">
        <v>79</v>
      </c>
      <c r="AW181" s="15" t="s">
        <v>29</v>
      </c>
      <c r="AX181" s="15" t="s">
        <v>72</v>
      </c>
      <c r="AY181" s="190" t="s">
        <v>137</v>
      </c>
    </row>
    <row r="182" spans="1:65" s="13" customFormat="1">
      <c r="B182" s="172"/>
      <c r="D182" s="173" t="s">
        <v>145</v>
      </c>
      <c r="E182" s="174" t="s">
        <v>1</v>
      </c>
      <c r="F182" s="175" t="s">
        <v>577</v>
      </c>
      <c r="H182" s="176">
        <v>0.64</v>
      </c>
      <c r="I182" s="177"/>
      <c r="L182" s="172"/>
      <c r="M182" s="178"/>
      <c r="N182" s="179"/>
      <c r="O182" s="179"/>
      <c r="P182" s="179"/>
      <c r="Q182" s="179"/>
      <c r="R182" s="179"/>
      <c r="S182" s="179"/>
      <c r="T182" s="180"/>
      <c r="AT182" s="174" t="s">
        <v>145</v>
      </c>
      <c r="AU182" s="174" t="s">
        <v>85</v>
      </c>
      <c r="AV182" s="13" t="s">
        <v>85</v>
      </c>
      <c r="AW182" s="13" t="s">
        <v>29</v>
      </c>
      <c r="AX182" s="13" t="s">
        <v>72</v>
      </c>
      <c r="AY182" s="174" t="s">
        <v>137</v>
      </c>
    </row>
    <row r="183" spans="1:65" s="16" customFormat="1">
      <c r="B183" s="196"/>
      <c r="D183" s="173" t="s">
        <v>145</v>
      </c>
      <c r="E183" s="197" t="s">
        <v>1</v>
      </c>
      <c r="F183" s="198" t="s">
        <v>569</v>
      </c>
      <c r="H183" s="199">
        <v>38.526000000000003</v>
      </c>
      <c r="I183" s="200"/>
      <c r="L183" s="196"/>
      <c r="M183" s="201"/>
      <c r="N183" s="202"/>
      <c r="O183" s="202"/>
      <c r="P183" s="202"/>
      <c r="Q183" s="202"/>
      <c r="R183" s="202"/>
      <c r="S183" s="202"/>
      <c r="T183" s="203"/>
      <c r="AT183" s="197" t="s">
        <v>145</v>
      </c>
      <c r="AU183" s="197" t="s">
        <v>85</v>
      </c>
      <c r="AV183" s="16" t="s">
        <v>152</v>
      </c>
      <c r="AW183" s="16" t="s">
        <v>29</v>
      </c>
      <c r="AX183" s="16" t="s">
        <v>72</v>
      </c>
      <c r="AY183" s="197" t="s">
        <v>137</v>
      </c>
    </row>
    <row r="184" spans="1:65" s="14" customFormat="1">
      <c r="B184" s="181"/>
      <c r="D184" s="173" t="s">
        <v>145</v>
      </c>
      <c r="E184" s="182" t="s">
        <v>1</v>
      </c>
      <c r="F184" s="183" t="s">
        <v>147</v>
      </c>
      <c r="H184" s="184">
        <v>38.526000000000003</v>
      </c>
      <c r="I184" s="185"/>
      <c r="L184" s="181"/>
      <c r="M184" s="186"/>
      <c r="N184" s="187"/>
      <c r="O184" s="187"/>
      <c r="P184" s="187"/>
      <c r="Q184" s="187"/>
      <c r="R184" s="187"/>
      <c r="S184" s="187"/>
      <c r="T184" s="188"/>
      <c r="AT184" s="182" t="s">
        <v>145</v>
      </c>
      <c r="AU184" s="182" t="s">
        <v>85</v>
      </c>
      <c r="AV184" s="14" t="s">
        <v>143</v>
      </c>
      <c r="AW184" s="14" t="s">
        <v>29</v>
      </c>
      <c r="AX184" s="14" t="s">
        <v>79</v>
      </c>
      <c r="AY184" s="182" t="s">
        <v>137</v>
      </c>
    </row>
    <row r="185" spans="1:65" s="2" customFormat="1" ht="24.2" customHeight="1">
      <c r="A185" s="33"/>
      <c r="B185" s="157"/>
      <c r="C185" s="158" t="s">
        <v>214</v>
      </c>
      <c r="D185" s="158" t="s">
        <v>139</v>
      </c>
      <c r="E185" s="159" t="s">
        <v>578</v>
      </c>
      <c r="F185" s="160" t="s">
        <v>579</v>
      </c>
      <c r="G185" s="161" t="s">
        <v>286</v>
      </c>
      <c r="H185" s="162">
        <v>0.39300000000000002</v>
      </c>
      <c r="I185" s="163"/>
      <c r="J185" s="164">
        <f>ROUND(I185*H185,2)</f>
        <v>0</v>
      </c>
      <c r="K185" s="165"/>
      <c r="L185" s="34"/>
      <c r="M185" s="166" t="s">
        <v>1</v>
      </c>
      <c r="N185" s="167" t="s">
        <v>38</v>
      </c>
      <c r="O185" s="62"/>
      <c r="P185" s="168">
        <f>O185*H185</f>
        <v>0</v>
      </c>
      <c r="Q185" s="168">
        <v>1.5948500000000001</v>
      </c>
      <c r="R185" s="168">
        <f>Q185*H185</f>
        <v>0.62677605000000003</v>
      </c>
      <c r="S185" s="168">
        <v>0</v>
      </c>
      <c r="T185" s="169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70" t="s">
        <v>143</v>
      </c>
      <c r="AT185" s="170" t="s">
        <v>139</v>
      </c>
      <c r="AU185" s="170" t="s">
        <v>85</v>
      </c>
      <c r="AY185" s="18" t="s">
        <v>137</v>
      </c>
      <c r="BE185" s="171">
        <f>IF(N185="základná",J185,0)</f>
        <v>0</v>
      </c>
      <c r="BF185" s="171">
        <f>IF(N185="znížená",J185,0)</f>
        <v>0</v>
      </c>
      <c r="BG185" s="171">
        <f>IF(N185="zákl. prenesená",J185,0)</f>
        <v>0</v>
      </c>
      <c r="BH185" s="171">
        <f>IF(N185="zníž. prenesená",J185,0)</f>
        <v>0</v>
      </c>
      <c r="BI185" s="171">
        <f>IF(N185="nulová",J185,0)</f>
        <v>0</v>
      </c>
      <c r="BJ185" s="18" t="s">
        <v>85</v>
      </c>
      <c r="BK185" s="171">
        <f>ROUND(I185*H185,2)</f>
        <v>0</v>
      </c>
      <c r="BL185" s="18" t="s">
        <v>143</v>
      </c>
      <c r="BM185" s="170" t="s">
        <v>580</v>
      </c>
    </row>
    <row r="186" spans="1:65" s="15" customFormat="1">
      <c r="B186" s="189"/>
      <c r="D186" s="173" t="s">
        <v>145</v>
      </c>
      <c r="E186" s="190" t="s">
        <v>1</v>
      </c>
      <c r="F186" s="191" t="s">
        <v>581</v>
      </c>
      <c r="H186" s="190" t="s">
        <v>1</v>
      </c>
      <c r="I186" s="192"/>
      <c r="L186" s="189"/>
      <c r="M186" s="193"/>
      <c r="N186" s="194"/>
      <c r="O186" s="194"/>
      <c r="P186" s="194"/>
      <c r="Q186" s="194"/>
      <c r="R186" s="194"/>
      <c r="S186" s="194"/>
      <c r="T186" s="195"/>
      <c r="AT186" s="190" t="s">
        <v>145</v>
      </c>
      <c r="AU186" s="190" t="s">
        <v>85</v>
      </c>
      <c r="AV186" s="15" t="s">
        <v>79</v>
      </c>
      <c r="AW186" s="15" t="s">
        <v>29</v>
      </c>
      <c r="AX186" s="15" t="s">
        <v>72</v>
      </c>
      <c r="AY186" s="190" t="s">
        <v>137</v>
      </c>
    </row>
    <row r="187" spans="1:65" s="13" customFormat="1">
      <c r="B187" s="172"/>
      <c r="D187" s="173" t="s">
        <v>145</v>
      </c>
      <c r="E187" s="174" t="s">
        <v>1</v>
      </c>
      <c r="F187" s="175" t="s">
        <v>582</v>
      </c>
      <c r="H187" s="176">
        <v>0.39300000000000002</v>
      </c>
      <c r="I187" s="177"/>
      <c r="L187" s="172"/>
      <c r="M187" s="178"/>
      <c r="N187" s="179"/>
      <c r="O187" s="179"/>
      <c r="P187" s="179"/>
      <c r="Q187" s="179"/>
      <c r="R187" s="179"/>
      <c r="S187" s="179"/>
      <c r="T187" s="180"/>
      <c r="AT187" s="174" t="s">
        <v>145</v>
      </c>
      <c r="AU187" s="174" t="s">
        <v>85</v>
      </c>
      <c r="AV187" s="13" t="s">
        <v>85</v>
      </c>
      <c r="AW187" s="13" t="s">
        <v>29</v>
      </c>
      <c r="AX187" s="13" t="s">
        <v>72</v>
      </c>
      <c r="AY187" s="174" t="s">
        <v>137</v>
      </c>
    </row>
    <row r="188" spans="1:65" s="14" customFormat="1">
      <c r="B188" s="181"/>
      <c r="D188" s="173" t="s">
        <v>145</v>
      </c>
      <c r="E188" s="182" t="s">
        <v>1</v>
      </c>
      <c r="F188" s="183" t="s">
        <v>583</v>
      </c>
      <c r="H188" s="184">
        <v>0.39300000000000002</v>
      </c>
      <c r="I188" s="185"/>
      <c r="L188" s="181"/>
      <c r="M188" s="186"/>
      <c r="N188" s="187"/>
      <c r="O188" s="187"/>
      <c r="P188" s="187"/>
      <c r="Q188" s="187"/>
      <c r="R188" s="187"/>
      <c r="S188" s="187"/>
      <c r="T188" s="188"/>
      <c r="AT188" s="182" t="s">
        <v>145</v>
      </c>
      <c r="AU188" s="182" t="s">
        <v>85</v>
      </c>
      <c r="AV188" s="14" t="s">
        <v>143</v>
      </c>
      <c r="AW188" s="14" t="s">
        <v>29</v>
      </c>
      <c r="AX188" s="14" t="s">
        <v>79</v>
      </c>
      <c r="AY188" s="182" t="s">
        <v>137</v>
      </c>
    </row>
    <row r="189" spans="1:65" s="12" customFormat="1" ht="22.9" customHeight="1">
      <c r="B189" s="144"/>
      <c r="D189" s="145" t="s">
        <v>71</v>
      </c>
      <c r="E189" s="155" t="s">
        <v>584</v>
      </c>
      <c r="F189" s="155" t="s">
        <v>585</v>
      </c>
      <c r="I189" s="147"/>
      <c r="J189" s="156">
        <f>BK189</f>
        <v>0</v>
      </c>
      <c r="L189" s="144"/>
      <c r="M189" s="149"/>
      <c r="N189" s="150"/>
      <c r="O189" s="150"/>
      <c r="P189" s="151">
        <f>SUM(P190:P204)</f>
        <v>0</v>
      </c>
      <c r="Q189" s="150"/>
      <c r="R189" s="151">
        <f>SUM(R190:R204)</f>
        <v>1.77854</v>
      </c>
      <c r="S189" s="150"/>
      <c r="T189" s="152">
        <f>SUM(T190:T204)</f>
        <v>0</v>
      </c>
      <c r="AR189" s="145" t="s">
        <v>79</v>
      </c>
      <c r="AT189" s="153" t="s">
        <v>71</v>
      </c>
      <c r="AU189" s="153" t="s">
        <v>79</v>
      </c>
      <c r="AY189" s="145" t="s">
        <v>137</v>
      </c>
      <c r="BK189" s="154">
        <f>SUM(BK190:BK204)</f>
        <v>0</v>
      </c>
    </row>
    <row r="190" spans="1:65" s="2" customFormat="1" ht="24.2" customHeight="1">
      <c r="A190" s="33"/>
      <c r="B190" s="157"/>
      <c r="C190" s="158" t="s">
        <v>146</v>
      </c>
      <c r="D190" s="158" t="s">
        <v>139</v>
      </c>
      <c r="E190" s="159" t="s">
        <v>586</v>
      </c>
      <c r="F190" s="160" t="s">
        <v>587</v>
      </c>
      <c r="G190" s="161" t="s">
        <v>251</v>
      </c>
      <c r="H190" s="162">
        <v>4</v>
      </c>
      <c r="I190" s="163"/>
      <c r="J190" s="164">
        <f>ROUND(I190*H190,2)</f>
        <v>0</v>
      </c>
      <c r="K190" s="165"/>
      <c r="L190" s="34"/>
      <c r="M190" s="166" t="s">
        <v>1</v>
      </c>
      <c r="N190" s="167" t="s">
        <v>38</v>
      </c>
      <c r="O190" s="62"/>
      <c r="P190" s="168">
        <f>O190*H190</f>
        <v>0</v>
      </c>
      <c r="Q190" s="168">
        <v>1.6559999999999998E-2</v>
      </c>
      <c r="R190" s="168">
        <f>Q190*H190</f>
        <v>6.6239999999999993E-2</v>
      </c>
      <c r="S190" s="168">
        <v>0</v>
      </c>
      <c r="T190" s="169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70" t="s">
        <v>143</v>
      </c>
      <c r="AT190" s="170" t="s">
        <v>139</v>
      </c>
      <c r="AU190" s="170" t="s">
        <v>85</v>
      </c>
      <c r="AY190" s="18" t="s">
        <v>137</v>
      </c>
      <c r="BE190" s="171">
        <f>IF(N190="základná",J190,0)</f>
        <v>0</v>
      </c>
      <c r="BF190" s="171">
        <f>IF(N190="znížená",J190,0)</f>
        <v>0</v>
      </c>
      <c r="BG190" s="171">
        <f>IF(N190="zákl. prenesená",J190,0)</f>
        <v>0</v>
      </c>
      <c r="BH190" s="171">
        <f>IF(N190="zníž. prenesená",J190,0)</f>
        <v>0</v>
      </c>
      <c r="BI190" s="171">
        <f>IF(N190="nulová",J190,0)</f>
        <v>0</v>
      </c>
      <c r="BJ190" s="18" t="s">
        <v>85</v>
      </c>
      <c r="BK190" s="171">
        <f>ROUND(I190*H190,2)</f>
        <v>0</v>
      </c>
      <c r="BL190" s="18" t="s">
        <v>143</v>
      </c>
      <c r="BM190" s="170" t="s">
        <v>588</v>
      </c>
    </row>
    <row r="191" spans="1:65" s="13" customFormat="1">
      <c r="B191" s="172"/>
      <c r="D191" s="173" t="s">
        <v>145</v>
      </c>
      <c r="E191" s="174" t="s">
        <v>1</v>
      </c>
      <c r="F191" s="175" t="s">
        <v>589</v>
      </c>
      <c r="H191" s="176">
        <v>4</v>
      </c>
      <c r="I191" s="177"/>
      <c r="L191" s="172"/>
      <c r="M191" s="178"/>
      <c r="N191" s="179"/>
      <c r="O191" s="179"/>
      <c r="P191" s="179"/>
      <c r="Q191" s="179"/>
      <c r="R191" s="179"/>
      <c r="S191" s="179"/>
      <c r="T191" s="180"/>
      <c r="AT191" s="174" t="s">
        <v>145</v>
      </c>
      <c r="AU191" s="174" t="s">
        <v>85</v>
      </c>
      <c r="AV191" s="13" t="s">
        <v>85</v>
      </c>
      <c r="AW191" s="13" t="s">
        <v>29</v>
      </c>
      <c r="AX191" s="13" t="s">
        <v>72</v>
      </c>
      <c r="AY191" s="174" t="s">
        <v>137</v>
      </c>
    </row>
    <row r="192" spans="1:65" s="14" customFormat="1">
      <c r="B192" s="181"/>
      <c r="D192" s="173" t="s">
        <v>145</v>
      </c>
      <c r="E192" s="182" t="s">
        <v>1</v>
      </c>
      <c r="F192" s="183" t="s">
        <v>590</v>
      </c>
      <c r="H192" s="184">
        <v>4</v>
      </c>
      <c r="I192" s="185"/>
      <c r="L192" s="181"/>
      <c r="M192" s="186"/>
      <c r="N192" s="187"/>
      <c r="O192" s="187"/>
      <c r="P192" s="187"/>
      <c r="Q192" s="187"/>
      <c r="R192" s="187"/>
      <c r="S192" s="187"/>
      <c r="T192" s="188"/>
      <c r="AT192" s="182" t="s">
        <v>145</v>
      </c>
      <c r="AU192" s="182" t="s">
        <v>85</v>
      </c>
      <c r="AV192" s="14" t="s">
        <v>143</v>
      </c>
      <c r="AW192" s="14" t="s">
        <v>29</v>
      </c>
      <c r="AX192" s="14" t="s">
        <v>79</v>
      </c>
      <c r="AY192" s="182" t="s">
        <v>137</v>
      </c>
    </row>
    <row r="193" spans="1:65" s="2" customFormat="1" ht="33" customHeight="1">
      <c r="A193" s="33"/>
      <c r="B193" s="157"/>
      <c r="C193" s="207" t="s">
        <v>221</v>
      </c>
      <c r="D193" s="207" t="s">
        <v>266</v>
      </c>
      <c r="E193" s="208" t="s">
        <v>591</v>
      </c>
      <c r="F193" s="209" t="s">
        <v>592</v>
      </c>
      <c r="G193" s="210" t="s">
        <v>251</v>
      </c>
      <c r="H193" s="211">
        <v>1</v>
      </c>
      <c r="I193" s="212"/>
      <c r="J193" s="213">
        <f>ROUND(I193*H193,2)</f>
        <v>0</v>
      </c>
      <c r="K193" s="214"/>
      <c r="L193" s="215"/>
      <c r="M193" s="216" t="s">
        <v>1</v>
      </c>
      <c r="N193" s="217" t="s">
        <v>38</v>
      </c>
      <c r="O193" s="62"/>
      <c r="P193" s="168">
        <f>O193*H193</f>
        <v>0</v>
      </c>
      <c r="Q193" s="168">
        <v>0.49</v>
      </c>
      <c r="R193" s="168">
        <f>Q193*H193</f>
        <v>0.49</v>
      </c>
      <c r="S193" s="168">
        <v>0</v>
      </c>
      <c r="T193" s="169">
        <f>S193*H193</f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70" t="s">
        <v>187</v>
      </c>
      <c r="AT193" s="170" t="s">
        <v>266</v>
      </c>
      <c r="AU193" s="170" t="s">
        <v>85</v>
      </c>
      <c r="AY193" s="18" t="s">
        <v>137</v>
      </c>
      <c r="BE193" s="171">
        <f>IF(N193="základná",J193,0)</f>
        <v>0</v>
      </c>
      <c r="BF193" s="171">
        <f>IF(N193="znížená",J193,0)</f>
        <v>0</v>
      </c>
      <c r="BG193" s="171">
        <f>IF(N193="zákl. prenesená",J193,0)</f>
        <v>0</v>
      </c>
      <c r="BH193" s="171">
        <f>IF(N193="zníž. prenesená",J193,0)</f>
        <v>0</v>
      </c>
      <c r="BI193" s="171">
        <f>IF(N193="nulová",J193,0)</f>
        <v>0</v>
      </c>
      <c r="BJ193" s="18" t="s">
        <v>85</v>
      </c>
      <c r="BK193" s="171">
        <f>ROUND(I193*H193,2)</f>
        <v>0</v>
      </c>
      <c r="BL193" s="18" t="s">
        <v>143</v>
      </c>
      <c r="BM193" s="170" t="s">
        <v>593</v>
      </c>
    </row>
    <row r="194" spans="1:65" s="13" customFormat="1">
      <c r="B194" s="172"/>
      <c r="D194" s="173" t="s">
        <v>145</v>
      </c>
      <c r="E194" s="174" t="s">
        <v>1</v>
      </c>
      <c r="F194" s="175" t="s">
        <v>79</v>
      </c>
      <c r="H194" s="176">
        <v>1</v>
      </c>
      <c r="I194" s="177"/>
      <c r="L194" s="172"/>
      <c r="M194" s="178"/>
      <c r="N194" s="179"/>
      <c r="O194" s="179"/>
      <c r="P194" s="179"/>
      <c r="Q194" s="179"/>
      <c r="R194" s="179"/>
      <c r="S194" s="179"/>
      <c r="T194" s="180"/>
      <c r="AT194" s="174" t="s">
        <v>145</v>
      </c>
      <c r="AU194" s="174" t="s">
        <v>85</v>
      </c>
      <c r="AV194" s="13" t="s">
        <v>85</v>
      </c>
      <c r="AW194" s="13" t="s">
        <v>29</v>
      </c>
      <c r="AX194" s="13" t="s">
        <v>72</v>
      </c>
      <c r="AY194" s="174" t="s">
        <v>137</v>
      </c>
    </row>
    <row r="195" spans="1:65" s="14" customFormat="1">
      <c r="B195" s="181"/>
      <c r="D195" s="173" t="s">
        <v>145</v>
      </c>
      <c r="E195" s="182" t="s">
        <v>1</v>
      </c>
      <c r="F195" s="183" t="s">
        <v>147</v>
      </c>
      <c r="H195" s="184">
        <v>1</v>
      </c>
      <c r="I195" s="185"/>
      <c r="L195" s="181"/>
      <c r="M195" s="186"/>
      <c r="N195" s="187"/>
      <c r="O195" s="187"/>
      <c r="P195" s="187"/>
      <c r="Q195" s="187"/>
      <c r="R195" s="187"/>
      <c r="S195" s="187"/>
      <c r="T195" s="188"/>
      <c r="AT195" s="182" t="s">
        <v>145</v>
      </c>
      <c r="AU195" s="182" t="s">
        <v>85</v>
      </c>
      <c r="AV195" s="14" t="s">
        <v>143</v>
      </c>
      <c r="AW195" s="14" t="s">
        <v>29</v>
      </c>
      <c r="AX195" s="14" t="s">
        <v>79</v>
      </c>
      <c r="AY195" s="182" t="s">
        <v>137</v>
      </c>
    </row>
    <row r="196" spans="1:65" s="2" customFormat="1" ht="24.2" customHeight="1">
      <c r="A196" s="33"/>
      <c r="B196" s="157"/>
      <c r="C196" s="207" t="s">
        <v>228</v>
      </c>
      <c r="D196" s="207" t="s">
        <v>266</v>
      </c>
      <c r="E196" s="208" t="s">
        <v>594</v>
      </c>
      <c r="F196" s="209" t="s">
        <v>595</v>
      </c>
      <c r="G196" s="210" t="s">
        <v>251</v>
      </c>
      <c r="H196" s="211">
        <v>3</v>
      </c>
      <c r="I196" s="212"/>
      <c r="J196" s="213">
        <f>ROUND(I196*H196,2)</f>
        <v>0</v>
      </c>
      <c r="K196" s="214"/>
      <c r="L196" s="215"/>
      <c r="M196" s="216" t="s">
        <v>1</v>
      </c>
      <c r="N196" s="217" t="s">
        <v>38</v>
      </c>
      <c r="O196" s="62"/>
      <c r="P196" s="168">
        <f>O196*H196</f>
        <v>0</v>
      </c>
      <c r="Q196" s="168">
        <v>2E-3</v>
      </c>
      <c r="R196" s="168">
        <f>Q196*H196</f>
        <v>6.0000000000000001E-3</v>
      </c>
      <c r="S196" s="168">
        <v>0</v>
      </c>
      <c r="T196" s="169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70" t="s">
        <v>187</v>
      </c>
      <c r="AT196" s="170" t="s">
        <v>266</v>
      </c>
      <c r="AU196" s="170" t="s">
        <v>85</v>
      </c>
      <c r="AY196" s="18" t="s">
        <v>137</v>
      </c>
      <c r="BE196" s="171">
        <f>IF(N196="základná",J196,0)</f>
        <v>0</v>
      </c>
      <c r="BF196" s="171">
        <f>IF(N196="znížená",J196,0)</f>
        <v>0</v>
      </c>
      <c r="BG196" s="171">
        <f>IF(N196="zákl. prenesená",J196,0)</f>
        <v>0</v>
      </c>
      <c r="BH196" s="171">
        <f>IF(N196="zníž. prenesená",J196,0)</f>
        <v>0</v>
      </c>
      <c r="BI196" s="171">
        <f>IF(N196="nulová",J196,0)</f>
        <v>0</v>
      </c>
      <c r="BJ196" s="18" t="s">
        <v>85</v>
      </c>
      <c r="BK196" s="171">
        <f>ROUND(I196*H196,2)</f>
        <v>0</v>
      </c>
      <c r="BL196" s="18" t="s">
        <v>143</v>
      </c>
      <c r="BM196" s="170" t="s">
        <v>596</v>
      </c>
    </row>
    <row r="197" spans="1:65" s="13" customFormat="1">
      <c r="B197" s="172"/>
      <c r="D197" s="173" t="s">
        <v>145</v>
      </c>
      <c r="E197" s="174" t="s">
        <v>1</v>
      </c>
      <c r="F197" s="175" t="s">
        <v>152</v>
      </c>
      <c r="H197" s="176">
        <v>3</v>
      </c>
      <c r="I197" s="177"/>
      <c r="L197" s="172"/>
      <c r="M197" s="178"/>
      <c r="N197" s="179"/>
      <c r="O197" s="179"/>
      <c r="P197" s="179"/>
      <c r="Q197" s="179"/>
      <c r="R197" s="179"/>
      <c r="S197" s="179"/>
      <c r="T197" s="180"/>
      <c r="AT197" s="174" t="s">
        <v>145</v>
      </c>
      <c r="AU197" s="174" t="s">
        <v>85</v>
      </c>
      <c r="AV197" s="13" t="s">
        <v>85</v>
      </c>
      <c r="AW197" s="13" t="s">
        <v>29</v>
      </c>
      <c r="AX197" s="13" t="s">
        <v>79</v>
      </c>
      <c r="AY197" s="174" t="s">
        <v>137</v>
      </c>
    </row>
    <row r="198" spans="1:65" s="2" customFormat="1" ht="24.2" customHeight="1">
      <c r="A198" s="33"/>
      <c r="B198" s="157"/>
      <c r="C198" s="207" t="s">
        <v>233</v>
      </c>
      <c r="D198" s="207" t="s">
        <v>266</v>
      </c>
      <c r="E198" s="208" t="s">
        <v>597</v>
      </c>
      <c r="F198" s="209" t="s">
        <v>598</v>
      </c>
      <c r="G198" s="210" t="s">
        <v>251</v>
      </c>
      <c r="H198" s="211">
        <v>3</v>
      </c>
      <c r="I198" s="212"/>
      <c r="J198" s="213">
        <f>ROUND(I198*H198,2)</f>
        <v>0</v>
      </c>
      <c r="K198" s="214"/>
      <c r="L198" s="215"/>
      <c r="M198" s="216" t="s">
        <v>1</v>
      </c>
      <c r="N198" s="217" t="s">
        <v>38</v>
      </c>
      <c r="O198" s="62"/>
      <c r="P198" s="168">
        <f>O198*H198</f>
        <v>0</v>
      </c>
      <c r="Q198" s="168">
        <v>0.37</v>
      </c>
      <c r="R198" s="168">
        <f>Q198*H198</f>
        <v>1.1099999999999999</v>
      </c>
      <c r="S198" s="168">
        <v>0</v>
      </c>
      <c r="T198" s="169">
        <f>S198*H198</f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70" t="s">
        <v>187</v>
      </c>
      <c r="AT198" s="170" t="s">
        <v>266</v>
      </c>
      <c r="AU198" s="170" t="s">
        <v>85</v>
      </c>
      <c r="AY198" s="18" t="s">
        <v>137</v>
      </c>
      <c r="BE198" s="171">
        <f>IF(N198="základná",J198,0)</f>
        <v>0</v>
      </c>
      <c r="BF198" s="171">
        <f>IF(N198="znížená",J198,0)</f>
        <v>0</v>
      </c>
      <c r="BG198" s="171">
        <f>IF(N198="zákl. prenesená",J198,0)</f>
        <v>0</v>
      </c>
      <c r="BH198" s="171">
        <f>IF(N198="zníž. prenesená",J198,0)</f>
        <v>0</v>
      </c>
      <c r="BI198" s="171">
        <f>IF(N198="nulová",J198,0)</f>
        <v>0</v>
      </c>
      <c r="BJ198" s="18" t="s">
        <v>85</v>
      </c>
      <c r="BK198" s="171">
        <f>ROUND(I198*H198,2)</f>
        <v>0</v>
      </c>
      <c r="BL198" s="18" t="s">
        <v>143</v>
      </c>
      <c r="BM198" s="170" t="s">
        <v>599</v>
      </c>
    </row>
    <row r="199" spans="1:65" s="13" customFormat="1">
      <c r="B199" s="172"/>
      <c r="D199" s="173" t="s">
        <v>145</v>
      </c>
      <c r="E199" s="174" t="s">
        <v>1</v>
      </c>
      <c r="F199" s="175" t="s">
        <v>152</v>
      </c>
      <c r="H199" s="176">
        <v>3</v>
      </c>
      <c r="I199" s="177"/>
      <c r="L199" s="172"/>
      <c r="M199" s="178"/>
      <c r="N199" s="179"/>
      <c r="O199" s="179"/>
      <c r="P199" s="179"/>
      <c r="Q199" s="179"/>
      <c r="R199" s="179"/>
      <c r="S199" s="179"/>
      <c r="T199" s="180"/>
      <c r="AT199" s="174" t="s">
        <v>145</v>
      </c>
      <c r="AU199" s="174" t="s">
        <v>85</v>
      </c>
      <c r="AV199" s="13" t="s">
        <v>85</v>
      </c>
      <c r="AW199" s="13" t="s">
        <v>29</v>
      </c>
      <c r="AX199" s="13" t="s">
        <v>72</v>
      </c>
      <c r="AY199" s="174" t="s">
        <v>137</v>
      </c>
    </row>
    <row r="200" spans="1:65" s="14" customFormat="1">
      <c r="B200" s="181"/>
      <c r="D200" s="173" t="s">
        <v>145</v>
      </c>
      <c r="E200" s="182" t="s">
        <v>1</v>
      </c>
      <c r="F200" s="183" t="s">
        <v>147</v>
      </c>
      <c r="H200" s="184">
        <v>3</v>
      </c>
      <c r="I200" s="185"/>
      <c r="L200" s="181"/>
      <c r="M200" s="186"/>
      <c r="N200" s="187"/>
      <c r="O200" s="187"/>
      <c r="P200" s="187"/>
      <c r="Q200" s="187"/>
      <c r="R200" s="187"/>
      <c r="S200" s="187"/>
      <c r="T200" s="188"/>
      <c r="AT200" s="182" t="s">
        <v>145</v>
      </c>
      <c r="AU200" s="182" t="s">
        <v>85</v>
      </c>
      <c r="AV200" s="14" t="s">
        <v>143</v>
      </c>
      <c r="AW200" s="14" t="s">
        <v>29</v>
      </c>
      <c r="AX200" s="14" t="s">
        <v>79</v>
      </c>
      <c r="AY200" s="182" t="s">
        <v>137</v>
      </c>
    </row>
    <row r="201" spans="1:65" s="2" customFormat="1" ht="24.2" customHeight="1">
      <c r="A201" s="33"/>
      <c r="B201" s="157"/>
      <c r="C201" s="158" t="s">
        <v>242</v>
      </c>
      <c r="D201" s="158" t="s">
        <v>139</v>
      </c>
      <c r="E201" s="159" t="s">
        <v>600</v>
      </c>
      <c r="F201" s="160" t="s">
        <v>601</v>
      </c>
      <c r="G201" s="161" t="s">
        <v>251</v>
      </c>
      <c r="H201" s="162">
        <v>1</v>
      </c>
      <c r="I201" s="163"/>
      <c r="J201" s="164">
        <f>ROUND(I201*H201,2)</f>
        <v>0</v>
      </c>
      <c r="K201" s="165"/>
      <c r="L201" s="34"/>
      <c r="M201" s="166" t="s">
        <v>1</v>
      </c>
      <c r="N201" s="167" t="s">
        <v>38</v>
      </c>
      <c r="O201" s="62"/>
      <c r="P201" s="168">
        <f>O201*H201</f>
        <v>0</v>
      </c>
      <c r="Q201" s="168">
        <v>6.3E-3</v>
      </c>
      <c r="R201" s="168">
        <f>Q201*H201</f>
        <v>6.3E-3</v>
      </c>
      <c r="S201" s="168">
        <v>0</v>
      </c>
      <c r="T201" s="169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70" t="s">
        <v>143</v>
      </c>
      <c r="AT201" s="170" t="s">
        <v>139</v>
      </c>
      <c r="AU201" s="170" t="s">
        <v>85</v>
      </c>
      <c r="AY201" s="18" t="s">
        <v>137</v>
      </c>
      <c r="BE201" s="171">
        <f>IF(N201="základná",J201,0)</f>
        <v>0</v>
      </c>
      <c r="BF201" s="171">
        <f>IF(N201="znížená",J201,0)</f>
        <v>0</v>
      </c>
      <c r="BG201" s="171">
        <f>IF(N201="zákl. prenesená",J201,0)</f>
        <v>0</v>
      </c>
      <c r="BH201" s="171">
        <f>IF(N201="zníž. prenesená",J201,0)</f>
        <v>0</v>
      </c>
      <c r="BI201" s="171">
        <f>IF(N201="nulová",J201,0)</f>
        <v>0</v>
      </c>
      <c r="BJ201" s="18" t="s">
        <v>85</v>
      </c>
      <c r="BK201" s="171">
        <f>ROUND(I201*H201,2)</f>
        <v>0</v>
      </c>
      <c r="BL201" s="18" t="s">
        <v>143</v>
      </c>
      <c r="BM201" s="170" t="s">
        <v>602</v>
      </c>
    </row>
    <row r="202" spans="1:65" s="13" customFormat="1">
      <c r="B202" s="172"/>
      <c r="D202" s="173" t="s">
        <v>145</v>
      </c>
      <c r="E202" s="174" t="s">
        <v>1</v>
      </c>
      <c r="F202" s="175" t="s">
        <v>79</v>
      </c>
      <c r="H202" s="176">
        <v>1</v>
      </c>
      <c r="I202" s="177"/>
      <c r="L202" s="172"/>
      <c r="M202" s="178"/>
      <c r="N202" s="179"/>
      <c r="O202" s="179"/>
      <c r="P202" s="179"/>
      <c r="Q202" s="179"/>
      <c r="R202" s="179"/>
      <c r="S202" s="179"/>
      <c r="T202" s="180"/>
      <c r="AT202" s="174" t="s">
        <v>145</v>
      </c>
      <c r="AU202" s="174" t="s">
        <v>85</v>
      </c>
      <c r="AV202" s="13" t="s">
        <v>85</v>
      </c>
      <c r="AW202" s="13" t="s">
        <v>29</v>
      </c>
      <c r="AX202" s="13" t="s">
        <v>79</v>
      </c>
      <c r="AY202" s="174" t="s">
        <v>137</v>
      </c>
    </row>
    <row r="203" spans="1:65" s="2" customFormat="1" ht="24.2" customHeight="1">
      <c r="A203" s="33"/>
      <c r="B203" s="157"/>
      <c r="C203" s="207" t="s">
        <v>248</v>
      </c>
      <c r="D203" s="207" t="s">
        <v>266</v>
      </c>
      <c r="E203" s="208" t="s">
        <v>603</v>
      </c>
      <c r="F203" s="209" t="s">
        <v>604</v>
      </c>
      <c r="G203" s="210" t="s">
        <v>251</v>
      </c>
      <c r="H203" s="211">
        <v>1</v>
      </c>
      <c r="I203" s="212"/>
      <c r="J203" s="213">
        <f>ROUND(I203*H203,2)</f>
        <v>0</v>
      </c>
      <c r="K203" s="214"/>
      <c r="L203" s="215"/>
      <c r="M203" s="216" t="s">
        <v>1</v>
      </c>
      <c r="N203" s="217" t="s">
        <v>38</v>
      </c>
      <c r="O203" s="62"/>
      <c r="P203" s="168">
        <f>O203*H203</f>
        <v>0</v>
      </c>
      <c r="Q203" s="168">
        <v>0.1</v>
      </c>
      <c r="R203" s="168">
        <f>Q203*H203</f>
        <v>0.1</v>
      </c>
      <c r="S203" s="168">
        <v>0</v>
      </c>
      <c r="T203" s="169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70" t="s">
        <v>187</v>
      </c>
      <c r="AT203" s="170" t="s">
        <v>266</v>
      </c>
      <c r="AU203" s="170" t="s">
        <v>85</v>
      </c>
      <c r="AY203" s="18" t="s">
        <v>137</v>
      </c>
      <c r="BE203" s="171">
        <f>IF(N203="základná",J203,0)</f>
        <v>0</v>
      </c>
      <c r="BF203" s="171">
        <f>IF(N203="znížená",J203,0)</f>
        <v>0</v>
      </c>
      <c r="BG203" s="171">
        <f>IF(N203="zákl. prenesená",J203,0)</f>
        <v>0</v>
      </c>
      <c r="BH203" s="171">
        <f>IF(N203="zníž. prenesená",J203,0)</f>
        <v>0</v>
      </c>
      <c r="BI203" s="171">
        <f>IF(N203="nulová",J203,0)</f>
        <v>0</v>
      </c>
      <c r="BJ203" s="18" t="s">
        <v>85</v>
      </c>
      <c r="BK203" s="171">
        <f>ROUND(I203*H203,2)</f>
        <v>0</v>
      </c>
      <c r="BL203" s="18" t="s">
        <v>143</v>
      </c>
      <c r="BM203" s="170" t="s">
        <v>605</v>
      </c>
    </row>
    <row r="204" spans="1:65" s="13" customFormat="1">
      <c r="B204" s="172"/>
      <c r="D204" s="173" t="s">
        <v>145</v>
      </c>
      <c r="E204" s="174" t="s">
        <v>1</v>
      </c>
      <c r="F204" s="175" t="s">
        <v>79</v>
      </c>
      <c r="H204" s="176">
        <v>1</v>
      </c>
      <c r="I204" s="177"/>
      <c r="L204" s="172"/>
      <c r="M204" s="178"/>
      <c r="N204" s="179"/>
      <c r="O204" s="179"/>
      <c r="P204" s="179"/>
      <c r="Q204" s="179"/>
      <c r="R204" s="179"/>
      <c r="S204" s="179"/>
      <c r="T204" s="180"/>
      <c r="AT204" s="174" t="s">
        <v>145</v>
      </c>
      <c r="AU204" s="174" t="s">
        <v>85</v>
      </c>
      <c r="AV204" s="13" t="s">
        <v>85</v>
      </c>
      <c r="AW204" s="13" t="s">
        <v>29</v>
      </c>
      <c r="AX204" s="13" t="s">
        <v>79</v>
      </c>
      <c r="AY204" s="174" t="s">
        <v>137</v>
      </c>
    </row>
    <row r="205" spans="1:65" s="12" customFormat="1" ht="22.9" customHeight="1">
      <c r="B205" s="144"/>
      <c r="D205" s="145" t="s">
        <v>71</v>
      </c>
      <c r="E205" s="155" t="s">
        <v>152</v>
      </c>
      <c r="F205" s="155" t="s">
        <v>305</v>
      </c>
      <c r="I205" s="147"/>
      <c r="J205" s="156">
        <f>BK205</f>
        <v>0</v>
      </c>
      <c r="L205" s="144"/>
      <c r="M205" s="149"/>
      <c r="N205" s="150"/>
      <c r="O205" s="150"/>
      <c r="P205" s="151">
        <f>SUM(P206:P215)</f>
        <v>0</v>
      </c>
      <c r="Q205" s="150"/>
      <c r="R205" s="151">
        <f>SUM(R206:R215)</f>
        <v>270.90545000000003</v>
      </c>
      <c r="S205" s="150"/>
      <c r="T205" s="152">
        <f>SUM(T206:T215)</f>
        <v>0</v>
      </c>
      <c r="AR205" s="145" t="s">
        <v>79</v>
      </c>
      <c r="AT205" s="153" t="s">
        <v>71</v>
      </c>
      <c r="AU205" s="153" t="s">
        <v>79</v>
      </c>
      <c r="AY205" s="145" t="s">
        <v>137</v>
      </c>
      <c r="BK205" s="154">
        <f>SUM(BK206:BK215)</f>
        <v>0</v>
      </c>
    </row>
    <row r="206" spans="1:65" s="2" customFormat="1" ht="44.25" customHeight="1">
      <c r="A206" s="33"/>
      <c r="B206" s="157"/>
      <c r="C206" s="158" t="s">
        <v>348</v>
      </c>
      <c r="D206" s="158" t="s">
        <v>139</v>
      </c>
      <c r="E206" s="159" t="s">
        <v>606</v>
      </c>
      <c r="F206" s="160" t="s">
        <v>607</v>
      </c>
      <c r="G206" s="161" t="s">
        <v>286</v>
      </c>
      <c r="H206" s="162">
        <v>160.375</v>
      </c>
      <c r="I206" s="163"/>
      <c r="J206" s="164">
        <f>ROUND(I206*H206,2)</f>
        <v>0</v>
      </c>
      <c r="K206" s="165"/>
      <c r="L206" s="34"/>
      <c r="M206" s="166" t="s">
        <v>1</v>
      </c>
      <c r="N206" s="167" t="s">
        <v>38</v>
      </c>
      <c r="O206" s="62"/>
      <c r="P206" s="168">
        <f>O206*H206</f>
        <v>0</v>
      </c>
      <c r="Q206" s="168">
        <v>1.6892</v>
      </c>
      <c r="R206" s="168">
        <f>Q206*H206</f>
        <v>270.90545000000003</v>
      </c>
      <c r="S206" s="168">
        <v>0</v>
      </c>
      <c r="T206" s="169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70" t="s">
        <v>143</v>
      </c>
      <c r="AT206" s="170" t="s">
        <v>139</v>
      </c>
      <c r="AU206" s="170" t="s">
        <v>85</v>
      </c>
      <c r="AY206" s="18" t="s">
        <v>137</v>
      </c>
      <c r="BE206" s="171">
        <f>IF(N206="základná",J206,0)</f>
        <v>0</v>
      </c>
      <c r="BF206" s="171">
        <f>IF(N206="znížená",J206,0)</f>
        <v>0</v>
      </c>
      <c r="BG206" s="171">
        <f>IF(N206="zákl. prenesená",J206,0)</f>
        <v>0</v>
      </c>
      <c r="BH206" s="171">
        <f>IF(N206="zníž. prenesená",J206,0)</f>
        <v>0</v>
      </c>
      <c r="BI206" s="171">
        <f>IF(N206="nulová",J206,0)</f>
        <v>0</v>
      </c>
      <c r="BJ206" s="18" t="s">
        <v>85</v>
      </c>
      <c r="BK206" s="171">
        <f>ROUND(I206*H206,2)</f>
        <v>0</v>
      </c>
      <c r="BL206" s="18" t="s">
        <v>143</v>
      </c>
      <c r="BM206" s="170" t="s">
        <v>608</v>
      </c>
    </row>
    <row r="207" spans="1:65" s="15" customFormat="1">
      <c r="B207" s="189"/>
      <c r="D207" s="173" t="s">
        <v>145</v>
      </c>
      <c r="E207" s="190" t="s">
        <v>1</v>
      </c>
      <c r="F207" s="191" t="s">
        <v>609</v>
      </c>
      <c r="H207" s="190" t="s">
        <v>1</v>
      </c>
      <c r="I207" s="192"/>
      <c r="L207" s="189"/>
      <c r="M207" s="193"/>
      <c r="N207" s="194"/>
      <c r="O207" s="194"/>
      <c r="P207" s="194"/>
      <c r="Q207" s="194"/>
      <c r="R207" s="194"/>
      <c r="S207" s="194"/>
      <c r="T207" s="195"/>
      <c r="AT207" s="190" t="s">
        <v>145</v>
      </c>
      <c r="AU207" s="190" t="s">
        <v>85</v>
      </c>
      <c r="AV207" s="15" t="s">
        <v>79</v>
      </c>
      <c r="AW207" s="15" t="s">
        <v>29</v>
      </c>
      <c r="AX207" s="15" t="s">
        <v>72</v>
      </c>
      <c r="AY207" s="190" t="s">
        <v>137</v>
      </c>
    </row>
    <row r="208" spans="1:65" s="13" customFormat="1">
      <c r="B208" s="172"/>
      <c r="D208" s="173" t="s">
        <v>145</v>
      </c>
      <c r="E208" s="174" t="s">
        <v>1</v>
      </c>
      <c r="F208" s="175" t="s">
        <v>610</v>
      </c>
      <c r="H208" s="176">
        <v>32</v>
      </c>
      <c r="I208" s="177"/>
      <c r="L208" s="172"/>
      <c r="M208" s="178"/>
      <c r="N208" s="179"/>
      <c r="O208" s="179"/>
      <c r="P208" s="179"/>
      <c r="Q208" s="179"/>
      <c r="R208" s="179"/>
      <c r="S208" s="179"/>
      <c r="T208" s="180"/>
      <c r="AT208" s="174" t="s">
        <v>145</v>
      </c>
      <c r="AU208" s="174" t="s">
        <v>85</v>
      </c>
      <c r="AV208" s="13" t="s">
        <v>85</v>
      </c>
      <c r="AW208" s="13" t="s">
        <v>29</v>
      </c>
      <c r="AX208" s="13" t="s">
        <v>72</v>
      </c>
      <c r="AY208" s="174" t="s">
        <v>137</v>
      </c>
    </row>
    <row r="209" spans="1:65" s="13" customFormat="1">
      <c r="B209" s="172"/>
      <c r="D209" s="173" t="s">
        <v>145</v>
      </c>
      <c r="E209" s="174" t="s">
        <v>1</v>
      </c>
      <c r="F209" s="175" t="s">
        <v>611</v>
      </c>
      <c r="H209" s="176">
        <v>88</v>
      </c>
      <c r="I209" s="177"/>
      <c r="L209" s="172"/>
      <c r="M209" s="178"/>
      <c r="N209" s="179"/>
      <c r="O209" s="179"/>
      <c r="P209" s="179"/>
      <c r="Q209" s="179"/>
      <c r="R209" s="179"/>
      <c r="S209" s="179"/>
      <c r="T209" s="180"/>
      <c r="AT209" s="174" t="s">
        <v>145</v>
      </c>
      <c r="AU209" s="174" t="s">
        <v>85</v>
      </c>
      <c r="AV209" s="13" t="s">
        <v>85</v>
      </c>
      <c r="AW209" s="13" t="s">
        <v>29</v>
      </c>
      <c r="AX209" s="13" t="s">
        <v>72</v>
      </c>
      <c r="AY209" s="174" t="s">
        <v>137</v>
      </c>
    </row>
    <row r="210" spans="1:65" s="13" customFormat="1">
      <c r="B210" s="172"/>
      <c r="D210" s="173" t="s">
        <v>145</v>
      </c>
      <c r="E210" s="174" t="s">
        <v>1</v>
      </c>
      <c r="F210" s="175" t="s">
        <v>612</v>
      </c>
      <c r="H210" s="176">
        <v>33.75</v>
      </c>
      <c r="I210" s="177"/>
      <c r="L210" s="172"/>
      <c r="M210" s="178"/>
      <c r="N210" s="179"/>
      <c r="O210" s="179"/>
      <c r="P210" s="179"/>
      <c r="Q210" s="179"/>
      <c r="R210" s="179"/>
      <c r="S210" s="179"/>
      <c r="T210" s="180"/>
      <c r="AT210" s="174" t="s">
        <v>145</v>
      </c>
      <c r="AU210" s="174" t="s">
        <v>85</v>
      </c>
      <c r="AV210" s="13" t="s">
        <v>85</v>
      </c>
      <c r="AW210" s="13" t="s">
        <v>29</v>
      </c>
      <c r="AX210" s="13" t="s">
        <v>72</v>
      </c>
      <c r="AY210" s="174" t="s">
        <v>137</v>
      </c>
    </row>
    <row r="211" spans="1:65" s="13" customFormat="1">
      <c r="B211" s="172"/>
      <c r="D211" s="173" t="s">
        <v>145</v>
      </c>
      <c r="E211" s="174" t="s">
        <v>1</v>
      </c>
      <c r="F211" s="175" t="s">
        <v>613</v>
      </c>
      <c r="H211" s="176">
        <v>4.375</v>
      </c>
      <c r="I211" s="177"/>
      <c r="L211" s="172"/>
      <c r="M211" s="178"/>
      <c r="N211" s="179"/>
      <c r="O211" s="179"/>
      <c r="P211" s="179"/>
      <c r="Q211" s="179"/>
      <c r="R211" s="179"/>
      <c r="S211" s="179"/>
      <c r="T211" s="180"/>
      <c r="AT211" s="174" t="s">
        <v>145</v>
      </c>
      <c r="AU211" s="174" t="s">
        <v>85</v>
      </c>
      <c r="AV211" s="13" t="s">
        <v>85</v>
      </c>
      <c r="AW211" s="13" t="s">
        <v>29</v>
      </c>
      <c r="AX211" s="13" t="s">
        <v>72</v>
      </c>
      <c r="AY211" s="174" t="s">
        <v>137</v>
      </c>
    </row>
    <row r="212" spans="1:65" s="13" customFormat="1">
      <c r="B212" s="172"/>
      <c r="D212" s="173" t="s">
        <v>145</v>
      </c>
      <c r="E212" s="174" t="s">
        <v>1</v>
      </c>
      <c r="F212" s="175" t="s">
        <v>614</v>
      </c>
      <c r="H212" s="176">
        <v>0.75</v>
      </c>
      <c r="I212" s="177"/>
      <c r="L212" s="172"/>
      <c r="M212" s="178"/>
      <c r="N212" s="179"/>
      <c r="O212" s="179"/>
      <c r="P212" s="179"/>
      <c r="Q212" s="179"/>
      <c r="R212" s="179"/>
      <c r="S212" s="179"/>
      <c r="T212" s="180"/>
      <c r="AT212" s="174" t="s">
        <v>145</v>
      </c>
      <c r="AU212" s="174" t="s">
        <v>85</v>
      </c>
      <c r="AV212" s="13" t="s">
        <v>85</v>
      </c>
      <c r="AW212" s="13" t="s">
        <v>29</v>
      </c>
      <c r="AX212" s="13" t="s">
        <v>72</v>
      </c>
      <c r="AY212" s="174" t="s">
        <v>137</v>
      </c>
    </row>
    <row r="213" spans="1:65" s="13" customFormat="1">
      <c r="B213" s="172"/>
      <c r="D213" s="173" t="s">
        <v>145</v>
      </c>
      <c r="E213" s="174" t="s">
        <v>1</v>
      </c>
      <c r="F213" s="175" t="s">
        <v>615</v>
      </c>
      <c r="H213" s="176">
        <v>1.5</v>
      </c>
      <c r="I213" s="177"/>
      <c r="L213" s="172"/>
      <c r="M213" s="178"/>
      <c r="N213" s="179"/>
      <c r="O213" s="179"/>
      <c r="P213" s="179"/>
      <c r="Q213" s="179"/>
      <c r="R213" s="179"/>
      <c r="S213" s="179"/>
      <c r="T213" s="180"/>
      <c r="AT213" s="174" t="s">
        <v>145</v>
      </c>
      <c r="AU213" s="174" t="s">
        <v>85</v>
      </c>
      <c r="AV213" s="13" t="s">
        <v>85</v>
      </c>
      <c r="AW213" s="13" t="s">
        <v>29</v>
      </c>
      <c r="AX213" s="13" t="s">
        <v>72</v>
      </c>
      <c r="AY213" s="174" t="s">
        <v>137</v>
      </c>
    </row>
    <row r="214" spans="1:65" s="16" customFormat="1">
      <c r="B214" s="196"/>
      <c r="D214" s="173" t="s">
        <v>145</v>
      </c>
      <c r="E214" s="197" t="s">
        <v>1</v>
      </c>
      <c r="F214" s="198" t="s">
        <v>185</v>
      </c>
      <c r="H214" s="199">
        <v>160.375</v>
      </c>
      <c r="I214" s="200"/>
      <c r="L214" s="196"/>
      <c r="M214" s="201"/>
      <c r="N214" s="202"/>
      <c r="O214" s="202"/>
      <c r="P214" s="202"/>
      <c r="Q214" s="202"/>
      <c r="R214" s="202"/>
      <c r="S214" s="202"/>
      <c r="T214" s="203"/>
      <c r="AT214" s="197" t="s">
        <v>145</v>
      </c>
      <c r="AU214" s="197" t="s">
        <v>85</v>
      </c>
      <c r="AV214" s="16" t="s">
        <v>152</v>
      </c>
      <c r="AW214" s="16" t="s">
        <v>29</v>
      </c>
      <c r="AX214" s="16" t="s">
        <v>72</v>
      </c>
      <c r="AY214" s="197" t="s">
        <v>137</v>
      </c>
    </row>
    <row r="215" spans="1:65" s="14" customFormat="1">
      <c r="B215" s="181"/>
      <c r="D215" s="173" t="s">
        <v>145</v>
      </c>
      <c r="E215" s="182" t="s">
        <v>1</v>
      </c>
      <c r="F215" s="183" t="s">
        <v>147</v>
      </c>
      <c r="H215" s="184">
        <v>160.375</v>
      </c>
      <c r="I215" s="185"/>
      <c r="L215" s="181"/>
      <c r="M215" s="186"/>
      <c r="N215" s="187"/>
      <c r="O215" s="187"/>
      <c r="P215" s="187"/>
      <c r="Q215" s="187"/>
      <c r="R215" s="187"/>
      <c r="S215" s="187"/>
      <c r="T215" s="188"/>
      <c r="AT215" s="182" t="s">
        <v>145</v>
      </c>
      <c r="AU215" s="182" t="s">
        <v>85</v>
      </c>
      <c r="AV215" s="14" t="s">
        <v>143</v>
      </c>
      <c r="AW215" s="14" t="s">
        <v>29</v>
      </c>
      <c r="AX215" s="14" t="s">
        <v>79</v>
      </c>
      <c r="AY215" s="182" t="s">
        <v>137</v>
      </c>
    </row>
    <row r="216" spans="1:65" s="12" customFormat="1" ht="22.9" customHeight="1">
      <c r="B216" s="144"/>
      <c r="D216" s="145" t="s">
        <v>71</v>
      </c>
      <c r="E216" s="155" t="s">
        <v>196</v>
      </c>
      <c r="F216" s="155" t="s">
        <v>197</v>
      </c>
      <c r="I216" s="147"/>
      <c r="J216" s="156">
        <f>BK216</f>
        <v>0</v>
      </c>
      <c r="L216" s="144"/>
      <c r="M216" s="149"/>
      <c r="N216" s="150"/>
      <c r="O216" s="150"/>
      <c r="P216" s="151">
        <f>SUM(P217:P233)</f>
        <v>0</v>
      </c>
      <c r="Q216" s="150"/>
      <c r="R216" s="151">
        <f>SUM(R217:R233)</f>
        <v>3.7539029999999993</v>
      </c>
      <c r="S216" s="150"/>
      <c r="T216" s="152">
        <f>SUM(T217:T233)</f>
        <v>0</v>
      </c>
      <c r="AR216" s="145" t="s">
        <v>79</v>
      </c>
      <c r="AT216" s="153" t="s">
        <v>71</v>
      </c>
      <c r="AU216" s="153" t="s">
        <v>79</v>
      </c>
      <c r="AY216" s="145" t="s">
        <v>137</v>
      </c>
      <c r="BK216" s="154">
        <f>SUM(BK217:BK233)</f>
        <v>0</v>
      </c>
    </row>
    <row r="217" spans="1:65" s="2" customFormat="1" ht="24.2" customHeight="1">
      <c r="A217" s="33"/>
      <c r="B217" s="157"/>
      <c r="C217" s="158" t="s">
        <v>7</v>
      </c>
      <c r="D217" s="158" t="s">
        <v>139</v>
      </c>
      <c r="E217" s="159" t="s">
        <v>616</v>
      </c>
      <c r="F217" s="160" t="s">
        <v>617</v>
      </c>
      <c r="G217" s="161" t="s">
        <v>251</v>
      </c>
      <c r="H217" s="162">
        <v>48</v>
      </c>
      <c r="I217" s="163"/>
      <c r="J217" s="164">
        <f>ROUND(I217*H217,2)</f>
        <v>0</v>
      </c>
      <c r="K217" s="165"/>
      <c r="L217" s="34"/>
      <c r="M217" s="166" t="s">
        <v>1</v>
      </c>
      <c r="N217" s="167" t="s">
        <v>38</v>
      </c>
      <c r="O217" s="62"/>
      <c r="P217" s="168">
        <f>O217*H217</f>
        <v>0</v>
      </c>
      <c r="Q217" s="168">
        <v>2.14E-3</v>
      </c>
      <c r="R217" s="168">
        <f>Q217*H217</f>
        <v>0.10272000000000001</v>
      </c>
      <c r="S217" s="168">
        <v>0</v>
      </c>
      <c r="T217" s="169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70" t="s">
        <v>143</v>
      </c>
      <c r="AT217" s="170" t="s">
        <v>139</v>
      </c>
      <c r="AU217" s="170" t="s">
        <v>85</v>
      </c>
      <c r="AY217" s="18" t="s">
        <v>137</v>
      </c>
      <c r="BE217" s="171">
        <f>IF(N217="základná",J217,0)</f>
        <v>0</v>
      </c>
      <c r="BF217" s="171">
        <f>IF(N217="znížená",J217,0)</f>
        <v>0</v>
      </c>
      <c r="BG217" s="171">
        <f>IF(N217="zákl. prenesená",J217,0)</f>
        <v>0</v>
      </c>
      <c r="BH217" s="171">
        <f>IF(N217="zníž. prenesená",J217,0)</f>
        <v>0</v>
      </c>
      <c r="BI217" s="171">
        <f>IF(N217="nulová",J217,0)</f>
        <v>0</v>
      </c>
      <c r="BJ217" s="18" t="s">
        <v>85</v>
      </c>
      <c r="BK217" s="171">
        <f>ROUND(I217*H217,2)</f>
        <v>0</v>
      </c>
      <c r="BL217" s="18" t="s">
        <v>143</v>
      </c>
      <c r="BM217" s="170" t="s">
        <v>618</v>
      </c>
    </row>
    <row r="218" spans="1:65" s="15" customFormat="1">
      <c r="B218" s="189"/>
      <c r="D218" s="173" t="s">
        <v>145</v>
      </c>
      <c r="E218" s="190" t="s">
        <v>1</v>
      </c>
      <c r="F218" s="191" t="s">
        <v>619</v>
      </c>
      <c r="H218" s="190" t="s">
        <v>1</v>
      </c>
      <c r="I218" s="192"/>
      <c r="L218" s="189"/>
      <c r="M218" s="193"/>
      <c r="N218" s="194"/>
      <c r="O218" s="194"/>
      <c r="P218" s="194"/>
      <c r="Q218" s="194"/>
      <c r="R218" s="194"/>
      <c r="S218" s="194"/>
      <c r="T218" s="195"/>
      <c r="AT218" s="190" t="s">
        <v>145</v>
      </c>
      <c r="AU218" s="190" t="s">
        <v>85</v>
      </c>
      <c r="AV218" s="15" t="s">
        <v>79</v>
      </c>
      <c r="AW218" s="15" t="s">
        <v>29</v>
      </c>
      <c r="AX218" s="15" t="s">
        <v>72</v>
      </c>
      <c r="AY218" s="190" t="s">
        <v>137</v>
      </c>
    </row>
    <row r="219" spans="1:65" s="13" customFormat="1">
      <c r="B219" s="172"/>
      <c r="D219" s="173" t="s">
        <v>145</v>
      </c>
      <c r="E219" s="174" t="s">
        <v>1</v>
      </c>
      <c r="F219" s="175" t="s">
        <v>620</v>
      </c>
      <c r="H219" s="176">
        <v>3</v>
      </c>
      <c r="I219" s="177"/>
      <c r="L219" s="172"/>
      <c r="M219" s="178"/>
      <c r="N219" s="179"/>
      <c r="O219" s="179"/>
      <c r="P219" s="179"/>
      <c r="Q219" s="179"/>
      <c r="R219" s="179"/>
      <c r="S219" s="179"/>
      <c r="T219" s="180"/>
      <c r="AT219" s="174" t="s">
        <v>145</v>
      </c>
      <c r="AU219" s="174" t="s">
        <v>85</v>
      </c>
      <c r="AV219" s="13" t="s">
        <v>85</v>
      </c>
      <c r="AW219" s="13" t="s">
        <v>29</v>
      </c>
      <c r="AX219" s="13" t="s">
        <v>72</v>
      </c>
      <c r="AY219" s="174" t="s">
        <v>137</v>
      </c>
    </row>
    <row r="220" spans="1:65" s="13" customFormat="1">
      <c r="B220" s="172"/>
      <c r="D220" s="173" t="s">
        <v>145</v>
      </c>
      <c r="E220" s="174" t="s">
        <v>1</v>
      </c>
      <c r="F220" s="175" t="s">
        <v>621</v>
      </c>
      <c r="H220" s="176">
        <v>36</v>
      </c>
      <c r="I220" s="177"/>
      <c r="L220" s="172"/>
      <c r="M220" s="178"/>
      <c r="N220" s="179"/>
      <c r="O220" s="179"/>
      <c r="P220" s="179"/>
      <c r="Q220" s="179"/>
      <c r="R220" s="179"/>
      <c r="S220" s="179"/>
      <c r="T220" s="180"/>
      <c r="AT220" s="174" t="s">
        <v>145</v>
      </c>
      <c r="AU220" s="174" t="s">
        <v>85</v>
      </c>
      <c r="AV220" s="13" t="s">
        <v>85</v>
      </c>
      <c r="AW220" s="13" t="s">
        <v>29</v>
      </c>
      <c r="AX220" s="13" t="s">
        <v>72</v>
      </c>
      <c r="AY220" s="174" t="s">
        <v>137</v>
      </c>
    </row>
    <row r="221" spans="1:65" s="13" customFormat="1">
      <c r="B221" s="172"/>
      <c r="D221" s="173" t="s">
        <v>145</v>
      </c>
      <c r="E221" s="174" t="s">
        <v>1</v>
      </c>
      <c r="F221" s="175" t="s">
        <v>622</v>
      </c>
      <c r="H221" s="176">
        <v>3</v>
      </c>
      <c r="I221" s="177"/>
      <c r="L221" s="172"/>
      <c r="M221" s="178"/>
      <c r="N221" s="179"/>
      <c r="O221" s="179"/>
      <c r="P221" s="179"/>
      <c r="Q221" s="179"/>
      <c r="R221" s="179"/>
      <c r="S221" s="179"/>
      <c r="T221" s="180"/>
      <c r="AT221" s="174" t="s">
        <v>145</v>
      </c>
      <c r="AU221" s="174" t="s">
        <v>85</v>
      </c>
      <c r="AV221" s="13" t="s">
        <v>85</v>
      </c>
      <c r="AW221" s="13" t="s">
        <v>29</v>
      </c>
      <c r="AX221" s="13" t="s">
        <v>72</v>
      </c>
      <c r="AY221" s="174" t="s">
        <v>137</v>
      </c>
    </row>
    <row r="222" spans="1:65" s="13" customFormat="1">
      <c r="B222" s="172"/>
      <c r="D222" s="173" t="s">
        <v>145</v>
      </c>
      <c r="E222" s="174" t="s">
        <v>1</v>
      </c>
      <c r="F222" s="175" t="s">
        <v>623</v>
      </c>
      <c r="H222" s="176">
        <v>3</v>
      </c>
      <c r="I222" s="177"/>
      <c r="L222" s="172"/>
      <c r="M222" s="178"/>
      <c r="N222" s="179"/>
      <c r="O222" s="179"/>
      <c r="P222" s="179"/>
      <c r="Q222" s="179"/>
      <c r="R222" s="179"/>
      <c r="S222" s="179"/>
      <c r="T222" s="180"/>
      <c r="AT222" s="174" t="s">
        <v>145</v>
      </c>
      <c r="AU222" s="174" t="s">
        <v>85</v>
      </c>
      <c r="AV222" s="13" t="s">
        <v>85</v>
      </c>
      <c r="AW222" s="13" t="s">
        <v>29</v>
      </c>
      <c r="AX222" s="13" t="s">
        <v>72</v>
      </c>
      <c r="AY222" s="174" t="s">
        <v>137</v>
      </c>
    </row>
    <row r="223" spans="1:65" s="13" customFormat="1">
      <c r="B223" s="172"/>
      <c r="D223" s="173" t="s">
        <v>145</v>
      </c>
      <c r="E223" s="174" t="s">
        <v>1</v>
      </c>
      <c r="F223" s="175" t="s">
        <v>624</v>
      </c>
      <c r="H223" s="176">
        <v>3</v>
      </c>
      <c r="I223" s="177"/>
      <c r="L223" s="172"/>
      <c r="M223" s="178"/>
      <c r="N223" s="179"/>
      <c r="O223" s="179"/>
      <c r="P223" s="179"/>
      <c r="Q223" s="179"/>
      <c r="R223" s="179"/>
      <c r="S223" s="179"/>
      <c r="T223" s="180"/>
      <c r="AT223" s="174" t="s">
        <v>145</v>
      </c>
      <c r="AU223" s="174" t="s">
        <v>85</v>
      </c>
      <c r="AV223" s="13" t="s">
        <v>85</v>
      </c>
      <c r="AW223" s="13" t="s">
        <v>29</v>
      </c>
      <c r="AX223" s="13" t="s">
        <v>72</v>
      </c>
      <c r="AY223" s="174" t="s">
        <v>137</v>
      </c>
    </row>
    <row r="224" spans="1:65" s="14" customFormat="1">
      <c r="B224" s="181"/>
      <c r="D224" s="173" t="s">
        <v>145</v>
      </c>
      <c r="E224" s="182" t="s">
        <v>1</v>
      </c>
      <c r="F224" s="183" t="s">
        <v>147</v>
      </c>
      <c r="H224" s="184">
        <v>48</v>
      </c>
      <c r="I224" s="185"/>
      <c r="L224" s="181"/>
      <c r="M224" s="186"/>
      <c r="N224" s="187"/>
      <c r="O224" s="187"/>
      <c r="P224" s="187"/>
      <c r="Q224" s="187"/>
      <c r="R224" s="187"/>
      <c r="S224" s="187"/>
      <c r="T224" s="188"/>
      <c r="AT224" s="182" t="s">
        <v>145</v>
      </c>
      <c r="AU224" s="182" t="s">
        <v>85</v>
      </c>
      <c r="AV224" s="14" t="s">
        <v>143</v>
      </c>
      <c r="AW224" s="14" t="s">
        <v>29</v>
      </c>
      <c r="AX224" s="14" t="s">
        <v>79</v>
      </c>
      <c r="AY224" s="182" t="s">
        <v>137</v>
      </c>
    </row>
    <row r="225" spans="1:65" s="2" customFormat="1" ht="33" customHeight="1">
      <c r="A225" s="33"/>
      <c r="B225" s="157"/>
      <c r="C225" s="207" t="s">
        <v>357</v>
      </c>
      <c r="D225" s="207" t="s">
        <v>266</v>
      </c>
      <c r="E225" s="208" t="s">
        <v>625</v>
      </c>
      <c r="F225" s="209" t="s">
        <v>626</v>
      </c>
      <c r="G225" s="210" t="s">
        <v>251</v>
      </c>
      <c r="H225" s="211">
        <v>24.48</v>
      </c>
      <c r="I225" s="212"/>
      <c r="J225" s="213">
        <f>ROUND(I225*H225,2)</f>
        <v>0</v>
      </c>
      <c r="K225" s="214"/>
      <c r="L225" s="215"/>
      <c r="M225" s="216" t="s">
        <v>1</v>
      </c>
      <c r="N225" s="217" t="s">
        <v>38</v>
      </c>
      <c r="O225" s="62"/>
      <c r="P225" s="168">
        <f>O225*H225</f>
        <v>0</v>
      </c>
      <c r="Q225" s="168">
        <v>6.1000000000000004E-3</v>
      </c>
      <c r="R225" s="168">
        <f>Q225*H225</f>
        <v>0.14932800000000002</v>
      </c>
      <c r="S225" s="168">
        <v>0</v>
      </c>
      <c r="T225" s="169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70" t="s">
        <v>187</v>
      </c>
      <c r="AT225" s="170" t="s">
        <v>266</v>
      </c>
      <c r="AU225" s="170" t="s">
        <v>85</v>
      </c>
      <c r="AY225" s="18" t="s">
        <v>137</v>
      </c>
      <c r="BE225" s="171">
        <f>IF(N225="základná",J225,0)</f>
        <v>0</v>
      </c>
      <c r="BF225" s="171">
        <f>IF(N225="znížená",J225,0)</f>
        <v>0</v>
      </c>
      <c r="BG225" s="171">
        <f>IF(N225="zákl. prenesená",J225,0)</f>
        <v>0</v>
      </c>
      <c r="BH225" s="171">
        <f>IF(N225="zníž. prenesená",J225,0)</f>
        <v>0</v>
      </c>
      <c r="BI225" s="171">
        <f>IF(N225="nulová",J225,0)</f>
        <v>0</v>
      </c>
      <c r="BJ225" s="18" t="s">
        <v>85</v>
      </c>
      <c r="BK225" s="171">
        <f>ROUND(I225*H225,2)</f>
        <v>0</v>
      </c>
      <c r="BL225" s="18" t="s">
        <v>143</v>
      </c>
      <c r="BM225" s="170" t="s">
        <v>627</v>
      </c>
    </row>
    <row r="226" spans="1:65" s="13" customFormat="1" ht="22.5">
      <c r="B226" s="172"/>
      <c r="D226" s="173" t="s">
        <v>145</v>
      </c>
      <c r="E226" s="174" t="s">
        <v>1</v>
      </c>
      <c r="F226" s="175" t="s">
        <v>628</v>
      </c>
      <c r="H226" s="176">
        <v>24</v>
      </c>
      <c r="I226" s="177"/>
      <c r="L226" s="172"/>
      <c r="M226" s="178"/>
      <c r="N226" s="179"/>
      <c r="O226" s="179"/>
      <c r="P226" s="179"/>
      <c r="Q226" s="179"/>
      <c r="R226" s="179"/>
      <c r="S226" s="179"/>
      <c r="T226" s="180"/>
      <c r="AT226" s="174" t="s">
        <v>145</v>
      </c>
      <c r="AU226" s="174" t="s">
        <v>85</v>
      </c>
      <c r="AV226" s="13" t="s">
        <v>85</v>
      </c>
      <c r="AW226" s="13" t="s">
        <v>29</v>
      </c>
      <c r="AX226" s="13" t="s">
        <v>72</v>
      </c>
      <c r="AY226" s="174" t="s">
        <v>137</v>
      </c>
    </row>
    <row r="227" spans="1:65" s="14" customFormat="1">
      <c r="B227" s="181"/>
      <c r="D227" s="173" t="s">
        <v>145</v>
      </c>
      <c r="E227" s="182" t="s">
        <v>1</v>
      </c>
      <c r="F227" s="183" t="s">
        <v>147</v>
      </c>
      <c r="H227" s="184">
        <v>24</v>
      </c>
      <c r="I227" s="185"/>
      <c r="L227" s="181"/>
      <c r="M227" s="186"/>
      <c r="N227" s="187"/>
      <c r="O227" s="187"/>
      <c r="P227" s="187"/>
      <c r="Q227" s="187"/>
      <c r="R227" s="187"/>
      <c r="S227" s="187"/>
      <c r="T227" s="188"/>
      <c r="AT227" s="182" t="s">
        <v>145</v>
      </c>
      <c r="AU227" s="182" t="s">
        <v>85</v>
      </c>
      <c r="AV227" s="14" t="s">
        <v>143</v>
      </c>
      <c r="AW227" s="14" t="s">
        <v>29</v>
      </c>
      <c r="AX227" s="14" t="s">
        <v>79</v>
      </c>
      <c r="AY227" s="182" t="s">
        <v>137</v>
      </c>
    </row>
    <row r="228" spans="1:65" s="13" customFormat="1">
      <c r="B228" s="172"/>
      <c r="D228" s="173" t="s">
        <v>145</v>
      </c>
      <c r="F228" s="175" t="s">
        <v>629</v>
      </c>
      <c r="H228" s="176">
        <v>24.48</v>
      </c>
      <c r="I228" s="177"/>
      <c r="L228" s="172"/>
      <c r="M228" s="178"/>
      <c r="N228" s="179"/>
      <c r="O228" s="179"/>
      <c r="P228" s="179"/>
      <c r="Q228" s="179"/>
      <c r="R228" s="179"/>
      <c r="S228" s="179"/>
      <c r="T228" s="180"/>
      <c r="AT228" s="174" t="s">
        <v>145</v>
      </c>
      <c r="AU228" s="174" t="s">
        <v>85</v>
      </c>
      <c r="AV228" s="13" t="s">
        <v>85</v>
      </c>
      <c r="AW228" s="13" t="s">
        <v>3</v>
      </c>
      <c r="AX228" s="13" t="s">
        <v>79</v>
      </c>
      <c r="AY228" s="174" t="s">
        <v>137</v>
      </c>
    </row>
    <row r="229" spans="1:65" s="2" customFormat="1" ht="16.5" customHeight="1">
      <c r="A229" s="33"/>
      <c r="B229" s="157"/>
      <c r="C229" s="207" t="s">
        <v>367</v>
      </c>
      <c r="D229" s="207" t="s">
        <v>266</v>
      </c>
      <c r="E229" s="208" t="s">
        <v>630</v>
      </c>
      <c r="F229" s="209" t="s">
        <v>631</v>
      </c>
      <c r="G229" s="210" t="s">
        <v>286</v>
      </c>
      <c r="H229" s="211">
        <v>1.575</v>
      </c>
      <c r="I229" s="212"/>
      <c r="J229" s="213">
        <f>ROUND(I229*H229,2)</f>
        <v>0</v>
      </c>
      <c r="K229" s="214"/>
      <c r="L229" s="215"/>
      <c r="M229" s="216" t="s">
        <v>1</v>
      </c>
      <c r="N229" s="217" t="s">
        <v>38</v>
      </c>
      <c r="O229" s="62"/>
      <c r="P229" s="168">
        <f>O229*H229</f>
        <v>0</v>
      </c>
      <c r="Q229" s="168">
        <v>2.2233999999999998</v>
      </c>
      <c r="R229" s="168">
        <f>Q229*H229</f>
        <v>3.5018549999999995</v>
      </c>
      <c r="S229" s="168">
        <v>0</v>
      </c>
      <c r="T229" s="169">
        <f>S229*H229</f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70" t="s">
        <v>187</v>
      </c>
      <c r="AT229" s="170" t="s">
        <v>266</v>
      </c>
      <c r="AU229" s="170" t="s">
        <v>85</v>
      </c>
      <c r="AY229" s="18" t="s">
        <v>137</v>
      </c>
      <c r="BE229" s="171">
        <f>IF(N229="základná",J229,0)</f>
        <v>0</v>
      </c>
      <c r="BF229" s="171">
        <f>IF(N229="znížená",J229,0)</f>
        <v>0</v>
      </c>
      <c r="BG229" s="171">
        <f>IF(N229="zákl. prenesená",J229,0)</f>
        <v>0</v>
      </c>
      <c r="BH229" s="171">
        <f>IF(N229="zníž. prenesená",J229,0)</f>
        <v>0</v>
      </c>
      <c r="BI229" s="171">
        <f>IF(N229="nulová",J229,0)</f>
        <v>0</v>
      </c>
      <c r="BJ229" s="18" t="s">
        <v>85</v>
      </c>
      <c r="BK229" s="171">
        <f>ROUND(I229*H229,2)</f>
        <v>0</v>
      </c>
      <c r="BL229" s="18" t="s">
        <v>143</v>
      </c>
      <c r="BM229" s="170" t="s">
        <v>632</v>
      </c>
    </row>
    <row r="230" spans="1:65" s="15" customFormat="1">
      <c r="B230" s="189"/>
      <c r="D230" s="173" t="s">
        <v>145</v>
      </c>
      <c r="E230" s="190" t="s">
        <v>1</v>
      </c>
      <c r="F230" s="191" t="s">
        <v>619</v>
      </c>
      <c r="H230" s="190" t="s">
        <v>1</v>
      </c>
      <c r="I230" s="192"/>
      <c r="L230" s="189"/>
      <c r="M230" s="193"/>
      <c r="N230" s="194"/>
      <c r="O230" s="194"/>
      <c r="P230" s="194"/>
      <c r="Q230" s="194"/>
      <c r="R230" s="194"/>
      <c r="S230" s="194"/>
      <c r="T230" s="195"/>
      <c r="AT230" s="190" t="s">
        <v>145</v>
      </c>
      <c r="AU230" s="190" t="s">
        <v>85</v>
      </c>
      <c r="AV230" s="15" t="s">
        <v>79</v>
      </c>
      <c r="AW230" s="15" t="s">
        <v>29</v>
      </c>
      <c r="AX230" s="15" t="s">
        <v>72</v>
      </c>
      <c r="AY230" s="190" t="s">
        <v>137</v>
      </c>
    </row>
    <row r="231" spans="1:65" s="13" customFormat="1">
      <c r="B231" s="172"/>
      <c r="D231" s="173" t="s">
        <v>145</v>
      </c>
      <c r="E231" s="174" t="s">
        <v>1</v>
      </c>
      <c r="F231" s="175" t="s">
        <v>633</v>
      </c>
      <c r="H231" s="176">
        <v>1.5</v>
      </c>
      <c r="I231" s="177"/>
      <c r="L231" s="172"/>
      <c r="M231" s="178"/>
      <c r="N231" s="179"/>
      <c r="O231" s="179"/>
      <c r="P231" s="179"/>
      <c r="Q231" s="179"/>
      <c r="R231" s="179"/>
      <c r="S231" s="179"/>
      <c r="T231" s="180"/>
      <c r="AT231" s="174" t="s">
        <v>145</v>
      </c>
      <c r="AU231" s="174" t="s">
        <v>85</v>
      </c>
      <c r="AV231" s="13" t="s">
        <v>85</v>
      </c>
      <c r="AW231" s="13" t="s">
        <v>29</v>
      </c>
      <c r="AX231" s="13" t="s">
        <v>72</v>
      </c>
      <c r="AY231" s="174" t="s">
        <v>137</v>
      </c>
    </row>
    <row r="232" spans="1:65" s="14" customFormat="1">
      <c r="B232" s="181"/>
      <c r="D232" s="173" t="s">
        <v>145</v>
      </c>
      <c r="E232" s="182" t="s">
        <v>1</v>
      </c>
      <c r="F232" s="183" t="s">
        <v>147</v>
      </c>
      <c r="H232" s="184">
        <v>1.5</v>
      </c>
      <c r="I232" s="185"/>
      <c r="L232" s="181"/>
      <c r="M232" s="186"/>
      <c r="N232" s="187"/>
      <c r="O232" s="187"/>
      <c r="P232" s="187"/>
      <c r="Q232" s="187"/>
      <c r="R232" s="187"/>
      <c r="S232" s="187"/>
      <c r="T232" s="188"/>
      <c r="AT232" s="182" t="s">
        <v>145</v>
      </c>
      <c r="AU232" s="182" t="s">
        <v>85</v>
      </c>
      <c r="AV232" s="14" t="s">
        <v>143</v>
      </c>
      <c r="AW232" s="14" t="s">
        <v>29</v>
      </c>
      <c r="AX232" s="14" t="s">
        <v>79</v>
      </c>
      <c r="AY232" s="182" t="s">
        <v>137</v>
      </c>
    </row>
    <row r="233" spans="1:65" s="13" customFormat="1">
      <c r="B233" s="172"/>
      <c r="D233" s="173" t="s">
        <v>145</v>
      </c>
      <c r="F233" s="175" t="s">
        <v>634</v>
      </c>
      <c r="H233" s="176">
        <v>1.575</v>
      </c>
      <c r="I233" s="177"/>
      <c r="L233" s="172"/>
      <c r="M233" s="178"/>
      <c r="N233" s="179"/>
      <c r="O233" s="179"/>
      <c r="P233" s="179"/>
      <c r="Q233" s="179"/>
      <c r="R233" s="179"/>
      <c r="S233" s="179"/>
      <c r="T233" s="180"/>
      <c r="AT233" s="174" t="s">
        <v>145</v>
      </c>
      <c r="AU233" s="174" t="s">
        <v>85</v>
      </c>
      <c r="AV233" s="13" t="s">
        <v>85</v>
      </c>
      <c r="AW233" s="13" t="s">
        <v>3</v>
      </c>
      <c r="AX233" s="13" t="s">
        <v>79</v>
      </c>
      <c r="AY233" s="174" t="s">
        <v>137</v>
      </c>
    </row>
    <row r="234" spans="1:65" s="12" customFormat="1" ht="22.9" customHeight="1">
      <c r="B234" s="144"/>
      <c r="D234" s="145" t="s">
        <v>71</v>
      </c>
      <c r="E234" s="155" t="s">
        <v>429</v>
      </c>
      <c r="F234" s="155" t="s">
        <v>430</v>
      </c>
      <c r="I234" s="147"/>
      <c r="J234" s="156">
        <f>BK234</f>
        <v>0</v>
      </c>
      <c r="L234" s="144"/>
      <c r="M234" s="149"/>
      <c r="N234" s="150"/>
      <c r="O234" s="150"/>
      <c r="P234" s="151">
        <f>P235</f>
        <v>0</v>
      </c>
      <c r="Q234" s="150"/>
      <c r="R234" s="151">
        <f>R235</f>
        <v>0</v>
      </c>
      <c r="S234" s="150"/>
      <c r="T234" s="152">
        <f>T235</f>
        <v>0</v>
      </c>
      <c r="AR234" s="145" t="s">
        <v>79</v>
      </c>
      <c r="AT234" s="153" t="s">
        <v>71</v>
      </c>
      <c r="AU234" s="153" t="s">
        <v>79</v>
      </c>
      <c r="AY234" s="145" t="s">
        <v>137</v>
      </c>
      <c r="BK234" s="154">
        <f>BK235</f>
        <v>0</v>
      </c>
    </row>
    <row r="235" spans="1:65" s="2" customFormat="1" ht="24.2" customHeight="1">
      <c r="A235" s="33"/>
      <c r="B235" s="157"/>
      <c r="C235" s="158" t="s">
        <v>372</v>
      </c>
      <c r="D235" s="158" t="s">
        <v>139</v>
      </c>
      <c r="E235" s="159" t="s">
        <v>635</v>
      </c>
      <c r="F235" s="160" t="s">
        <v>636</v>
      </c>
      <c r="G235" s="161" t="s">
        <v>212</v>
      </c>
      <c r="H235" s="162">
        <v>1328.08</v>
      </c>
      <c r="I235" s="163"/>
      <c r="J235" s="164">
        <f>ROUND(I235*H235,2)</f>
        <v>0</v>
      </c>
      <c r="K235" s="165"/>
      <c r="L235" s="34"/>
      <c r="M235" s="166" t="s">
        <v>1</v>
      </c>
      <c r="N235" s="167" t="s">
        <v>38</v>
      </c>
      <c r="O235" s="62"/>
      <c r="P235" s="168">
        <f>O235*H235</f>
        <v>0</v>
      </c>
      <c r="Q235" s="168">
        <v>0</v>
      </c>
      <c r="R235" s="168">
        <f>Q235*H235</f>
        <v>0</v>
      </c>
      <c r="S235" s="168">
        <v>0</v>
      </c>
      <c r="T235" s="169">
        <f>S235*H235</f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70" t="s">
        <v>143</v>
      </c>
      <c r="AT235" s="170" t="s">
        <v>139</v>
      </c>
      <c r="AU235" s="170" t="s">
        <v>85</v>
      </c>
      <c r="AY235" s="18" t="s">
        <v>137</v>
      </c>
      <c r="BE235" s="171">
        <f>IF(N235="základná",J235,0)</f>
        <v>0</v>
      </c>
      <c r="BF235" s="171">
        <f>IF(N235="znížená",J235,0)</f>
        <v>0</v>
      </c>
      <c r="BG235" s="171">
        <f>IF(N235="zákl. prenesená",J235,0)</f>
        <v>0</v>
      </c>
      <c r="BH235" s="171">
        <f>IF(N235="zníž. prenesená",J235,0)</f>
        <v>0</v>
      </c>
      <c r="BI235" s="171">
        <f>IF(N235="nulová",J235,0)</f>
        <v>0</v>
      </c>
      <c r="BJ235" s="18" t="s">
        <v>85</v>
      </c>
      <c r="BK235" s="171">
        <f>ROUND(I235*H235,2)</f>
        <v>0</v>
      </c>
      <c r="BL235" s="18" t="s">
        <v>143</v>
      </c>
      <c r="BM235" s="170" t="s">
        <v>637</v>
      </c>
    </row>
    <row r="236" spans="1:65" s="12" customFormat="1" ht="25.9" customHeight="1">
      <c r="B236" s="144"/>
      <c r="D236" s="145" t="s">
        <v>71</v>
      </c>
      <c r="E236" s="146" t="s">
        <v>493</v>
      </c>
      <c r="F236" s="146" t="s">
        <v>494</v>
      </c>
      <c r="I236" s="147"/>
      <c r="J236" s="148">
        <f>BK236</f>
        <v>0</v>
      </c>
      <c r="L236" s="144"/>
      <c r="M236" s="149"/>
      <c r="N236" s="150"/>
      <c r="O236" s="150"/>
      <c r="P236" s="151">
        <f>P237+P245</f>
        <v>0</v>
      </c>
      <c r="Q236" s="150"/>
      <c r="R236" s="151">
        <f>R237+R245</f>
        <v>3.626862</v>
      </c>
      <c r="S236" s="150"/>
      <c r="T236" s="152">
        <f>T237+T245</f>
        <v>0</v>
      </c>
      <c r="AR236" s="145" t="s">
        <v>85</v>
      </c>
      <c r="AT236" s="153" t="s">
        <v>71</v>
      </c>
      <c r="AU236" s="153" t="s">
        <v>72</v>
      </c>
      <c r="AY236" s="145" t="s">
        <v>137</v>
      </c>
      <c r="BK236" s="154">
        <f>BK237+BK245</f>
        <v>0</v>
      </c>
    </row>
    <row r="237" spans="1:65" s="12" customFormat="1" ht="22.9" customHeight="1">
      <c r="B237" s="144"/>
      <c r="D237" s="145" t="s">
        <v>71</v>
      </c>
      <c r="E237" s="155" t="s">
        <v>638</v>
      </c>
      <c r="F237" s="155" t="s">
        <v>639</v>
      </c>
      <c r="I237" s="147"/>
      <c r="J237" s="156">
        <f>BK237</f>
        <v>0</v>
      </c>
      <c r="L237" s="144"/>
      <c r="M237" s="149"/>
      <c r="N237" s="150"/>
      <c r="O237" s="150"/>
      <c r="P237" s="151">
        <f>SUM(P238:P244)</f>
        <v>0</v>
      </c>
      <c r="Q237" s="150"/>
      <c r="R237" s="151">
        <f>SUM(R238:R244)</f>
        <v>8.2706000000000002E-2</v>
      </c>
      <c r="S237" s="150"/>
      <c r="T237" s="152">
        <f>SUM(T238:T244)</f>
        <v>0</v>
      </c>
      <c r="AR237" s="145" t="s">
        <v>85</v>
      </c>
      <c r="AT237" s="153" t="s">
        <v>71</v>
      </c>
      <c r="AU237" s="153" t="s">
        <v>79</v>
      </c>
      <c r="AY237" s="145" t="s">
        <v>137</v>
      </c>
      <c r="BK237" s="154">
        <f>SUM(BK238:BK244)</f>
        <v>0</v>
      </c>
    </row>
    <row r="238" spans="1:65" s="2" customFormat="1" ht="24.2" customHeight="1">
      <c r="A238" s="33"/>
      <c r="B238" s="157"/>
      <c r="C238" s="158" t="s">
        <v>376</v>
      </c>
      <c r="D238" s="158" t="s">
        <v>139</v>
      </c>
      <c r="E238" s="159" t="s">
        <v>640</v>
      </c>
      <c r="F238" s="160" t="s">
        <v>641</v>
      </c>
      <c r="G238" s="161" t="s">
        <v>101</v>
      </c>
      <c r="H238" s="162">
        <v>34.75</v>
      </c>
      <c r="I238" s="163"/>
      <c r="J238" s="164">
        <f>ROUND(I238*H238,2)</f>
        <v>0</v>
      </c>
      <c r="K238" s="165"/>
      <c r="L238" s="34"/>
      <c r="M238" s="166" t="s">
        <v>1</v>
      </c>
      <c r="N238" s="167" t="s">
        <v>38</v>
      </c>
      <c r="O238" s="62"/>
      <c r="P238" s="168">
        <f>O238*H238</f>
        <v>0</v>
      </c>
      <c r="Q238" s="168">
        <v>8.0000000000000007E-5</v>
      </c>
      <c r="R238" s="168">
        <f>Q238*H238</f>
        <v>2.7800000000000004E-3</v>
      </c>
      <c r="S238" s="168">
        <v>0</v>
      </c>
      <c r="T238" s="169">
        <f>S238*H238</f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70" t="s">
        <v>233</v>
      </c>
      <c r="AT238" s="170" t="s">
        <v>139</v>
      </c>
      <c r="AU238" s="170" t="s">
        <v>85</v>
      </c>
      <c r="AY238" s="18" t="s">
        <v>137</v>
      </c>
      <c r="BE238" s="171">
        <f>IF(N238="základná",J238,0)</f>
        <v>0</v>
      </c>
      <c r="BF238" s="171">
        <f>IF(N238="znížená",J238,0)</f>
        <v>0</v>
      </c>
      <c r="BG238" s="171">
        <f>IF(N238="zákl. prenesená",J238,0)</f>
        <v>0</v>
      </c>
      <c r="BH238" s="171">
        <f>IF(N238="zníž. prenesená",J238,0)</f>
        <v>0</v>
      </c>
      <c r="BI238" s="171">
        <f>IF(N238="nulová",J238,0)</f>
        <v>0</v>
      </c>
      <c r="BJ238" s="18" t="s">
        <v>85</v>
      </c>
      <c r="BK238" s="171">
        <f>ROUND(I238*H238,2)</f>
        <v>0</v>
      </c>
      <c r="BL238" s="18" t="s">
        <v>233</v>
      </c>
      <c r="BM238" s="170" t="s">
        <v>642</v>
      </c>
    </row>
    <row r="239" spans="1:65" s="13" customFormat="1" ht="22.5">
      <c r="B239" s="172"/>
      <c r="D239" s="173" t="s">
        <v>145</v>
      </c>
      <c r="E239" s="174" t="s">
        <v>1</v>
      </c>
      <c r="F239" s="175" t="s">
        <v>643</v>
      </c>
      <c r="H239" s="176">
        <v>34.75</v>
      </c>
      <c r="I239" s="177"/>
      <c r="L239" s="172"/>
      <c r="M239" s="178"/>
      <c r="N239" s="179"/>
      <c r="O239" s="179"/>
      <c r="P239" s="179"/>
      <c r="Q239" s="179"/>
      <c r="R239" s="179"/>
      <c r="S239" s="179"/>
      <c r="T239" s="180"/>
      <c r="AT239" s="174" t="s">
        <v>145</v>
      </c>
      <c r="AU239" s="174" t="s">
        <v>85</v>
      </c>
      <c r="AV239" s="13" t="s">
        <v>85</v>
      </c>
      <c r="AW239" s="13" t="s">
        <v>29</v>
      </c>
      <c r="AX239" s="13" t="s">
        <v>72</v>
      </c>
      <c r="AY239" s="174" t="s">
        <v>137</v>
      </c>
    </row>
    <row r="240" spans="1:65" s="14" customFormat="1">
      <c r="B240" s="181"/>
      <c r="D240" s="173" t="s">
        <v>145</v>
      </c>
      <c r="E240" s="182" t="s">
        <v>1</v>
      </c>
      <c r="F240" s="183" t="s">
        <v>147</v>
      </c>
      <c r="H240" s="184">
        <v>34.75</v>
      </c>
      <c r="I240" s="185"/>
      <c r="L240" s="181"/>
      <c r="M240" s="186"/>
      <c r="N240" s="187"/>
      <c r="O240" s="187"/>
      <c r="P240" s="187"/>
      <c r="Q240" s="187"/>
      <c r="R240" s="187"/>
      <c r="S240" s="187"/>
      <c r="T240" s="188"/>
      <c r="AT240" s="182" t="s">
        <v>145</v>
      </c>
      <c r="AU240" s="182" t="s">
        <v>85</v>
      </c>
      <c r="AV240" s="14" t="s">
        <v>143</v>
      </c>
      <c r="AW240" s="14" t="s">
        <v>29</v>
      </c>
      <c r="AX240" s="14" t="s">
        <v>79</v>
      </c>
      <c r="AY240" s="182" t="s">
        <v>137</v>
      </c>
    </row>
    <row r="241" spans="1:65" s="2" customFormat="1" ht="37.9" customHeight="1">
      <c r="A241" s="33"/>
      <c r="B241" s="157"/>
      <c r="C241" s="207" t="s">
        <v>380</v>
      </c>
      <c r="D241" s="207" t="s">
        <v>266</v>
      </c>
      <c r="E241" s="208" t="s">
        <v>644</v>
      </c>
      <c r="F241" s="209" t="s">
        <v>645</v>
      </c>
      <c r="G241" s="210" t="s">
        <v>101</v>
      </c>
      <c r="H241" s="211">
        <v>39.963000000000001</v>
      </c>
      <c r="I241" s="212"/>
      <c r="J241" s="213">
        <f>ROUND(I241*H241,2)</f>
        <v>0</v>
      </c>
      <c r="K241" s="214"/>
      <c r="L241" s="215"/>
      <c r="M241" s="216" t="s">
        <v>1</v>
      </c>
      <c r="N241" s="217" t="s">
        <v>38</v>
      </c>
      <c r="O241" s="62"/>
      <c r="P241" s="168">
        <f>O241*H241</f>
        <v>0</v>
      </c>
      <c r="Q241" s="168">
        <v>2E-3</v>
      </c>
      <c r="R241" s="168">
        <f>Q241*H241</f>
        <v>7.9925999999999997E-2</v>
      </c>
      <c r="S241" s="168">
        <v>0</v>
      </c>
      <c r="T241" s="169">
        <f>S241*H241</f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70" t="s">
        <v>412</v>
      </c>
      <c r="AT241" s="170" t="s">
        <v>266</v>
      </c>
      <c r="AU241" s="170" t="s">
        <v>85</v>
      </c>
      <c r="AY241" s="18" t="s">
        <v>137</v>
      </c>
      <c r="BE241" s="171">
        <f>IF(N241="základná",J241,0)</f>
        <v>0</v>
      </c>
      <c r="BF241" s="171">
        <f>IF(N241="znížená",J241,0)</f>
        <v>0</v>
      </c>
      <c r="BG241" s="171">
        <f>IF(N241="zákl. prenesená",J241,0)</f>
        <v>0</v>
      </c>
      <c r="BH241" s="171">
        <f>IF(N241="zníž. prenesená",J241,0)</f>
        <v>0</v>
      </c>
      <c r="BI241" s="171">
        <f>IF(N241="nulová",J241,0)</f>
        <v>0</v>
      </c>
      <c r="BJ241" s="18" t="s">
        <v>85</v>
      </c>
      <c r="BK241" s="171">
        <f>ROUND(I241*H241,2)</f>
        <v>0</v>
      </c>
      <c r="BL241" s="18" t="s">
        <v>233</v>
      </c>
      <c r="BM241" s="170" t="s">
        <v>646</v>
      </c>
    </row>
    <row r="242" spans="1:65" s="13" customFormat="1">
      <c r="B242" s="172"/>
      <c r="D242" s="173" t="s">
        <v>145</v>
      </c>
      <c r="F242" s="175" t="s">
        <v>647</v>
      </c>
      <c r="H242" s="176">
        <v>39.963000000000001</v>
      </c>
      <c r="I242" s="177"/>
      <c r="L242" s="172"/>
      <c r="M242" s="178"/>
      <c r="N242" s="179"/>
      <c r="O242" s="179"/>
      <c r="P242" s="179"/>
      <c r="Q242" s="179"/>
      <c r="R242" s="179"/>
      <c r="S242" s="179"/>
      <c r="T242" s="180"/>
      <c r="AT242" s="174" t="s">
        <v>145</v>
      </c>
      <c r="AU242" s="174" t="s">
        <v>85</v>
      </c>
      <c r="AV242" s="13" t="s">
        <v>85</v>
      </c>
      <c r="AW242" s="13" t="s">
        <v>3</v>
      </c>
      <c r="AX242" s="13" t="s">
        <v>79</v>
      </c>
      <c r="AY242" s="174" t="s">
        <v>137</v>
      </c>
    </row>
    <row r="243" spans="1:65" s="2" customFormat="1" ht="24.2" customHeight="1">
      <c r="A243" s="33"/>
      <c r="B243" s="157"/>
      <c r="C243" s="158" t="s">
        <v>384</v>
      </c>
      <c r="D243" s="158" t="s">
        <v>139</v>
      </c>
      <c r="E243" s="159" t="s">
        <v>648</v>
      </c>
      <c r="F243" s="160" t="s">
        <v>649</v>
      </c>
      <c r="G243" s="161" t="s">
        <v>212</v>
      </c>
      <c r="H243" s="162">
        <v>8.3000000000000004E-2</v>
      </c>
      <c r="I243" s="163"/>
      <c r="J243" s="164">
        <f>ROUND(I243*H243,2)</f>
        <v>0</v>
      </c>
      <c r="K243" s="165"/>
      <c r="L243" s="34"/>
      <c r="M243" s="166" t="s">
        <v>1</v>
      </c>
      <c r="N243" s="167" t="s">
        <v>38</v>
      </c>
      <c r="O243" s="62"/>
      <c r="P243" s="168">
        <f>O243*H243</f>
        <v>0</v>
      </c>
      <c r="Q243" s="168">
        <v>0</v>
      </c>
      <c r="R243" s="168">
        <f>Q243*H243</f>
        <v>0</v>
      </c>
      <c r="S243" s="168">
        <v>0</v>
      </c>
      <c r="T243" s="169">
        <f>S243*H243</f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70" t="s">
        <v>233</v>
      </c>
      <c r="AT243" s="170" t="s">
        <v>139</v>
      </c>
      <c r="AU243" s="170" t="s">
        <v>85</v>
      </c>
      <c r="AY243" s="18" t="s">
        <v>137</v>
      </c>
      <c r="BE243" s="171">
        <f>IF(N243="základná",J243,0)</f>
        <v>0</v>
      </c>
      <c r="BF243" s="171">
        <f>IF(N243="znížená",J243,0)</f>
        <v>0</v>
      </c>
      <c r="BG243" s="171">
        <f>IF(N243="zákl. prenesená",J243,0)</f>
        <v>0</v>
      </c>
      <c r="BH243" s="171">
        <f>IF(N243="zníž. prenesená",J243,0)</f>
        <v>0</v>
      </c>
      <c r="BI243" s="171">
        <f>IF(N243="nulová",J243,0)</f>
        <v>0</v>
      </c>
      <c r="BJ243" s="18" t="s">
        <v>85</v>
      </c>
      <c r="BK243" s="171">
        <f>ROUND(I243*H243,2)</f>
        <v>0</v>
      </c>
      <c r="BL243" s="18" t="s">
        <v>233</v>
      </c>
      <c r="BM243" s="170" t="s">
        <v>650</v>
      </c>
    </row>
    <row r="244" spans="1:65" s="2" customFormat="1" ht="24.2" customHeight="1">
      <c r="A244" s="33"/>
      <c r="B244" s="157"/>
      <c r="C244" s="158" t="s">
        <v>389</v>
      </c>
      <c r="D244" s="158" t="s">
        <v>139</v>
      </c>
      <c r="E244" s="159" t="s">
        <v>651</v>
      </c>
      <c r="F244" s="160" t="s">
        <v>652</v>
      </c>
      <c r="G244" s="161" t="s">
        <v>212</v>
      </c>
      <c r="H244" s="162">
        <v>8.3000000000000004E-2</v>
      </c>
      <c r="I244" s="163"/>
      <c r="J244" s="164">
        <f>ROUND(I244*H244,2)</f>
        <v>0</v>
      </c>
      <c r="K244" s="165"/>
      <c r="L244" s="34"/>
      <c r="M244" s="166" t="s">
        <v>1</v>
      </c>
      <c r="N244" s="167" t="s">
        <v>38</v>
      </c>
      <c r="O244" s="62"/>
      <c r="P244" s="168">
        <f>O244*H244</f>
        <v>0</v>
      </c>
      <c r="Q244" s="168">
        <v>0</v>
      </c>
      <c r="R244" s="168">
        <f>Q244*H244</f>
        <v>0</v>
      </c>
      <c r="S244" s="168">
        <v>0</v>
      </c>
      <c r="T244" s="169">
        <f>S244*H244</f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70" t="s">
        <v>233</v>
      </c>
      <c r="AT244" s="170" t="s">
        <v>139</v>
      </c>
      <c r="AU244" s="170" t="s">
        <v>85</v>
      </c>
      <c r="AY244" s="18" t="s">
        <v>137</v>
      </c>
      <c r="BE244" s="171">
        <f>IF(N244="základná",J244,0)</f>
        <v>0</v>
      </c>
      <c r="BF244" s="171">
        <f>IF(N244="znížená",J244,0)</f>
        <v>0</v>
      </c>
      <c r="BG244" s="171">
        <f>IF(N244="zákl. prenesená",J244,0)</f>
        <v>0</v>
      </c>
      <c r="BH244" s="171">
        <f>IF(N244="zníž. prenesená",J244,0)</f>
        <v>0</v>
      </c>
      <c r="BI244" s="171">
        <f>IF(N244="nulová",J244,0)</f>
        <v>0</v>
      </c>
      <c r="BJ244" s="18" t="s">
        <v>85</v>
      </c>
      <c r="BK244" s="171">
        <f>ROUND(I244*H244,2)</f>
        <v>0</v>
      </c>
      <c r="BL244" s="18" t="s">
        <v>233</v>
      </c>
      <c r="BM244" s="170" t="s">
        <v>653</v>
      </c>
    </row>
    <row r="245" spans="1:65" s="12" customFormat="1" ht="22.9" customHeight="1">
      <c r="B245" s="144"/>
      <c r="D245" s="145" t="s">
        <v>71</v>
      </c>
      <c r="E245" s="155" t="s">
        <v>495</v>
      </c>
      <c r="F245" s="155" t="s">
        <v>496</v>
      </c>
      <c r="I245" s="147"/>
      <c r="J245" s="156">
        <f>BK245</f>
        <v>0</v>
      </c>
      <c r="L245" s="144"/>
      <c r="M245" s="149"/>
      <c r="N245" s="150"/>
      <c r="O245" s="150"/>
      <c r="P245" s="151">
        <f>SUM(P246:P282)</f>
        <v>0</v>
      </c>
      <c r="Q245" s="150"/>
      <c r="R245" s="151">
        <f>SUM(R246:R282)</f>
        <v>3.5441560000000001</v>
      </c>
      <c r="S245" s="150"/>
      <c r="T245" s="152">
        <f>SUM(T246:T282)</f>
        <v>0</v>
      </c>
      <c r="AR245" s="145" t="s">
        <v>85</v>
      </c>
      <c r="AT245" s="153" t="s">
        <v>71</v>
      </c>
      <c r="AU245" s="153" t="s">
        <v>79</v>
      </c>
      <c r="AY245" s="145" t="s">
        <v>137</v>
      </c>
      <c r="BK245" s="154">
        <f>SUM(BK246:BK282)</f>
        <v>0</v>
      </c>
    </row>
    <row r="246" spans="1:65" s="2" customFormat="1" ht="24.2" customHeight="1">
      <c r="A246" s="33"/>
      <c r="B246" s="157"/>
      <c r="C246" s="158" t="s">
        <v>394</v>
      </c>
      <c r="D246" s="158" t="s">
        <v>139</v>
      </c>
      <c r="E246" s="159" t="s">
        <v>654</v>
      </c>
      <c r="F246" s="160" t="s">
        <v>655</v>
      </c>
      <c r="G246" s="161" t="s">
        <v>656</v>
      </c>
      <c r="H246" s="162">
        <v>3221.96</v>
      </c>
      <c r="I246" s="163"/>
      <c r="J246" s="164">
        <f>ROUND(I246*H246,2)</f>
        <v>0</v>
      </c>
      <c r="K246" s="165"/>
      <c r="L246" s="34"/>
      <c r="M246" s="166" t="s">
        <v>1</v>
      </c>
      <c r="N246" s="167" t="s">
        <v>38</v>
      </c>
      <c r="O246" s="62"/>
      <c r="P246" s="168">
        <f>O246*H246</f>
        <v>0</v>
      </c>
      <c r="Q246" s="168">
        <v>0</v>
      </c>
      <c r="R246" s="168">
        <f>Q246*H246</f>
        <v>0</v>
      </c>
      <c r="S246" s="168">
        <v>0</v>
      </c>
      <c r="T246" s="169">
        <f>S246*H246</f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70" t="s">
        <v>233</v>
      </c>
      <c r="AT246" s="170" t="s">
        <v>139</v>
      </c>
      <c r="AU246" s="170" t="s">
        <v>85</v>
      </c>
      <c r="AY246" s="18" t="s">
        <v>137</v>
      </c>
      <c r="BE246" s="171">
        <f>IF(N246="základná",J246,0)</f>
        <v>0</v>
      </c>
      <c r="BF246" s="171">
        <f>IF(N246="znížená",J246,0)</f>
        <v>0</v>
      </c>
      <c r="BG246" s="171">
        <f>IF(N246="zákl. prenesená",J246,0)</f>
        <v>0</v>
      </c>
      <c r="BH246" s="171">
        <f>IF(N246="zníž. prenesená",J246,0)</f>
        <v>0</v>
      </c>
      <c r="BI246" s="171">
        <f>IF(N246="nulová",J246,0)</f>
        <v>0</v>
      </c>
      <c r="BJ246" s="18" t="s">
        <v>85</v>
      </c>
      <c r="BK246" s="171">
        <f>ROUND(I246*H246,2)</f>
        <v>0</v>
      </c>
      <c r="BL246" s="18" t="s">
        <v>233</v>
      </c>
      <c r="BM246" s="170" t="s">
        <v>657</v>
      </c>
    </row>
    <row r="247" spans="1:65" s="15" customFormat="1">
      <c r="B247" s="189"/>
      <c r="D247" s="173" t="s">
        <v>145</v>
      </c>
      <c r="E247" s="190" t="s">
        <v>1</v>
      </c>
      <c r="F247" s="191" t="s">
        <v>658</v>
      </c>
      <c r="H247" s="190" t="s">
        <v>1</v>
      </c>
      <c r="I247" s="192"/>
      <c r="L247" s="189"/>
      <c r="M247" s="193"/>
      <c r="N247" s="194"/>
      <c r="O247" s="194"/>
      <c r="P247" s="194"/>
      <c r="Q247" s="194"/>
      <c r="R247" s="194"/>
      <c r="S247" s="194"/>
      <c r="T247" s="195"/>
      <c r="AT247" s="190" t="s">
        <v>145</v>
      </c>
      <c r="AU247" s="190" t="s">
        <v>85</v>
      </c>
      <c r="AV247" s="15" t="s">
        <v>79</v>
      </c>
      <c r="AW247" s="15" t="s">
        <v>29</v>
      </c>
      <c r="AX247" s="15" t="s">
        <v>72</v>
      </c>
      <c r="AY247" s="190" t="s">
        <v>137</v>
      </c>
    </row>
    <row r="248" spans="1:65" s="13" customFormat="1">
      <c r="B248" s="172"/>
      <c r="D248" s="173" t="s">
        <v>145</v>
      </c>
      <c r="E248" s="174" t="s">
        <v>1</v>
      </c>
      <c r="F248" s="175" t="s">
        <v>659</v>
      </c>
      <c r="H248" s="176">
        <v>208.45</v>
      </c>
      <c r="I248" s="177"/>
      <c r="L248" s="172"/>
      <c r="M248" s="178"/>
      <c r="N248" s="179"/>
      <c r="O248" s="179"/>
      <c r="P248" s="179"/>
      <c r="Q248" s="179"/>
      <c r="R248" s="179"/>
      <c r="S248" s="179"/>
      <c r="T248" s="180"/>
      <c r="AT248" s="174" t="s">
        <v>145</v>
      </c>
      <c r="AU248" s="174" t="s">
        <v>85</v>
      </c>
      <c r="AV248" s="13" t="s">
        <v>85</v>
      </c>
      <c r="AW248" s="13" t="s">
        <v>29</v>
      </c>
      <c r="AX248" s="13" t="s">
        <v>72</v>
      </c>
      <c r="AY248" s="174" t="s">
        <v>137</v>
      </c>
    </row>
    <row r="249" spans="1:65" s="16" customFormat="1">
      <c r="B249" s="196"/>
      <c r="D249" s="173" t="s">
        <v>145</v>
      </c>
      <c r="E249" s="197" t="s">
        <v>1</v>
      </c>
      <c r="F249" s="198" t="s">
        <v>185</v>
      </c>
      <c r="H249" s="199">
        <v>208.45</v>
      </c>
      <c r="I249" s="200"/>
      <c r="L249" s="196"/>
      <c r="M249" s="201"/>
      <c r="N249" s="202"/>
      <c r="O249" s="202"/>
      <c r="P249" s="202"/>
      <c r="Q249" s="202"/>
      <c r="R249" s="202"/>
      <c r="S249" s="202"/>
      <c r="T249" s="203"/>
      <c r="AT249" s="197" t="s">
        <v>145</v>
      </c>
      <c r="AU249" s="197" t="s">
        <v>85</v>
      </c>
      <c r="AV249" s="16" t="s">
        <v>152</v>
      </c>
      <c r="AW249" s="16" t="s">
        <v>29</v>
      </c>
      <c r="AX249" s="16" t="s">
        <v>72</v>
      </c>
      <c r="AY249" s="197" t="s">
        <v>137</v>
      </c>
    </row>
    <row r="250" spans="1:65" s="15" customFormat="1">
      <c r="B250" s="189"/>
      <c r="D250" s="173" t="s">
        <v>145</v>
      </c>
      <c r="E250" s="190" t="s">
        <v>1</v>
      </c>
      <c r="F250" s="191" t="s">
        <v>660</v>
      </c>
      <c r="H250" s="190" t="s">
        <v>1</v>
      </c>
      <c r="I250" s="192"/>
      <c r="L250" s="189"/>
      <c r="M250" s="193"/>
      <c r="N250" s="194"/>
      <c r="O250" s="194"/>
      <c r="P250" s="194"/>
      <c r="Q250" s="194"/>
      <c r="R250" s="194"/>
      <c r="S250" s="194"/>
      <c r="T250" s="195"/>
      <c r="AT250" s="190" t="s">
        <v>145</v>
      </c>
      <c r="AU250" s="190" t="s">
        <v>85</v>
      </c>
      <c r="AV250" s="15" t="s">
        <v>79</v>
      </c>
      <c r="AW250" s="15" t="s">
        <v>29</v>
      </c>
      <c r="AX250" s="15" t="s">
        <v>72</v>
      </c>
      <c r="AY250" s="190" t="s">
        <v>137</v>
      </c>
    </row>
    <row r="251" spans="1:65" s="13" customFormat="1">
      <c r="B251" s="172"/>
      <c r="D251" s="173" t="s">
        <v>145</v>
      </c>
      <c r="E251" s="174" t="s">
        <v>1</v>
      </c>
      <c r="F251" s="175" t="s">
        <v>661</v>
      </c>
      <c r="H251" s="176">
        <v>2488.44</v>
      </c>
      <c r="I251" s="177"/>
      <c r="L251" s="172"/>
      <c r="M251" s="178"/>
      <c r="N251" s="179"/>
      <c r="O251" s="179"/>
      <c r="P251" s="179"/>
      <c r="Q251" s="179"/>
      <c r="R251" s="179"/>
      <c r="S251" s="179"/>
      <c r="T251" s="180"/>
      <c r="AT251" s="174" t="s">
        <v>145</v>
      </c>
      <c r="AU251" s="174" t="s">
        <v>85</v>
      </c>
      <c r="AV251" s="13" t="s">
        <v>85</v>
      </c>
      <c r="AW251" s="13" t="s">
        <v>29</v>
      </c>
      <c r="AX251" s="13" t="s">
        <v>72</v>
      </c>
      <c r="AY251" s="174" t="s">
        <v>137</v>
      </c>
    </row>
    <row r="252" spans="1:65" s="16" customFormat="1">
      <c r="B252" s="196"/>
      <c r="D252" s="173" t="s">
        <v>145</v>
      </c>
      <c r="E252" s="197" t="s">
        <v>1</v>
      </c>
      <c r="F252" s="198" t="s">
        <v>185</v>
      </c>
      <c r="H252" s="199">
        <v>2488.44</v>
      </c>
      <c r="I252" s="200"/>
      <c r="L252" s="196"/>
      <c r="M252" s="201"/>
      <c r="N252" s="202"/>
      <c r="O252" s="202"/>
      <c r="P252" s="202"/>
      <c r="Q252" s="202"/>
      <c r="R252" s="202"/>
      <c r="S252" s="202"/>
      <c r="T252" s="203"/>
      <c r="AT252" s="197" t="s">
        <v>145</v>
      </c>
      <c r="AU252" s="197" t="s">
        <v>85</v>
      </c>
      <c r="AV252" s="16" t="s">
        <v>152</v>
      </c>
      <c r="AW252" s="16" t="s">
        <v>29</v>
      </c>
      <c r="AX252" s="16" t="s">
        <v>72</v>
      </c>
      <c r="AY252" s="197" t="s">
        <v>137</v>
      </c>
    </row>
    <row r="253" spans="1:65" s="15" customFormat="1">
      <c r="B253" s="189"/>
      <c r="D253" s="173" t="s">
        <v>145</v>
      </c>
      <c r="E253" s="190" t="s">
        <v>1</v>
      </c>
      <c r="F253" s="191" t="s">
        <v>662</v>
      </c>
      <c r="H253" s="190" t="s">
        <v>1</v>
      </c>
      <c r="I253" s="192"/>
      <c r="L253" s="189"/>
      <c r="M253" s="193"/>
      <c r="N253" s="194"/>
      <c r="O253" s="194"/>
      <c r="P253" s="194"/>
      <c r="Q253" s="194"/>
      <c r="R253" s="194"/>
      <c r="S253" s="194"/>
      <c r="T253" s="195"/>
      <c r="AT253" s="190" t="s">
        <v>145</v>
      </c>
      <c r="AU253" s="190" t="s">
        <v>85</v>
      </c>
      <c r="AV253" s="15" t="s">
        <v>79</v>
      </c>
      <c r="AW253" s="15" t="s">
        <v>29</v>
      </c>
      <c r="AX253" s="15" t="s">
        <v>72</v>
      </c>
      <c r="AY253" s="190" t="s">
        <v>137</v>
      </c>
    </row>
    <row r="254" spans="1:65" s="13" customFormat="1">
      <c r="B254" s="172"/>
      <c r="D254" s="173" t="s">
        <v>145</v>
      </c>
      <c r="E254" s="174" t="s">
        <v>1</v>
      </c>
      <c r="F254" s="175" t="s">
        <v>663</v>
      </c>
      <c r="H254" s="176">
        <v>194.12</v>
      </c>
      <c r="I254" s="177"/>
      <c r="L254" s="172"/>
      <c r="M254" s="178"/>
      <c r="N254" s="179"/>
      <c r="O254" s="179"/>
      <c r="P254" s="179"/>
      <c r="Q254" s="179"/>
      <c r="R254" s="179"/>
      <c r="S254" s="179"/>
      <c r="T254" s="180"/>
      <c r="AT254" s="174" t="s">
        <v>145</v>
      </c>
      <c r="AU254" s="174" t="s">
        <v>85</v>
      </c>
      <c r="AV254" s="13" t="s">
        <v>85</v>
      </c>
      <c r="AW254" s="13" t="s">
        <v>29</v>
      </c>
      <c r="AX254" s="13" t="s">
        <v>72</v>
      </c>
      <c r="AY254" s="174" t="s">
        <v>137</v>
      </c>
    </row>
    <row r="255" spans="1:65" s="16" customFormat="1">
      <c r="B255" s="196"/>
      <c r="D255" s="173" t="s">
        <v>145</v>
      </c>
      <c r="E255" s="197" t="s">
        <v>1</v>
      </c>
      <c r="F255" s="198" t="s">
        <v>185</v>
      </c>
      <c r="H255" s="199">
        <v>194.12</v>
      </c>
      <c r="I255" s="200"/>
      <c r="L255" s="196"/>
      <c r="M255" s="201"/>
      <c r="N255" s="202"/>
      <c r="O255" s="202"/>
      <c r="P255" s="202"/>
      <c r="Q255" s="202"/>
      <c r="R255" s="202"/>
      <c r="S255" s="202"/>
      <c r="T255" s="203"/>
      <c r="AT255" s="197" t="s">
        <v>145</v>
      </c>
      <c r="AU255" s="197" t="s">
        <v>85</v>
      </c>
      <c r="AV255" s="16" t="s">
        <v>152</v>
      </c>
      <c r="AW255" s="16" t="s">
        <v>29</v>
      </c>
      <c r="AX255" s="16" t="s">
        <v>72</v>
      </c>
      <c r="AY255" s="197" t="s">
        <v>137</v>
      </c>
    </row>
    <row r="256" spans="1:65" s="15" customFormat="1">
      <c r="B256" s="189"/>
      <c r="D256" s="173" t="s">
        <v>145</v>
      </c>
      <c r="E256" s="190" t="s">
        <v>1</v>
      </c>
      <c r="F256" s="191" t="s">
        <v>664</v>
      </c>
      <c r="H256" s="190" t="s">
        <v>1</v>
      </c>
      <c r="I256" s="192"/>
      <c r="L256" s="189"/>
      <c r="M256" s="193"/>
      <c r="N256" s="194"/>
      <c r="O256" s="194"/>
      <c r="P256" s="194"/>
      <c r="Q256" s="194"/>
      <c r="R256" s="194"/>
      <c r="S256" s="194"/>
      <c r="T256" s="195"/>
      <c r="AT256" s="190" t="s">
        <v>145</v>
      </c>
      <c r="AU256" s="190" t="s">
        <v>85</v>
      </c>
      <c r="AV256" s="15" t="s">
        <v>79</v>
      </c>
      <c r="AW256" s="15" t="s">
        <v>29</v>
      </c>
      <c r="AX256" s="15" t="s">
        <v>72</v>
      </c>
      <c r="AY256" s="190" t="s">
        <v>137</v>
      </c>
    </row>
    <row r="257" spans="1:65" s="13" customFormat="1">
      <c r="B257" s="172"/>
      <c r="D257" s="173" t="s">
        <v>145</v>
      </c>
      <c r="E257" s="174" t="s">
        <v>1</v>
      </c>
      <c r="F257" s="175" t="s">
        <v>665</v>
      </c>
      <c r="H257" s="176">
        <v>158.62</v>
      </c>
      <c r="I257" s="177"/>
      <c r="L257" s="172"/>
      <c r="M257" s="178"/>
      <c r="N257" s="179"/>
      <c r="O257" s="179"/>
      <c r="P257" s="179"/>
      <c r="Q257" s="179"/>
      <c r="R257" s="179"/>
      <c r="S257" s="179"/>
      <c r="T257" s="180"/>
      <c r="AT257" s="174" t="s">
        <v>145</v>
      </c>
      <c r="AU257" s="174" t="s">
        <v>85</v>
      </c>
      <c r="AV257" s="13" t="s">
        <v>85</v>
      </c>
      <c r="AW257" s="13" t="s">
        <v>29</v>
      </c>
      <c r="AX257" s="13" t="s">
        <v>72</v>
      </c>
      <c r="AY257" s="174" t="s">
        <v>137</v>
      </c>
    </row>
    <row r="258" spans="1:65" s="16" customFormat="1">
      <c r="B258" s="196"/>
      <c r="D258" s="173" t="s">
        <v>145</v>
      </c>
      <c r="E258" s="197" t="s">
        <v>1</v>
      </c>
      <c r="F258" s="198" t="s">
        <v>185</v>
      </c>
      <c r="H258" s="199">
        <v>158.62</v>
      </c>
      <c r="I258" s="200"/>
      <c r="L258" s="196"/>
      <c r="M258" s="201"/>
      <c r="N258" s="202"/>
      <c r="O258" s="202"/>
      <c r="P258" s="202"/>
      <c r="Q258" s="202"/>
      <c r="R258" s="202"/>
      <c r="S258" s="202"/>
      <c r="T258" s="203"/>
      <c r="AT258" s="197" t="s">
        <v>145</v>
      </c>
      <c r="AU258" s="197" t="s">
        <v>85</v>
      </c>
      <c r="AV258" s="16" t="s">
        <v>152</v>
      </c>
      <c r="AW258" s="16" t="s">
        <v>29</v>
      </c>
      <c r="AX258" s="16" t="s">
        <v>72</v>
      </c>
      <c r="AY258" s="197" t="s">
        <v>137</v>
      </c>
    </row>
    <row r="259" spans="1:65" s="15" customFormat="1">
      <c r="B259" s="189"/>
      <c r="D259" s="173" t="s">
        <v>145</v>
      </c>
      <c r="E259" s="190" t="s">
        <v>1</v>
      </c>
      <c r="F259" s="191" t="s">
        <v>666</v>
      </c>
      <c r="H259" s="190" t="s">
        <v>1</v>
      </c>
      <c r="I259" s="192"/>
      <c r="L259" s="189"/>
      <c r="M259" s="193"/>
      <c r="N259" s="194"/>
      <c r="O259" s="194"/>
      <c r="P259" s="194"/>
      <c r="Q259" s="194"/>
      <c r="R259" s="194"/>
      <c r="S259" s="194"/>
      <c r="T259" s="195"/>
      <c r="AT259" s="190" t="s">
        <v>145</v>
      </c>
      <c r="AU259" s="190" t="s">
        <v>85</v>
      </c>
      <c r="AV259" s="15" t="s">
        <v>79</v>
      </c>
      <c r="AW259" s="15" t="s">
        <v>29</v>
      </c>
      <c r="AX259" s="15" t="s">
        <v>72</v>
      </c>
      <c r="AY259" s="190" t="s">
        <v>137</v>
      </c>
    </row>
    <row r="260" spans="1:65" s="13" customFormat="1">
      <c r="B260" s="172"/>
      <c r="D260" s="173" t="s">
        <v>145</v>
      </c>
      <c r="E260" s="174" t="s">
        <v>1</v>
      </c>
      <c r="F260" s="175" t="s">
        <v>667</v>
      </c>
      <c r="H260" s="176">
        <v>172.33</v>
      </c>
      <c r="I260" s="177"/>
      <c r="L260" s="172"/>
      <c r="M260" s="178"/>
      <c r="N260" s="179"/>
      <c r="O260" s="179"/>
      <c r="P260" s="179"/>
      <c r="Q260" s="179"/>
      <c r="R260" s="179"/>
      <c r="S260" s="179"/>
      <c r="T260" s="180"/>
      <c r="AT260" s="174" t="s">
        <v>145</v>
      </c>
      <c r="AU260" s="174" t="s">
        <v>85</v>
      </c>
      <c r="AV260" s="13" t="s">
        <v>85</v>
      </c>
      <c r="AW260" s="13" t="s">
        <v>29</v>
      </c>
      <c r="AX260" s="13" t="s">
        <v>72</v>
      </c>
      <c r="AY260" s="174" t="s">
        <v>137</v>
      </c>
    </row>
    <row r="261" spans="1:65" s="16" customFormat="1">
      <c r="B261" s="196"/>
      <c r="D261" s="173" t="s">
        <v>145</v>
      </c>
      <c r="E261" s="197" t="s">
        <v>1</v>
      </c>
      <c r="F261" s="198" t="s">
        <v>185</v>
      </c>
      <c r="H261" s="199">
        <v>172.33</v>
      </c>
      <c r="I261" s="200"/>
      <c r="L261" s="196"/>
      <c r="M261" s="201"/>
      <c r="N261" s="202"/>
      <c r="O261" s="202"/>
      <c r="P261" s="202"/>
      <c r="Q261" s="202"/>
      <c r="R261" s="202"/>
      <c r="S261" s="202"/>
      <c r="T261" s="203"/>
      <c r="AT261" s="197" t="s">
        <v>145</v>
      </c>
      <c r="AU261" s="197" t="s">
        <v>85</v>
      </c>
      <c r="AV261" s="16" t="s">
        <v>152</v>
      </c>
      <c r="AW261" s="16" t="s">
        <v>29</v>
      </c>
      <c r="AX261" s="16" t="s">
        <v>72</v>
      </c>
      <c r="AY261" s="197" t="s">
        <v>137</v>
      </c>
    </row>
    <row r="262" spans="1:65" s="14" customFormat="1">
      <c r="B262" s="181"/>
      <c r="D262" s="173" t="s">
        <v>145</v>
      </c>
      <c r="E262" s="182" t="s">
        <v>1</v>
      </c>
      <c r="F262" s="183" t="s">
        <v>668</v>
      </c>
      <c r="H262" s="184">
        <v>3221.96</v>
      </c>
      <c r="I262" s="185"/>
      <c r="L262" s="181"/>
      <c r="M262" s="186"/>
      <c r="N262" s="187"/>
      <c r="O262" s="187"/>
      <c r="P262" s="187"/>
      <c r="Q262" s="187"/>
      <c r="R262" s="187"/>
      <c r="S262" s="187"/>
      <c r="T262" s="188"/>
      <c r="AT262" s="182" t="s">
        <v>145</v>
      </c>
      <c r="AU262" s="182" t="s">
        <v>85</v>
      </c>
      <c r="AV262" s="14" t="s">
        <v>143</v>
      </c>
      <c r="AW262" s="14" t="s">
        <v>29</v>
      </c>
      <c r="AX262" s="14" t="s">
        <v>79</v>
      </c>
      <c r="AY262" s="182" t="s">
        <v>137</v>
      </c>
    </row>
    <row r="263" spans="1:65" s="2" customFormat="1" ht="21.75" customHeight="1">
      <c r="A263" s="33"/>
      <c r="B263" s="157"/>
      <c r="C263" s="207" t="s">
        <v>399</v>
      </c>
      <c r="D263" s="207" t="s">
        <v>266</v>
      </c>
      <c r="E263" s="208" t="s">
        <v>669</v>
      </c>
      <c r="F263" s="209" t="s">
        <v>670</v>
      </c>
      <c r="G263" s="210" t="s">
        <v>656</v>
      </c>
      <c r="H263" s="211">
        <v>3544.1559999999999</v>
      </c>
      <c r="I263" s="212"/>
      <c r="J263" s="213">
        <f>ROUND(I263*H263,2)</f>
        <v>0</v>
      </c>
      <c r="K263" s="214"/>
      <c r="L263" s="215"/>
      <c r="M263" s="216" t="s">
        <v>1</v>
      </c>
      <c r="N263" s="217" t="s">
        <v>38</v>
      </c>
      <c r="O263" s="62"/>
      <c r="P263" s="168">
        <f>O263*H263</f>
        <v>0</v>
      </c>
      <c r="Q263" s="168">
        <v>1E-3</v>
      </c>
      <c r="R263" s="168">
        <f>Q263*H263</f>
        <v>3.5441560000000001</v>
      </c>
      <c r="S263" s="168">
        <v>0</v>
      </c>
      <c r="T263" s="169">
        <f>S263*H263</f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170" t="s">
        <v>412</v>
      </c>
      <c r="AT263" s="170" t="s">
        <v>266</v>
      </c>
      <c r="AU263" s="170" t="s">
        <v>85</v>
      </c>
      <c r="AY263" s="18" t="s">
        <v>137</v>
      </c>
      <c r="BE263" s="171">
        <f>IF(N263="základná",J263,0)</f>
        <v>0</v>
      </c>
      <c r="BF263" s="171">
        <f>IF(N263="znížená",J263,0)</f>
        <v>0</v>
      </c>
      <c r="BG263" s="171">
        <f>IF(N263="zákl. prenesená",J263,0)</f>
        <v>0</v>
      </c>
      <c r="BH263" s="171">
        <f>IF(N263="zníž. prenesená",J263,0)</f>
        <v>0</v>
      </c>
      <c r="BI263" s="171">
        <f>IF(N263="nulová",J263,0)</f>
        <v>0</v>
      </c>
      <c r="BJ263" s="18" t="s">
        <v>85</v>
      </c>
      <c r="BK263" s="171">
        <f>ROUND(I263*H263,2)</f>
        <v>0</v>
      </c>
      <c r="BL263" s="18" t="s">
        <v>233</v>
      </c>
      <c r="BM263" s="170" t="s">
        <v>671</v>
      </c>
    </row>
    <row r="264" spans="1:65" s="15" customFormat="1">
      <c r="B264" s="189"/>
      <c r="D264" s="173" t="s">
        <v>145</v>
      </c>
      <c r="E264" s="190" t="s">
        <v>1</v>
      </c>
      <c r="F264" s="191" t="s">
        <v>658</v>
      </c>
      <c r="H264" s="190" t="s">
        <v>1</v>
      </c>
      <c r="I264" s="192"/>
      <c r="L264" s="189"/>
      <c r="M264" s="193"/>
      <c r="N264" s="194"/>
      <c r="O264" s="194"/>
      <c r="P264" s="194"/>
      <c r="Q264" s="194"/>
      <c r="R264" s="194"/>
      <c r="S264" s="194"/>
      <c r="T264" s="195"/>
      <c r="AT264" s="190" t="s">
        <v>145</v>
      </c>
      <c r="AU264" s="190" t="s">
        <v>85</v>
      </c>
      <c r="AV264" s="15" t="s">
        <v>79</v>
      </c>
      <c r="AW264" s="15" t="s">
        <v>29</v>
      </c>
      <c r="AX264" s="15" t="s">
        <v>72</v>
      </c>
      <c r="AY264" s="190" t="s">
        <v>137</v>
      </c>
    </row>
    <row r="265" spans="1:65" s="13" customFormat="1">
      <c r="B265" s="172"/>
      <c r="D265" s="173" t="s">
        <v>145</v>
      </c>
      <c r="E265" s="174" t="s">
        <v>1</v>
      </c>
      <c r="F265" s="175" t="s">
        <v>659</v>
      </c>
      <c r="H265" s="176">
        <v>208.45</v>
      </c>
      <c r="I265" s="177"/>
      <c r="L265" s="172"/>
      <c r="M265" s="178"/>
      <c r="N265" s="179"/>
      <c r="O265" s="179"/>
      <c r="P265" s="179"/>
      <c r="Q265" s="179"/>
      <c r="R265" s="179"/>
      <c r="S265" s="179"/>
      <c r="T265" s="180"/>
      <c r="AT265" s="174" t="s">
        <v>145</v>
      </c>
      <c r="AU265" s="174" t="s">
        <v>85</v>
      </c>
      <c r="AV265" s="13" t="s">
        <v>85</v>
      </c>
      <c r="AW265" s="13" t="s">
        <v>29</v>
      </c>
      <c r="AX265" s="13" t="s">
        <v>72</v>
      </c>
      <c r="AY265" s="174" t="s">
        <v>137</v>
      </c>
    </row>
    <row r="266" spans="1:65" s="16" customFormat="1">
      <c r="B266" s="196"/>
      <c r="D266" s="173" t="s">
        <v>145</v>
      </c>
      <c r="E266" s="197" t="s">
        <v>1</v>
      </c>
      <c r="F266" s="198" t="s">
        <v>185</v>
      </c>
      <c r="H266" s="199">
        <v>208.45</v>
      </c>
      <c r="I266" s="200"/>
      <c r="L266" s="196"/>
      <c r="M266" s="201"/>
      <c r="N266" s="202"/>
      <c r="O266" s="202"/>
      <c r="P266" s="202"/>
      <c r="Q266" s="202"/>
      <c r="R266" s="202"/>
      <c r="S266" s="202"/>
      <c r="T266" s="203"/>
      <c r="AT266" s="197" t="s">
        <v>145</v>
      </c>
      <c r="AU266" s="197" t="s">
        <v>85</v>
      </c>
      <c r="AV266" s="16" t="s">
        <v>152</v>
      </c>
      <c r="AW266" s="16" t="s">
        <v>29</v>
      </c>
      <c r="AX266" s="16" t="s">
        <v>72</v>
      </c>
      <c r="AY266" s="197" t="s">
        <v>137</v>
      </c>
    </row>
    <row r="267" spans="1:65" s="15" customFormat="1">
      <c r="B267" s="189"/>
      <c r="D267" s="173" t="s">
        <v>145</v>
      </c>
      <c r="E267" s="190" t="s">
        <v>1</v>
      </c>
      <c r="F267" s="191" t="s">
        <v>660</v>
      </c>
      <c r="H267" s="190" t="s">
        <v>1</v>
      </c>
      <c r="I267" s="192"/>
      <c r="L267" s="189"/>
      <c r="M267" s="193"/>
      <c r="N267" s="194"/>
      <c r="O267" s="194"/>
      <c r="P267" s="194"/>
      <c r="Q267" s="194"/>
      <c r="R267" s="194"/>
      <c r="S267" s="194"/>
      <c r="T267" s="195"/>
      <c r="AT267" s="190" t="s">
        <v>145</v>
      </c>
      <c r="AU267" s="190" t="s">
        <v>85</v>
      </c>
      <c r="AV267" s="15" t="s">
        <v>79</v>
      </c>
      <c r="AW267" s="15" t="s">
        <v>29</v>
      </c>
      <c r="AX267" s="15" t="s">
        <v>72</v>
      </c>
      <c r="AY267" s="190" t="s">
        <v>137</v>
      </c>
    </row>
    <row r="268" spans="1:65" s="13" customFormat="1">
      <c r="B268" s="172"/>
      <c r="D268" s="173" t="s">
        <v>145</v>
      </c>
      <c r="E268" s="174" t="s">
        <v>1</v>
      </c>
      <c r="F268" s="175" t="s">
        <v>661</v>
      </c>
      <c r="H268" s="176">
        <v>2488.44</v>
      </c>
      <c r="I268" s="177"/>
      <c r="L268" s="172"/>
      <c r="M268" s="178"/>
      <c r="N268" s="179"/>
      <c r="O268" s="179"/>
      <c r="P268" s="179"/>
      <c r="Q268" s="179"/>
      <c r="R268" s="179"/>
      <c r="S268" s="179"/>
      <c r="T268" s="180"/>
      <c r="AT268" s="174" t="s">
        <v>145</v>
      </c>
      <c r="AU268" s="174" t="s">
        <v>85</v>
      </c>
      <c r="AV268" s="13" t="s">
        <v>85</v>
      </c>
      <c r="AW268" s="13" t="s">
        <v>29</v>
      </c>
      <c r="AX268" s="13" t="s">
        <v>72</v>
      </c>
      <c r="AY268" s="174" t="s">
        <v>137</v>
      </c>
    </row>
    <row r="269" spans="1:65" s="16" customFormat="1">
      <c r="B269" s="196"/>
      <c r="D269" s="173" t="s">
        <v>145</v>
      </c>
      <c r="E269" s="197" t="s">
        <v>1</v>
      </c>
      <c r="F269" s="198" t="s">
        <v>185</v>
      </c>
      <c r="H269" s="199">
        <v>2488.44</v>
      </c>
      <c r="I269" s="200"/>
      <c r="L269" s="196"/>
      <c r="M269" s="201"/>
      <c r="N269" s="202"/>
      <c r="O269" s="202"/>
      <c r="P269" s="202"/>
      <c r="Q269" s="202"/>
      <c r="R269" s="202"/>
      <c r="S269" s="202"/>
      <c r="T269" s="203"/>
      <c r="AT269" s="197" t="s">
        <v>145</v>
      </c>
      <c r="AU269" s="197" t="s">
        <v>85</v>
      </c>
      <c r="AV269" s="16" t="s">
        <v>152</v>
      </c>
      <c r="AW269" s="16" t="s">
        <v>29</v>
      </c>
      <c r="AX269" s="16" t="s">
        <v>72</v>
      </c>
      <c r="AY269" s="197" t="s">
        <v>137</v>
      </c>
    </row>
    <row r="270" spans="1:65" s="15" customFormat="1">
      <c r="B270" s="189"/>
      <c r="D270" s="173" t="s">
        <v>145</v>
      </c>
      <c r="E270" s="190" t="s">
        <v>1</v>
      </c>
      <c r="F270" s="191" t="s">
        <v>662</v>
      </c>
      <c r="H270" s="190" t="s">
        <v>1</v>
      </c>
      <c r="I270" s="192"/>
      <c r="L270" s="189"/>
      <c r="M270" s="193"/>
      <c r="N270" s="194"/>
      <c r="O270" s="194"/>
      <c r="P270" s="194"/>
      <c r="Q270" s="194"/>
      <c r="R270" s="194"/>
      <c r="S270" s="194"/>
      <c r="T270" s="195"/>
      <c r="AT270" s="190" t="s">
        <v>145</v>
      </c>
      <c r="AU270" s="190" t="s">
        <v>85</v>
      </c>
      <c r="AV270" s="15" t="s">
        <v>79</v>
      </c>
      <c r="AW270" s="15" t="s">
        <v>29</v>
      </c>
      <c r="AX270" s="15" t="s">
        <v>72</v>
      </c>
      <c r="AY270" s="190" t="s">
        <v>137</v>
      </c>
    </row>
    <row r="271" spans="1:65" s="13" customFormat="1">
      <c r="B271" s="172"/>
      <c r="D271" s="173" t="s">
        <v>145</v>
      </c>
      <c r="E271" s="174" t="s">
        <v>1</v>
      </c>
      <c r="F271" s="175" t="s">
        <v>663</v>
      </c>
      <c r="H271" s="176">
        <v>194.12</v>
      </c>
      <c r="I271" s="177"/>
      <c r="L271" s="172"/>
      <c r="M271" s="178"/>
      <c r="N271" s="179"/>
      <c r="O271" s="179"/>
      <c r="P271" s="179"/>
      <c r="Q271" s="179"/>
      <c r="R271" s="179"/>
      <c r="S271" s="179"/>
      <c r="T271" s="180"/>
      <c r="AT271" s="174" t="s">
        <v>145</v>
      </c>
      <c r="AU271" s="174" t="s">
        <v>85</v>
      </c>
      <c r="AV271" s="13" t="s">
        <v>85</v>
      </c>
      <c r="AW271" s="13" t="s">
        <v>29</v>
      </c>
      <c r="AX271" s="13" t="s">
        <v>72</v>
      </c>
      <c r="AY271" s="174" t="s">
        <v>137</v>
      </c>
    </row>
    <row r="272" spans="1:65" s="16" customFormat="1">
      <c r="B272" s="196"/>
      <c r="D272" s="173" t="s">
        <v>145</v>
      </c>
      <c r="E272" s="197" t="s">
        <v>1</v>
      </c>
      <c r="F272" s="198" t="s">
        <v>185</v>
      </c>
      <c r="H272" s="199">
        <v>194.12</v>
      </c>
      <c r="I272" s="200"/>
      <c r="L272" s="196"/>
      <c r="M272" s="201"/>
      <c r="N272" s="202"/>
      <c r="O272" s="202"/>
      <c r="P272" s="202"/>
      <c r="Q272" s="202"/>
      <c r="R272" s="202"/>
      <c r="S272" s="202"/>
      <c r="T272" s="203"/>
      <c r="AT272" s="197" t="s">
        <v>145</v>
      </c>
      <c r="AU272" s="197" t="s">
        <v>85</v>
      </c>
      <c r="AV272" s="16" t="s">
        <v>152</v>
      </c>
      <c r="AW272" s="16" t="s">
        <v>29</v>
      </c>
      <c r="AX272" s="16" t="s">
        <v>72</v>
      </c>
      <c r="AY272" s="197" t="s">
        <v>137</v>
      </c>
    </row>
    <row r="273" spans="1:65" s="15" customFormat="1">
      <c r="B273" s="189"/>
      <c r="D273" s="173" t="s">
        <v>145</v>
      </c>
      <c r="E273" s="190" t="s">
        <v>1</v>
      </c>
      <c r="F273" s="191" t="s">
        <v>664</v>
      </c>
      <c r="H273" s="190" t="s">
        <v>1</v>
      </c>
      <c r="I273" s="192"/>
      <c r="L273" s="189"/>
      <c r="M273" s="193"/>
      <c r="N273" s="194"/>
      <c r="O273" s="194"/>
      <c r="P273" s="194"/>
      <c r="Q273" s="194"/>
      <c r="R273" s="194"/>
      <c r="S273" s="194"/>
      <c r="T273" s="195"/>
      <c r="AT273" s="190" t="s">
        <v>145</v>
      </c>
      <c r="AU273" s="190" t="s">
        <v>85</v>
      </c>
      <c r="AV273" s="15" t="s">
        <v>79</v>
      </c>
      <c r="AW273" s="15" t="s">
        <v>29</v>
      </c>
      <c r="AX273" s="15" t="s">
        <v>72</v>
      </c>
      <c r="AY273" s="190" t="s">
        <v>137</v>
      </c>
    </row>
    <row r="274" spans="1:65" s="13" customFormat="1">
      <c r="B274" s="172"/>
      <c r="D274" s="173" t="s">
        <v>145</v>
      </c>
      <c r="E274" s="174" t="s">
        <v>1</v>
      </c>
      <c r="F274" s="175" t="s">
        <v>665</v>
      </c>
      <c r="H274" s="176">
        <v>158.62</v>
      </c>
      <c r="I274" s="177"/>
      <c r="L274" s="172"/>
      <c r="M274" s="178"/>
      <c r="N274" s="179"/>
      <c r="O274" s="179"/>
      <c r="P274" s="179"/>
      <c r="Q274" s="179"/>
      <c r="R274" s="179"/>
      <c r="S274" s="179"/>
      <c r="T274" s="180"/>
      <c r="AT274" s="174" t="s">
        <v>145</v>
      </c>
      <c r="AU274" s="174" t="s">
        <v>85</v>
      </c>
      <c r="AV274" s="13" t="s">
        <v>85</v>
      </c>
      <c r="AW274" s="13" t="s">
        <v>29</v>
      </c>
      <c r="AX274" s="13" t="s">
        <v>72</v>
      </c>
      <c r="AY274" s="174" t="s">
        <v>137</v>
      </c>
    </row>
    <row r="275" spans="1:65" s="16" customFormat="1">
      <c r="B275" s="196"/>
      <c r="D275" s="173" t="s">
        <v>145</v>
      </c>
      <c r="E275" s="197" t="s">
        <v>1</v>
      </c>
      <c r="F275" s="198" t="s">
        <v>185</v>
      </c>
      <c r="H275" s="199">
        <v>158.62</v>
      </c>
      <c r="I275" s="200"/>
      <c r="L275" s="196"/>
      <c r="M275" s="201"/>
      <c r="N275" s="202"/>
      <c r="O275" s="202"/>
      <c r="P275" s="202"/>
      <c r="Q275" s="202"/>
      <c r="R275" s="202"/>
      <c r="S275" s="202"/>
      <c r="T275" s="203"/>
      <c r="AT275" s="197" t="s">
        <v>145</v>
      </c>
      <c r="AU275" s="197" t="s">
        <v>85</v>
      </c>
      <c r="AV275" s="16" t="s">
        <v>152</v>
      </c>
      <c r="AW275" s="16" t="s">
        <v>29</v>
      </c>
      <c r="AX275" s="16" t="s">
        <v>72</v>
      </c>
      <c r="AY275" s="197" t="s">
        <v>137</v>
      </c>
    </row>
    <row r="276" spans="1:65" s="15" customFormat="1">
      <c r="B276" s="189"/>
      <c r="D276" s="173" t="s">
        <v>145</v>
      </c>
      <c r="E276" s="190" t="s">
        <v>1</v>
      </c>
      <c r="F276" s="191" t="s">
        <v>666</v>
      </c>
      <c r="H276" s="190" t="s">
        <v>1</v>
      </c>
      <c r="I276" s="192"/>
      <c r="L276" s="189"/>
      <c r="M276" s="193"/>
      <c r="N276" s="194"/>
      <c r="O276" s="194"/>
      <c r="P276" s="194"/>
      <c r="Q276" s="194"/>
      <c r="R276" s="194"/>
      <c r="S276" s="194"/>
      <c r="T276" s="195"/>
      <c r="AT276" s="190" t="s">
        <v>145</v>
      </c>
      <c r="AU276" s="190" t="s">
        <v>85</v>
      </c>
      <c r="AV276" s="15" t="s">
        <v>79</v>
      </c>
      <c r="AW276" s="15" t="s">
        <v>29</v>
      </c>
      <c r="AX276" s="15" t="s">
        <v>72</v>
      </c>
      <c r="AY276" s="190" t="s">
        <v>137</v>
      </c>
    </row>
    <row r="277" spans="1:65" s="13" customFormat="1">
      <c r="B277" s="172"/>
      <c r="D277" s="173" t="s">
        <v>145</v>
      </c>
      <c r="E277" s="174" t="s">
        <v>1</v>
      </c>
      <c r="F277" s="175" t="s">
        <v>667</v>
      </c>
      <c r="H277" s="176">
        <v>172.33</v>
      </c>
      <c r="I277" s="177"/>
      <c r="L277" s="172"/>
      <c r="M277" s="178"/>
      <c r="N277" s="179"/>
      <c r="O277" s="179"/>
      <c r="P277" s="179"/>
      <c r="Q277" s="179"/>
      <c r="R277" s="179"/>
      <c r="S277" s="179"/>
      <c r="T277" s="180"/>
      <c r="AT277" s="174" t="s">
        <v>145</v>
      </c>
      <c r="AU277" s="174" t="s">
        <v>85</v>
      </c>
      <c r="AV277" s="13" t="s">
        <v>85</v>
      </c>
      <c r="AW277" s="13" t="s">
        <v>29</v>
      </c>
      <c r="AX277" s="13" t="s">
        <v>72</v>
      </c>
      <c r="AY277" s="174" t="s">
        <v>137</v>
      </c>
    </row>
    <row r="278" spans="1:65" s="16" customFormat="1">
      <c r="B278" s="196"/>
      <c r="D278" s="173" t="s">
        <v>145</v>
      </c>
      <c r="E278" s="197" t="s">
        <v>1</v>
      </c>
      <c r="F278" s="198" t="s">
        <v>185</v>
      </c>
      <c r="H278" s="199">
        <v>172.33</v>
      </c>
      <c r="I278" s="200"/>
      <c r="L278" s="196"/>
      <c r="M278" s="201"/>
      <c r="N278" s="202"/>
      <c r="O278" s="202"/>
      <c r="P278" s="202"/>
      <c r="Q278" s="202"/>
      <c r="R278" s="202"/>
      <c r="S278" s="202"/>
      <c r="T278" s="203"/>
      <c r="AT278" s="197" t="s">
        <v>145</v>
      </c>
      <c r="AU278" s="197" t="s">
        <v>85</v>
      </c>
      <c r="AV278" s="16" t="s">
        <v>152</v>
      </c>
      <c r="AW278" s="16" t="s">
        <v>29</v>
      </c>
      <c r="AX278" s="16" t="s">
        <v>72</v>
      </c>
      <c r="AY278" s="197" t="s">
        <v>137</v>
      </c>
    </row>
    <row r="279" spans="1:65" s="13" customFormat="1">
      <c r="B279" s="172"/>
      <c r="D279" s="173" t="s">
        <v>145</v>
      </c>
      <c r="E279" s="174" t="s">
        <v>1</v>
      </c>
      <c r="F279" s="175" t="s">
        <v>672</v>
      </c>
      <c r="H279" s="176">
        <v>322.19600000000003</v>
      </c>
      <c r="I279" s="177"/>
      <c r="L279" s="172"/>
      <c r="M279" s="178"/>
      <c r="N279" s="179"/>
      <c r="O279" s="179"/>
      <c r="P279" s="179"/>
      <c r="Q279" s="179"/>
      <c r="R279" s="179"/>
      <c r="S279" s="179"/>
      <c r="T279" s="180"/>
      <c r="AT279" s="174" t="s">
        <v>145</v>
      </c>
      <c r="AU279" s="174" t="s">
        <v>85</v>
      </c>
      <c r="AV279" s="13" t="s">
        <v>85</v>
      </c>
      <c r="AW279" s="13" t="s">
        <v>29</v>
      </c>
      <c r="AX279" s="13" t="s">
        <v>72</v>
      </c>
      <c r="AY279" s="174" t="s">
        <v>137</v>
      </c>
    </row>
    <row r="280" spans="1:65" s="14" customFormat="1">
      <c r="B280" s="181"/>
      <c r="D280" s="173" t="s">
        <v>145</v>
      </c>
      <c r="E280" s="182" t="s">
        <v>1</v>
      </c>
      <c r="F280" s="183" t="s">
        <v>668</v>
      </c>
      <c r="H280" s="184">
        <v>3544.1559999999999</v>
      </c>
      <c r="I280" s="185"/>
      <c r="L280" s="181"/>
      <c r="M280" s="186"/>
      <c r="N280" s="187"/>
      <c r="O280" s="187"/>
      <c r="P280" s="187"/>
      <c r="Q280" s="187"/>
      <c r="R280" s="187"/>
      <c r="S280" s="187"/>
      <c r="T280" s="188"/>
      <c r="AT280" s="182" t="s">
        <v>145</v>
      </c>
      <c r="AU280" s="182" t="s">
        <v>85</v>
      </c>
      <c r="AV280" s="14" t="s">
        <v>143</v>
      </c>
      <c r="AW280" s="14" t="s">
        <v>29</v>
      </c>
      <c r="AX280" s="14" t="s">
        <v>79</v>
      </c>
      <c r="AY280" s="182" t="s">
        <v>137</v>
      </c>
    </row>
    <row r="281" spans="1:65" s="2" customFormat="1" ht="24.2" customHeight="1">
      <c r="A281" s="33"/>
      <c r="B281" s="157"/>
      <c r="C281" s="158" t="s">
        <v>403</v>
      </c>
      <c r="D281" s="158" t="s">
        <v>139</v>
      </c>
      <c r="E281" s="159" t="s">
        <v>673</v>
      </c>
      <c r="F281" s="160" t="s">
        <v>674</v>
      </c>
      <c r="G281" s="161" t="s">
        <v>212</v>
      </c>
      <c r="H281" s="162">
        <v>3.544</v>
      </c>
      <c r="I281" s="163"/>
      <c r="J281" s="164">
        <f>ROUND(I281*H281,2)</f>
        <v>0</v>
      </c>
      <c r="K281" s="165"/>
      <c r="L281" s="34"/>
      <c r="M281" s="166" t="s">
        <v>1</v>
      </c>
      <c r="N281" s="167" t="s">
        <v>38</v>
      </c>
      <c r="O281" s="62"/>
      <c r="P281" s="168">
        <f>O281*H281</f>
        <v>0</v>
      </c>
      <c r="Q281" s="168">
        <v>0</v>
      </c>
      <c r="R281" s="168">
        <f>Q281*H281</f>
        <v>0</v>
      </c>
      <c r="S281" s="168">
        <v>0</v>
      </c>
      <c r="T281" s="169">
        <f>S281*H281</f>
        <v>0</v>
      </c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R281" s="170" t="s">
        <v>233</v>
      </c>
      <c r="AT281" s="170" t="s">
        <v>139</v>
      </c>
      <c r="AU281" s="170" t="s">
        <v>85</v>
      </c>
      <c r="AY281" s="18" t="s">
        <v>137</v>
      </c>
      <c r="BE281" s="171">
        <f>IF(N281="základná",J281,0)</f>
        <v>0</v>
      </c>
      <c r="BF281" s="171">
        <f>IF(N281="znížená",J281,0)</f>
        <v>0</v>
      </c>
      <c r="BG281" s="171">
        <f>IF(N281="zákl. prenesená",J281,0)</f>
        <v>0</v>
      </c>
      <c r="BH281" s="171">
        <f>IF(N281="zníž. prenesená",J281,0)</f>
        <v>0</v>
      </c>
      <c r="BI281" s="171">
        <f>IF(N281="nulová",J281,0)</f>
        <v>0</v>
      </c>
      <c r="BJ281" s="18" t="s">
        <v>85</v>
      </c>
      <c r="BK281" s="171">
        <f>ROUND(I281*H281,2)</f>
        <v>0</v>
      </c>
      <c r="BL281" s="18" t="s">
        <v>233</v>
      </c>
      <c r="BM281" s="170" t="s">
        <v>675</v>
      </c>
    </row>
    <row r="282" spans="1:65" s="2" customFormat="1" ht="24.2" customHeight="1">
      <c r="A282" s="33"/>
      <c r="B282" s="157"/>
      <c r="C282" s="158" t="s">
        <v>408</v>
      </c>
      <c r="D282" s="158" t="s">
        <v>139</v>
      </c>
      <c r="E282" s="159" t="s">
        <v>676</v>
      </c>
      <c r="F282" s="160" t="s">
        <v>677</v>
      </c>
      <c r="G282" s="161" t="s">
        <v>212</v>
      </c>
      <c r="H282" s="162">
        <v>3.544</v>
      </c>
      <c r="I282" s="163"/>
      <c r="J282" s="164">
        <f>ROUND(I282*H282,2)</f>
        <v>0</v>
      </c>
      <c r="K282" s="165"/>
      <c r="L282" s="34"/>
      <c r="M282" s="218" t="s">
        <v>1</v>
      </c>
      <c r="N282" s="219" t="s">
        <v>38</v>
      </c>
      <c r="O282" s="220"/>
      <c r="P282" s="221">
        <f>O282*H282</f>
        <v>0</v>
      </c>
      <c r="Q282" s="221">
        <v>0</v>
      </c>
      <c r="R282" s="221">
        <f>Q282*H282</f>
        <v>0</v>
      </c>
      <c r="S282" s="221">
        <v>0</v>
      </c>
      <c r="T282" s="222">
        <f>S282*H282</f>
        <v>0</v>
      </c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R282" s="170" t="s">
        <v>233</v>
      </c>
      <c r="AT282" s="170" t="s">
        <v>139</v>
      </c>
      <c r="AU282" s="170" t="s">
        <v>85</v>
      </c>
      <c r="AY282" s="18" t="s">
        <v>137</v>
      </c>
      <c r="BE282" s="171">
        <f>IF(N282="základná",J282,0)</f>
        <v>0</v>
      </c>
      <c r="BF282" s="171">
        <f>IF(N282="znížená",J282,0)</f>
        <v>0</v>
      </c>
      <c r="BG282" s="171">
        <f>IF(N282="zákl. prenesená",J282,0)</f>
        <v>0</v>
      </c>
      <c r="BH282" s="171">
        <f>IF(N282="zníž. prenesená",J282,0)</f>
        <v>0</v>
      </c>
      <c r="BI282" s="171">
        <f>IF(N282="nulová",J282,0)</f>
        <v>0</v>
      </c>
      <c r="BJ282" s="18" t="s">
        <v>85</v>
      </c>
      <c r="BK282" s="171">
        <f>ROUND(I282*H282,2)</f>
        <v>0</v>
      </c>
      <c r="BL282" s="18" t="s">
        <v>233</v>
      </c>
      <c r="BM282" s="170" t="s">
        <v>678</v>
      </c>
    </row>
    <row r="283" spans="1:65" s="2" customFormat="1" ht="6.95" customHeight="1">
      <c r="A283" s="33"/>
      <c r="B283" s="51"/>
      <c r="C283" s="52"/>
      <c r="D283" s="52"/>
      <c r="E283" s="52"/>
      <c r="F283" s="52"/>
      <c r="G283" s="52"/>
      <c r="H283" s="52"/>
      <c r="I283" s="52"/>
      <c r="J283" s="52"/>
      <c r="K283" s="52"/>
      <c r="L283" s="34"/>
      <c r="M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</row>
  </sheetData>
  <autoFilter ref="C130:K282"/>
  <mergeCells count="12">
    <mergeCell ref="E123:H123"/>
    <mergeCell ref="L2:V2"/>
    <mergeCell ref="E85:H85"/>
    <mergeCell ref="E87:H87"/>
    <mergeCell ref="E89:H89"/>
    <mergeCell ref="E119:H119"/>
    <mergeCell ref="E121:H121"/>
    <mergeCell ref="E7:H7"/>
    <mergeCell ref="E9:H9"/>
    <mergeCell ref="E11:H11"/>
    <mergeCell ref="E20:H20"/>
    <mergeCell ref="E29:H29"/>
  </mergeCells>
  <pageMargins left="0.39370078740157483" right="0.39370078740157483" top="0.39370078740157483" bottom="0.39370078740157483" header="0" footer="0"/>
  <pageSetup paperSize="9" scale="87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10</vt:i4>
      </vt:variant>
    </vt:vector>
  </HeadingPairs>
  <TitlesOfParts>
    <vt:vector size="15" baseType="lpstr">
      <vt:lpstr>Rekapitulácia stavby</vt:lpstr>
      <vt:lpstr>SO01.1A - SO01.1A Búracie...</vt:lpstr>
      <vt:lpstr>SO01.1B - SO01.1B  Miestn...</vt:lpstr>
      <vt:lpstr>SO02.1 - SO02.1 Buracie p...</vt:lpstr>
      <vt:lpstr>SO02.2 - SO02.2 Oporný  m...</vt:lpstr>
      <vt:lpstr>'Rekapitulácia stavby'!Názvy_tlače</vt:lpstr>
      <vt:lpstr>'SO01.1A - SO01.1A Búracie...'!Názvy_tlače</vt:lpstr>
      <vt:lpstr>'SO01.1B - SO01.1B  Miestn...'!Názvy_tlače</vt:lpstr>
      <vt:lpstr>'SO02.1 - SO02.1 Buracie p...'!Názvy_tlače</vt:lpstr>
      <vt:lpstr>'SO02.2 - SO02.2 Oporný  m...'!Názvy_tlače</vt:lpstr>
      <vt:lpstr>'Rekapitulácia stavby'!Oblasť_tlače</vt:lpstr>
      <vt:lpstr>'SO01.1A - SO01.1A Búracie...'!Oblasť_tlače</vt:lpstr>
      <vt:lpstr>'SO01.1B - SO01.1B  Miestn...'!Oblasť_tlače</vt:lpstr>
      <vt:lpstr>'SO02.1 - SO02.1 Buracie p...'!Oblasť_tlače</vt:lpstr>
      <vt:lpstr>'SO02.2 - SO02.2 Oporný  m...'!Oblasť_tlače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DESKTOP-K51QAR0\katarina.sinska</dc:creator>
  <cp:lastModifiedBy>Šafárová Viera, Ing</cp:lastModifiedBy>
  <cp:lastPrinted>2022-01-22T16:12:30Z</cp:lastPrinted>
  <dcterms:created xsi:type="dcterms:W3CDTF">2022-01-21T13:36:43Z</dcterms:created>
  <dcterms:modified xsi:type="dcterms:W3CDTF">2022-03-10T07:22:04Z</dcterms:modified>
</cp:coreProperties>
</file>